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125"/>
  <workbookPr hidePivotFieldList="1" autoCompressPictures="0"/>
  <bookViews>
    <workbookView minimized="1" xWindow="1760" yWindow="0" windowWidth="20980" windowHeight="14500" firstSheet="9" activeTab="10"/>
  </bookViews>
  <sheets>
    <sheet name="StationData" sheetId="1" r:id="rId1"/>
    <sheet name="GridData" sheetId="2" r:id="rId2"/>
    <sheet name="ListLocation" sheetId="3" r:id="rId3"/>
    <sheet name="ForGAMS" sheetId="4" r:id="rId4"/>
    <sheet name="ForGAMSText" sheetId="5" r:id="rId5"/>
    <sheet name="SelectedStation" sheetId="8" r:id="rId6"/>
    <sheet name="NoDuplicates" sheetId="9" r:id="rId7"/>
    <sheet name="UniqueForGAMS" sheetId="10" r:id="rId8"/>
    <sheet name="Sheet6" sheetId="6" r:id="rId9"/>
    <sheet name="UniqueForGAMS (2)" sheetId="11" r:id="rId10"/>
    <sheet name="Catchment Area" sheetId="12" r:id="rId11"/>
    <sheet name="Sheet2" sheetId="13" r:id="rId12"/>
  </sheets>
  <definedNames>
    <definedName name="_xlnm._FilterDatabase" localSheetId="6" hidden="1">NoDuplicates!$A$1:$I$50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2" l="1"/>
  <c r="K3" i="12"/>
  <c r="K4" i="12"/>
  <c r="J5" i="12"/>
  <c r="K5" i="12"/>
  <c r="K6" i="12"/>
  <c r="K7" i="12"/>
  <c r="K8" i="12"/>
  <c r="K9" i="12"/>
  <c r="K10" i="12"/>
  <c r="K11" i="12"/>
  <c r="K12" i="12"/>
  <c r="K13" i="12"/>
  <c r="K14" i="12"/>
  <c r="K15" i="12"/>
  <c r="K16" i="12"/>
  <c r="J17" i="12"/>
  <c r="K17" i="12"/>
  <c r="K18" i="12"/>
  <c r="J19" i="12"/>
  <c r="K19" i="12"/>
  <c r="K20" i="12"/>
  <c r="J21" i="12"/>
  <c r="K21" i="12"/>
  <c r="K22" i="12"/>
  <c r="K23" i="12"/>
  <c r="J24" i="12"/>
  <c r="K24" i="12"/>
  <c r="K25" i="12"/>
  <c r="J26" i="12"/>
  <c r="K26" i="12"/>
  <c r="K27" i="12"/>
  <c r="K28" i="12"/>
  <c r="J29" i="12"/>
  <c r="K29" i="12"/>
  <c r="K2" i="12"/>
  <c r="J4" i="12"/>
  <c r="J6" i="12"/>
  <c r="J7" i="12"/>
  <c r="J8" i="12"/>
  <c r="J9" i="12"/>
  <c r="J10" i="12"/>
  <c r="J11" i="12"/>
  <c r="J12" i="12"/>
  <c r="J13" i="12"/>
  <c r="J14" i="12"/>
  <c r="J15" i="12"/>
  <c r="J16" i="12"/>
  <c r="J18" i="12"/>
  <c r="J20" i="12"/>
  <c r="J22" i="12"/>
  <c r="J23" i="12"/>
  <c r="J25" i="12"/>
  <c r="J27" i="12"/>
  <c r="J28" i="12"/>
  <c r="J2" i="12"/>
  <c r="U6" i="12"/>
  <c r="U7" i="12"/>
  <c r="U8" i="12"/>
  <c r="U9" i="12"/>
  <c r="U11" i="12"/>
  <c r="U12" i="12"/>
  <c r="U13" i="12"/>
  <c r="U14" i="12"/>
  <c r="U15" i="12"/>
  <c r="U18" i="12"/>
  <c r="U19" i="12"/>
  <c r="U20" i="12"/>
  <c r="U21" i="12"/>
  <c r="U22" i="12"/>
  <c r="U24" i="12"/>
  <c r="U25" i="12"/>
  <c r="U26" i="12"/>
  <c r="U27" i="12"/>
  <c r="U28" i="12"/>
  <c r="U29" i="12"/>
  <c r="U30" i="12"/>
  <c r="U31" i="12"/>
  <c r="H4" i="12"/>
  <c r="H6" i="12"/>
  <c r="H7" i="12"/>
  <c r="H8" i="12"/>
  <c r="H9" i="12"/>
  <c r="H10" i="12"/>
  <c r="H11" i="12"/>
  <c r="H12" i="12"/>
  <c r="H13" i="12"/>
  <c r="H14" i="12"/>
  <c r="H15" i="12"/>
  <c r="H16" i="12"/>
  <c r="H18" i="12"/>
  <c r="H20" i="12"/>
  <c r="H22" i="12"/>
  <c r="H23" i="12"/>
  <c r="H25" i="12"/>
  <c r="H27" i="12"/>
  <c r="H28" i="12"/>
  <c r="H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2" i="12"/>
  <c r="U4" i="12"/>
  <c r="U3" i="12"/>
  <c r="U2" i="12"/>
  <c r="E3" i="12"/>
  <c r="F3" i="12"/>
  <c r="G3" i="12"/>
  <c r="E4" i="12"/>
  <c r="F4" i="12"/>
  <c r="G4" i="12"/>
  <c r="E5" i="12"/>
  <c r="G5" i="12"/>
  <c r="E6" i="12"/>
  <c r="F6" i="12"/>
  <c r="G6" i="12"/>
  <c r="E7" i="12"/>
  <c r="F7" i="12"/>
  <c r="G7" i="12"/>
  <c r="E8" i="12"/>
  <c r="F8" i="12"/>
  <c r="G8" i="12"/>
  <c r="E9" i="12"/>
  <c r="F9" i="12"/>
  <c r="G9" i="12"/>
  <c r="E10" i="12"/>
  <c r="F10" i="12"/>
  <c r="G10" i="12"/>
  <c r="E11" i="12"/>
  <c r="F11" i="12"/>
  <c r="G11" i="12"/>
  <c r="E12" i="12"/>
  <c r="F12" i="12"/>
  <c r="G12" i="12"/>
  <c r="E13" i="12"/>
  <c r="F13" i="12"/>
  <c r="G13" i="12"/>
  <c r="E14" i="12"/>
  <c r="F14" i="12"/>
  <c r="G14" i="12"/>
  <c r="E15" i="12"/>
  <c r="F15" i="12"/>
  <c r="G15" i="12"/>
  <c r="E16" i="12"/>
  <c r="F16" i="12"/>
  <c r="G16" i="12"/>
  <c r="E17" i="12"/>
  <c r="F17" i="12"/>
  <c r="G17" i="12"/>
  <c r="E18" i="12"/>
  <c r="F18" i="12"/>
  <c r="G18" i="12"/>
  <c r="E19" i="12"/>
  <c r="F19" i="12"/>
  <c r="G19" i="12"/>
  <c r="E20" i="12"/>
  <c r="F20" i="12"/>
  <c r="G20" i="12"/>
  <c r="E21" i="12"/>
  <c r="F21" i="12"/>
  <c r="G21" i="12"/>
  <c r="E22" i="12"/>
  <c r="F22" i="12"/>
  <c r="G22" i="12"/>
  <c r="E23" i="12"/>
  <c r="F23" i="12"/>
  <c r="G23" i="12"/>
  <c r="E24" i="12"/>
  <c r="F24" i="12"/>
  <c r="G24" i="12"/>
  <c r="E25" i="12"/>
  <c r="F25" i="12"/>
  <c r="G25" i="12"/>
  <c r="E26" i="12"/>
  <c r="F26" i="12"/>
  <c r="G26" i="12"/>
  <c r="E27" i="12"/>
  <c r="F27" i="12"/>
  <c r="G27" i="12"/>
  <c r="E28" i="12"/>
  <c r="F28" i="12"/>
  <c r="G28" i="12"/>
  <c r="E29" i="12"/>
  <c r="F29" i="12"/>
  <c r="G29" i="12"/>
  <c r="E2" i="12"/>
  <c r="F2" i="12"/>
  <c r="G2" i="12"/>
  <c r="S29" i="11"/>
  <c r="F29" i="11"/>
  <c r="E29" i="11"/>
  <c r="S28" i="11"/>
  <c r="F28" i="11"/>
  <c r="E28" i="11"/>
  <c r="S27" i="11"/>
  <c r="F27" i="11"/>
  <c r="E27" i="11"/>
  <c r="S26" i="11"/>
  <c r="F26" i="11"/>
  <c r="E26" i="11"/>
  <c r="S25" i="11"/>
  <c r="F25" i="11"/>
  <c r="E25" i="11"/>
  <c r="S24" i="11"/>
  <c r="F24" i="11"/>
  <c r="E24" i="11"/>
  <c r="S23" i="11"/>
  <c r="F23" i="11"/>
  <c r="E23" i="11"/>
  <c r="S22" i="11"/>
  <c r="F22" i="11"/>
  <c r="E22" i="11"/>
  <c r="S21" i="11"/>
  <c r="F21" i="11"/>
  <c r="E21" i="11"/>
  <c r="S20" i="11"/>
  <c r="F20" i="11"/>
  <c r="E20" i="11"/>
  <c r="S19" i="11"/>
  <c r="F19" i="11"/>
  <c r="E19" i="11"/>
  <c r="S18" i="11"/>
  <c r="F18" i="11"/>
  <c r="E18" i="11"/>
  <c r="S17" i="11"/>
  <c r="F17" i="11"/>
  <c r="E17" i="11"/>
  <c r="S16" i="11"/>
  <c r="F16" i="11"/>
  <c r="E16" i="11"/>
  <c r="S15" i="11"/>
  <c r="F15" i="11"/>
  <c r="E15" i="11"/>
  <c r="S14" i="11"/>
  <c r="F14" i="11"/>
  <c r="E14" i="11"/>
  <c r="S13" i="11"/>
  <c r="F13" i="11"/>
  <c r="E13" i="11"/>
  <c r="S12" i="11"/>
  <c r="F12" i="11"/>
  <c r="E12" i="11"/>
  <c r="S11" i="11"/>
  <c r="F11" i="11"/>
  <c r="E11" i="11"/>
  <c r="S10" i="11"/>
  <c r="F10" i="11"/>
  <c r="E10" i="11"/>
  <c r="S9" i="11"/>
  <c r="F9" i="11"/>
  <c r="E9" i="11"/>
  <c r="S8" i="11"/>
  <c r="F8" i="11"/>
  <c r="E8" i="11"/>
  <c r="S7" i="11"/>
  <c r="F7" i="11"/>
  <c r="E7" i="11"/>
  <c r="S6" i="11"/>
  <c r="F6" i="11"/>
  <c r="E6" i="11"/>
  <c r="S5" i="11"/>
  <c r="E5" i="11"/>
  <c r="S4" i="11"/>
  <c r="F4" i="11"/>
  <c r="E4" i="11"/>
  <c r="S3" i="11"/>
  <c r="F3" i="11"/>
  <c r="E3" i="11"/>
  <c r="S2" i="11"/>
  <c r="F2" i="11"/>
  <c r="E2" i="11"/>
  <c r="E3" i="10"/>
  <c r="F3" i="10"/>
  <c r="E4" i="10"/>
  <c r="F4" i="10"/>
  <c r="E5" i="10"/>
  <c r="F5" i="10"/>
  <c r="E6" i="10"/>
  <c r="F6" i="10"/>
  <c r="E7" i="10"/>
  <c r="F7" i="10"/>
  <c r="E8" i="10"/>
  <c r="F8" i="10"/>
  <c r="E9" i="10"/>
  <c r="F9" i="10"/>
  <c r="E10" i="10"/>
  <c r="F10" i="10"/>
  <c r="E11" i="10"/>
  <c r="F11" i="10"/>
  <c r="E12" i="10"/>
  <c r="F12" i="10"/>
  <c r="E13" i="10"/>
  <c r="F13" i="10"/>
  <c r="E14" i="10"/>
  <c r="F14" i="10"/>
  <c r="E15" i="10"/>
  <c r="F15" i="10"/>
  <c r="E16" i="10"/>
  <c r="F16" i="10"/>
  <c r="E17" i="10"/>
  <c r="F17" i="10"/>
  <c r="E18" i="10"/>
  <c r="F18" i="10"/>
  <c r="E19" i="10"/>
  <c r="F19" i="10"/>
  <c r="E20" i="10"/>
  <c r="F20" i="10"/>
  <c r="E21" i="10"/>
  <c r="F21" i="10"/>
  <c r="E22" i="10"/>
  <c r="F22" i="10"/>
  <c r="E23" i="10"/>
  <c r="F23" i="10"/>
  <c r="E24" i="10"/>
  <c r="F24" i="10"/>
  <c r="E25" i="10"/>
  <c r="F25" i="10"/>
  <c r="E26" i="10"/>
  <c r="F26" i="10"/>
  <c r="E27" i="10"/>
  <c r="F27" i="10"/>
  <c r="E28" i="10"/>
  <c r="F28" i="10"/>
  <c r="E29" i="10"/>
  <c r="F29" i="10"/>
  <c r="E30" i="10"/>
  <c r="F30" i="10"/>
  <c r="E31" i="10"/>
  <c r="F31" i="10"/>
  <c r="E32" i="10"/>
  <c r="F32" i="10"/>
  <c r="E33" i="10"/>
  <c r="F33" i="10"/>
  <c r="E34" i="10"/>
  <c r="F34" i="10"/>
  <c r="F2" i="10"/>
  <c r="E2" i="10"/>
  <c r="S16" i="10"/>
  <c r="S17" i="10"/>
  <c r="S28" i="10"/>
  <c r="S21" i="10"/>
  <c r="S14" i="10"/>
  <c r="S15" i="10"/>
  <c r="S27" i="10"/>
  <c r="S33" i="10"/>
  <c r="S18" i="10"/>
  <c r="S7" i="10"/>
  <c r="S11" i="10"/>
  <c r="S29" i="10"/>
  <c r="S4" i="10"/>
  <c r="S3" i="10"/>
  <c r="S6" i="10"/>
  <c r="S20" i="10"/>
  <c r="S23" i="10"/>
  <c r="S22" i="10"/>
  <c r="S30" i="10"/>
  <c r="S5" i="10"/>
  <c r="S2" i="10"/>
  <c r="S31" i="10"/>
  <c r="S26" i="10"/>
  <c r="S25" i="10"/>
  <c r="S10" i="10"/>
  <c r="S13" i="10"/>
  <c r="S32" i="10"/>
  <c r="S19" i="10"/>
  <c r="S9" i="10"/>
  <c r="S8" i="10"/>
  <c r="S12" i="10"/>
  <c r="S34" i="10"/>
  <c r="S24" i="10"/>
  <c r="D50" i="9"/>
  <c r="E50" i="9"/>
  <c r="F50" i="9"/>
  <c r="C50" i="9"/>
  <c r="B50" i="9"/>
  <c r="D49" i="9"/>
  <c r="E49" i="9"/>
  <c r="F49" i="9"/>
  <c r="C49" i="9"/>
  <c r="B49" i="9"/>
  <c r="D48" i="9"/>
  <c r="E48" i="9"/>
  <c r="F48" i="9"/>
  <c r="C48" i="9"/>
  <c r="B48" i="9"/>
  <c r="D47" i="9"/>
  <c r="E47" i="9"/>
  <c r="F47" i="9"/>
  <c r="C47" i="9"/>
  <c r="B47" i="9"/>
  <c r="D46" i="9"/>
  <c r="E46" i="9"/>
  <c r="F46" i="9"/>
  <c r="C46" i="9"/>
  <c r="B46" i="9"/>
  <c r="D45" i="9"/>
  <c r="E45" i="9"/>
  <c r="F45" i="9"/>
  <c r="C45" i="9"/>
  <c r="B45" i="9"/>
  <c r="D44" i="9"/>
  <c r="E44" i="9"/>
  <c r="F44" i="9"/>
  <c r="C44" i="9"/>
  <c r="B44" i="9"/>
  <c r="D43" i="9"/>
  <c r="E43" i="9"/>
  <c r="F43" i="9"/>
  <c r="C43" i="9"/>
  <c r="B43" i="9"/>
  <c r="D42" i="9"/>
  <c r="E42" i="9"/>
  <c r="F42" i="9"/>
  <c r="C42" i="9"/>
  <c r="B42" i="9"/>
  <c r="D41" i="9"/>
  <c r="E41" i="9"/>
  <c r="F41" i="9"/>
  <c r="C41" i="9"/>
  <c r="B41" i="9"/>
  <c r="D40" i="9"/>
  <c r="E40" i="9"/>
  <c r="F40" i="9"/>
  <c r="C40" i="9"/>
  <c r="B40" i="9"/>
  <c r="D39" i="9"/>
  <c r="E39" i="9"/>
  <c r="F39" i="9"/>
  <c r="C39" i="9"/>
  <c r="B39" i="9"/>
  <c r="D38" i="9"/>
  <c r="E38" i="9"/>
  <c r="F38" i="9"/>
  <c r="C38" i="9"/>
  <c r="B38" i="9"/>
  <c r="D37" i="9"/>
  <c r="E37" i="9"/>
  <c r="F37" i="9"/>
  <c r="C37" i="9"/>
  <c r="B37" i="9"/>
  <c r="D36" i="9"/>
  <c r="E36" i="9"/>
  <c r="F36" i="9"/>
  <c r="C36" i="9"/>
  <c r="B36" i="9"/>
  <c r="D35" i="9"/>
  <c r="E35" i="9"/>
  <c r="F35" i="9"/>
  <c r="C35" i="9"/>
  <c r="B35" i="9"/>
  <c r="D34" i="9"/>
  <c r="E34" i="9"/>
  <c r="F34" i="9"/>
  <c r="C34" i="9"/>
  <c r="B34" i="9"/>
  <c r="D33" i="9"/>
  <c r="E33" i="9"/>
  <c r="F33" i="9"/>
  <c r="C33" i="9"/>
  <c r="B33" i="9"/>
  <c r="D32" i="9"/>
  <c r="E32" i="9"/>
  <c r="F32" i="9"/>
  <c r="C32" i="9"/>
  <c r="B32" i="9"/>
  <c r="D31" i="9"/>
  <c r="E31" i="9"/>
  <c r="F31" i="9"/>
  <c r="C31" i="9"/>
  <c r="B31" i="9"/>
  <c r="D30" i="9"/>
  <c r="E30" i="9"/>
  <c r="F30" i="9"/>
  <c r="C30" i="9"/>
  <c r="B30" i="9"/>
  <c r="D29" i="9"/>
  <c r="E29" i="9"/>
  <c r="F29" i="9"/>
  <c r="C29" i="9"/>
  <c r="B29" i="9"/>
  <c r="D28" i="9"/>
  <c r="E28" i="9"/>
  <c r="F28" i="9"/>
  <c r="C28" i="9"/>
  <c r="B28" i="9"/>
  <c r="D27" i="9"/>
  <c r="E27" i="9"/>
  <c r="F27" i="9"/>
  <c r="C27" i="9"/>
  <c r="B27" i="9"/>
  <c r="D26" i="9"/>
  <c r="E26" i="9"/>
  <c r="F26" i="9"/>
  <c r="C26" i="9"/>
  <c r="B26" i="9"/>
  <c r="D25" i="9"/>
  <c r="E25" i="9"/>
  <c r="F25" i="9"/>
  <c r="C25" i="9"/>
  <c r="B25" i="9"/>
  <c r="D24" i="9"/>
  <c r="E24" i="9"/>
  <c r="F24" i="9"/>
  <c r="C24" i="9"/>
  <c r="B24" i="9"/>
  <c r="D23" i="9"/>
  <c r="E23" i="9"/>
  <c r="F23" i="9"/>
  <c r="C23" i="9"/>
  <c r="B23" i="9"/>
  <c r="D22" i="9"/>
  <c r="E22" i="9"/>
  <c r="F22" i="9"/>
  <c r="C22" i="9"/>
  <c r="B22" i="9"/>
  <c r="D21" i="9"/>
  <c r="E21" i="9"/>
  <c r="F21" i="9"/>
  <c r="C21" i="9"/>
  <c r="B21" i="9"/>
  <c r="D20" i="9"/>
  <c r="E20" i="9"/>
  <c r="F20" i="9"/>
  <c r="C20" i="9"/>
  <c r="B20" i="9"/>
  <c r="D19" i="9"/>
  <c r="E19" i="9"/>
  <c r="F19" i="9"/>
  <c r="C19" i="9"/>
  <c r="B19" i="9"/>
  <c r="D18" i="9"/>
  <c r="E18" i="9"/>
  <c r="F18" i="9"/>
  <c r="C18" i="9"/>
  <c r="B18" i="9"/>
  <c r="D17" i="9"/>
  <c r="E17" i="9"/>
  <c r="F17" i="9"/>
  <c r="C17" i="9"/>
  <c r="B17" i="9"/>
  <c r="D16" i="9"/>
  <c r="E16" i="9"/>
  <c r="F16" i="9"/>
  <c r="C16" i="9"/>
  <c r="B16" i="9"/>
  <c r="D15" i="9"/>
  <c r="E15" i="9"/>
  <c r="F15" i="9"/>
  <c r="C15" i="9"/>
  <c r="B15" i="9"/>
  <c r="D14" i="9"/>
  <c r="E14" i="9"/>
  <c r="F14" i="9"/>
  <c r="C14" i="9"/>
  <c r="B14" i="9"/>
  <c r="D13" i="9"/>
  <c r="E13" i="9"/>
  <c r="F13" i="9"/>
  <c r="C13" i="9"/>
  <c r="B13" i="9"/>
  <c r="D12" i="9"/>
  <c r="E12" i="9"/>
  <c r="F12" i="9"/>
  <c r="C12" i="9"/>
  <c r="B12" i="9"/>
  <c r="D11" i="9"/>
  <c r="E11" i="9"/>
  <c r="F11" i="9"/>
  <c r="C11" i="9"/>
  <c r="B11" i="9"/>
  <c r="D10" i="9"/>
  <c r="E10" i="9"/>
  <c r="F10" i="9"/>
  <c r="C10" i="9"/>
  <c r="B10" i="9"/>
  <c r="D9" i="9"/>
  <c r="E9" i="9"/>
  <c r="F9" i="9"/>
  <c r="C9" i="9"/>
  <c r="B9" i="9"/>
  <c r="D8" i="9"/>
  <c r="E8" i="9"/>
  <c r="F8" i="9"/>
  <c r="C8" i="9"/>
  <c r="B8" i="9"/>
  <c r="D7" i="9"/>
  <c r="E7" i="9"/>
  <c r="F7" i="9"/>
  <c r="C7" i="9"/>
  <c r="B7" i="9"/>
  <c r="D6" i="9"/>
  <c r="E6" i="9"/>
  <c r="F6" i="9"/>
  <c r="C6" i="9"/>
  <c r="B6" i="9"/>
  <c r="D5" i="9"/>
  <c r="E5" i="9"/>
  <c r="F5" i="9"/>
  <c r="C5" i="9"/>
  <c r="B5" i="9"/>
  <c r="D4" i="9"/>
  <c r="E4" i="9"/>
  <c r="F4" i="9"/>
  <c r="C4" i="9"/>
  <c r="B4" i="9"/>
  <c r="D3" i="9"/>
  <c r="E3" i="9"/>
  <c r="F3" i="9"/>
  <c r="C3" i="9"/>
  <c r="B3" i="9"/>
  <c r="D2" i="9"/>
  <c r="E2" i="9"/>
  <c r="F2" i="9"/>
  <c r="C2" i="9"/>
  <c r="B2" i="9"/>
  <c r="D40" i="8"/>
  <c r="E40" i="8"/>
  <c r="F40" i="8"/>
  <c r="D45" i="8"/>
  <c r="E45" i="8"/>
  <c r="F45" i="8"/>
  <c r="D37" i="8"/>
  <c r="E37" i="8"/>
  <c r="F37" i="8"/>
  <c r="D29" i="8"/>
  <c r="E29" i="8"/>
  <c r="F29" i="8"/>
  <c r="D22" i="8"/>
  <c r="E22" i="8"/>
  <c r="F22" i="8"/>
  <c r="D3" i="8"/>
  <c r="E3" i="8"/>
  <c r="F3" i="8"/>
  <c r="D30" i="8"/>
  <c r="E30" i="8"/>
  <c r="F30" i="8"/>
  <c r="D31" i="8"/>
  <c r="E31" i="8"/>
  <c r="F31" i="8"/>
  <c r="D21" i="8"/>
  <c r="E21" i="8"/>
  <c r="F21" i="8"/>
  <c r="D43" i="8"/>
  <c r="E43" i="8"/>
  <c r="F43" i="8"/>
  <c r="D48" i="8"/>
  <c r="E48" i="8"/>
  <c r="F48" i="8"/>
  <c r="D46" i="8"/>
  <c r="E46" i="8"/>
  <c r="F46" i="8"/>
  <c r="D34" i="8"/>
  <c r="E34" i="8"/>
  <c r="F34" i="8"/>
  <c r="D11" i="8"/>
  <c r="E11" i="8"/>
  <c r="F11" i="8"/>
  <c r="D35" i="8"/>
  <c r="E35" i="8"/>
  <c r="F35" i="8"/>
  <c r="D8" i="8"/>
  <c r="E8" i="8"/>
  <c r="F8" i="8"/>
  <c r="D24" i="8"/>
  <c r="E24" i="8"/>
  <c r="F24" i="8"/>
  <c r="D50" i="8"/>
  <c r="E50" i="8"/>
  <c r="F50" i="8"/>
  <c r="D7" i="8"/>
  <c r="E7" i="8"/>
  <c r="F7" i="8"/>
  <c r="D47" i="8"/>
  <c r="E47" i="8"/>
  <c r="F47" i="8"/>
  <c r="D17" i="8"/>
  <c r="E17" i="8"/>
  <c r="F17" i="8"/>
  <c r="D41" i="8"/>
  <c r="E41" i="8"/>
  <c r="F41" i="8"/>
  <c r="D25" i="8"/>
  <c r="E25" i="8"/>
  <c r="F25" i="8"/>
  <c r="D12" i="8"/>
  <c r="E12" i="8"/>
  <c r="F12" i="8"/>
  <c r="D39" i="8"/>
  <c r="E39" i="8"/>
  <c r="F39" i="8"/>
  <c r="D44" i="8"/>
  <c r="E44" i="8"/>
  <c r="F44" i="8"/>
  <c r="D32" i="8"/>
  <c r="E32" i="8"/>
  <c r="F32" i="8"/>
  <c r="D4" i="8"/>
  <c r="E4" i="8"/>
  <c r="F4" i="8"/>
  <c r="D36" i="8"/>
  <c r="E36" i="8"/>
  <c r="F36" i="8"/>
  <c r="D42" i="8"/>
  <c r="E42" i="8"/>
  <c r="F42" i="8"/>
  <c r="D26" i="8"/>
  <c r="E26" i="8"/>
  <c r="F26" i="8"/>
  <c r="D2" i="8"/>
  <c r="E2" i="8"/>
  <c r="F2" i="8"/>
  <c r="D23" i="8"/>
  <c r="E23" i="8"/>
  <c r="F23" i="8"/>
  <c r="D13" i="8"/>
  <c r="E13" i="8"/>
  <c r="F13" i="8"/>
  <c r="D18" i="8"/>
  <c r="E18" i="8"/>
  <c r="F18" i="8"/>
  <c r="D14" i="8"/>
  <c r="E14" i="8"/>
  <c r="F14" i="8"/>
  <c r="D5" i="8"/>
  <c r="E5" i="8"/>
  <c r="F5" i="8"/>
  <c r="D49" i="8"/>
  <c r="E49" i="8"/>
  <c r="F49" i="8"/>
  <c r="D38" i="8"/>
  <c r="E38" i="8"/>
  <c r="F38" i="8"/>
  <c r="D10" i="8"/>
  <c r="E10" i="8"/>
  <c r="F10" i="8"/>
  <c r="D33" i="8"/>
  <c r="E33" i="8"/>
  <c r="F33" i="8"/>
  <c r="D19" i="8"/>
  <c r="E19" i="8"/>
  <c r="F19" i="8"/>
  <c r="D15" i="8"/>
  <c r="E15" i="8"/>
  <c r="F15" i="8"/>
  <c r="D28" i="8"/>
  <c r="E28" i="8"/>
  <c r="F28" i="8"/>
  <c r="D6" i="8"/>
  <c r="E6" i="8"/>
  <c r="F6" i="8"/>
  <c r="D27" i="8"/>
  <c r="E27" i="8"/>
  <c r="F27" i="8"/>
  <c r="D9" i="8"/>
  <c r="E9" i="8"/>
  <c r="F9" i="8"/>
  <c r="D20" i="8"/>
  <c r="E20" i="8"/>
  <c r="F20" i="8"/>
  <c r="D16" i="8"/>
  <c r="E16" i="8"/>
  <c r="F16" i="8"/>
  <c r="B40" i="8"/>
  <c r="C40" i="8"/>
  <c r="B45" i="8"/>
  <c r="C45" i="8"/>
  <c r="B37" i="8"/>
  <c r="C37" i="8"/>
  <c r="B29" i="8"/>
  <c r="C29" i="8"/>
  <c r="B22" i="8"/>
  <c r="C22" i="8"/>
  <c r="B3" i="8"/>
  <c r="C3" i="8"/>
  <c r="B30" i="8"/>
  <c r="C30" i="8"/>
  <c r="B31" i="8"/>
  <c r="C31" i="8"/>
  <c r="B21" i="8"/>
  <c r="C21" i="8"/>
  <c r="B43" i="8"/>
  <c r="C43" i="8"/>
  <c r="B48" i="8"/>
  <c r="C48" i="8"/>
  <c r="B46" i="8"/>
  <c r="C46" i="8"/>
  <c r="B34" i="8"/>
  <c r="C34" i="8"/>
  <c r="B11" i="8"/>
  <c r="C11" i="8"/>
  <c r="B35" i="8"/>
  <c r="C35" i="8"/>
  <c r="B8" i="8"/>
  <c r="C8" i="8"/>
  <c r="B24" i="8"/>
  <c r="C24" i="8"/>
  <c r="B50" i="8"/>
  <c r="C50" i="8"/>
  <c r="B7" i="8"/>
  <c r="C7" i="8"/>
  <c r="B47" i="8"/>
  <c r="C47" i="8"/>
  <c r="B17" i="8"/>
  <c r="C17" i="8"/>
  <c r="B41" i="8"/>
  <c r="C41" i="8"/>
  <c r="B25" i="8"/>
  <c r="C25" i="8"/>
  <c r="B12" i="8"/>
  <c r="C12" i="8"/>
  <c r="B39" i="8"/>
  <c r="C39" i="8"/>
  <c r="B44" i="8"/>
  <c r="C44" i="8"/>
  <c r="B32" i="8"/>
  <c r="C32" i="8"/>
  <c r="B4" i="8"/>
  <c r="C4" i="8"/>
  <c r="B36" i="8"/>
  <c r="C36" i="8"/>
  <c r="B42" i="8"/>
  <c r="C42" i="8"/>
  <c r="B26" i="8"/>
  <c r="C26" i="8"/>
  <c r="B2" i="8"/>
  <c r="C2" i="8"/>
  <c r="B23" i="8"/>
  <c r="C23" i="8"/>
  <c r="B13" i="8"/>
  <c r="C13" i="8"/>
  <c r="B18" i="8"/>
  <c r="C18" i="8"/>
  <c r="B14" i="8"/>
  <c r="C14" i="8"/>
  <c r="B5" i="8"/>
  <c r="C5" i="8"/>
  <c r="B49" i="8"/>
  <c r="C49" i="8"/>
  <c r="B38" i="8"/>
  <c r="C38" i="8"/>
  <c r="B10" i="8"/>
  <c r="C10" i="8"/>
  <c r="B33" i="8"/>
  <c r="C33" i="8"/>
  <c r="B19" i="8"/>
  <c r="C19" i="8"/>
  <c r="B15" i="8"/>
  <c r="C15" i="8"/>
  <c r="B28" i="8"/>
  <c r="C28" i="8"/>
  <c r="B6" i="8"/>
  <c r="C6" i="8"/>
  <c r="B27" i="8"/>
  <c r="C27" i="8"/>
  <c r="B9" i="8"/>
  <c r="C9" i="8"/>
  <c r="B20" i="8"/>
  <c r="C20" i="8"/>
  <c r="C16" i="8"/>
  <c r="B16" i="8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2" i="5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2" i="4"/>
  <c r="C2" i="4"/>
  <c r="D2" i="4"/>
</calcChain>
</file>

<file path=xl/sharedStrings.xml><?xml version="1.0" encoding="utf-8"?>
<sst xmlns="http://schemas.openxmlformats.org/spreadsheetml/2006/main" count="1384" uniqueCount="367">
  <si>
    <t>Time_Period</t>
  </si>
  <si>
    <t>Station</t>
  </si>
  <si>
    <t>Arjunwa</t>
  </si>
  <si>
    <t>Bawapuram</t>
  </si>
  <si>
    <t>Byaladahalli</t>
  </si>
  <si>
    <t>Cholachguda</t>
  </si>
  <si>
    <t>Daddi</t>
  </si>
  <si>
    <t>Damercharla</t>
  </si>
  <si>
    <t>Dhond</t>
  </si>
  <si>
    <t>Gokak_Falls</t>
  </si>
  <si>
    <t>Gotur</t>
  </si>
  <si>
    <t>Halia</t>
  </si>
  <si>
    <t>Haralahalli</t>
  </si>
  <si>
    <t>Holehonnur</t>
  </si>
  <si>
    <t>Honnali</t>
  </si>
  <si>
    <t>Huvinhedgi</t>
  </si>
  <si>
    <t>Jeewangi</t>
  </si>
  <si>
    <t>K_Agraharam</t>
  </si>
  <si>
    <t>Karad</t>
  </si>
  <si>
    <t>Keesara</t>
  </si>
  <si>
    <t>Kellodu</t>
  </si>
  <si>
    <t>Koyna_at_Koynanagar</t>
  </si>
  <si>
    <t>Kuppelur</t>
  </si>
  <si>
    <t>Kurundwad</t>
  </si>
  <si>
    <t>Lakshmipuram</t>
  </si>
  <si>
    <t>Madhira</t>
  </si>
  <si>
    <t>Malkhed</t>
  </si>
  <si>
    <t>Mantralayam</t>
  </si>
  <si>
    <t>Marol</t>
  </si>
  <si>
    <t>Mudhol</t>
  </si>
  <si>
    <t>Narasingpur</t>
  </si>
  <si>
    <t>Navalgund</t>
  </si>
  <si>
    <t>Oollenur</t>
  </si>
  <si>
    <t>Paleru_Bridge</t>
  </si>
  <si>
    <t>Phulgaon</t>
  </si>
  <si>
    <t>Pondugala</t>
  </si>
  <si>
    <t>Purushothamagudem</t>
  </si>
  <si>
    <t>Sadalga</t>
  </si>
  <si>
    <t>Samdoli</t>
  </si>
  <si>
    <t>Sarati</t>
  </si>
  <si>
    <t>Shimoga</t>
  </si>
  <si>
    <t>T_Ramapuram</t>
  </si>
  <si>
    <t>Takli</t>
  </si>
  <si>
    <t>Talikot</t>
  </si>
  <si>
    <t>Terwad</t>
  </si>
  <si>
    <t>Vandur</t>
  </si>
  <si>
    <t>Vijayawada</t>
  </si>
  <si>
    <t>Wadakbal</t>
  </si>
  <si>
    <t>Wadenapalli</t>
  </si>
  <si>
    <t>Warunji</t>
  </si>
  <si>
    <t>Yadgir</t>
  </si>
  <si>
    <t>2000-2010</t>
  </si>
  <si>
    <t>OBJECTID</t>
  </si>
  <si>
    <t>* Shape</t>
  </si>
  <si>
    <t>Join_Count</t>
  </si>
  <si>
    <t>TARGET_FID</t>
  </si>
  <si>
    <t>Station_Name</t>
  </si>
  <si>
    <t>Latitude</t>
  </si>
  <si>
    <t>Longitude</t>
  </si>
  <si>
    <t>LAT</t>
  </si>
  <si>
    <t>LONG_</t>
  </si>
  <si>
    <t>Cachement_Area__sq_Km_</t>
  </si>
  <si>
    <t>Topo</t>
  </si>
  <si>
    <t>Id</t>
  </si>
  <si>
    <t>area_km2</t>
  </si>
  <si>
    <t>Pixel_ID</t>
  </si>
  <si>
    <t>X_center</t>
  </si>
  <si>
    <t>Y_Center</t>
  </si>
  <si>
    <t>Row</t>
  </si>
  <si>
    <t>Col</t>
  </si>
  <si>
    <t>FlowDirect</t>
  </si>
  <si>
    <t>FlowDirectGISCode</t>
  </si>
  <si>
    <t>FlowDirection</t>
  </si>
  <si>
    <t>Point</t>
  </si>
  <si>
    <t>Koyna_Koynanagar</t>
  </si>
  <si>
    <t>17°22'52”</t>
  </si>
  <si>
    <t>73°44'08”</t>
  </si>
  <si>
    <t>47G11</t>
  </si>
  <si>
    <t>&lt;Null&gt;</t>
  </si>
  <si>
    <t>&lt;Null&gt;"</t>
  </si>
  <si>
    <t>PrakasamBarrage</t>
  </si>
  <si>
    <t>16°30'23”</t>
  </si>
  <si>
    <t>80°36'16”</t>
  </si>
  <si>
    <t>UNK</t>
  </si>
  <si>
    <t>16°31'17”</t>
  </si>
  <si>
    <t>80°35'18”</t>
  </si>
  <si>
    <t>65D10</t>
  </si>
  <si>
    <t>18°39'56”</t>
  </si>
  <si>
    <t>74°00'12”</t>
  </si>
  <si>
    <t>SE</t>
  </si>
  <si>
    <t>18°29'01”</t>
  </si>
  <si>
    <t>74°34'16”</t>
  </si>
  <si>
    <t>E</t>
  </si>
  <si>
    <t>17°58'22”</t>
  </si>
  <si>
    <t>75°08'23”</t>
  </si>
  <si>
    <t>17°54'43”</t>
  </si>
  <si>
    <t>75°00'18”</t>
  </si>
  <si>
    <t>17°32'03”</t>
  </si>
  <si>
    <t>75°53'06”</t>
  </si>
  <si>
    <t>17°17'41”</t>
  </si>
  <si>
    <t>74°11'21”</t>
  </si>
  <si>
    <t>17°16'18”</t>
  </si>
  <si>
    <t>74°09'56”</t>
  </si>
  <si>
    <t>47K3</t>
  </si>
  <si>
    <t>Kokangaon</t>
  </si>
  <si>
    <t>17°17'11”</t>
  </si>
  <si>
    <t>75°38'19”</t>
  </si>
  <si>
    <t>Shirdhon</t>
  </si>
  <si>
    <t>17°22'22”</t>
  </si>
  <si>
    <t>75°36'05”</t>
  </si>
  <si>
    <t>17°24'51”</t>
  </si>
  <si>
    <t>75°50'42”</t>
  </si>
  <si>
    <t>17°15'15”</t>
  </si>
  <si>
    <t>77°27'52”</t>
  </si>
  <si>
    <t>56G07</t>
  </si>
  <si>
    <t>W</t>
  </si>
  <si>
    <t>17°12'00”</t>
  </si>
  <si>
    <t>77°09'24”</t>
  </si>
  <si>
    <t>56G04</t>
  </si>
  <si>
    <t>17°25'02”</t>
  </si>
  <si>
    <t>79°57'05”</t>
  </si>
  <si>
    <t>56O15</t>
  </si>
  <si>
    <t>S</t>
  </si>
  <si>
    <t>16°51'18”</t>
  </si>
  <si>
    <t>74°29'48”</t>
  </si>
  <si>
    <t>47L05</t>
  </si>
  <si>
    <t>16°33'39”</t>
  </si>
  <si>
    <t>74°17'13”</t>
  </si>
  <si>
    <t>Arjunwad</t>
  </si>
  <si>
    <t>16°47'08”</t>
  </si>
  <si>
    <t>74°37'51”</t>
  </si>
  <si>
    <t>47L10</t>
  </si>
  <si>
    <t>16°41'12”</t>
  </si>
  <si>
    <t>74°36'08”</t>
  </si>
  <si>
    <t>47P02</t>
  </si>
  <si>
    <t>Pangegaon</t>
  </si>
  <si>
    <t>16°55'46”</t>
  </si>
  <si>
    <t>74°57'23”</t>
  </si>
  <si>
    <t>47L13</t>
  </si>
  <si>
    <t>16°33'30”</t>
  </si>
  <si>
    <t>74°30'05”</t>
  </si>
  <si>
    <t>16°40'32”</t>
  </si>
  <si>
    <t>74°34'25”</t>
  </si>
  <si>
    <t>47L09</t>
  </si>
  <si>
    <t>16°44'14”</t>
  </si>
  <si>
    <t>77°07'20”</t>
  </si>
  <si>
    <t>56H02</t>
  </si>
  <si>
    <t>Damarapedu</t>
  </si>
  <si>
    <t>16°34'48”</t>
  </si>
  <si>
    <t>79°25'48”</t>
  </si>
  <si>
    <t>16°47'31”</t>
  </si>
  <si>
    <t>79°20'08”</t>
  </si>
  <si>
    <t>56P05</t>
  </si>
  <si>
    <t>16°44'13”</t>
  </si>
  <si>
    <t>79°40'07”</t>
  </si>
  <si>
    <t>56P10</t>
  </si>
  <si>
    <t>16°41'04”</t>
  </si>
  <si>
    <t>79°39'32”</t>
  </si>
  <si>
    <t>16°43'03”</t>
  </si>
  <si>
    <t>80°19'03”</t>
  </si>
  <si>
    <t>65D06</t>
  </si>
  <si>
    <t>16°55'17”</t>
  </si>
  <si>
    <t>80°21'20”</t>
  </si>
  <si>
    <t>65D05</t>
  </si>
  <si>
    <t>PaleruBridge</t>
  </si>
  <si>
    <t>16°57'06”</t>
  </si>
  <si>
    <t>80°02'55”</t>
  </si>
  <si>
    <t>Wadenpalli</t>
  </si>
  <si>
    <t>16°47'20”</t>
  </si>
  <si>
    <t>80°07'53”</t>
  </si>
  <si>
    <t>65D01</t>
  </si>
  <si>
    <t>16°03'34”</t>
  </si>
  <si>
    <t>74°25'45”</t>
  </si>
  <si>
    <t>47L08</t>
  </si>
  <si>
    <t>GokakFalls</t>
  </si>
  <si>
    <t>16°11'25”</t>
  </si>
  <si>
    <t>74°47'29”</t>
  </si>
  <si>
    <t>47L16</t>
  </si>
  <si>
    <t>16°13'30”</t>
  </si>
  <si>
    <t>74°30'10”</t>
  </si>
  <si>
    <t>16°19'52”</t>
  </si>
  <si>
    <t>75°11'57”</t>
  </si>
  <si>
    <t>47F07</t>
  </si>
  <si>
    <t>Almatti</t>
  </si>
  <si>
    <t>16°19'51”</t>
  </si>
  <si>
    <t>75°53'12”</t>
  </si>
  <si>
    <t>Bagalkot</t>
  </si>
  <si>
    <t>16°12'58”</t>
  </si>
  <si>
    <t>75°44'03”</t>
  </si>
  <si>
    <t>Dhannur</t>
  </si>
  <si>
    <t>16°11'52”</t>
  </si>
  <si>
    <t>76°05'59”</t>
  </si>
  <si>
    <t>Huvanur</t>
  </si>
  <si>
    <t>16°10'46”</t>
  </si>
  <si>
    <t>76°02'18”</t>
  </si>
  <si>
    <t>Tailkot</t>
  </si>
  <si>
    <t>16°29'03”</t>
  </si>
  <si>
    <t>76°17'04”</t>
  </si>
  <si>
    <t>56D07</t>
  </si>
  <si>
    <t>Hubinhedgi</t>
  </si>
  <si>
    <t>16°29'26”</t>
  </si>
  <si>
    <t>76°55'12”</t>
  </si>
  <si>
    <t>56D15</t>
  </si>
  <si>
    <t>NE</t>
  </si>
  <si>
    <t>Deosugur</t>
  </si>
  <si>
    <t>16°22'55”</t>
  </si>
  <si>
    <t>77°21'25”</t>
  </si>
  <si>
    <t>K.Agraharam</t>
  </si>
  <si>
    <t>16°15'35”</t>
  </si>
  <si>
    <t>77°50'39”</t>
  </si>
  <si>
    <t>56H15</t>
  </si>
  <si>
    <t>Marvakonda</t>
  </si>
  <si>
    <t>16°01'38”</t>
  </si>
  <si>
    <t>78°16'17”</t>
  </si>
  <si>
    <t>Yaparla</t>
  </si>
  <si>
    <t>16°02'21”</t>
  </si>
  <si>
    <t>78°02'46”</t>
  </si>
  <si>
    <t>Srisailam</t>
  </si>
  <si>
    <t>16°05'11”</t>
  </si>
  <si>
    <t>78°53'48”</t>
  </si>
  <si>
    <t>15°34'19”</t>
  </si>
  <si>
    <t>75°22'18”</t>
  </si>
  <si>
    <t>48M06</t>
  </si>
  <si>
    <t>15°52'12”</t>
  </si>
  <si>
    <t>75°43'30”</t>
  </si>
  <si>
    <t>48M09</t>
  </si>
  <si>
    <t>T.Ramapuram</t>
  </si>
  <si>
    <t>15°39'28”</t>
  </si>
  <si>
    <t>76°57'53”</t>
  </si>
  <si>
    <t>57A14</t>
  </si>
  <si>
    <t>E"</t>
  </si>
  <si>
    <t>15°56'54”</t>
  </si>
  <si>
    <t>77°25'49”</t>
  </si>
  <si>
    <t>57I01</t>
  </si>
  <si>
    <t>15°53'03”</t>
  </si>
  <si>
    <t>77°56'51”</t>
  </si>
  <si>
    <t>57_E13</t>
  </si>
  <si>
    <t>15°45'13”</t>
  </si>
  <si>
    <t>78°00'04”</t>
  </si>
  <si>
    <t>15°29'30”</t>
  </si>
  <si>
    <t>76°43'05”</t>
  </si>
  <si>
    <t>N</t>
  </si>
  <si>
    <t>14°49'34”</t>
  </si>
  <si>
    <t>75°40'23”</t>
  </si>
  <si>
    <t>14°56'19”</t>
  </si>
  <si>
    <t>75°37'03”</t>
  </si>
  <si>
    <t>A.K.Bridge</t>
  </si>
  <si>
    <t>14°47'33”</t>
  </si>
  <si>
    <t>76°43'34”</t>
  </si>
  <si>
    <t>57B9</t>
  </si>
  <si>
    <t>N"</t>
  </si>
  <si>
    <t>14°27'01”</t>
  </si>
  <si>
    <t>75°46'33”</t>
  </si>
  <si>
    <t>14°14'16”</t>
  </si>
  <si>
    <t>75°39'27”</t>
  </si>
  <si>
    <t>14°29'44”</t>
  </si>
  <si>
    <t>75°37'57”</t>
  </si>
  <si>
    <t>13°58'34”</t>
  </si>
  <si>
    <t>75°41'08”</t>
  </si>
  <si>
    <t>13°55'08”</t>
  </si>
  <si>
    <t>75°34'37”</t>
  </si>
  <si>
    <t>13°45'07”</t>
  </si>
  <si>
    <t>76°18'59”</t>
  </si>
  <si>
    <t>Hoovinahole</t>
  </si>
  <si>
    <t>13°59'11”</t>
  </si>
  <si>
    <t>76°44'59”</t>
  </si>
  <si>
    <t>=TEXT(B2,"00")&amp;"."&amp;TEXT(C2,"00")</t>
  </si>
  <si>
    <t>06.03</t>
  </si>
  <si>
    <t>08.09</t>
  </si>
  <si>
    <t>11.05</t>
  </si>
  <si>
    <t>08.05</t>
  </si>
  <si>
    <t>07.02</t>
  </si>
  <si>
    <t>06.13</t>
  </si>
  <si>
    <t>03.03</t>
  </si>
  <si>
    <t>07.03</t>
  </si>
  <si>
    <t>06.12</t>
  </si>
  <si>
    <t>10.05</t>
  </si>
  <si>
    <t>12.05</t>
  </si>
  <si>
    <t>07.07</t>
  </si>
  <si>
    <t>05.08</t>
  </si>
  <si>
    <t>07.09</t>
  </si>
  <si>
    <t>05.02</t>
  </si>
  <si>
    <t>06.14</t>
  </si>
  <si>
    <t>12.06</t>
  </si>
  <si>
    <t>05.01</t>
  </si>
  <si>
    <t>08.10</t>
  </si>
  <si>
    <t>08.08</t>
  </si>
  <si>
    <t>07.04</t>
  </si>
  <si>
    <t>04.04</t>
  </si>
  <si>
    <t>08.04</t>
  </si>
  <si>
    <t>09.07</t>
  </si>
  <si>
    <t>02.02</t>
  </si>
  <si>
    <t>05.13</t>
  </si>
  <si>
    <t>06.02</t>
  </si>
  <si>
    <t>08.07</t>
  </si>
  <si>
    <t>05.05</t>
  </si>
  <si>
    <t>07.06</t>
  </si>
  <si>
    <t>06.15</t>
  </si>
  <si>
    <t>04.05</t>
  </si>
  <si>
    <t>06.08</t>
  </si>
  <si>
    <t>Guage Location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</si>
  <si>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</si>
  <si>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</si>
  <si>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</si>
  <si>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</si>
  <si>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</si>
  <si>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</si>
  <si>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</si>
  <si>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</si>
  <si>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</si>
  <si>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</si>
  <si>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</si>
  <si>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</si>
  <si>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</si>
  <si>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LONG</t>
  </si>
  <si>
    <t>** lots of duplicates</t>
  </si>
  <si>
    <t>** select most Downstream</t>
  </si>
  <si>
    <t>Loc</t>
  </si>
  <si>
    <t>Yes</t>
  </si>
  <si>
    <t>No</t>
  </si>
  <si>
    <t>Selected (if duplicate use largest annual)</t>
  </si>
  <si>
    <t>check if most downstream by long</t>
  </si>
  <si>
    <t>make this 6,14 b/c 6,15 mostly out of domain</t>
  </si>
  <si>
    <t>remove this one</t>
  </si>
  <si>
    <t>remove this b/c upstream pixel, cannot generate runoff until 1 pixel over</t>
  </si>
  <si>
    <t>Note</t>
  </si>
  <si>
    <t>Row.Col</t>
  </si>
  <si>
    <t>Area thou sq km</t>
  </si>
  <si>
    <t>r</t>
  </si>
  <si>
    <t>c</t>
  </si>
  <si>
    <t>area (thousand km2)</t>
  </si>
  <si>
    <t>r_c</t>
  </si>
  <si>
    <t>02</t>
  </si>
  <si>
    <t>03</t>
  </si>
  <si>
    <t>04</t>
  </si>
  <si>
    <t>05</t>
  </si>
  <si>
    <t>08</t>
  </si>
  <si>
    <t>13</t>
  </si>
  <si>
    <t>06</t>
  </si>
  <si>
    <t>12</t>
  </si>
  <si>
    <t>14</t>
  </si>
  <si>
    <t>07</t>
  </si>
  <si>
    <t>09</t>
  </si>
  <si>
    <t>10</t>
  </si>
  <si>
    <t>11</t>
  </si>
  <si>
    <t>J</t>
  </si>
  <si>
    <t>F</t>
  </si>
  <si>
    <t>M</t>
  </si>
  <si>
    <t>A</t>
  </si>
  <si>
    <t>O</t>
  </si>
  <si>
    <t>D</t>
  </si>
  <si>
    <t>/</t>
  </si>
  <si>
    <t>/;</t>
  </si>
  <si>
    <t>8.10.</t>
  </si>
  <si>
    <t>Have data:</t>
  </si>
  <si>
    <t>in list</t>
  </si>
  <si>
    <t>remove</t>
  </si>
  <si>
    <t>diff</t>
  </si>
  <si>
    <t>removed</t>
  </si>
  <si>
    <t>**not in tribs!!! Problem? Or US?</t>
  </si>
  <si>
    <t>Upstream</t>
  </si>
  <si>
    <t>upstream</t>
  </si>
  <si>
    <t>remove*</t>
  </si>
  <si>
    <t>removed before/addback</t>
  </si>
  <si>
    <t>my catchment area</t>
  </si>
  <si>
    <t>data cathcment area (thousand km2)</t>
  </si>
  <si>
    <t>%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</si>
</sst>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"/>
    <numFmt numFmtId="165" formatCode="0.000000"/>
    <numFmt numFmtId="166" formatCode="00.000000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0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164" fontId="0" fillId="0" borderId="0" xfId="0" applyNumberFormat="1" applyFont="1" applyBorder="1" applyAlignment="1">
      <alignment horizontal="center" vertical="top"/>
    </xf>
    <xf numFmtId="2" fontId="0" fillId="0" borderId="0" xfId="0" applyNumberFormat="1" applyFont="1" applyBorder="1" applyAlignment="1">
      <alignment horizontal="center" vertical="top"/>
    </xf>
    <xf numFmtId="165" fontId="0" fillId="0" borderId="0" xfId="0" applyNumberForma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Font="1" applyBorder="1"/>
    <xf numFmtId="0" fontId="1" fillId="2" borderId="3" xfId="0" applyFont="1" applyFill="1" applyBorder="1" applyAlignment="1">
      <alignment horizontal="center" vertical="top"/>
    </xf>
    <xf numFmtId="0" fontId="0" fillId="2" borderId="4" xfId="0" applyFill="1" applyBorder="1"/>
    <xf numFmtId="0" fontId="0" fillId="0" borderId="2" xfId="0" applyFont="1" applyBorder="1" applyAlignment="1">
      <alignment horizontal="center" vertical="top"/>
    </xf>
    <xf numFmtId="0" fontId="0" fillId="0" borderId="5" xfId="0" applyBorder="1"/>
    <xf numFmtId="0" fontId="0" fillId="0" borderId="6" xfId="0" applyFont="1" applyBorder="1" applyAlignment="1">
      <alignment horizontal="center" vertical="top"/>
    </xf>
    <xf numFmtId="0" fontId="0" fillId="0" borderId="7" xfId="0" applyBorder="1"/>
    <xf numFmtId="0" fontId="0" fillId="3" borderId="2" xfId="0" applyFont="1" applyFill="1" applyBorder="1" applyAlignment="1">
      <alignment horizontal="center" vertical="top"/>
    </xf>
    <xf numFmtId="166" fontId="0" fillId="0" borderId="0" xfId="0" applyNumberFormat="1" applyFont="1" applyBorder="1" applyAlignment="1">
      <alignment horizontal="center" vertical="top"/>
    </xf>
    <xf numFmtId="166" fontId="0" fillId="4" borderId="0" xfId="0" applyNumberFormat="1" applyFont="1" applyFill="1" applyBorder="1" applyAlignment="1">
      <alignment horizontal="center" vertical="top"/>
    </xf>
    <xf numFmtId="0" fontId="0" fillId="4" borderId="0" xfId="0" applyFill="1"/>
    <xf numFmtId="0" fontId="1" fillId="0" borderId="8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166" fontId="0" fillId="5" borderId="0" xfId="0" applyNumberFormat="1" applyFont="1" applyFill="1" applyBorder="1" applyAlignment="1">
      <alignment horizontal="center" vertical="top"/>
    </xf>
    <xf numFmtId="0" fontId="0" fillId="5" borderId="0" xfId="0" applyFill="1"/>
    <xf numFmtId="0" fontId="0" fillId="5" borderId="0" xfId="0" applyFill="1" applyAlignment="1">
      <alignment horizontal="center"/>
    </xf>
    <xf numFmtId="165" fontId="0" fillId="5" borderId="0" xfId="0" applyNumberFormat="1" applyFill="1"/>
    <xf numFmtId="0" fontId="0" fillId="6" borderId="0" xfId="0" applyFill="1"/>
    <xf numFmtId="0" fontId="5" fillId="0" borderId="0" xfId="0" applyFont="1"/>
    <xf numFmtId="0" fontId="0" fillId="0" borderId="0" xfId="0" quotePrefix="1"/>
    <xf numFmtId="167" fontId="0" fillId="0" borderId="0" xfId="0" applyNumberFormat="1"/>
    <xf numFmtId="0" fontId="0" fillId="7" borderId="0" xfId="0" applyFill="1"/>
    <xf numFmtId="0" fontId="0" fillId="2" borderId="0" xfId="0" applyFill="1"/>
    <xf numFmtId="167" fontId="0" fillId="2" borderId="0" xfId="0" applyNumberFormat="1" applyFill="1"/>
    <xf numFmtId="0" fontId="1" fillId="2" borderId="1" xfId="0" applyFont="1" applyFill="1" applyBorder="1" applyAlignment="1">
      <alignment horizontal="center" vertical="top"/>
    </xf>
    <xf numFmtId="9" fontId="0" fillId="0" borderId="0" xfId="83" applyFont="1"/>
    <xf numFmtId="9" fontId="0" fillId="8" borderId="0" xfId="83" applyFont="1" applyFill="1"/>
    <xf numFmtId="0" fontId="1" fillId="8" borderId="1" xfId="0" applyFont="1" applyFill="1" applyBorder="1" applyAlignment="1">
      <alignment horizontal="center" vertical="top"/>
    </xf>
    <xf numFmtId="9" fontId="0" fillId="3" borderId="0" xfId="83" applyFont="1" applyFill="1"/>
    <xf numFmtId="0" fontId="0" fillId="3" borderId="0" xfId="0" applyFill="1"/>
    <xf numFmtId="9" fontId="0" fillId="9" borderId="0" xfId="83" applyFont="1" applyFill="1"/>
    <xf numFmtId="0" fontId="0" fillId="9" borderId="0" xfId="0" applyFill="1"/>
    <xf numFmtId="0" fontId="1" fillId="10" borderId="1" xfId="0" applyFont="1" applyFill="1" applyBorder="1" applyAlignment="1">
      <alignment horizontal="center" vertical="top"/>
    </xf>
    <xf numFmtId="0" fontId="0" fillId="11" borderId="0" xfId="0" applyFill="1"/>
    <xf numFmtId="9" fontId="0" fillId="12" borderId="0" xfId="83" applyFont="1" applyFill="1"/>
    <xf numFmtId="9" fontId="6" fillId="13" borderId="0" xfId="83" applyFont="1" applyFill="1"/>
    <xf numFmtId="9" fontId="0" fillId="13" borderId="0" xfId="83" applyFont="1" applyFill="1"/>
  </cellXfs>
  <cellStyles count="1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83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</a:t>
            </a:r>
            <a:r>
              <a:rPr lang="en-US" baseline="0"/>
              <a:t> Discharge (bcm)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ForGAMSText!$R$2:$R$50</c:f>
              <c:strCache>
                <c:ptCount val="49"/>
                <c:pt idx="0">
                  <c:v>K_Agraharam</c:v>
                </c:pt>
                <c:pt idx="1">
                  <c:v>Wadenapalli</c:v>
                </c:pt>
                <c:pt idx="2">
                  <c:v>Pondugala</c:v>
                </c:pt>
                <c:pt idx="3">
                  <c:v>Huvinhedgi</c:v>
                </c:pt>
                <c:pt idx="4">
                  <c:v>Vijayawada</c:v>
                </c:pt>
                <c:pt idx="5">
                  <c:v>Kurundwad</c:v>
                </c:pt>
                <c:pt idx="6">
                  <c:v>Arjunwad</c:v>
                </c:pt>
                <c:pt idx="7">
                  <c:v>Honnali</c:v>
                </c:pt>
                <c:pt idx="8">
                  <c:v>Haralahalli</c:v>
                </c:pt>
                <c:pt idx="9">
                  <c:v>Mantralayam</c:v>
                </c:pt>
                <c:pt idx="10">
                  <c:v>Yadgir</c:v>
                </c:pt>
                <c:pt idx="11">
                  <c:v>Shimoga</c:v>
                </c:pt>
                <c:pt idx="12">
                  <c:v>Bawapuram</c:v>
                </c:pt>
                <c:pt idx="13">
                  <c:v>Karad</c:v>
                </c:pt>
                <c:pt idx="14">
                  <c:v>Terwad</c:v>
                </c:pt>
                <c:pt idx="15">
                  <c:v>Takli</c:v>
                </c:pt>
                <c:pt idx="16">
                  <c:v>Dhond</c:v>
                </c:pt>
                <c:pt idx="17">
                  <c:v>Narasingpur</c:v>
                </c:pt>
                <c:pt idx="18">
                  <c:v>Warunji</c:v>
                </c:pt>
                <c:pt idx="19">
                  <c:v>Samdoli</c:v>
                </c:pt>
                <c:pt idx="20">
                  <c:v>Oollenur</c:v>
                </c:pt>
                <c:pt idx="21">
                  <c:v>Sadalga</c:v>
                </c:pt>
                <c:pt idx="22">
                  <c:v>Keesara</c:v>
                </c:pt>
                <c:pt idx="23">
                  <c:v>Daddi</c:v>
                </c:pt>
                <c:pt idx="24">
                  <c:v>Marol</c:v>
                </c:pt>
                <c:pt idx="25">
                  <c:v>Holehonnur</c:v>
                </c:pt>
                <c:pt idx="26">
                  <c:v>Koyna_at_Koynanagar</c:v>
                </c:pt>
                <c:pt idx="27">
                  <c:v>Mudhol</c:v>
                </c:pt>
                <c:pt idx="28">
                  <c:v>Gokak_Falls</c:v>
                </c:pt>
                <c:pt idx="29">
                  <c:v>Sarati</c:v>
                </c:pt>
                <c:pt idx="30">
                  <c:v>Damercharla</c:v>
                </c:pt>
                <c:pt idx="31">
                  <c:v>Gotur</c:v>
                </c:pt>
                <c:pt idx="32">
                  <c:v>Phulgaon</c:v>
                </c:pt>
                <c:pt idx="33">
                  <c:v>T_Ramapuram</c:v>
                </c:pt>
                <c:pt idx="34">
                  <c:v>Cholachguda</c:v>
                </c:pt>
                <c:pt idx="35">
                  <c:v>Vandur</c:v>
                </c:pt>
                <c:pt idx="36">
                  <c:v>Malkhed</c:v>
                </c:pt>
                <c:pt idx="37">
                  <c:v>Wadakbal</c:v>
                </c:pt>
                <c:pt idx="38">
                  <c:v>Madhira</c:v>
                </c:pt>
                <c:pt idx="39">
                  <c:v>Kuppelur</c:v>
                </c:pt>
                <c:pt idx="40">
                  <c:v>Byaladahalli</c:v>
                </c:pt>
                <c:pt idx="41">
                  <c:v>Halia</c:v>
                </c:pt>
                <c:pt idx="42">
                  <c:v>Paleru_Bridge</c:v>
                </c:pt>
                <c:pt idx="43">
                  <c:v>Talikot</c:v>
                </c:pt>
                <c:pt idx="44">
                  <c:v>Navalgund</c:v>
                </c:pt>
                <c:pt idx="45">
                  <c:v>Lakshmipuram</c:v>
                </c:pt>
                <c:pt idx="46">
                  <c:v>Jeewangi</c:v>
                </c:pt>
                <c:pt idx="47">
                  <c:v>Purushothamagudem</c:v>
                </c:pt>
                <c:pt idx="48">
                  <c:v>Kellodu</c:v>
                </c:pt>
              </c:strCache>
            </c:strRef>
          </c:cat>
          <c:val>
            <c:numRef>
              <c:f>ForGAMSText!$S$2:$S$50</c:f>
              <c:numCache>
                <c:formatCode>General</c:formatCode>
                <c:ptCount val="49"/>
                <c:pt idx="0">
                  <c:v>26.740025</c:v>
                </c:pt>
                <c:pt idx="1">
                  <c:v>23.726317</c:v>
                </c:pt>
                <c:pt idx="2">
                  <c:v>19.400203</c:v>
                </c:pt>
                <c:pt idx="3">
                  <c:v>17.116217</c:v>
                </c:pt>
                <c:pt idx="4">
                  <c:v>16.697702</c:v>
                </c:pt>
                <c:pt idx="5">
                  <c:v>15.291222</c:v>
                </c:pt>
                <c:pt idx="6">
                  <c:v>9.687641</c:v>
                </c:pt>
                <c:pt idx="7">
                  <c:v>8.86569</c:v>
                </c:pt>
                <c:pt idx="8">
                  <c:v>8.634009000000001</c:v>
                </c:pt>
                <c:pt idx="9">
                  <c:v>8.004269000000001</c:v>
                </c:pt>
                <c:pt idx="10">
                  <c:v>8.003431</c:v>
                </c:pt>
                <c:pt idx="11">
                  <c:v>6.921853</c:v>
                </c:pt>
                <c:pt idx="12">
                  <c:v>6.749652</c:v>
                </c:pt>
                <c:pt idx="13">
                  <c:v>6.328257</c:v>
                </c:pt>
                <c:pt idx="14">
                  <c:v>5.722714</c:v>
                </c:pt>
                <c:pt idx="15">
                  <c:v>4.582971</c:v>
                </c:pt>
                <c:pt idx="16">
                  <c:v>4.460632</c:v>
                </c:pt>
                <c:pt idx="17">
                  <c:v>4.458597</c:v>
                </c:pt>
                <c:pt idx="18">
                  <c:v>4.144606</c:v>
                </c:pt>
                <c:pt idx="19">
                  <c:v>3.579565</c:v>
                </c:pt>
                <c:pt idx="20">
                  <c:v>3.330397</c:v>
                </c:pt>
                <c:pt idx="21">
                  <c:v>3.004272</c:v>
                </c:pt>
                <c:pt idx="22">
                  <c:v>2.603731</c:v>
                </c:pt>
                <c:pt idx="23">
                  <c:v>2.55053</c:v>
                </c:pt>
                <c:pt idx="24">
                  <c:v>2.485667</c:v>
                </c:pt>
                <c:pt idx="25">
                  <c:v>2.411896</c:v>
                </c:pt>
                <c:pt idx="26">
                  <c:v>2.227764</c:v>
                </c:pt>
                <c:pt idx="27">
                  <c:v>2.213134</c:v>
                </c:pt>
                <c:pt idx="28">
                  <c:v>1.974536</c:v>
                </c:pt>
                <c:pt idx="29">
                  <c:v>1.79667</c:v>
                </c:pt>
                <c:pt idx="30">
                  <c:v>1.582308</c:v>
                </c:pt>
                <c:pt idx="31">
                  <c:v>1.549957</c:v>
                </c:pt>
                <c:pt idx="32">
                  <c:v>1.495585</c:v>
                </c:pt>
                <c:pt idx="33">
                  <c:v>1.36983</c:v>
                </c:pt>
                <c:pt idx="34">
                  <c:v>1.155174</c:v>
                </c:pt>
                <c:pt idx="35">
                  <c:v>1.073446</c:v>
                </c:pt>
                <c:pt idx="36">
                  <c:v>1.059839</c:v>
                </c:pt>
                <c:pt idx="37">
                  <c:v>1.029323</c:v>
                </c:pt>
                <c:pt idx="38">
                  <c:v>0.646134</c:v>
                </c:pt>
                <c:pt idx="39">
                  <c:v>0.614299</c:v>
                </c:pt>
                <c:pt idx="40">
                  <c:v>0.435234</c:v>
                </c:pt>
                <c:pt idx="41">
                  <c:v>0.393336</c:v>
                </c:pt>
                <c:pt idx="42">
                  <c:v>0.378406</c:v>
                </c:pt>
                <c:pt idx="43">
                  <c:v>0.346389</c:v>
                </c:pt>
                <c:pt idx="44">
                  <c:v>0.313058</c:v>
                </c:pt>
                <c:pt idx="45">
                  <c:v>0.264946</c:v>
                </c:pt>
                <c:pt idx="46">
                  <c:v>0.246465</c:v>
                </c:pt>
                <c:pt idx="47">
                  <c:v>0.219603</c:v>
                </c:pt>
                <c:pt idx="48">
                  <c:v>0.173577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879832"/>
        <c:axId val="-2136892024"/>
      </c:barChart>
      <c:catAx>
        <c:axId val="-2136879832"/>
        <c:scaling>
          <c:orientation val="minMax"/>
        </c:scaling>
        <c:delete val="0"/>
        <c:axPos val="l"/>
        <c:majorTickMark val="none"/>
        <c:minorTickMark val="none"/>
        <c:tickLblPos val="nextTo"/>
        <c:crossAx val="-2136892024"/>
        <c:crosses val="autoZero"/>
        <c:auto val="1"/>
        <c:lblAlgn val="ctr"/>
        <c:lblOffset val="100"/>
        <c:noMultiLvlLbl val="0"/>
      </c:catAx>
      <c:valAx>
        <c:axId val="-21368920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3687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7817576124663"/>
          <c:y val="0.373195454998505"/>
          <c:w val="0.790984802598976"/>
          <c:h val="0.4738089305292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ForGAMSText!$A$15</c:f>
              <c:strCache>
                <c:ptCount val="1"/>
                <c:pt idx="0">
                  <c:v>Huvinhedgi</c:v>
                </c:pt>
              </c:strCache>
            </c:strRef>
          </c:tx>
          <c:yVal>
            <c:numRef>
              <c:f>ForGAMSText!$C$15:$N$15</c:f>
              <c:numCache>
                <c:formatCode>0.000000</c:formatCode>
                <c:ptCount val="12"/>
                <c:pt idx="0">
                  <c:v>0.225778039140176</c:v>
                </c:pt>
                <c:pt idx="1">
                  <c:v>0.225525882543762</c:v>
                </c:pt>
                <c:pt idx="2">
                  <c:v>0.219733609667155</c:v>
                </c:pt>
                <c:pt idx="3">
                  <c:v>0.155421002603545</c:v>
                </c:pt>
                <c:pt idx="4">
                  <c:v>0.0944801012569795</c:v>
                </c:pt>
                <c:pt idx="5">
                  <c:v>0.178212772933091</c:v>
                </c:pt>
                <c:pt idx="6">
                  <c:v>2.791615714756188</c:v>
                </c:pt>
                <c:pt idx="7">
                  <c:v>7.174404735505162</c:v>
                </c:pt>
                <c:pt idx="8">
                  <c:v>3.427800828509182</c:v>
                </c:pt>
                <c:pt idx="9">
                  <c:v>2.080174574455161</c:v>
                </c:pt>
                <c:pt idx="10">
                  <c:v>0.304440033796</c:v>
                </c:pt>
                <c:pt idx="11">
                  <c:v>0.238630065729237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ForGAMSText!$A$50</c:f>
              <c:strCache>
                <c:ptCount val="1"/>
                <c:pt idx="0">
                  <c:v>Yadgir</c:v>
                </c:pt>
              </c:strCache>
            </c:strRef>
          </c:tx>
          <c:yVal>
            <c:numRef>
              <c:f>ForGAMSText!$C$50:$N$50</c:f>
              <c:numCache>
                <c:formatCode>0.000000</c:formatCode>
                <c:ptCount val="12"/>
                <c:pt idx="0">
                  <c:v>0.0226030666783284</c:v>
                </c:pt>
                <c:pt idx="1">
                  <c:v>0.0245674005113826</c:v>
                </c:pt>
                <c:pt idx="2">
                  <c:v>0.0458860693046041</c:v>
                </c:pt>
                <c:pt idx="3">
                  <c:v>0.00257856217327273</c:v>
                </c:pt>
                <c:pt idx="4">
                  <c:v>0.0482360256926393</c:v>
                </c:pt>
                <c:pt idx="5">
                  <c:v>0.129113136435</c:v>
                </c:pt>
                <c:pt idx="6">
                  <c:v>0.351606541857788</c:v>
                </c:pt>
                <c:pt idx="7">
                  <c:v>2.775809044451965</c:v>
                </c:pt>
                <c:pt idx="8">
                  <c:v>2.507007572755091</c:v>
                </c:pt>
                <c:pt idx="9">
                  <c:v>1.701675243806569</c:v>
                </c:pt>
                <c:pt idx="10">
                  <c:v>0.292751823691909</c:v>
                </c:pt>
                <c:pt idx="11">
                  <c:v>0.101596950857859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925528"/>
        <c:axId val="-2136931016"/>
      </c:scatterChart>
      <c:valAx>
        <c:axId val="-2136925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overlay val="0"/>
        </c:title>
        <c:majorTickMark val="none"/>
        <c:minorTickMark val="none"/>
        <c:tickLblPos val="nextTo"/>
        <c:crossAx val="-2136931016"/>
        <c:crosses val="autoZero"/>
        <c:crossBetween val="midCat"/>
      </c:valAx>
      <c:valAx>
        <c:axId val="-2136931016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BCM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crossAx val="-213692552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</a:t>
            </a:r>
            <a:r>
              <a:rPr lang="en-US" baseline="0"/>
              <a:t> Discharge (bcm)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UniqueForGAMS!$A$2:$A$34</c:f>
              <c:strCache>
                <c:ptCount val="33"/>
                <c:pt idx="0">
                  <c:v>K_Agraharam</c:v>
                </c:pt>
                <c:pt idx="1">
                  <c:v>Wadenapalli</c:v>
                </c:pt>
                <c:pt idx="2">
                  <c:v>Pondugala</c:v>
                </c:pt>
                <c:pt idx="3">
                  <c:v>Huvinhedgi</c:v>
                </c:pt>
                <c:pt idx="4">
                  <c:v>Vijayawada</c:v>
                </c:pt>
                <c:pt idx="5">
                  <c:v>Kurundwad</c:v>
                </c:pt>
                <c:pt idx="6">
                  <c:v>Honnali</c:v>
                </c:pt>
                <c:pt idx="7">
                  <c:v>Haralahalli</c:v>
                </c:pt>
                <c:pt idx="8">
                  <c:v>Mantralayam</c:v>
                </c:pt>
                <c:pt idx="9">
                  <c:v>Yadgir</c:v>
                </c:pt>
                <c:pt idx="10">
                  <c:v>Shimoga</c:v>
                </c:pt>
                <c:pt idx="11">
                  <c:v>Bawapuram</c:v>
                </c:pt>
                <c:pt idx="12">
                  <c:v>Karad</c:v>
                </c:pt>
                <c:pt idx="13">
                  <c:v>Takli</c:v>
                </c:pt>
                <c:pt idx="14">
                  <c:v>Dhond</c:v>
                </c:pt>
                <c:pt idx="15">
                  <c:v>Narasingpur</c:v>
                </c:pt>
                <c:pt idx="16">
                  <c:v>Samdoli</c:v>
                </c:pt>
                <c:pt idx="17">
                  <c:v>Oollenur</c:v>
                </c:pt>
                <c:pt idx="18">
                  <c:v>Daddi</c:v>
                </c:pt>
                <c:pt idx="19">
                  <c:v>Koyna_at_Koynanagar</c:v>
                </c:pt>
                <c:pt idx="20">
                  <c:v>Mudhol</c:v>
                </c:pt>
                <c:pt idx="21">
                  <c:v>Gokak_Falls</c:v>
                </c:pt>
                <c:pt idx="22">
                  <c:v>Phulgaon</c:v>
                </c:pt>
                <c:pt idx="23">
                  <c:v>T_Ramapuram</c:v>
                </c:pt>
                <c:pt idx="24">
                  <c:v>Cholachguda</c:v>
                </c:pt>
                <c:pt idx="25">
                  <c:v>Malkhed</c:v>
                </c:pt>
                <c:pt idx="26">
                  <c:v>Wadakbal</c:v>
                </c:pt>
                <c:pt idx="27">
                  <c:v>Halia</c:v>
                </c:pt>
                <c:pt idx="28">
                  <c:v>Talikot</c:v>
                </c:pt>
                <c:pt idx="29">
                  <c:v>Navalgund</c:v>
                </c:pt>
                <c:pt idx="30">
                  <c:v>Lakshmipuram</c:v>
                </c:pt>
                <c:pt idx="31">
                  <c:v>Purushothamagudem</c:v>
                </c:pt>
                <c:pt idx="32">
                  <c:v>Kellodu</c:v>
                </c:pt>
              </c:strCache>
            </c:strRef>
          </c:cat>
          <c:val>
            <c:numRef>
              <c:f>UniqueForGAMS!$S$2:$S$34</c:f>
              <c:numCache>
                <c:formatCode>0.000000</c:formatCode>
                <c:ptCount val="33"/>
                <c:pt idx="0">
                  <c:v>26.74002521152541</c:v>
                </c:pt>
                <c:pt idx="1">
                  <c:v>23.72631683829314</c:v>
                </c:pt>
                <c:pt idx="2">
                  <c:v>19.40020300143934</c:v>
                </c:pt>
                <c:pt idx="3">
                  <c:v>17.11621736089564</c:v>
                </c:pt>
                <c:pt idx="4">
                  <c:v>16.69770209357368</c:v>
                </c:pt>
                <c:pt idx="5">
                  <c:v>15.29122222763112</c:v>
                </c:pt>
                <c:pt idx="6">
                  <c:v>8.86569044839559</c:v>
                </c:pt>
                <c:pt idx="7">
                  <c:v>8.63400885308512</c:v>
                </c:pt>
                <c:pt idx="8">
                  <c:v>8.004269442945088</c:v>
                </c:pt>
                <c:pt idx="9">
                  <c:v>8.00343143821641</c:v>
                </c:pt>
                <c:pt idx="10">
                  <c:v>6.921852580775898</c:v>
                </c:pt>
                <c:pt idx="11">
                  <c:v>6.749652122199694</c:v>
                </c:pt>
                <c:pt idx="12">
                  <c:v>6.328256796360431</c:v>
                </c:pt>
                <c:pt idx="13">
                  <c:v>4.582971421209831</c:v>
                </c:pt>
                <c:pt idx="14">
                  <c:v>4.460631693592876</c:v>
                </c:pt>
                <c:pt idx="15">
                  <c:v>4.458597391843711</c:v>
                </c:pt>
                <c:pt idx="16">
                  <c:v>3.579565219590231</c:v>
                </c:pt>
                <c:pt idx="17">
                  <c:v>3.330396800570904</c:v>
                </c:pt>
                <c:pt idx="18">
                  <c:v>2.550529550060435</c:v>
                </c:pt>
                <c:pt idx="19">
                  <c:v>2.227764170261303</c:v>
                </c:pt>
                <c:pt idx="20">
                  <c:v>2.213134230120612</c:v>
                </c:pt>
                <c:pt idx="21">
                  <c:v>1.974536156036545</c:v>
                </c:pt>
                <c:pt idx="22">
                  <c:v>1.495585413343748</c:v>
                </c:pt>
                <c:pt idx="23">
                  <c:v>1.369829814163944</c:v>
                </c:pt>
                <c:pt idx="24">
                  <c:v>1.155174353611606</c:v>
                </c:pt>
                <c:pt idx="25">
                  <c:v>1.059838745035008</c:v>
                </c:pt>
                <c:pt idx="26">
                  <c:v>1.029322824556641</c:v>
                </c:pt>
                <c:pt idx="27">
                  <c:v>0.393335672532148</c:v>
                </c:pt>
                <c:pt idx="28">
                  <c:v>0.346389245356178</c:v>
                </c:pt>
                <c:pt idx="29">
                  <c:v>0.313057904019879</c:v>
                </c:pt>
                <c:pt idx="30">
                  <c:v>0.264945876391925</c:v>
                </c:pt>
                <c:pt idx="31">
                  <c:v>0.219603469724532</c:v>
                </c:pt>
                <c:pt idx="32">
                  <c:v>0.173576709110843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2134407448"/>
        <c:axId val="-2134404536"/>
      </c:barChart>
      <c:catAx>
        <c:axId val="-2134407448"/>
        <c:scaling>
          <c:orientation val="minMax"/>
        </c:scaling>
        <c:delete val="0"/>
        <c:axPos val="l"/>
        <c:majorTickMark val="none"/>
        <c:minorTickMark val="none"/>
        <c:tickLblPos val="nextTo"/>
        <c:crossAx val="-2134404536"/>
        <c:crosses val="autoZero"/>
        <c:auto val="1"/>
        <c:lblAlgn val="ctr"/>
        <c:lblOffset val="100"/>
        <c:noMultiLvlLbl val="0"/>
      </c:catAx>
      <c:valAx>
        <c:axId val="-2134404536"/>
        <c:scaling>
          <c:orientation val="minMax"/>
        </c:scaling>
        <c:delete val="0"/>
        <c:axPos val="b"/>
        <c:majorGridlines/>
        <c:numFmt formatCode="0" sourceLinked="0"/>
        <c:majorTickMark val="none"/>
        <c:minorTickMark val="none"/>
        <c:tickLblPos val="nextTo"/>
        <c:crossAx val="-213440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328065635152"/>
          <c:y val="0.38984146040041"/>
          <c:w val="0.790984802598976"/>
          <c:h val="0.4738089305292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UniqueForGAMS!$A$2</c:f>
              <c:strCache>
                <c:ptCount val="1"/>
                <c:pt idx="0">
                  <c:v>K_Agraharam</c:v>
                </c:pt>
              </c:strCache>
            </c:strRef>
          </c:tx>
          <c:yVal>
            <c:numRef>
              <c:f>UniqueForGAMS!$G$2:$R$2</c:f>
              <c:numCache>
                <c:formatCode>0.000000</c:formatCode>
                <c:ptCount val="12"/>
                <c:pt idx="0">
                  <c:v>0.194858761415443</c:v>
                </c:pt>
                <c:pt idx="1">
                  <c:v>0.188074981881903</c:v>
                </c:pt>
                <c:pt idx="2">
                  <c:v>0.13341653149125</c:v>
                </c:pt>
                <c:pt idx="3">
                  <c:v>0.1102022723155</c:v>
                </c:pt>
                <c:pt idx="4">
                  <c:v>0.12197640169875</c:v>
                </c:pt>
                <c:pt idx="5">
                  <c:v>0.275676741853143</c:v>
                </c:pt>
                <c:pt idx="6">
                  <c:v>2.977726860185391</c:v>
                </c:pt>
                <c:pt idx="7">
                  <c:v>13.37614521787452</c:v>
                </c:pt>
                <c:pt idx="8">
                  <c:v>5.239301583892856</c:v>
                </c:pt>
                <c:pt idx="9">
                  <c:v>3.537426846629447</c:v>
                </c:pt>
                <c:pt idx="10">
                  <c:v>0.328101164839143</c:v>
                </c:pt>
                <c:pt idx="11">
                  <c:v>0.257117847448064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UniqueForGAMS!$A$3</c:f>
              <c:strCache>
                <c:ptCount val="1"/>
                <c:pt idx="0">
                  <c:v>Wadenapalli</c:v>
                </c:pt>
              </c:strCache>
            </c:strRef>
          </c:tx>
          <c:yVal>
            <c:numRef>
              <c:f>UniqueForGAMS!$G$3:$R$3</c:f>
              <c:numCache>
                <c:formatCode>0.000000</c:formatCode>
                <c:ptCount val="12"/>
                <c:pt idx="0">
                  <c:v>0.682052613245718</c:v>
                </c:pt>
                <c:pt idx="1">
                  <c:v>0.678740858086013</c:v>
                </c:pt>
                <c:pt idx="2">
                  <c:v>0.753425634802258</c:v>
                </c:pt>
                <c:pt idx="3">
                  <c:v>0.492221251983909</c:v>
                </c:pt>
                <c:pt idx="4">
                  <c:v>0.184672589048534</c:v>
                </c:pt>
                <c:pt idx="5">
                  <c:v>0.222646226840909</c:v>
                </c:pt>
                <c:pt idx="6">
                  <c:v>1.162743287579208</c:v>
                </c:pt>
                <c:pt idx="7">
                  <c:v>6.892519675116949</c:v>
                </c:pt>
                <c:pt idx="8">
                  <c:v>6.243686344832817</c:v>
                </c:pt>
                <c:pt idx="9">
                  <c:v>4.492071136671026</c:v>
                </c:pt>
                <c:pt idx="10">
                  <c:v>1.343457428529818</c:v>
                </c:pt>
                <c:pt idx="11">
                  <c:v>0.578079791555982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372152"/>
        <c:axId val="-2134366680"/>
      </c:scatterChart>
      <c:valAx>
        <c:axId val="-2134372152"/>
        <c:scaling>
          <c:orientation val="minMax"/>
          <c:max val="12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overlay val="0"/>
        </c:title>
        <c:majorTickMark val="none"/>
        <c:minorTickMark val="none"/>
        <c:tickLblPos val="nextTo"/>
        <c:crossAx val="-2134366680"/>
        <c:crosses val="autoZero"/>
        <c:crossBetween val="midCat"/>
        <c:majorUnit val="1.0"/>
        <c:minorUnit val="0.5"/>
      </c:valAx>
      <c:valAx>
        <c:axId val="-2134366680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BCM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crossAx val="-2134372152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</a:t>
            </a:r>
            <a:r>
              <a:rPr lang="en-US" baseline="0"/>
              <a:t> Discharge (bcm)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'UniqueForGAMS (2)'!$A$2:$A$29</c:f>
              <c:strCache>
                <c:ptCount val="28"/>
                <c:pt idx="0">
                  <c:v>K_Agraharam</c:v>
                </c:pt>
                <c:pt idx="1">
                  <c:v>Pondugala</c:v>
                </c:pt>
                <c:pt idx="2">
                  <c:v>Huvinhedgi</c:v>
                </c:pt>
                <c:pt idx="3">
                  <c:v>Vijayawada</c:v>
                </c:pt>
                <c:pt idx="4">
                  <c:v>Kurundwad</c:v>
                </c:pt>
                <c:pt idx="5">
                  <c:v>Honnali</c:v>
                </c:pt>
                <c:pt idx="6">
                  <c:v>Haralahalli</c:v>
                </c:pt>
                <c:pt idx="7">
                  <c:v>Mantralayam</c:v>
                </c:pt>
                <c:pt idx="8">
                  <c:v>Yadgir</c:v>
                </c:pt>
                <c:pt idx="9">
                  <c:v>Shimoga</c:v>
                </c:pt>
                <c:pt idx="10">
                  <c:v>Bawapuram</c:v>
                </c:pt>
                <c:pt idx="11">
                  <c:v>Karad</c:v>
                </c:pt>
                <c:pt idx="12">
                  <c:v>Takli</c:v>
                </c:pt>
                <c:pt idx="13">
                  <c:v>Dhond</c:v>
                </c:pt>
                <c:pt idx="14">
                  <c:v>Narasingpur</c:v>
                </c:pt>
                <c:pt idx="15">
                  <c:v>Samdoli</c:v>
                </c:pt>
                <c:pt idx="16">
                  <c:v>Oollenur</c:v>
                </c:pt>
                <c:pt idx="17">
                  <c:v>Daddi</c:v>
                </c:pt>
                <c:pt idx="18">
                  <c:v>Mudhol</c:v>
                </c:pt>
                <c:pt idx="19">
                  <c:v>Gokak_Falls</c:v>
                </c:pt>
                <c:pt idx="20">
                  <c:v>Phulgaon</c:v>
                </c:pt>
                <c:pt idx="21">
                  <c:v>T_Ramapuram</c:v>
                </c:pt>
                <c:pt idx="22">
                  <c:v>Cholachguda</c:v>
                </c:pt>
                <c:pt idx="23">
                  <c:v>Malkhed</c:v>
                </c:pt>
                <c:pt idx="24">
                  <c:v>Wadakbal</c:v>
                </c:pt>
                <c:pt idx="25">
                  <c:v>Halia</c:v>
                </c:pt>
                <c:pt idx="26">
                  <c:v>Navalgund</c:v>
                </c:pt>
                <c:pt idx="27">
                  <c:v>Purushothamagudem</c:v>
                </c:pt>
              </c:strCache>
            </c:strRef>
          </c:cat>
          <c:val>
            <c:numRef>
              <c:f>'UniqueForGAMS (2)'!$S$2:$S$29</c:f>
              <c:numCache>
                <c:formatCode>0.000000</c:formatCode>
                <c:ptCount val="28"/>
                <c:pt idx="0">
                  <c:v>26.74002521152541</c:v>
                </c:pt>
                <c:pt idx="1">
                  <c:v>19.40020300143934</c:v>
                </c:pt>
                <c:pt idx="2">
                  <c:v>17.11621736089564</c:v>
                </c:pt>
                <c:pt idx="3">
                  <c:v>16.69770209357368</c:v>
                </c:pt>
                <c:pt idx="4">
                  <c:v>15.29122222763112</c:v>
                </c:pt>
                <c:pt idx="5">
                  <c:v>8.86569044839559</c:v>
                </c:pt>
                <c:pt idx="6">
                  <c:v>8.63400885308512</c:v>
                </c:pt>
                <c:pt idx="7">
                  <c:v>8.004269442945088</c:v>
                </c:pt>
                <c:pt idx="8">
                  <c:v>8.00343143821641</c:v>
                </c:pt>
                <c:pt idx="9">
                  <c:v>6.921852580775898</c:v>
                </c:pt>
                <c:pt idx="10">
                  <c:v>6.749652122199694</c:v>
                </c:pt>
                <c:pt idx="11">
                  <c:v>6.328256796360431</c:v>
                </c:pt>
                <c:pt idx="12">
                  <c:v>4.582971421209831</c:v>
                </c:pt>
                <c:pt idx="13">
                  <c:v>4.460631693592876</c:v>
                </c:pt>
                <c:pt idx="14">
                  <c:v>4.458597391843711</c:v>
                </c:pt>
                <c:pt idx="15">
                  <c:v>3.579565219590231</c:v>
                </c:pt>
                <c:pt idx="16">
                  <c:v>3.330396800570904</c:v>
                </c:pt>
                <c:pt idx="17">
                  <c:v>2.550529550060435</c:v>
                </c:pt>
                <c:pt idx="18">
                  <c:v>2.213134230120612</c:v>
                </c:pt>
                <c:pt idx="19">
                  <c:v>1.974536156036545</c:v>
                </c:pt>
                <c:pt idx="20">
                  <c:v>1.495585413343748</c:v>
                </c:pt>
                <c:pt idx="21">
                  <c:v>1.369829814163944</c:v>
                </c:pt>
                <c:pt idx="22">
                  <c:v>1.155174353611606</c:v>
                </c:pt>
                <c:pt idx="23">
                  <c:v>1.059838745035008</c:v>
                </c:pt>
                <c:pt idx="24">
                  <c:v>1.029322824556641</c:v>
                </c:pt>
                <c:pt idx="25">
                  <c:v>0.393335672532148</c:v>
                </c:pt>
                <c:pt idx="26">
                  <c:v>0.313057904019879</c:v>
                </c:pt>
                <c:pt idx="27">
                  <c:v>0.219603469724532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2133520280"/>
        <c:axId val="-2133517368"/>
      </c:barChart>
      <c:catAx>
        <c:axId val="-2133520280"/>
        <c:scaling>
          <c:orientation val="minMax"/>
        </c:scaling>
        <c:delete val="0"/>
        <c:axPos val="l"/>
        <c:majorTickMark val="none"/>
        <c:minorTickMark val="none"/>
        <c:tickLblPos val="nextTo"/>
        <c:crossAx val="-2133517368"/>
        <c:crosses val="autoZero"/>
        <c:auto val="1"/>
        <c:lblAlgn val="ctr"/>
        <c:lblOffset val="100"/>
        <c:noMultiLvlLbl val="0"/>
      </c:catAx>
      <c:valAx>
        <c:axId val="-2133517368"/>
        <c:scaling>
          <c:orientation val="minMax"/>
        </c:scaling>
        <c:delete val="0"/>
        <c:axPos val="b"/>
        <c:majorGridlines/>
        <c:numFmt formatCode="0" sourceLinked="0"/>
        <c:majorTickMark val="none"/>
        <c:minorTickMark val="none"/>
        <c:tickLblPos val="nextTo"/>
        <c:crossAx val="-213352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328065635152"/>
          <c:y val="0.38984146040041"/>
          <c:w val="0.790984802598976"/>
          <c:h val="0.4738089305292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'UniqueForGAMS (2)'!$A$2</c:f>
              <c:strCache>
                <c:ptCount val="1"/>
                <c:pt idx="0">
                  <c:v>K_Agraharam</c:v>
                </c:pt>
              </c:strCache>
            </c:strRef>
          </c:tx>
          <c:yVal>
            <c:numRef>
              <c:f>'UniqueForGAMS (2)'!$G$2:$R$2</c:f>
              <c:numCache>
                <c:formatCode>0.000000</c:formatCode>
                <c:ptCount val="12"/>
                <c:pt idx="0">
                  <c:v>0.194858761415443</c:v>
                </c:pt>
                <c:pt idx="1">
                  <c:v>0.188074981881903</c:v>
                </c:pt>
                <c:pt idx="2">
                  <c:v>0.13341653149125</c:v>
                </c:pt>
                <c:pt idx="3">
                  <c:v>0.1102022723155</c:v>
                </c:pt>
                <c:pt idx="4">
                  <c:v>0.12197640169875</c:v>
                </c:pt>
                <c:pt idx="5">
                  <c:v>0.275676741853143</c:v>
                </c:pt>
                <c:pt idx="6">
                  <c:v>2.977726860185391</c:v>
                </c:pt>
                <c:pt idx="7">
                  <c:v>13.37614521787452</c:v>
                </c:pt>
                <c:pt idx="8">
                  <c:v>5.239301583892856</c:v>
                </c:pt>
                <c:pt idx="9">
                  <c:v>3.537426846629447</c:v>
                </c:pt>
                <c:pt idx="10">
                  <c:v>0.328101164839143</c:v>
                </c:pt>
                <c:pt idx="11">
                  <c:v>0.257117847448064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'UniqueForGAMS (2)'!#REF!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'UniqueForGAMS (2)'!#REF!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486104"/>
        <c:axId val="-2133480616"/>
      </c:scatterChart>
      <c:valAx>
        <c:axId val="-2133486104"/>
        <c:scaling>
          <c:orientation val="minMax"/>
          <c:max val="12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overlay val="0"/>
        </c:title>
        <c:majorTickMark val="none"/>
        <c:minorTickMark val="none"/>
        <c:tickLblPos val="nextTo"/>
        <c:crossAx val="-2133480616"/>
        <c:crosses val="autoZero"/>
        <c:crossBetween val="midCat"/>
        <c:majorUnit val="1.0"/>
        <c:minorUnit val="0.5"/>
      </c:valAx>
      <c:valAx>
        <c:axId val="-2133480616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BCM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crossAx val="-2133486104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0</xdr:row>
      <xdr:rowOff>19050</xdr:rowOff>
    </xdr:from>
    <xdr:to>
      <xdr:col>28</xdr:col>
      <xdr:colOff>114300</xdr:colOff>
      <xdr:row>49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139700</xdr:colOff>
      <xdr:row>5</xdr:row>
      <xdr:rowOff>0</xdr:rowOff>
    </xdr:from>
    <xdr:to>
      <xdr:col>27</xdr:col>
      <xdr:colOff>406400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31</xdr:col>
      <xdr:colOff>0</xdr:colOff>
      <xdr:row>9</xdr:row>
      <xdr:rowOff>0</xdr:rowOff>
    </xdr:from>
    <xdr:to>
      <xdr:col>31</xdr:col>
      <xdr:colOff>304800</xdr:colOff>
      <xdr:row>10</xdr:row>
      <xdr:rowOff>127000</xdr:rowOff>
    </xdr:to>
    <xdr:sp macro="" textlink="">
      <xdr:nvSpPr>
        <xdr:cNvPr id="5122" name="AutoShape 2"/>
        <xdr:cNvSpPr>
          <a:spLocks noChangeAspect="1" noChangeArrowheads="1"/>
        </xdr:cNvSpPr>
      </xdr:nvSpPr>
      <xdr:spPr bwMode="auto">
        <a:xfrm>
          <a:off x="23075900" y="16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708001</xdr:colOff>
      <xdr:row>0</xdr:row>
      <xdr:rowOff>10160</xdr:rowOff>
    </xdr:from>
    <xdr:to>
      <xdr:col>20</xdr:col>
      <xdr:colOff>601979</xdr:colOff>
      <xdr:row>64</xdr:row>
      <xdr:rowOff>0</xdr:rowOff>
    </xdr:to>
    <xdr:pic>
      <xdr:nvPicPr>
        <xdr:cNvPr id="2" name="Picture 1" descr="DischargeStationLocati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241" y="10160"/>
          <a:ext cx="9769498" cy="87680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26</xdr:col>
      <xdr:colOff>596900</xdr:colOff>
      <xdr:row>42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355600</xdr:colOff>
      <xdr:row>4</xdr:row>
      <xdr:rowOff>127000</xdr:rowOff>
    </xdr:from>
    <xdr:to>
      <xdr:col>26</xdr:col>
      <xdr:colOff>685800</xdr:colOff>
      <xdr:row>20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787400</xdr:colOff>
      <xdr:row>51</xdr:row>
      <xdr:rowOff>50800</xdr:rowOff>
    </xdr:to>
    <xdr:pic>
      <xdr:nvPicPr>
        <xdr:cNvPr id="4" name="Picture 3" descr="DischargeStationLocation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86800" y="533400"/>
          <a:ext cx="9867900" cy="8585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26</xdr:col>
      <xdr:colOff>596900</xdr:colOff>
      <xdr:row>37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355600</xdr:colOff>
      <xdr:row>3</xdr:row>
      <xdr:rowOff>127000</xdr:rowOff>
    </xdr:from>
    <xdr:to>
      <xdr:col>26</xdr:col>
      <xdr:colOff>685800</xdr:colOff>
      <xdr:row>19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0</xdr:colOff>
      <xdr:row>2</xdr:row>
      <xdr:rowOff>0</xdr:rowOff>
    </xdr:from>
    <xdr:to>
      <xdr:col>39</xdr:col>
      <xdr:colOff>787400</xdr:colOff>
      <xdr:row>50</xdr:row>
      <xdr:rowOff>50800</xdr:rowOff>
    </xdr:to>
    <xdr:pic>
      <xdr:nvPicPr>
        <xdr:cNvPr id="4" name="Picture 3" descr="DischargeStationLocation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00" y="533400"/>
          <a:ext cx="9867900" cy="8585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O24" sqref="O24"/>
    </sheetView>
  </sheetViews>
  <sheetFormatPr baseColWidth="10" defaultColWidth="8.83203125" defaultRowHeight="14" x14ac:dyDescent="0"/>
  <cols>
    <col min="1" max="1" width="18.5" bestFit="1" customWidth="1"/>
    <col min="13" max="13" width="12.1640625" bestFit="1" customWidth="1"/>
    <col min="14" max="14" width="11" bestFit="1" customWidth="1"/>
  </cols>
  <sheetData>
    <row r="1" spans="1:14">
      <c r="A1" s="1" t="s">
        <v>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 t="s">
        <v>0</v>
      </c>
    </row>
    <row r="2" spans="1:14">
      <c r="A2" s="1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0.49691424439854548</v>
      </c>
      <c r="H2">
        <v>2.7959842790383291</v>
      </c>
      <c r="I2">
        <v>4.3017769461575366</v>
      </c>
      <c r="J2">
        <v>1.5460966661107269</v>
      </c>
      <c r="K2">
        <v>0.54656678923029334</v>
      </c>
      <c r="L2">
        <v>3.0227340436363642E-4</v>
      </c>
      <c r="M2">
        <v>0</v>
      </c>
      <c r="N2" s="29" t="s">
        <v>51</v>
      </c>
    </row>
    <row r="3" spans="1:14">
      <c r="A3" s="1" t="s">
        <v>3</v>
      </c>
      <c r="B3">
        <v>4.1574394609002932E-2</v>
      </c>
      <c r="C3">
        <v>3.1896541169421207E-2</v>
      </c>
      <c r="D3">
        <v>5.2929922509237823E-2</v>
      </c>
      <c r="E3">
        <v>3.5307589376888902E-2</v>
      </c>
      <c r="F3">
        <v>5.539275931342106E-2</v>
      </c>
      <c r="G3">
        <v>0.25508503898180002</v>
      </c>
      <c r="H3">
        <v>0.2490557705037037</v>
      </c>
      <c r="I3">
        <v>2.2218733176497949</v>
      </c>
      <c r="J3">
        <v>1.7714111543999089</v>
      </c>
      <c r="K3">
        <v>1.53746513680177</v>
      </c>
      <c r="L3">
        <v>0.39146066222345449</v>
      </c>
      <c r="M3">
        <v>0.10619983466129029</v>
      </c>
      <c r="N3" t="s">
        <v>51</v>
      </c>
    </row>
    <row r="4" spans="1:14">
      <c r="A4" s="1" t="s">
        <v>4</v>
      </c>
      <c r="B4">
        <v>6.2729784841269846E-4</v>
      </c>
      <c r="C4">
        <v>2.3125406109183672E-3</v>
      </c>
      <c r="D4">
        <v>9.3898126998000001E-3</v>
      </c>
      <c r="E4">
        <v>2.5361867026711411E-2</v>
      </c>
      <c r="F4">
        <v>2.8319143149957982E-2</v>
      </c>
      <c r="G4">
        <v>1.003614645211111E-2</v>
      </c>
      <c r="H4">
        <v>3.5769818276344081E-2</v>
      </c>
      <c r="I4">
        <v>8.4572494720664457E-2</v>
      </c>
      <c r="J4">
        <v>8.2214494269344268E-2</v>
      </c>
      <c r="K4">
        <v>9.053803447970149E-2</v>
      </c>
      <c r="L4">
        <v>5.9327031465137611E-2</v>
      </c>
      <c r="M4">
        <v>6.7649569097419362E-3</v>
      </c>
      <c r="N4" t="s">
        <v>51</v>
      </c>
    </row>
    <row r="5" spans="1:14">
      <c r="A5" s="1" t="s">
        <v>5</v>
      </c>
      <c r="B5">
        <v>5.0258202117127657E-2</v>
      </c>
      <c r="C5">
        <v>2.4742437577818181E-2</v>
      </c>
      <c r="D5">
        <v>9.9431609241025648E-3</v>
      </c>
      <c r="E5">
        <v>8.5305040423728842E-3</v>
      </c>
      <c r="F5">
        <v>4.5757985859336742E-2</v>
      </c>
      <c r="G5">
        <v>9.2119278690093467E-2</v>
      </c>
      <c r="H5">
        <v>4.979640399478405E-2</v>
      </c>
      <c r="I5">
        <v>0.13419216851264329</v>
      </c>
      <c r="J5">
        <v>0.30350455016006372</v>
      </c>
      <c r="K5">
        <v>0.2938219049012023</v>
      </c>
      <c r="L5">
        <v>9.1219354162545438E-2</v>
      </c>
      <c r="M5">
        <v>5.1288402669516127E-2</v>
      </c>
      <c r="N5" t="s">
        <v>51</v>
      </c>
    </row>
    <row r="6" spans="1:14">
      <c r="A6" s="1" t="s">
        <v>6</v>
      </c>
      <c r="B6">
        <v>2.6424109822784808E-4</v>
      </c>
      <c r="C6">
        <v>5.4708794634146338E-5</v>
      </c>
      <c r="D6">
        <v>3.440923008196722E-5</v>
      </c>
      <c r="E6">
        <v>5.8366532857142853E-5</v>
      </c>
      <c r="F6">
        <v>8.9419749566037733E-4</v>
      </c>
      <c r="G6">
        <v>0.27975082052086298</v>
      </c>
      <c r="H6">
        <v>0.88596964649792631</v>
      </c>
      <c r="I6">
        <v>0.96296469863875567</v>
      </c>
      <c r="J6">
        <v>0.31708032335357139</v>
      </c>
      <c r="K6">
        <v>8.3376130822534561E-2</v>
      </c>
      <c r="L6">
        <v>1.6375284696428571E-2</v>
      </c>
      <c r="M6">
        <v>3.7067223788942311E-3</v>
      </c>
      <c r="N6" t="s">
        <v>51</v>
      </c>
    </row>
    <row r="7" spans="1:14">
      <c r="A7" s="1" t="s">
        <v>7</v>
      </c>
      <c r="B7">
        <v>8.1868771422555914E-2</v>
      </c>
      <c r="C7">
        <v>0.1020193667555906</v>
      </c>
      <c r="D7">
        <v>0.1125662865963441</v>
      </c>
      <c r="E7">
        <v>7.8669762125222226E-2</v>
      </c>
      <c r="F7">
        <v>1.4660512843094459E-2</v>
      </c>
      <c r="G7">
        <v>1.4538785896335621E-2</v>
      </c>
      <c r="H7">
        <v>1.366724826260479E-2</v>
      </c>
      <c r="I7">
        <v>0.17387351902276779</v>
      </c>
      <c r="J7">
        <v>0.28673633949178812</v>
      </c>
      <c r="K7">
        <v>0.38967011569064508</v>
      </c>
      <c r="L7">
        <v>0.21407186369342601</v>
      </c>
      <c r="M7">
        <v>9.9965878206867448E-2</v>
      </c>
      <c r="N7" t="s">
        <v>51</v>
      </c>
    </row>
    <row r="8" spans="1:14">
      <c r="A8" s="1" t="s">
        <v>8</v>
      </c>
      <c r="B8">
        <v>5.0901414255319148E-5</v>
      </c>
      <c r="C8">
        <v>0</v>
      </c>
      <c r="D8">
        <v>0</v>
      </c>
      <c r="E8">
        <v>0</v>
      </c>
      <c r="F8">
        <v>0</v>
      </c>
      <c r="G8">
        <v>0.16779409751326529</v>
      </c>
      <c r="H8">
        <v>1.1035208730588939</v>
      </c>
      <c r="I8">
        <v>2.2853814473279721</v>
      </c>
      <c r="J8">
        <v>0.77563999801171424</v>
      </c>
      <c r="K8">
        <v>0.1227912696754839</v>
      </c>
      <c r="L8">
        <v>5.2207812523469392E-3</v>
      </c>
      <c r="M8">
        <v>2.323253389447236E-4</v>
      </c>
      <c r="N8" t="s">
        <v>51</v>
      </c>
    </row>
    <row r="9" spans="1:14">
      <c r="A9" s="1" t="s">
        <v>9</v>
      </c>
      <c r="B9">
        <v>4.8325921101843323E-3</v>
      </c>
      <c r="C9">
        <v>0</v>
      </c>
      <c r="D9">
        <v>0</v>
      </c>
      <c r="E9">
        <v>4.2584916818571416E-3</v>
      </c>
      <c r="F9">
        <v>6.0675059106912437E-3</v>
      </c>
      <c r="G9">
        <v>8.7906194384181804E-2</v>
      </c>
      <c r="H9">
        <v>0.48555896480832839</v>
      </c>
      <c r="I9">
        <v>0.85952930600278576</v>
      </c>
      <c r="J9">
        <v>0.32778514080272719</v>
      </c>
      <c r="K9">
        <v>0.14757170967360711</v>
      </c>
      <c r="L9">
        <v>4.3148339497181817E-2</v>
      </c>
      <c r="M9">
        <v>7.8779111650000011E-3</v>
      </c>
      <c r="N9" t="s">
        <v>51</v>
      </c>
    </row>
    <row r="10" spans="1:14">
      <c r="A10" s="1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0.15515121860410411</v>
      </c>
      <c r="H10">
        <v>0.54464895746612907</v>
      </c>
      <c r="I10">
        <v>0.63795981036317984</v>
      </c>
      <c r="J10">
        <v>0.19278771689642851</v>
      </c>
      <c r="K10">
        <v>1.9409605689400922E-2</v>
      </c>
      <c r="L10">
        <v>0</v>
      </c>
      <c r="M10">
        <v>0</v>
      </c>
      <c r="N10" t="s">
        <v>51</v>
      </c>
    </row>
    <row r="11" spans="1:14">
      <c r="A11" s="1" t="s">
        <v>11</v>
      </c>
      <c r="B11">
        <v>9.5322364411178275E-3</v>
      </c>
      <c r="C11">
        <v>8.5162759472438149E-3</v>
      </c>
      <c r="D11">
        <v>8.8853188672881368E-3</v>
      </c>
      <c r="E11">
        <v>7.1163534069550189E-3</v>
      </c>
      <c r="F11">
        <v>1.7889019737254901E-3</v>
      </c>
      <c r="G11">
        <v>3.7811878962195119E-3</v>
      </c>
      <c r="H11">
        <v>6.0750253286075964E-3</v>
      </c>
      <c r="I11">
        <v>2.8382470151330941E-2</v>
      </c>
      <c r="J11">
        <v>8.1706064755181815E-2</v>
      </c>
      <c r="K11">
        <v>0.16070378394344409</v>
      </c>
      <c r="L11">
        <v>5.586306372947368E-2</v>
      </c>
      <c r="M11">
        <v>2.098499009155963E-2</v>
      </c>
      <c r="N11" t="s">
        <v>51</v>
      </c>
    </row>
    <row r="12" spans="1:14">
      <c r="A12" s="1" t="s">
        <v>12</v>
      </c>
      <c r="B12">
        <v>7.4449002549705878E-2</v>
      </c>
      <c r="C12">
        <v>7.8644287385927436E-2</v>
      </c>
      <c r="D12">
        <v>8.557224029249999E-2</v>
      </c>
      <c r="E12">
        <v>0.11108645365816611</v>
      </c>
      <c r="F12">
        <v>0.1303993139710784</v>
      </c>
      <c r="G12">
        <v>0.49019317254523809</v>
      </c>
      <c r="H12">
        <v>2.050816666155308</v>
      </c>
      <c r="I12">
        <v>2.829594151896774</v>
      </c>
      <c r="J12">
        <v>1.343374421189</v>
      </c>
      <c r="K12">
        <v>0.89047136578205266</v>
      </c>
      <c r="L12">
        <v>0.42056665124227272</v>
      </c>
      <c r="M12">
        <v>0.1288411264170968</v>
      </c>
      <c r="N12" t="s">
        <v>51</v>
      </c>
    </row>
    <row r="13" spans="1:14">
      <c r="A13" s="1" t="s">
        <v>13</v>
      </c>
      <c r="B13">
        <v>8.7422655719358283E-2</v>
      </c>
      <c r="C13">
        <v>0.13104238912252941</v>
      </c>
      <c r="D13">
        <v>0.1207051129219251</v>
      </c>
      <c r="E13">
        <v>0.1078102668167403</v>
      </c>
      <c r="F13">
        <v>0.11754529078155081</v>
      </c>
      <c r="G13">
        <v>7.7452157619428572E-2</v>
      </c>
      <c r="H13">
        <v>0.27774894153726021</v>
      </c>
      <c r="I13">
        <v>0.55956356228807336</v>
      </c>
      <c r="J13">
        <v>0.42140428389057139</v>
      </c>
      <c r="K13">
        <v>0.26967725338124998</v>
      </c>
      <c r="L13">
        <v>0.17385749922828581</v>
      </c>
      <c r="M13">
        <v>6.7666770457018341E-2</v>
      </c>
      <c r="N13" t="s">
        <v>51</v>
      </c>
    </row>
    <row r="14" spans="1:14">
      <c r="A14" s="1" t="s">
        <v>14</v>
      </c>
      <c r="B14">
        <v>8.5323311439853375E-2</v>
      </c>
      <c r="C14">
        <v>0.1180269556880322</v>
      </c>
      <c r="D14">
        <v>0.1032564629655132</v>
      </c>
      <c r="E14">
        <v>0.128646815946</v>
      </c>
      <c r="F14">
        <v>0.11551440220231669</v>
      </c>
      <c r="G14">
        <v>0.52082512497900002</v>
      </c>
      <c r="H14">
        <v>2.1501638869004691</v>
      </c>
      <c r="I14">
        <v>2.8979919000080061</v>
      </c>
      <c r="J14">
        <v>1.453135599292545</v>
      </c>
      <c r="K14">
        <v>0.7894123050994134</v>
      </c>
      <c r="L14">
        <v>0.36161481464500012</v>
      </c>
      <c r="M14">
        <v>0.1417788692294428</v>
      </c>
      <c r="N14" t="s">
        <v>51</v>
      </c>
    </row>
    <row r="15" spans="1:14">
      <c r="A15" s="1" t="s">
        <v>15</v>
      </c>
      <c r="B15">
        <v>0.22577803914017591</v>
      </c>
      <c r="C15">
        <v>0.22552588254376199</v>
      </c>
      <c r="D15">
        <v>0.21973360966715541</v>
      </c>
      <c r="E15">
        <v>0.15542100260354549</v>
      </c>
      <c r="F15">
        <v>9.4480101256979476E-2</v>
      </c>
      <c r="G15">
        <v>0.1782127729330909</v>
      </c>
      <c r="H15">
        <v>2.7916157147561882</v>
      </c>
      <c r="I15">
        <v>7.1744047355051617</v>
      </c>
      <c r="J15">
        <v>3.4278008285091821</v>
      </c>
      <c r="K15">
        <v>2.0801745744551612</v>
      </c>
      <c r="L15">
        <v>0.30444003379599999</v>
      </c>
      <c r="M15">
        <v>0.23863006572923751</v>
      </c>
      <c r="N15" t="s">
        <v>51</v>
      </c>
    </row>
    <row r="16" spans="1:14">
      <c r="A16" s="1" t="s">
        <v>16</v>
      </c>
      <c r="B16">
        <v>1.3484349201290319E-3</v>
      </c>
      <c r="C16">
        <v>9.36588355263158E-4</v>
      </c>
      <c r="D16">
        <v>7.6623233651162775E-4</v>
      </c>
      <c r="E16">
        <v>1.8454562035294119E-3</v>
      </c>
      <c r="F16">
        <v>2.0418952548387089E-3</v>
      </c>
      <c r="G16">
        <v>8.3842562020754706E-3</v>
      </c>
      <c r="H16">
        <v>2.8791402211894739E-2</v>
      </c>
      <c r="I16">
        <v>6.7466774876797753E-2</v>
      </c>
      <c r="J16">
        <v>7.8334243310192314E-2</v>
      </c>
      <c r="K16">
        <v>4.7513192600161291E-2</v>
      </c>
      <c r="L16">
        <v>7.1219829880120487E-3</v>
      </c>
      <c r="M16">
        <v>1.915013250193549E-3</v>
      </c>
      <c r="N16" t="s">
        <v>51</v>
      </c>
    </row>
    <row r="17" spans="1:14">
      <c r="A17" s="1" t="s">
        <v>17</v>
      </c>
      <c r="B17">
        <v>0.1948587614154435</v>
      </c>
      <c r="C17">
        <v>0.18807498188190269</v>
      </c>
      <c r="D17">
        <v>0.13341653149124999</v>
      </c>
      <c r="E17">
        <v>0.11020227231550001</v>
      </c>
      <c r="F17">
        <v>0.12197640169875</v>
      </c>
      <c r="G17">
        <v>0.27567674185314289</v>
      </c>
      <c r="H17">
        <v>2.977726860185391</v>
      </c>
      <c r="I17">
        <v>13.376145217874519</v>
      </c>
      <c r="J17">
        <v>5.2393015838928569</v>
      </c>
      <c r="K17">
        <v>3.537426846629447</v>
      </c>
      <c r="L17">
        <v>0.32810116483914292</v>
      </c>
      <c r="M17">
        <v>0.25711784744806448</v>
      </c>
      <c r="N17" t="s">
        <v>51</v>
      </c>
    </row>
    <row r="18" spans="1:14">
      <c r="A18" s="1" t="s">
        <v>18</v>
      </c>
      <c r="B18">
        <v>8.9805980734838711E-2</v>
      </c>
      <c r="C18">
        <v>8.8910870381768481E-2</v>
      </c>
      <c r="D18">
        <v>0.1095066398853959</v>
      </c>
      <c r="E18">
        <v>0.102740855139</v>
      </c>
      <c r="F18">
        <v>0.13011247172173021</v>
      </c>
      <c r="G18">
        <v>0.39607321464309092</v>
      </c>
      <c r="H18">
        <v>1.7516263372868619</v>
      </c>
      <c r="I18">
        <v>2.2570741235277709</v>
      </c>
      <c r="J18">
        <v>0.87226037136727286</v>
      </c>
      <c r="K18">
        <v>0.28617905827653961</v>
      </c>
      <c r="L18">
        <v>0.14058586836281819</v>
      </c>
      <c r="M18">
        <v>0.1033810050333431</v>
      </c>
      <c r="N18" t="s">
        <v>51</v>
      </c>
    </row>
    <row r="19" spans="1:14">
      <c r="A19" s="1" t="s">
        <v>19</v>
      </c>
      <c r="B19">
        <v>3.7004182351548391E-2</v>
      </c>
      <c r="C19">
        <v>2.6651168846501771E-2</v>
      </c>
      <c r="D19">
        <v>3.9369848741827959E-2</v>
      </c>
      <c r="E19">
        <v>2.7567466264874999E-2</v>
      </c>
      <c r="F19">
        <v>3.1057221225725809E-2</v>
      </c>
      <c r="G19">
        <v>2.5913903533125001E-2</v>
      </c>
      <c r="H19">
        <v>0.23347324447490189</v>
      </c>
      <c r="I19">
        <v>0.92025544194756581</v>
      </c>
      <c r="J19">
        <v>0.74449208222081809</v>
      </c>
      <c r="K19">
        <v>0.28284958676332339</v>
      </c>
      <c r="L19">
        <v>0.14094464080209371</v>
      </c>
      <c r="M19">
        <v>9.4152652657741934E-2</v>
      </c>
      <c r="N19" t="s">
        <v>51</v>
      </c>
    </row>
    <row r="20" spans="1:14">
      <c r="A20" s="1" t="s">
        <v>20</v>
      </c>
      <c r="B20">
        <v>1.161950608461538E-3</v>
      </c>
      <c r="C20">
        <v>7.8882752454545457E-4</v>
      </c>
      <c r="D20">
        <v>5.5800153336734695E-4</v>
      </c>
      <c r="E20">
        <v>2.8449137800000011E-4</v>
      </c>
      <c r="F20">
        <v>3.7856506925641022E-3</v>
      </c>
      <c r="G20">
        <v>8.5085497979695435E-4</v>
      </c>
      <c r="H20">
        <v>2.9840660277272728E-3</v>
      </c>
      <c r="I20">
        <v>1.0604216332164179E-2</v>
      </c>
      <c r="J20">
        <v>3.5304560358895017E-2</v>
      </c>
      <c r="K20">
        <v>7.0446243125063313E-2</v>
      </c>
      <c r="L20">
        <v>4.2708388935807702E-2</v>
      </c>
      <c r="M20">
        <v>4.099457614449761E-3</v>
      </c>
      <c r="N20" t="s">
        <v>51</v>
      </c>
    </row>
    <row r="21" spans="1:14">
      <c r="A21" s="1" t="s">
        <v>21</v>
      </c>
      <c r="B21">
        <v>7.4616710599838709E-2</v>
      </c>
      <c r="C21">
        <v>7.5298272772964608E-2</v>
      </c>
      <c r="D21">
        <v>9.8377180489838734E-2</v>
      </c>
      <c r="E21">
        <v>9.3898083595125012E-2</v>
      </c>
      <c r="F21">
        <v>0.1161535699952419</v>
      </c>
      <c r="G21">
        <v>5.8842509452428568E-2</v>
      </c>
      <c r="H21">
        <v>0.43721276890894012</v>
      </c>
      <c r="I21">
        <v>0.91135908829078327</v>
      </c>
      <c r="J21">
        <v>0.19903230760385709</v>
      </c>
      <c r="K21">
        <v>3.7632172749539172E-2</v>
      </c>
      <c r="L21">
        <v>5.3292877312285707E-2</v>
      </c>
      <c r="M21">
        <v>7.2048628490460828E-2</v>
      </c>
      <c r="N21" t="s">
        <v>51</v>
      </c>
    </row>
    <row r="22" spans="1:14">
      <c r="A22" s="1" t="s">
        <v>22</v>
      </c>
      <c r="B22">
        <v>1.564269040677966E-4</v>
      </c>
      <c r="C22">
        <v>5.0672856562500012E-5</v>
      </c>
      <c r="D22">
        <v>1.7123054228571431E-3</v>
      </c>
      <c r="E22">
        <v>4.8032514999999998E-4</v>
      </c>
      <c r="F22">
        <v>2.4798104975735299E-3</v>
      </c>
      <c r="G22">
        <v>1.169544474977376E-3</v>
      </c>
      <c r="H22">
        <v>0.1346182915862264</v>
      </c>
      <c r="I22">
        <v>0.2253206940674741</v>
      </c>
      <c r="J22">
        <v>0.1129138871858</v>
      </c>
      <c r="K22">
        <v>0.1002891420469795</v>
      </c>
      <c r="L22">
        <v>3.0096814714924019E-2</v>
      </c>
      <c r="M22">
        <v>5.0115360485106387E-3</v>
      </c>
      <c r="N22" t="s">
        <v>51</v>
      </c>
    </row>
    <row r="23" spans="1:14">
      <c r="A23" s="1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0.83750915716109087</v>
      </c>
      <c r="H23">
        <v>4.5196307047581827</v>
      </c>
      <c r="I23">
        <v>6.58878543944261</v>
      </c>
      <c r="J23">
        <v>2.5005462390711108</v>
      </c>
      <c r="K23">
        <v>0.79827374548317287</v>
      </c>
      <c r="L23">
        <v>4.647694171495384E-2</v>
      </c>
      <c r="M23">
        <v>0</v>
      </c>
      <c r="N23" t="s">
        <v>51</v>
      </c>
    </row>
    <row r="24" spans="1:14">
      <c r="A24" s="1" t="s">
        <v>24</v>
      </c>
      <c r="B24">
        <v>1.7036549104545451E-3</v>
      </c>
      <c r="C24">
        <v>1.3490233591071431E-3</v>
      </c>
      <c r="D24">
        <v>1.02279574983871E-3</v>
      </c>
      <c r="E24">
        <v>6.7361261999999999E-4</v>
      </c>
      <c r="F24">
        <v>0</v>
      </c>
      <c r="G24">
        <v>6.5901986959459426E-3</v>
      </c>
      <c r="H24">
        <v>4.1871200693636368E-2</v>
      </c>
      <c r="I24">
        <v>5.0734075284285723E-2</v>
      </c>
      <c r="J24">
        <v>4.0758861345463908E-2</v>
      </c>
      <c r="K24">
        <v>0.1086091544374809</v>
      </c>
      <c r="L24">
        <v>1.1528437949711539E-2</v>
      </c>
      <c r="M24">
        <v>1.04861346E-4</v>
      </c>
      <c r="N24" t="s">
        <v>51</v>
      </c>
    </row>
    <row r="25" spans="1:14">
      <c r="A25" s="1" t="s">
        <v>25</v>
      </c>
      <c r="B25">
        <v>1.7076383326372239E-2</v>
      </c>
      <c r="C25">
        <v>1.5854875502167302E-2</v>
      </c>
      <c r="D25">
        <v>1.8791406255113639E-2</v>
      </c>
      <c r="E25">
        <v>1.3564932005749999E-2</v>
      </c>
      <c r="F25">
        <v>1.2877966880769229E-2</v>
      </c>
      <c r="G25">
        <v>8.0721025626446282E-3</v>
      </c>
      <c r="H25">
        <v>5.5809553015887838E-2</v>
      </c>
      <c r="I25">
        <v>0.17764903492397521</v>
      </c>
      <c r="J25">
        <v>0.17152055882112541</v>
      </c>
      <c r="K25">
        <v>7.6058495558005867E-2</v>
      </c>
      <c r="L25">
        <v>4.6081153305727283E-2</v>
      </c>
      <c r="M25">
        <v>3.2778003937390027E-2</v>
      </c>
      <c r="N25" t="s">
        <v>51</v>
      </c>
    </row>
    <row r="26" spans="1:14">
      <c r="A26" s="1" t="s">
        <v>26</v>
      </c>
      <c r="B26">
        <v>1.610951800117302E-2</v>
      </c>
      <c r="C26">
        <v>1.2105198605401929E-2</v>
      </c>
      <c r="D26">
        <v>1.856589628836923E-2</v>
      </c>
      <c r="E26">
        <v>5.5025060124545442E-3</v>
      </c>
      <c r="F26">
        <v>6.4909701285628743E-3</v>
      </c>
      <c r="G26">
        <v>2.4867767261981429E-2</v>
      </c>
      <c r="H26">
        <v>7.7323150964956011E-2</v>
      </c>
      <c r="I26">
        <v>0.25329739656378297</v>
      </c>
      <c r="J26">
        <v>0.36603282748745458</v>
      </c>
      <c r="K26">
        <v>0.21310949088651021</v>
      </c>
      <c r="L26">
        <v>4.5575196785181807E-2</v>
      </c>
      <c r="M26">
        <v>2.0858826049178891E-2</v>
      </c>
      <c r="N26" t="s">
        <v>51</v>
      </c>
    </row>
    <row r="27" spans="1:14">
      <c r="A27" s="1" t="s">
        <v>27</v>
      </c>
      <c r="B27">
        <v>0.120189367871349</v>
      </c>
      <c r="C27">
        <v>8.8432026418842444E-2</v>
      </c>
      <c r="D27">
        <v>9.3676468388093848E-2</v>
      </c>
      <c r="E27">
        <v>4.1465181265636357E-2</v>
      </c>
      <c r="F27">
        <v>5.1401537630225813E-2</v>
      </c>
      <c r="G27">
        <v>0.15776248512118179</v>
      </c>
      <c r="H27">
        <v>0.27396895639029328</v>
      </c>
      <c r="I27">
        <v>2.424786508407625</v>
      </c>
      <c r="J27">
        <v>2.0981685782540911</v>
      </c>
      <c r="K27">
        <v>1.823773299563666</v>
      </c>
      <c r="L27">
        <v>0.59068526673472732</v>
      </c>
      <c r="M27">
        <v>0.2399597668993548</v>
      </c>
      <c r="N27" t="s">
        <v>51</v>
      </c>
    </row>
    <row r="28" spans="1:14">
      <c r="A28" s="1" t="s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0.14290280274045</v>
      </c>
      <c r="H28">
        <v>0.71624958233664715</v>
      </c>
      <c r="I28">
        <v>0.93400435267337245</v>
      </c>
      <c r="J28">
        <v>0.34989521768609089</v>
      </c>
      <c r="K28">
        <v>0.27338009265677421</v>
      </c>
      <c r="L28">
        <v>6.3665437534814809E-2</v>
      </c>
      <c r="M28">
        <v>5.5691970932653058E-3</v>
      </c>
      <c r="N28" t="s">
        <v>51</v>
      </c>
    </row>
    <row r="29" spans="1:14">
      <c r="A29" s="1" t="s">
        <v>29</v>
      </c>
      <c r="B29">
        <v>4.2018623307373271E-3</v>
      </c>
      <c r="C29">
        <v>0</v>
      </c>
      <c r="D29">
        <v>7.8958731361146485E-3</v>
      </c>
      <c r="E29">
        <v>4.8309286956521737E-4</v>
      </c>
      <c r="F29">
        <v>2.2947073707727271E-2</v>
      </c>
      <c r="G29">
        <v>0.14151310752153071</v>
      </c>
      <c r="H29">
        <v>0.39523590675079778</v>
      </c>
      <c r="I29">
        <v>1.0395028885170969</v>
      </c>
      <c r="J29">
        <v>0.34912030914414288</v>
      </c>
      <c r="K29">
        <v>0.17431473560637681</v>
      </c>
      <c r="L29">
        <v>4.4138454893019798E-2</v>
      </c>
      <c r="M29">
        <v>3.3780925643502303E-2</v>
      </c>
      <c r="N29" t="s">
        <v>51</v>
      </c>
    </row>
    <row r="30" spans="1:14">
      <c r="A30" s="1" t="s">
        <v>30</v>
      </c>
      <c r="B30">
        <v>3.8963363930560747E-2</v>
      </c>
      <c r="C30">
        <v>3.2473257300898881E-2</v>
      </c>
      <c r="D30">
        <v>8.6497538525294113E-2</v>
      </c>
      <c r="E30">
        <v>6.0240963483517228E-2</v>
      </c>
      <c r="F30">
        <v>7.281765089618894E-2</v>
      </c>
      <c r="G30">
        <v>6.887952087227274E-2</v>
      </c>
      <c r="H30">
        <v>0.47969567305304739</v>
      </c>
      <c r="I30">
        <v>1.9070544878884901</v>
      </c>
      <c r="J30">
        <v>1.2207430332798179</v>
      </c>
      <c r="K30">
        <v>0.3817084396604063</v>
      </c>
      <c r="L30">
        <v>7.9435599492464787E-2</v>
      </c>
      <c r="M30">
        <v>3.0087863460752349E-2</v>
      </c>
      <c r="N30" t="s">
        <v>51</v>
      </c>
    </row>
    <row r="31" spans="1:14">
      <c r="A31" s="1" t="s">
        <v>31</v>
      </c>
      <c r="B31">
        <v>2.1126541988543041E-2</v>
      </c>
      <c r="C31">
        <v>1.712530545461538E-2</v>
      </c>
      <c r="D31">
        <v>4.8067918129411757E-3</v>
      </c>
      <c r="E31">
        <v>2.95588675402174E-3</v>
      </c>
      <c r="F31">
        <v>1.484343333534884E-2</v>
      </c>
      <c r="G31">
        <v>3.2723662710562512E-2</v>
      </c>
      <c r="H31">
        <v>1.7696841141240881E-2</v>
      </c>
      <c r="I31">
        <v>1.68046552987931E-2</v>
      </c>
      <c r="J31">
        <v>9.6362507064313735E-2</v>
      </c>
      <c r="K31">
        <v>4.7145244494000003E-2</v>
      </c>
      <c r="L31">
        <v>1.933258298742857E-2</v>
      </c>
      <c r="M31">
        <v>2.213445097807018E-2</v>
      </c>
      <c r="N31" t="s">
        <v>51</v>
      </c>
    </row>
    <row r="32" spans="1:14">
      <c r="A32" s="1" t="s">
        <v>32</v>
      </c>
      <c r="B32">
        <v>0.20138637180338709</v>
      </c>
      <c r="C32">
        <v>0.14351817423318591</v>
      </c>
      <c r="D32">
        <v>0.13392201423361111</v>
      </c>
      <c r="E32">
        <v>7.6467918201333335E-2</v>
      </c>
      <c r="F32">
        <v>7.6118188724193542E-2</v>
      </c>
      <c r="G32">
        <v>3.3467243176333331E-2</v>
      </c>
      <c r="H32">
        <v>8.0178084317741954E-2</v>
      </c>
      <c r="I32">
        <v>0.63454734432193538</v>
      </c>
      <c r="J32">
        <v>0.71515059884733323</v>
      </c>
      <c r="K32">
        <v>0.7270881728793549</v>
      </c>
      <c r="L32">
        <v>0.23023631819733331</v>
      </c>
      <c r="M32">
        <v>0.27831637163516132</v>
      </c>
      <c r="N32" t="s">
        <v>51</v>
      </c>
    </row>
    <row r="33" spans="1:14">
      <c r="A33" s="1" t="s">
        <v>33</v>
      </c>
      <c r="B33">
        <v>1.5753437505362899E-2</v>
      </c>
      <c r="C33">
        <v>1.4404039147964599E-2</v>
      </c>
      <c r="D33">
        <v>1.9807358388412018E-2</v>
      </c>
      <c r="E33">
        <v>2.221805049931579E-2</v>
      </c>
      <c r="F33">
        <v>8.2517385198611105E-3</v>
      </c>
      <c r="G33">
        <v>1.29513600295E-2</v>
      </c>
      <c r="H33">
        <v>1.4891457775395351E-2</v>
      </c>
      <c r="I33">
        <v>7.0753310688801849E-2</v>
      </c>
      <c r="J33">
        <v>8.2191735034999991E-2</v>
      </c>
      <c r="K33">
        <v>5.6894408677188937E-2</v>
      </c>
      <c r="L33">
        <v>3.7803755315142858E-2</v>
      </c>
      <c r="M33">
        <v>2.2485281421705069E-2</v>
      </c>
      <c r="N33" t="s">
        <v>51</v>
      </c>
    </row>
    <row r="34" spans="1:14">
      <c r="A34" s="1" t="s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4.9586827024064528E-2</v>
      </c>
      <c r="H34">
        <v>0.4775386328154545</v>
      </c>
      <c r="I34">
        <v>0.7017574370357772</v>
      </c>
      <c r="J34">
        <v>0.25050279176472728</v>
      </c>
      <c r="K34">
        <v>1.6199724703724341E-2</v>
      </c>
      <c r="L34">
        <v>0</v>
      </c>
      <c r="M34">
        <v>0</v>
      </c>
      <c r="N34" t="s">
        <v>51</v>
      </c>
    </row>
    <row r="35" spans="1:14">
      <c r="A35" s="1" t="s">
        <v>35</v>
      </c>
      <c r="B35">
        <v>0.45050673549931458</v>
      </c>
      <c r="C35">
        <v>0.46777281833482298</v>
      </c>
      <c r="D35">
        <v>0.79881454135669361</v>
      </c>
      <c r="E35">
        <v>0.74735484247387496</v>
      </c>
      <c r="F35">
        <v>0.29332787193303972</v>
      </c>
      <c r="G35">
        <v>0.34170023630628571</v>
      </c>
      <c r="H35">
        <v>0.79766026089732733</v>
      </c>
      <c r="I35">
        <v>8.1338037259519353</v>
      </c>
      <c r="J35">
        <v>3.997835344019999</v>
      </c>
      <c r="K35">
        <v>2.059855948552396</v>
      </c>
      <c r="L35">
        <v>0.88403638830585707</v>
      </c>
      <c r="M35">
        <v>0.42753428780778802</v>
      </c>
      <c r="N35" t="s">
        <v>51</v>
      </c>
    </row>
    <row r="36" spans="1:14">
      <c r="A36" s="1" t="s">
        <v>36</v>
      </c>
      <c r="B36">
        <v>1.792118709677419E-5</v>
      </c>
      <c r="C36">
        <v>0</v>
      </c>
      <c r="D36">
        <v>0</v>
      </c>
      <c r="E36">
        <v>0</v>
      </c>
      <c r="F36">
        <v>0</v>
      </c>
      <c r="G36">
        <v>3.9816377067272719E-3</v>
      </c>
      <c r="H36">
        <v>3.4289218221818178E-2</v>
      </c>
      <c r="I36">
        <v>0.102254048493</v>
      </c>
      <c r="J36">
        <v>5.0910780910808827E-2</v>
      </c>
      <c r="K36">
        <v>2.0227788581366458E-2</v>
      </c>
      <c r="L36">
        <v>6.8561000137142862E-3</v>
      </c>
      <c r="M36">
        <v>1.0659746100000001E-3</v>
      </c>
      <c r="N36" t="s">
        <v>51</v>
      </c>
    </row>
    <row r="37" spans="1:14">
      <c r="A37" s="1" t="s">
        <v>37</v>
      </c>
      <c r="B37">
        <v>4.5428609184331792E-4</v>
      </c>
      <c r="C37">
        <v>0</v>
      </c>
      <c r="D37">
        <v>0</v>
      </c>
      <c r="E37">
        <v>0</v>
      </c>
      <c r="F37">
        <v>0</v>
      </c>
      <c r="G37">
        <v>0.1724791637093637</v>
      </c>
      <c r="H37">
        <v>0.87363173250906156</v>
      </c>
      <c r="I37">
        <v>1.328120775977683</v>
      </c>
      <c r="J37">
        <v>0.43422658293472732</v>
      </c>
      <c r="K37">
        <v>0.187192959633871</v>
      </c>
      <c r="L37">
        <v>8.1664534779999996E-3</v>
      </c>
      <c r="M37">
        <v>0</v>
      </c>
      <c r="N37" t="s">
        <v>51</v>
      </c>
    </row>
    <row r="38" spans="1:14">
      <c r="A38" s="1" t="s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0.21545060887090911</v>
      </c>
      <c r="H38">
        <v>1.1196769235969211</v>
      </c>
      <c r="I38">
        <v>1.520814501436011</v>
      </c>
      <c r="J38">
        <v>0.57686358173381824</v>
      </c>
      <c r="K38">
        <v>0.14622869998557189</v>
      </c>
      <c r="L38">
        <v>5.3090396700000003E-4</v>
      </c>
      <c r="M38">
        <v>0</v>
      </c>
      <c r="N38" t="s">
        <v>51</v>
      </c>
    </row>
    <row r="39" spans="1:14">
      <c r="A39" s="1" t="s">
        <v>39</v>
      </c>
      <c r="B39">
        <v>1.4926912521176471E-3</v>
      </c>
      <c r="C39">
        <v>0</v>
      </c>
      <c r="D39">
        <v>0</v>
      </c>
      <c r="E39">
        <v>0</v>
      </c>
      <c r="F39">
        <v>2.175083914634147E-3</v>
      </c>
      <c r="G39">
        <v>6.1767049699274608E-2</v>
      </c>
      <c r="H39">
        <v>0.27227143011724531</v>
      </c>
      <c r="I39">
        <v>0.74562907605224704</v>
      </c>
      <c r="J39">
        <v>0.48255230609429661</v>
      </c>
      <c r="K39">
        <v>0.17122310667186891</v>
      </c>
      <c r="L39">
        <v>4.3504746499630882E-2</v>
      </c>
      <c r="M39">
        <v>1.605421542884793E-2</v>
      </c>
      <c r="N39" t="s">
        <v>51</v>
      </c>
    </row>
    <row r="40" spans="1:14">
      <c r="A40" s="1" t="s">
        <v>40</v>
      </c>
      <c r="B40">
        <v>1.7711916507448681E-2</v>
      </c>
      <c r="C40">
        <v>9.5311597027331191E-3</v>
      </c>
      <c r="D40">
        <v>1.5120421210821111E-2</v>
      </c>
      <c r="E40">
        <v>6.8828647441818184E-3</v>
      </c>
      <c r="F40">
        <v>1.326206538633431E-2</v>
      </c>
      <c r="G40">
        <v>0.58012290135246947</v>
      </c>
      <c r="H40">
        <v>2.2137354898740171</v>
      </c>
      <c r="I40">
        <v>2.344763438964105</v>
      </c>
      <c r="J40">
        <v>0.96244295973945471</v>
      </c>
      <c r="K40">
        <v>0.47929967455750738</v>
      </c>
      <c r="L40">
        <v>0.1932087345542727</v>
      </c>
      <c r="M40">
        <v>8.5770954182551318E-2</v>
      </c>
      <c r="N40" t="s">
        <v>51</v>
      </c>
    </row>
    <row r="41" spans="1:14">
      <c r="A41" s="1" t="s">
        <v>41</v>
      </c>
      <c r="B41">
        <v>2.8271181269016399E-2</v>
      </c>
      <c r="C41">
        <v>1.5439227650826439E-2</v>
      </c>
      <c r="D41">
        <v>1.1298636420000001E-2</v>
      </c>
      <c r="E41">
        <v>4.7138363165454547E-3</v>
      </c>
      <c r="F41">
        <v>1.624412751736842E-2</v>
      </c>
      <c r="G41">
        <v>4.0060825847160003E-2</v>
      </c>
      <c r="H41">
        <v>4.9140776909096393E-2</v>
      </c>
      <c r="I41">
        <v>0.16934611119643839</v>
      </c>
      <c r="J41">
        <v>0.44919735645045122</v>
      </c>
      <c r="K41">
        <v>0.37943284875632532</v>
      </c>
      <c r="L41">
        <v>0.15876286614990909</v>
      </c>
      <c r="M41">
        <v>4.7922019680806463E-2</v>
      </c>
      <c r="N41" t="s">
        <v>51</v>
      </c>
    </row>
    <row r="42" spans="1:14">
      <c r="A42" s="1" t="s">
        <v>42</v>
      </c>
      <c r="B42">
        <v>3.234979557877814E-4</v>
      </c>
      <c r="C42">
        <v>1.627264336510791E-3</v>
      </c>
      <c r="D42">
        <v>0</v>
      </c>
      <c r="E42">
        <v>0</v>
      </c>
      <c r="F42">
        <v>2.8352877958415842E-3</v>
      </c>
      <c r="G42">
        <v>5.8187608773354042E-2</v>
      </c>
      <c r="H42">
        <v>0.43618142773399338</v>
      </c>
      <c r="I42">
        <v>2.074555699861742</v>
      </c>
      <c r="J42">
        <v>1.435990825119188</v>
      </c>
      <c r="K42">
        <v>0.57326980963341378</v>
      </c>
      <c r="L42">
        <v>0</v>
      </c>
      <c r="M42">
        <v>0</v>
      </c>
      <c r="N42" t="s">
        <v>51</v>
      </c>
    </row>
    <row r="43" spans="1:14">
      <c r="A43" s="1" t="s">
        <v>43</v>
      </c>
      <c r="B43">
        <v>1.200077763243243E-4</v>
      </c>
      <c r="C43">
        <v>0</v>
      </c>
      <c r="D43">
        <v>0</v>
      </c>
      <c r="E43">
        <v>6.846650704225352E-4</v>
      </c>
      <c r="F43">
        <v>1.8854208899999999E-2</v>
      </c>
      <c r="G43">
        <v>5.2707007748817203E-2</v>
      </c>
      <c r="H43">
        <v>1.094025431240132E-2</v>
      </c>
      <c r="I43">
        <v>3.1244406454115851E-2</v>
      </c>
      <c r="J43">
        <v>9.5504548946545476E-2</v>
      </c>
      <c r="K43">
        <v>0.12962395645346039</v>
      </c>
      <c r="L43">
        <v>5.5864498031818191E-3</v>
      </c>
      <c r="M43">
        <v>1.123739890909091E-3</v>
      </c>
      <c r="N43" t="s">
        <v>51</v>
      </c>
    </row>
    <row r="44" spans="1:14">
      <c r="A44" s="1" t="s"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0.35186888608426831</v>
      </c>
      <c r="H44">
        <v>1.841201114343167</v>
      </c>
      <c r="I44">
        <v>2.4799541947069792</v>
      </c>
      <c r="J44">
        <v>0.84728572577772721</v>
      </c>
      <c r="K44">
        <v>0.1999074105644868</v>
      </c>
      <c r="L44">
        <v>2.4963229318181821E-3</v>
      </c>
      <c r="M44">
        <v>0</v>
      </c>
      <c r="N44" t="s">
        <v>51</v>
      </c>
    </row>
    <row r="45" spans="1:14">
      <c r="A45" s="1" t="s">
        <v>45</v>
      </c>
      <c r="B45">
        <v>2.2488653645080649E-2</v>
      </c>
      <c r="C45">
        <v>3.9146643120929199E-2</v>
      </c>
      <c r="D45">
        <v>4.5473906184798379E-2</v>
      </c>
      <c r="E45">
        <v>4.2172446896624999E-2</v>
      </c>
      <c r="F45">
        <v>4.7771080349274193E-2</v>
      </c>
      <c r="G45">
        <v>9.0629105125142856E-2</v>
      </c>
      <c r="H45">
        <v>0.21684442774271889</v>
      </c>
      <c r="I45">
        <v>0.39872909975640553</v>
      </c>
      <c r="J45">
        <v>0.10744571025457141</v>
      </c>
      <c r="K45">
        <v>2.5562781274838711E-2</v>
      </c>
      <c r="L45">
        <v>1.7356900651857139E-2</v>
      </c>
      <c r="M45">
        <v>1.982569725124424E-2</v>
      </c>
      <c r="N45" t="s">
        <v>51</v>
      </c>
    </row>
    <row r="46" spans="1:14">
      <c r="A46" s="1" t="s">
        <v>46</v>
      </c>
      <c r="B46">
        <v>7.0138048115718485E-2</v>
      </c>
      <c r="C46">
        <v>8.2649423701639857E-2</v>
      </c>
      <c r="D46">
        <v>0.15809613044604109</v>
      </c>
      <c r="E46">
        <v>0.26346009141190913</v>
      </c>
      <c r="F46">
        <v>0.16353869314240471</v>
      </c>
      <c r="G46">
        <v>0.22174233171854549</v>
      </c>
      <c r="H46">
        <v>0.53368214811721404</v>
      </c>
      <c r="I46">
        <v>6.1619043309013204</v>
      </c>
      <c r="J46">
        <v>5.1131698815051818</v>
      </c>
      <c r="K46">
        <v>3.1505999621831089</v>
      </c>
      <c r="L46">
        <v>0.57088126614490908</v>
      </c>
      <c r="M46">
        <v>0.2078397861856891</v>
      </c>
      <c r="N46" t="s">
        <v>51</v>
      </c>
    </row>
    <row r="47" spans="1:14">
      <c r="A47" s="1" t="s">
        <v>47</v>
      </c>
      <c r="B47">
        <v>1.4560266314191619E-2</v>
      </c>
      <c r="C47">
        <v>1.712952627632653E-2</v>
      </c>
      <c r="D47">
        <v>4.5277052478571436E-3</v>
      </c>
      <c r="E47">
        <v>1.304692141425743E-2</v>
      </c>
      <c r="F47">
        <v>1.489842065429752E-2</v>
      </c>
      <c r="G47">
        <v>4.7747459624419897E-2</v>
      </c>
      <c r="H47">
        <v>6.3350260951885715E-2</v>
      </c>
      <c r="I47">
        <v>0.20975057387685389</v>
      </c>
      <c r="J47">
        <v>0.35479518152241879</v>
      </c>
      <c r="K47">
        <v>0.20532486653944029</v>
      </c>
      <c r="L47">
        <v>4.4365285867323939E-2</v>
      </c>
      <c r="M47">
        <v>3.9826356267368433E-2</v>
      </c>
      <c r="N47" t="s">
        <v>51</v>
      </c>
    </row>
    <row r="48" spans="1:14">
      <c r="A48" s="1" t="s">
        <v>48</v>
      </c>
      <c r="B48">
        <v>0.68205261324571853</v>
      </c>
      <c r="C48">
        <v>0.67874085808601292</v>
      </c>
      <c r="D48">
        <v>0.7534256348022581</v>
      </c>
      <c r="E48">
        <v>0.49222125198390909</v>
      </c>
      <c r="F48">
        <v>0.18467258904853379</v>
      </c>
      <c r="G48">
        <v>0.22264622684090909</v>
      </c>
      <c r="H48">
        <v>1.1627432875792081</v>
      </c>
      <c r="I48">
        <v>6.8925196751169491</v>
      </c>
      <c r="J48">
        <v>6.2436863448328177</v>
      </c>
      <c r="K48">
        <v>4.4920711366710266</v>
      </c>
      <c r="L48">
        <v>1.343457428529818</v>
      </c>
      <c r="M48">
        <v>0.57807979155598244</v>
      </c>
      <c r="N48" t="s">
        <v>51</v>
      </c>
    </row>
    <row r="49" spans="1:14">
      <c r="A49" s="1" t="s">
        <v>49</v>
      </c>
      <c r="B49">
        <v>7.3327133542082118E-2</v>
      </c>
      <c r="C49">
        <v>7.3914208529228295E-2</v>
      </c>
      <c r="D49">
        <v>9.3618143070087978E-2</v>
      </c>
      <c r="E49">
        <v>9.4522444473909117E-2</v>
      </c>
      <c r="F49">
        <v>0.1114438387506158</v>
      </c>
      <c r="G49">
        <v>0.25197473319318181</v>
      </c>
      <c r="H49">
        <v>1.1175848897481819</v>
      </c>
      <c r="I49">
        <v>1.450296697256217</v>
      </c>
      <c r="J49">
        <v>0.55134603720090902</v>
      </c>
      <c r="K49">
        <v>0.15874154774384169</v>
      </c>
      <c r="L49">
        <v>9.5803023941727267E-2</v>
      </c>
      <c r="M49">
        <v>7.2033549673460415E-2</v>
      </c>
      <c r="N49" t="s">
        <v>51</v>
      </c>
    </row>
    <row r="50" spans="1:14">
      <c r="A50" s="1" t="s">
        <v>50</v>
      </c>
      <c r="B50">
        <v>2.260306667832845E-2</v>
      </c>
      <c r="C50">
        <v>2.456740051138263E-2</v>
      </c>
      <c r="D50">
        <v>4.5886069304604107E-2</v>
      </c>
      <c r="E50">
        <v>2.5785621732727269E-3</v>
      </c>
      <c r="F50">
        <v>4.8236025692639288E-2</v>
      </c>
      <c r="G50">
        <v>0.129113136435</v>
      </c>
      <c r="H50">
        <v>0.35160654185778761</v>
      </c>
      <c r="I50">
        <v>2.775809044451965</v>
      </c>
      <c r="J50">
        <v>2.5070075727550911</v>
      </c>
      <c r="K50">
        <v>1.701675243806569</v>
      </c>
      <c r="L50">
        <v>0.29275182369190911</v>
      </c>
      <c r="M50">
        <v>0.10159695085785921</v>
      </c>
      <c r="N50" t="s">
        <v>51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S29"/>
  <sheetViews>
    <sheetView topLeftCell="B1" workbookViewId="0">
      <selection sqref="A1:F29"/>
    </sheetView>
  </sheetViews>
  <sheetFormatPr baseColWidth="10" defaultRowHeight="14" x14ac:dyDescent="0"/>
  <cols>
    <col min="1" max="1" width="18.5" bestFit="1" customWidth="1"/>
    <col min="2" max="3" width="9.1640625" bestFit="1" customWidth="1"/>
    <col min="4" max="4" width="5.5" bestFit="1" customWidth="1"/>
    <col min="5" max="6" width="5.5" style="2" customWidth="1"/>
  </cols>
  <sheetData>
    <row r="1" spans="1:19">
      <c r="A1" s="1" t="s">
        <v>1</v>
      </c>
      <c r="B1" s="3" t="s">
        <v>59</v>
      </c>
      <c r="C1" s="3" t="s">
        <v>314</v>
      </c>
      <c r="D1" s="8" t="s">
        <v>317</v>
      </c>
      <c r="E1" s="2" t="s">
        <v>68</v>
      </c>
      <c r="F1" s="2" t="s">
        <v>69</v>
      </c>
      <c r="G1" s="1" t="s">
        <v>301</v>
      </c>
      <c r="H1" s="1" t="s">
        <v>302</v>
      </c>
      <c r="I1" s="1" t="s">
        <v>303</v>
      </c>
      <c r="J1" s="1" t="s">
        <v>304</v>
      </c>
      <c r="K1" s="1" t="s">
        <v>305</v>
      </c>
      <c r="L1" s="1" t="s">
        <v>306</v>
      </c>
      <c r="M1" s="1" t="s">
        <v>307</v>
      </c>
      <c r="N1" s="1" t="s">
        <v>308</v>
      </c>
      <c r="O1" s="1" t="s">
        <v>309</v>
      </c>
      <c r="P1" s="1" t="s">
        <v>310</v>
      </c>
      <c r="Q1" s="1" t="s">
        <v>311</v>
      </c>
      <c r="R1" s="1" t="s">
        <v>312</v>
      </c>
      <c r="S1" s="26" t="s">
        <v>313</v>
      </c>
    </row>
    <row r="2" spans="1:19">
      <c r="A2" s="1" t="s">
        <v>17</v>
      </c>
      <c r="B2" s="23">
        <v>16.259722</v>
      </c>
      <c r="C2" s="23">
        <v>77.844166999999999</v>
      </c>
      <c r="D2" t="s">
        <v>280</v>
      </c>
      <c r="E2" s="2" t="str">
        <f>LEFT(D2,2)</f>
        <v>07</v>
      </c>
      <c r="F2" s="2" t="str">
        <f>RIGHT(D2,2)</f>
        <v>09</v>
      </c>
      <c r="G2" s="12">
        <v>0.1948587614154435</v>
      </c>
      <c r="H2" s="12">
        <v>0.18807498188190269</v>
      </c>
      <c r="I2" s="12">
        <v>0.13341653149124999</v>
      </c>
      <c r="J2" s="12">
        <v>0.11020227231550001</v>
      </c>
      <c r="K2" s="12">
        <v>0.12197640169875</v>
      </c>
      <c r="L2" s="12">
        <v>0.27567674185314289</v>
      </c>
      <c r="M2" s="12">
        <v>2.977726860185391</v>
      </c>
      <c r="N2" s="12">
        <v>13.376145217874519</v>
      </c>
      <c r="O2" s="12">
        <v>5.2393015838928569</v>
      </c>
      <c r="P2" s="12">
        <v>3.537426846629447</v>
      </c>
      <c r="Q2" s="12">
        <v>0.32810116483914292</v>
      </c>
      <c r="R2" s="12">
        <v>0.25711784744806448</v>
      </c>
      <c r="S2" s="12">
        <f t="shared" ref="S2:S29" si="0">SUM(G2:R2)</f>
        <v>26.74002521152541</v>
      </c>
    </row>
    <row r="3" spans="1:19">
      <c r="A3" s="1" t="s">
        <v>35</v>
      </c>
      <c r="B3" s="23">
        <v>16.684443999999999</v>
      </c>
      <c r="C3" s="24">
        <v>79.658889000000002</v>
      </c>
      <c r="D3" t="s">
        <v>272</v>
      </c>
      <c r="E3" s="2" t="str">
        <f t="shared" ref="E3:E29" si="1">LEFT(D3,2)</f>
        <v>06</v>
      </c>
      <c r="F3" s="2" t="str">
        <f t="shared" ref="F3:F29" si="2">RIGHT(D3,2)</f>
        <v>13</v>
      </c>
      <c r="G3" s="12">
        <v>0.45050673549931458</v>
      </c>
      <c r="H3" s="12">
        <v>0.46777281833482298</v>
      </c>
      <c r="I3" s="12">
        <v>0.79881454135669361</v>
      </c>
      <c r="J3" s="12">
        <v>0.74735484247387496</v>
      </c>
      <c r="K3" s="12">
        <v>0.29332787193303972</v>
      </c>
      <c r="L3" s="12">
        <v>0.34170023630628571</v>
      </c>
      <c r="M3" s="12">
        <v>0.79766026089732733</v>
      </c>
      <c r="N3" s="12">
        <v>8.1338037259519353</v>
      </c>
      <c r="O3" s="12">
        <v>3.997835344019999</v>
      </c>
      <c r="P3" s="12">
        <v>2.059855948552396</v>
      </c>
      <c r="Q3" s="12">
        <v>0.88403638830585707</v>
      </c>
      <c r="R3" s="12">
        <v>0.42753428780778802</v>
      </c>
      <c r="S3" s="12">
        <f t="shared" si="0"/>
        <v>19.400203001439337</v>
      </c>
    </row>
    <row r="4" spans="1:19">
      <c r="A4" s="1" t="s">
        <v>15</v>
      </c>
      <c r="B4" s="23">
        <v>16.490556000000002</v>
      </c>
      <c r="C4" s="23">
        <v>76.92</v>
      </c>
      <c r="D4" t="s">
        <v>278</v>
      </c>
      <c r="E4" s="2" t="str">
        <f t="shared" si="1"/>
        <v>07</v>
      </c>
      <c r="F4" s="2" t="str">
        <f t="shared" si="2"/>
        <v>07</v>
      </c>
      <c r="G4" s="12">
        <v>0.22577803914017591</v>
      </c>
      <c r="H4" s="12">
        <v>0.22552588254376199</v>
      </c>
      <c r="I4" s="12">
        <v>0.21973360966715541</v>
      </c>
      <c r="J4" s="12">
        <v>0.15542100260354549</v>
      </c>
      <c r="K4" s="12">
        <v>9.4480101256979476E-2</v>
      </c>
      <c r="L4" s="12">
        <v>0.1782127729330909</v>
      </c>
      <c r="M4" s="12">
        <v>2.7916157147561882</v>
      </c>
      <c r="N4" s="12">
        <v>7.1744047355051617</v>
      </c>
      <c r="O4" s="12">
        <v>3.4278008285091821</v>
      </c>
      <c r="P4" s="12">
        <v>2.0801745744551612</v>
      </c>
      <c r="Q4" s="12">
        <v>0.30444003379599999</v>
      </c>
      <c r="R4" s="12">
        <v>0.23863006572923751</v>
      </c>
      <c r="S4" s="12">
        <f t="shared" si="0"/>
        <v>17.116217360895636</v>
      </c>
    </row>
    <row r="5" spans="1:19">
      <c r="A5" s="27" t="s">
        <v>46</v>
      </c>
      <c r="B5" s="28">
        <v>16.521388999999999</v>
      </c>
      <c r="C5" s="28">
        <v>80.588333000000006</v>
      </c>
      <c r="D5" s="29" t="s">
        <v>282</v>
      </c>
      <c r="E5" s="30" t="str">
        <f t="shared" si="1"/>
        <v>06</v>
      </c>
      <c r="F5" s="30">
        <v>14</v>
      </c>
      <c r="G5" s="31">
        <v>7.0138048115718485E-2</v>
      </c>
      <c r="H5" s="31">
        <v>8.2649423701639857E-2</v>
      </c>
      <c r="I5" s="31">
        <v>0.15809613044604109</v>
      </c>
      <c r="J5" s="31">
        <v>0.26346009141190913</v>
      </c>
      <c r="K5" s="31">
        <v>0.16353869314240471</v>
      </c>
      <c r="L5" s="31">
        <v>0.22174233171854549</v>
      </c>
      <c r="M5" s="31">
        <v>0.53368214811721404</v>
      </c>
      <c r="N5" s="31">
        <v>6.1619043309013204</v>
      </c>
      <c r="O5" s="31">
        <v>5.1131698815051818</v>
      </c>
      <c r="P5" s="31">
        <v>3.1505999621831089</v>
      </c>
      <c r="Q5" s="31">
        <v>0.57088126614490908</v>
      </c>
      <c r="R5" s="31">
        <v>0.2078397861856891</v>
      </c>
      <c r="S5" s="31">
        <f t="shared" si="0"/>
        <v>16.697702093573682</v>
      </c>
    </row>
    <row r="6" spans="1:19">
      <c r="A6" s="1" t="s">
        <v>23</v>
      </c>
      <c r="B6" s="23">
        <v>16.686667</v>
      </c>
      <c r="C6" s="23">
        <v>74.602221999999998</v>
      </c>
      <c r="D6" t="s">
        <v>267</v>
      </c>
      <c r="E6" s="2" t="str">
        <f t="shared" si="1"/>
        <v>06</v>
      </c>
      <c r="F6" s="2" t="str">
        <f t="shared" si="2"/>
        <v>03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0.83750915716109087</v>
      </c>
      <c r="M6" s="12">
        <v>4.5196307047581827</v>
      </c>
      <c r="N6" s="12">
        <v>6.58878543944261</v>
      </c>
      <c r="O6" s="12">
        <v>2.5005462390711108</v>
      </c>
      <c r="P6" s="12">
        <v>0.79827374548317287</v>
      </c>
      <c r="Q6" s="12">
        <v>4.647694171495384E-2</v>
      </c>
      <c r="R6" s="12">
        <v>0</v>
      </c>
      <c r="S6" s="12">
        <f t="shared" si="0"/>
        <v>15.29122222763112</v>
      </c>
    </row>
    <row r="7" spans="1:19">
      <c r="A7" s="1" t="s">
        <v>14</v>
      </c>
      <c r="B7" s="23">
        <v>14.237778</v>
      </c>
      <c r="C7" s="23">
        <v>75.657499999999999</v>
      </c>
      <c r="D7" t="s">
        <v>269</v>
      </c>
      <c r="E7" s="2" t="str">
        <f t="shared" si="1"/>
        <v>11</v>
      </c>
      <c r="F7" s="2" t="str">
        <f t="shared" si="2"/>
        <v>05</v>
      </c>
      <c r="G7" s="12">
        <v>8.5323311439853375E-2</v>
      </c>
      <c r="H7" s="12">
        <v>0.1180269556880322</v>
      </c>
      <c r="I7" s="12">
        <v>0.1032564629655132</v>
      </c>
      <c r="J7" s="12">
        <v>0.128646815946</v>
      </c>
      <c r="K7" s="12">
        <v>0.11551440220231669</v>
      </c>
      <c r="L7" s="12">
        <v>0.52082512497900002</v>
      </c>
      <c r="M7" s="12">
        <v>2.1501638869004691</v>
      </c>
      <c r="N7" s="12">
        <v>2.8979919000080061</v>
      </c>
      <c r="O7" s="12">
        <v>1.453135599292545</v>
      </c>
      <c r="P7" s="12">
        <v>0.7894123050994134</v>
      </c>
      <c r="Q7" s="12">
        <v>0.36161481464500012</v>
      </c>
      <c r="R7" s="12">
        <v>0.1417788692294428</v>
      </c>
      <c r="S7" s="12">
        <f t="shared" si="0"/>
        <v>8.8656904483955916</v>
      </c>
    </row>
    <row r="8" spans="1:19">
      <c r="A8" s="1" t="s">
        <v>12</v>
      </c>
      <c r="B8" s="23">
        <v>14.826110999999999</v>
      </c>
      <c r="C8" s="24">
        <v>75.673056000000003</v>
      </c>
      <c r="D8" t="s">
        <v>276</v>
      </c>
      <c r="E8" s="2" t="str">
        <f t="shared" si="1"/>
        <v>10</v>
      </c>
      <c r="F8" s="2" t="str">
        <f t="shared" si="2"/>
        <v>05</v>
      </c>
      <c r="G8" s="12">
        <v>7.4449002549705878E-2</v>
      </c>
      <c r="H8" s="12">
        <v>7.8644287385927436E-2</v>
      </c>
      <c r="I8" s="12">
        <v>8.557224029249999E-2</v>
      </c>
      <c r="J8" s="12">
        <v>0.11108645365816611</v>
      </c>
      <c r="K8" s="12">
        <v>0.1303993139710784</v>
      </c>
      <c r="L8" s="12">
        <v>0.49019317254523809</v>
      </c>
      <c r="M8" s="12">
        <v>2.050816666155308</v>
      </c>
      <c r="N8" s="12">
        <v>2.829594151896774</v>
      </c>
      <c r="O8" s="12">
        <v>1.343374421189</v>
      </c>
      <c r="P8" s="12">
        <v>0.89047136578205266</v>
      </c>
      <c r="Q8" s="12">
        <v>0.42056665124227272</v>
      </c>
      <c r="R8" s="12">
        <v>0.1288411264170968</v>
      </c>
      <c r="S8" s="12">
        <f t="shared" si="0"/>
        <v>8.6340088530851204</v>
      </c>
    </row>
    <row r="9" spans="1:19">
      <c r="A9" s="1" t="s">
        <v>27</v>
      </c>
      <c r="B9" s="23">
        <v>15.948333</v>
      </c>
      <c r="C9" s="23">
        <v>77.430278000000001</v>
      </c>
      <c r="D9" t="s">
        <v>286</v>
      </c>
      <c r="E9" s="2" t="str">
        <f t="shared" si="1"/>
        <v>08</v>
      </c>
      <c r="F9" s="2" t="str">
        <f t="shared" si="2"/>
        <v>08</v>
      </c>
      <c r="G9" s="12">
        <v>0.120189367871349</v>
      </c>
      <c r="H9" s="12">
        <v>8.8432026418842444E-2</v>
      </c>
      <c r="I9" s="12">
        <v>9.3676468388093848E-2</v>
      </c>
      <c r="J9" s="12">
        <v>4.1465181265636357E-2</v>
      </c>
      <c r="K9" s="12">
        <v>5.1401537630225813E-2</v>
      </c>
      <c r="L9" s="12">
        <v>0.15776248512118179</v>
      </c>
      <c r="M9" s="12">
        <v>0.27396895639029328</v>
      </c>
      <c r="N9" s="12">
        <v>2.424786508407625</v>
      </c>
      <c r="O9" s="12">
        <v>2.0981685782540911</v>
      </c>
      <c r="P9" s="12">
        <v>1.823773299563666</v>
      </c>
      <c r="Q9" s="12">
        <v>0.59068526673472732</v>
      </c>
      <c r="R9" s="12">
        <v>0.2399597668993548</v>
      </c>
      <c r="S9" s="12">
        <f t="shared" si="0"/>
        <v>8.0042694429450876</v>
      </c>
    </row>
    <row r="10" spans="1:19">
      <c r="A10" s="1" t="s">
        <v>50</v>
      </c>
      <c r="B10" s="23">
        <v>16.737221999999999</v>
      </c>
      <c r="C10" s="23">
        <v>77.122221999999994</v>
      </c>
      <c r="D10" t="s">
        <v>299</v>
      </c>
      <c r="E10" s="2" t="str">
        <f t="shared" si="1"/>
        <v>06</v>
      </c>
      <c r="F10" s="2" t="str">
        <f t="shared" si="2"/>
        <v>08</v>
      </c>
      <c r="G10" s="12">
        <v>2.260306667832845E-2</v>
      </c>
      <c r="H10" s="12">
        <v>2.456740051138263E-2</v>
      </c>
      <c r="I10" s="12">
        <v>4.5886069304604107E-2</v>
      </c>
      <c r="J10" s="12">
        <v>2.5785621732727269E-3</v>
      </c>
      <c r="K10" s="12">
        <v>4.8236025692639288E-2</v>
      </c>
      <c r="L10" s="12">
        <v>0.129113136435</v>
      </c>
      <c r="M10" s="12">
        <v>0.35160654185778761</v>
      </c>
      <c r="N10" s="12">
        <v>2.775809044451965</v>
      </c>
      <c r="O10" s="12">
        <v>2.5070075727550911</v>
      </c>
      <c r="P10" s="12">
        <v>1.701675243806569</v>
      </c>
      <c r="Q10" s="12">
        <v>0.29275182369190911</v>
      </c>
      <c r="R10" s="12">
        <v>0.10159695085785921</v>
      </c>
      <c r="S10" s="12">
        <f t="shared" si="0"/>
        <v>8.0034314382164098</v>
      </c>
    </row>
    <row r="11" spans="1:19">
      <c r="A11" s="1" t="s">
        <v>40</v>
      </c>
      <c r="B11" s="23">
        <v>13.918889</v>
      </c>
      <c r="C11" s="23">
        <v>75.576943999999997</v>
      </c>
      <c r="D11" t="s">
        <v>277</v>
      </c>
      <c r="E11" s="2" t="str">
        <f t="shared" si="1"/>
        <v>12</v>
      </c>
      <c r="F11" s="2" t="str">
        <f t="shared" si="2"/>
        <v>05</v>
      </c>
      <c r="G11" s="12">
        <v>1.7711916507448681E-2</v>
      </c>
      <c r="H11" s="12">
        <v>9.5311597027331191E-3</v>
      </c>
      <c r="I11" s="12">
        <v>1.5120421210821111E-2</v>
      </c>
      <c r="J11" s="12">
        <v>6.8828647441818184E-3</v>
      </c>
      <c r="K11" s="12">
        <v>1.326206538633431E-2</v>
      </c>
      <c r="L11" s="12">
        <v>0.58012290135246947</v>
      </c>
      <c r="M11" s="12">
        <v>2.2137354898740171</v>
      </c>
      <c r="N11" s="12">
        <v>2.344763438964105</v>
      </c>
      <c r="O11" s="12">
        <v>0.96244295973945471</v>
      </c>
      <c r="P11" s="12">
        <v>0.47929967455750738</v>
      </c>
      <c r="Q11" s="12">
        <v>0.1932087345542727</v>
      </c>
      <c r="R11" s="12">
        <v>8.5770954182551318E-2</v>
      </c>
      <c r="S11" s="12">
        <f t="shared" si="0"/>
        <v>6.9218525807758979</v>
      </c>
    </row>
    <row r="12" spans="1:19">
      <c r="A12" s="1" t="s">
        <v>3</v>
      </c>
      <c r="B12" s="23">
        <v>15.884167</v>
      </c>
      <c r="C12" s="23">
        <v>77.947500000000005</v>
      </c>
      <c r="D12" t="s">
        <v>268</v>
      </c>
      <c r="E12" s="2" t="str">
        <f t="shared" si="1"/>
        <v>08</v>
      </c>
      <c r="F12" s="2" t="str">
        <f t="shared" si="2"/>
        <v>09</v>
      </c>
      <c r="G12" s="12">
        <v>4.1574394609002932E-2</v>
      </c>
      <c r="H12" s="12">
        <v>3.1896541169421207E-2</v>
      </c>
      <c r="I12" s="12">
        <v>5.2929922509237823E-2</v>
      </c>
      <c r="J12" s="12">
        <v>3.5307589376888902E-2</v>
      </c>
      <c r="K12" s="12">
        <v>5.539275931342106E-2</v>
      </c>
      <c r="L12" s="12">
        <v>0.25508503898180002</v>
      </c>
      <c r="M12" s="12">
        <v>0.2490557705037037</v>
      </c>
      <c r="N12" s="12">
        <v>2.2218733176497949</v>
      </c>
      <c r="O12" s="12">
        <v>1.7714111543999089</v>
      </c>
      <c r="P12" s="12">
        <v>1.53746513680177</v>
      </c>
      <c r="Q12" s="12">
        <v>0.39146066222345449</v>
      </c>
      <c r="R12" s="12">
        <v>0.10619983466129029</v>
      </c>
      <c r="S12" s="12">
        <f t="shared" si="0"/>
        <v>6.7496521221996941</v>
      </c>
    </row>
    <row r="13" spans="1:19">
      <c r="A13" s="1" t="s">
        <v>18</v>
      </c>
      <c r="B13" s="23">
        <v>17.294722</v>
      </c>
      <c r="C13" s="24">
        <v>74.189166999999998</v>
      </c>
      <c r="D13" t="s">
        <v>281</v>
      </c>
      <c r="E13" s="2" t="str">
        <f t="shared" si="1"/>
        <v>05</v>
      </c>
      <c r="F13" s="2" t="str">
        <f t="shared" si="2"/>
        <v>02</v>
      </c>
      <c r="G13" s="12">
        <v>8.9805980734838711E-2</v>
      </c>
      <c r="H13" s="12">
        <v>8.8910870381768481E-2</v>
      </c>
      <c r="I13" s="12">
        <v>0.1095066398853959</v>
      </c>
      <c r="J13" s="12">
        <v>0.102740855139</v>
      </c>
      <c r="K13" s="12">
        <v>0.13011247172173021</v>
      </c>
      <c r="L13" s="12">
        <v>0.39607321464309092</v>
      </c>
      <c r="M13" s="12">
        <v>1.7516263372868619</v>
      </c>
      <c r="N13" s="12">
        <v>2.2570741235277709</v>
      </c>
      <c r="O13" s="12">
        <v>0.87226037136727286</v>
      </c>
      <c r="P13" s="12">
        <v>0.28617905827653961</v>
      </c>
      <c r="Q13" s="12">
        <v>0.14058586836281819</v>
      </c>
      <c r="R13" s="12">
        <v>0.1033810050333431</v>
      </c>
      <c r="S13" s="12">
        <f t="shared" si="0"/>
        <v>6.3282567963604306</v>
      </c>
    </row>
    <row r="14" spans="1:19">
      <c r="A14" s="1" t="s">
        <v>42</v>
      </c>
      <c r="B14" s="23">
        <v>17.414166999999999</v>
      </c>
      <c r="C14" s="23">
        <v>75.844999999999999</v>
      </c>
      <c r="D14" t="s">
        <v>295</v>
      </c>
      <c r="E14" s="2" t="str">
        <f t="shared" si="1"/>
        <v>05</v>
      </c>
      <c r="F14" s="2" t="str">
        <f t="shared" si="2"/>
        <v>05</v>
      </c>
      <c r="G14" s="12">
        <v>3.234979557877814E-4</v>
      </c>
      <c r="H14" s="12">
        <v>1.627264336510791E-3</v>
      </c>
      <c r="I14" s="12">
        <v>0</v>
      </c>
      <c r="J14" s="12">
        <v>0</v>
      </c>
      <c r="K14" s="12">
        <v>2.8352877958415842E-3</v>
      </c>
      <c r="L14" s="12">
        <v>5.8187608773354042E-2</v>
      </c>
      <c r="M14" s="12">
        <v>0.43618142773399338</v>
      </c>
      <c r="N14" s="12">
        <v>2.074555699861742</v>
      </c>
      <c r="O14" s="12">
        <v>1.435990825119188</v>
      </c>
      <c r="P14" s="12">
        <v>0.57326980963341378</v>
      </c>
      <c r="Q14" s="12">
        <v>0</v>
      </c>
      <c r="R14" s="12">
        <v>0</v>
      </c>
      <c r="S14" s="12">
        <f t="shared" si="0"/>
        <v>4.5829714212098311</v>
      </c>
    </row>
    <row r="15" spans="1:19">
      <c r="A15" s="1" t="s">
        <v>8</v>
      </c>
      <c r="B15" s="23">
        <v>18.483611</v>
      </c>
      <c r="C15" s="23">
        <v>74.571111000000002</v>
      </c>
      <c r="D15" t="s">
        <v>273</v>
      </c>
      <c r="E15" s="2" t="str">
        <f t="shared" si="1"/>
        <v>03</v>
      </c>
      <c r="F15" s="2" t="str">
        <f t="shared" si="2"/>
        <v>03</v>
      </c>
      <c r="G15" s="12">
        <v>5.0901414255319148E-5</v>
      </c>
      <c r="H15" s="12">
        <v>0</v>
      </c>
      <c r="I15" s="12">
        <v>0</v>
      </c>
      <c r="J15" s="12">
        <v>0</v>
      </c>
      <c r="K15" s="12">
        <v>0</v>
      </c>
      <c r="L15" s="12">
        <v>0.16779409751326529</v>
      </c>
      <c r="M15" s="12">
        <v>1.1035208730588939</v>
      </c>
      <c r="N15" s="12">
        <v>2.2853814473279721</v>
      </c>
      <c r="O15" s="12">
        <v>0.77563999801171424</v>
      </c>
      <c r="P15" s="12">
        <v>0.1227912696754839</v>
      </c>
      <c r="Q15" s="12">
        <v>5.2207812523469392E-3</v>
      </c>
      <c r="R15" s="12">
        <v>2.323253389447236E-4</v>
      </c>
      <c r="S15" s="12">
        <f t="shared" si="0"/>
        <v>4.4606316935928767</v>
      </c>
    </row>
    <row r="16" spans="1:19">
      <c r="A16" s="1" t="s">
        <v>30</v>
      </c>
      <c r="B16" s="23">
        <v>17.972778000000002</v>
      </c>
      <c r="C16" s="24">
        <v>75.139722000000006</v>
      </c>
      <c r="D16" t="s">
        <v>288</v>
      </c>
      <c r="E16" s="2" t="str">
        <f t="shared" si="1"/>
        <v>04</v>
      </c>
      <c r="F16" s="2" t="str">
        <f t="shared" si="2"/>
        <v>04</v>
      </c>
      <c r="G16" s="12">
        <v>3.8963363930560747E-2</v>
      </c>
      <c r="H16" s="12">
        <v>3.2473257300898881E-2</v>
      </c>
      <c r="I16" s="12">
        <v>8.6497538525294113E-2</v>
      </c>
      <c r="J16" s="12">
        <v>6.0240963483517228E-2</v>
      </c>
      <c r="K16" s="12">
        <v>7.281765089618894E-2</v>
      </c>
      <c r="L16" s="12">
        <v>6.887952087227274E-2</v>
      </c>
      <c r="M16" s="12">
        <v>0.47969567305304739</v>
      </c>
      <c r="N16" s="12">
        <v>1.9070544878884901</v>
      </c>
      <c r="O16" s="12">
        <v>1.2207430332798179</v>
      </c>
      <c r="P16" s="12">
        <v>0.3817084396604063</v>
      </c>
      <c r="Q16" s="12">
        <v>7.9435599492464787E-2</v>
      </c>
      <c r="R16" s="12">
        <v>3.0087863460752349E-2</v>
      </c>
      <c r="S16" s="12">
        <f t="shared" si="0"/>
        <v>4.4585973918437114</v>
      </c>
    </row>
    <row r="17" spans="1:19">
      <c r="A17" s="1" t="s">
        <v>38</v>
      </c>
      <c r="B17" s="23">
        <v>16.855</v>
      </c>
      <c r="C17" s="24">
        <v>74.496667000000002</v>
      </c>
      <c r="D17" t="s">
        <v>293</v>
      </c>
      <c r="E17" s="2" t="str">
        <f t="shared" si="1"/>
        <v>06</v>
      </c>
      <c r="F17" s="2" t="str">
        <f t="shared" si="2"/>
        <v>02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0.21545060887090911</v>
      </c>
      <c r="M17" s="12">
        <v>1.1196769235969211</v>
      </c>
      <c r="N17" s="12">
        <v>1.520814501436011</v>
      </c>
      <c r="O17" s="12">
        <v>0.57686358173381824</v>
      </c>
      <c r="P17" s="12">
        <v>0.14622869998557189</v>
      </c>
      <c r="Q17" s="12">
        <v>5.3090396700000003E-4</v>
      </c>
      <c r="R17" s="12">
        <v>0</v>
      </c>
      <c r="S17" s="12">
        <f t="shared" si="0"/>
        <v>3.5795652195902314</v>
      </c>
    </row>
    <row r="18" spans="1:19">
      <c r="A18" s="1" t="s">
        <v>32</v>
      </c>
      <c r="B18" s="23">
        <v>15.491667</v>
      </c>
      <c r="C18" s="23">
        <v>76.718056000000004</v>
      </c>
      <c r="D18" t="s">
        <v>290</v>
      </c>
      <c r="E18" s="2" t="str">
        <f t="shared" si="1"/>
        <v>09</v>
      </c>
      <c r="F18" s="2" t="str">
        <f t="shared" si="2"/>
        <v>07</v>
      </c>
      <c r="G18" s="12">
        <v>0.20138637180338709</v>
      </c>
      <c r="H18" s="12">
        <v>0.14351817423318591</v>
      </c>
      <c r="I18" s="12">
        <v>0.13392201423361111</v>
      </c>
      <c r="J18" s="12">
        <v>7.6467918201333335E-2</v>
      </c>
      <c r="K18" s="12">
        <v>7.6118188724193542E-2</v>
      </c>
      <c r="L18" s="12">
        <v>3.3467243176333331E-2</v>
      </c>
      <c r="M18" s="12">
        <v>8.0178084317741954E-2</v>
      </c>
      <c r="N18" s="12">
        <v>0.63454734432193538</v>
      </c>
      <c r="O18" s="12">
        <v>0.71515059884733323</v>
      </c>
      <c r="P18" s="12">
        <v>0.7270881728793549</v>
      </c>
      <c r="Q18" s="12">
        <v>0.23023631819733331</v>
      </c>
      <c r="R18" s="12">
        <v>0.27831637163516132</v>
      </c>
      <c r="S18" s="12">
        <f t="shared" si="0"/>
        <v>3.3303968005709041</v>
      </c>
    </row>
    <row r="19" spans="1:19">
      <c r="A19" s="1" t="s">
        <v>6</v>
      </c>
      <c r="B19" s="23">
        <v>16.059443999999999</v>
      </c>
      <c r="C19" s="23">
        <v>74.429167000000007</v>
      </c>
      <c r="D19" t="s">
        <v>271</v>
      </c>
      <c r="E19" s="2" t="str">
        <f t="shared" si="1"/>
        <v>07</v>
      </c>
      <c r="F19" s="2" t="str">
        <f t="shared" si="2"/>
        <v>02</v>
      </c>
      <c r="G19" s="12">
        <v>2.6424109822784808E-4</v>
      </c>
      <c r="H19" s="12">
        <v>5.4708794634146338E-5</v>
      </c>
      <c r="I19" s="12">
        <v>3.440923008196722E-5</v>
      </c>
      <c r="J19" s="12">
        <v>5.8366532857142853E-5</v>
      </c>
      <c r="K19" s="12">
        <v>8.9419749566037733E-4</v>
      </c>
      <c r="L19" s="12">
        <v>0.27975082052086298</v>
      </c>
      <c r="M19" s="12">
        <v>0.88596964649792631</v>
      </c>
      <c r="N19" s="12">
        <v>0.96296469863875567</v>
      </c>
      <c r="O19" s="12">
        <v>0.31708032335357139</v>
      </c>
      <c r="P19" s="12">
        <v>8.3376130822534561E-2</v>
      </c>
      <c r="Q19" s="12">
        <v>1.6375284696428571E-2</v>
      </c>
      <c r="R19" s="12">
        <v>3.7067223788942311E-3</v>
      </c>
      <c r="S19" s="12">
        <f t="shared" si="0"/>
        <v>2.550529550060435</v>
      </c>
    </row>
    <row r="20" spans="1:19">
      <c r="A20" s="1" t="s">
        <v>29</v>
      </c>
      <c r="B20" s="23">
        <v>16.331111</v>
      </c>
      <c r="C20" s="23">
        <v>75.199167000000003</v>
      </c>
      <c r="D20" t="s">
        <v>287</v>
      </c>
      <c r="E20" s="2" t="str">
        <f t="shared" si="1"/>
        <v>07</v>
      </c>
      <c r="F20" s="2" t="str">
        <f t="shared" si="2"/>
        <v>04</v>
      </c>
      <c r="G20" s="12">
        <v>4.2018623307373271E-3</v>
      </c>
      <c r="H20" s="12">
        <v>0</v>
      </c>
      <c r="I20" s="12">
        <v>7.8958731361146485E-3</v>
      </c>
      <c r="J20" s="12">
        <v>4.8309286956521737E-4</v>
      </c>
      <c r="K20" s="12">
        <v>2.2947073707727271E-2</v>
      </c>
      <c r="L20" s="12">
        <v>0.14151310752153071</v>
      </c>
      <c r="M20" s="12">
        <v>0.39523590675079778</v>
      </c>
      <c r="N20" s="12">
        <v>1.0395028885170969</v>
      </c>
      <c r="O20" s="12">
        <v>0.34912030914414288</v>
      </c>
      <c r="P20" s="12">
        <v>0.17431473560637681</v>
      </c>
      <c r="Q20" s="12">
        <v>4.4138454893019798E-2</v>
      </c>
      <c r="R20" s="12">
        <v>3.3780925643502303E-2</v>
      </c>
      <c r="S20" s="12">
        <f t="shared" si="0"/>
        <v>2.2131342301206121</v>
      </c>
    </row>
    <row r="21" spans="1:19">
      <c r="A21" s="1" t="s">
        <v>9</v>
      </c>
      <c r="B21" s="23">
        <v>16.190277999999999</v>
      </c>
      <c r="C21" s="24">
        <v>74.791388999999995</v>
      </c>
      <c r="D21" t="s">
        <v>274</v>
      </c>
      <c r="E21" s="2" t="str">
        <f t="shared" si="1"/>
        <v>07</v>
      </c>
      <c r="F21" s="2" t="str">
        <f t="shared" si="2"/>
        <v>03</v>
      </c>
      <c r="G21" s="12">
        <v>4.8325921101843323E-3</v>
      </c>
      <c r="H21" s="12">
        <v>0</v>
      </c>
      <c r="I21" s="12">
        <v>0</v>
      </c>
      <c r="J21" s="12">
        <v>4.2584916818571416E-3</v>
      </c>
      <c r="K21" s="12">
        <v>6.0675059106912437E-3</v>
      </c>
      <c r="L21" s="12">
        <v>8.7906194384181804E-2</v>
      </c>
      <c r="M21" s="12">
        <v>0.48555896480832839</v>
      </c>
      <c r="N21" s="12">
        <v>0.85952930600278576</v>
      </c>
      <c r="O21" s="12">
        <v>0.32778514080272719</v>
      </c>
      <c r="P21" s="12">
        <v>0.14757170967360711</v>
      </c>
      <c r="Q21" s="12">
        <v>4.3148339497181817E-2</v>
      </c>
      <c r="R21" s="12">
        <v>7.8779111650000011E-3</v>
      </c>
      <c r="S21" s="12">
        <f t="shared" si="0"/>
        <v>1.9745361560365451</v>
      </c>
    </row>
    <row r="22" spans="1:19">
      <c r="A22" s="1" t="s">
        <v>34</v>
      </c>
      <c r="B22" s="23">
        <v>18.665555999999999</v>
      </c>
      <c r="C22" s="23">
        <v>74.003332999999998</v>
      </c>
      <c r="D22" t="s">
        <v>291</v>
      </c>
      <c r="E22" s="2" t="str">
        <f t="shared" si="1"/>
        <v>02</v>
      </c>
      <c r="F22" s="2" t="str">
        <f t="shared" si="2"/>
        <v>02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4.9586827024064528E-2</v>
      </c>
      <c r="M22" s="12">
        <v>0.4775386328154545</v>
      </c>
      <c r="N22" s="12">
        <v>0.7017574370357772</v>
      </c>
      <c r="O22" s="12">
        <v>0.25050279176472728</v>
      </c>
      <c r="P22" s="12">
        <v>1.6199724703724341E-2</v>
      </c>
      <c r="Q22" s="12">
        <v>0</v>
      </c>
      <c r="R22" s="12">
        <v>0</v>
      </c>
      <c r="S22" s="12">
        <f t="shared" si="0"/>
        <v>1.4955854133437481</v>
      </c>
    </row>
    <row r="23" spans="1:19">
      <c r="A23" s="1" t="s">
        <v>41</v>
      </c>
      <c r="B23" s="23">
        <v>15.657778</v>
      </c>
      <c r="C23" s="23">
        <v>76.964721999999995</v>
      </c>
      <c r="D23" t="s">
        <v>294</v>
      </c>
      <c r="E23" s="2" t="str">
        <f t="shared" si="1"/>
        <v>08</v>
      </c>
      <c r="F23" s="2" t="str">
        <f t="shared" si="2"/>
        <v>07</v>
      </c>
      <c r="G23" s="12">
        <v>2.8271181269016399E-2</v>
      </c>
      <c r="H23" s="12">
        <v>1.5439227650826439E-2</v>
      </c>
      <c r="I23" s="12">
        <v>1.1298636420000001E-2</v>
      </c>
      <c r="J23" s="12">
        <v>4.7138363165454547E-3</v>
      </c>
      <c r="K23" s="12">
        <v>1.624412751736842E-2</v>
      </c>
      <c r="L23" s="12">
        <v>4.0060825847160003E-2</v>
      </c>
      <c r="M23" s="12">
        <v>4.9140776909096393E-2</v>
      </c>
      <c r="N23" s="12">
        <v>0.16934611119643839</v>
      </c>
      <c r="O23" s="12">
        <v>0.44919735645045122</v>
      </c>
      <c r="P23" s="12">
        <v>0.37943284875632532</v>
      </c>
      <c r="Q23" s="12">
        <v>0.15876286614990909</v>
      </c>
      <c r="R23" s="12">
        <v>4.7922019680806463E-2</v>
      </c>
      <c r="S23" s="12">
        <f t="shared" si="0"/>
        <v>1.3698298141639436</v>
      </c>
    </row>
    <row r="24" spans="1:19">
      <c r="A24" s="1" t="s">
        <v>5</v>
      </c>
      <c r="B24" s="23">
        <v>15.87</v>
      </c>
      <c r="C24" s="23">
        <v>75.724999999999994</v>
      </c>
      <c r="D24" t="s">
        <v>270</v>
      </c>
      <c r="E24" s="2" t="str">
        <f t="shared" si="1"/>
        <v>08</v>
      </c>
      <c r="F24" s="2" t="str">
        <f t="shared" si="2"/>
        <v>05</v>
      </c>
      <c r="G24" s="12">
        <v>5.0258202117127657E-2</v>
      </c>
      <c r="H24" s="12">
        <v>2.4742437577818181E-2</v>
      </c>
      <c r="I24" s="12">
        <v>9.9431609241025648E-3</v>
      </c>
      <c r="J24" s="12">
        <v>8.5305040423728842E-3</v>
      </c>
      <c r="K24" s="12">
        <v>4.5757985859336742E-2</v>
      </c>
      <c r="L24" s="12">
        <v>9.2119278690093467E-2</v>
      </c>
      <c r="M24" s="12">
        <v>4.979640399478405E-2</v>
      </c>
      <c r="N24" s="12">
        <v>0.13419216851264329</v>
      </c>
      <c r="O24" s="12">
        <v>0.30350455016006372</v>
      </c>
      <c r="P24" s="12">
        <v>0.2938219049012023</v>
      </c>
      <c r="Q24" s="12">
        <v>9.1219354162545438E-2</v>
      </c>
      <c r="R24" s="12">
        <v>5.1288402669516127E-2</v>
      </c>
      <c r="S24" s="12">
        <f t="shared" si="0"/>
        <v>1.1551743536116064</v>
      </c>
    </row>
    <row r="25" spans="1:19">
      <c r="A25" s="1" t="s">
        <v>26</v>
      </c>
      <c r="B25" s="23">
        <v>17.2</v>
      </c>
      <c r="C25" s="23">
        <v>77.156666999999999</v>
      </c>
      <c r="D25" t="s">
        <v>279</v>
      </c>
      <c r="E25" s="2" t="str">
        <f t="shared" si="1"/>
        <v>05</v>
      </c>
      <c r="F25" s="2" t="str">
        <f t="shared" si="2"/>
        <v>08</v>
      </c>
      <c r="G25" s="12">
        <v>1.610951800117302E-2</v>
      </c>
      <c r="H25" s="12">
        <v>1.2105198605401929E-2</v>
      </c>
      <c r="I25" s="12">
        <v>1.856589628836923E-2</v>
      </c>
      <c r="J25" s="12">
        <v>5.5025060124545442E-3</v>
      </c>
      <c r="K25" s="12">
        <v>6.4909701285628743E-3</v>
      </c>
      <c r="L25" s="12">
        <v>2.4867767261981429E-2</v>
      </c>
      <c r="M25" s="12">
        <v>7.7323150964956011E-2</v>
      </c>
      <c r="N25" s="12">
        <v>0.25329739656378297</v>
      </c>
      <c r="O25" s="12">
        <v>0.36603282748745458</v>
      </c>
      <c r="P25" s="12">
        <v>0.21310949088651021</v>
      </c>
      <c r="Q25" s="12">
        <v>4.5575196785181807E-2</v>
      </c>
      <c r="R25" s="12">
        <v>2.0858826049178891E-2</v>
      </c>
      <c r="S25" s="12">
        <f t="shared" si="0"/>
        <v>1.0598387450350075</v>
      </c>
    </row>
    <row r="26" spans="1:19">
      <c r="A26" s="1" t="s">
        <v>47</v>
      </c>
      <c r="B26" s="23">
        <v>17.534167</v>
      </c>
      <c r="C26" s="23">
        <v>75.885000000000005</v>
      </c>
      <c r="D26" t="s">
        <v>298</v>
      </c>
      <c r="E26" s="2" t="str">
        <f t="shared" si="1"/>
        <v>04</v>
      </c>
      <c r="F26" s="2" t="str">
        <f t="shared" si="2"/>
        <v>05</v>
      </c>
      <c r="G26" s="12">
        <v>1.4560266314191619E-2</v>
      </c>
      <c r="H26" s="12">
        <v>1.712952627632653E-2</v>
      </c>
      <c r="I26" s="12">
        <v>4.5277052478571436E-3</v>
      </c>
      <c r="J26" s="12">
        <v>1.304692141425743E-2</v>
      </c>
      <c r="K26" s="12">
        <v>1.489842065429752E-2</v>
      </c>
      <c r="L26" s="12">
        <v>4.7747459624419897E-2</v>
      </c>
      <c r="M26" s="12">
        <v>6.3350260951885715E-2</v>
      </c>
      <c r="N26" s="12">
        <v>0.20975057387685389</v>
      </c>
      <c r="O26" s="12">
        <v>0.35479518152241879</v>
      </c>
      <c r="P26" s="12">
        <v>0.20532486653944029</v>
      </c>
      <c r="Q26" s="12">
        <v>4.4365285867323939E-2</v>
      </c>
      <c r="R26" s="12">
        <v>3.9826356267368433E-2</v>
      </c>
      <c r="S26" s="12">
        <f t="shared" si="0"/>
        <v>1.0293228245566413</v>
      </c>
    </row>
    <row r="27" spans="1:19">
      <c r="A27" s="1" t="s">
        <v>11</v>
      </c>
      <c r="B27" s="23">
        <v>16.791944000000001</v>
      </c>
      <c r="C27" s="23">
        <v>79.335555999999997</v>
      </c>
      <c r="D27" t="s">
        <v>275</v>
      </c>
      <c r="E27" s="2" t="str">
        <f t="shared" si="1"/>
        <v>06</v>
      </c>
      <c r="F27" s="2" t="str">
        <f t="shared" si="2"/>
        <v>12</v>
      </c>
      <c r="G27" s="12">
        <v>9.5322364411178275E-3</v>
      </c>
      <c r="H27" s="12">
        <v>8.5162759472438149E-3</v>
      </c>
      <c r="I27" s="12">
        <v>8.8853188672881368E-3</v>
      </c>
      <c r="J27" s="12">
        <v>7.1163534069550189E-3</v>
      </c>
      <c r="K27" s="12">
        <v>1.7889019737254901E-3</v>
      </c>
      <c r="L27" s="12">
        <v>3.7811878962195119E-3</v>
      </c>
      <c r="M27" s="12">
        <v>6.0750253286075964E-3</v>
      </c>
      <c r="N27" s="12">
        <v>2.8382470151330941E-2</v>
      </c>
      <c r="O27" s="12">
        <v>8.1706064755181815E-2</v>
      </c>
      <c r="P27" s="12">
        <v>0.16070378394344409</v>
      </c>
      <c r="Q27" s="12">
        <v>5.586306372947368E-2</v>
      </c>
      <c r="R27" s="12">
        <v>2.098499009155963E-2</v>
      </c>
      <c r="S27" s="12">
        <f t="shared" si="0"/>
        <v>0.39333567253214757</v>
      </c>
    </row>
    <row r="28" spans="1:19">
      <c r="A28" s="1" t="s">
        <v>31</v>
      </c>
      <c r="B28" s="23">
        <v>15.571944</v>
      </c>
      <c r="C28" s="23">
        <v>75.371667000000002</v>
      </c>
      <c r="D28" t="s">
        <v>289</v>
      </c>
      <c r="E28" s="2" t="str">
        <f t="shared" si="1"/>
        <v>08</v>
      </c>
      <c r="F28" s="2" t="str">
        <f t="shared" si="2"/>
        <v>04</v>
      </c>
      <c r="G28" s="12">
        <v>2.1126541988543041E-2</v>
      </c>
      <c r="H28" s="12">
        <v>1.712530545461538E-2</v>
      </c>
      <c r="I28" s="12">
        <v>4.8067918129411757E-3</v>
      </c>
      <c r="J28" s="12">
        <v>2.95588675402174E-3</v>
      </c>
      <c r="K28" s="12">
        <v>1.484343333534884E-2</v>
      </c>
      <c r="L28" s="12">
        <v>3.2723662710562512E-2</v>
      </c>
      <c r="M28" s="12">
        <v>1.7696841141240881E-2</v>
      </c>
      <c r="N28" s="12">
        <v>1.68046552987931E-2</v>
      </c>
      <c r="O28" s="12">
        <v>9.6362507064313735E-2</v>
      </c>
      <c r="P28" s="12">
        <v>4.7145244494000003E-2</v>
      </c>
      <c r="Q28" s="12">
        <v>1.933258298742857E-2</v>
      </c>
      <c r="R28" s="12">
        <v>2.213445097807018E-2</v>
      </c>
      <c r="S28" s="12">
        <f t="shared" si="0"/>
        <v>0.3130579040198791</v>
      </c>
    </row>
    <row r="29" spans="1:19">
      <c r="A29" s="1" t="s">
        <v>36</v>
      </c>
      <c r="B29" s="23">
        <v>17.417221999999999</v>
      </c>
      <c r="C29" s="23">
        <v>79.951389000000006</v>
      </c>
      <c r="D29" t="s">
        <v>292</v>
      </c>
      <c r="E29" s="2" t="str">
        <f t="shared" si="1"/>
        <v>05</v>
      </c>
      <c r="F29" s="2" t="str">
        <f t="shared" si="2"/>
        <v>13</v>
      </c>
      <c r="G29" s="12">
        <v>1.792118709677419E-5</v>
      </c>
      <c r="H29" s="12">
        <v>0</v>
      </c>
      <c r="I29" s="12">
        <v>0</v>
      </c>
      <c r="J29" s="12">
        <v>0</v>
      </c>
      <c r="K29" s="12">
        <v>0</v>
      </c>
      <c r="L29" s="12">
        <v>3.9816377067272719E-3</v>
      </c>
      <c r="M29" s="12">
        <v>3.4289218221818178E-2</v>
      </c>
      <c r="N29" s="12">
        <v>0.102254048493</v>
      </c>
      <c r="O29" s="12">
        <v>5.0910780910808827E-2</v>
      </c>
      <c r="P29" s="12">
        <v>2.0227788581366458E-2</v>
      </c>
      <c r="Q29" s="12">
        <v>6.8561000137142862E-3</v>
      </c>
      <c r="R29" s="12">
        <v>1.0659746100000001E-3</v>
      </c>
      <c r="S29" s="12">
        <f t="shared" si="0"/>
        <v>0.21960346972453179</v>
      </c>
    </row>
  </sheetData>
  <conditionalFormatting sqref="D2:D29">
    <cfRule type="duplicateValues" dxfId="1" priority="6"/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5"/>
  <sheetViews>
    <sheetView tabSelected="1" workbookViewId="0">
      <selection activeCell="J33" sqref="J33"/>
    </sheetView>
  </sheetViews>
  <sheetFormatPr baseColWidth="10" defaultRowHeight="14" x14ac:dyDescent="0"/>
  <cols>
    <col min="8" max="9" width="10.83203125" style="35"/>
    <col min="15" max="15" width="18.83203125" bestFit="1" customWidth="1"/>
    <col min="26" max="37" width="10.83203125" hidden="1" customWidth="1"/>
  </cols>
  <sheetData>
    <row r="1" spans="1:41" ht="15">
      <c r="A1" s="1" t="s">
        <v>1</v>
      </c>
      <c r="B1" s="3" t="s">
        <v>59</v>
      </c>
      <c r="C1" s="3" t="s">
        <v>314</v>
      </c>
      <c r="D1" s="8" t="s">
        <v>317</v>
      </c>
      <c r="E1" s="2" t="s">
        <v>68</v>
      </c>
      <c r="F1" s="2" t="s">
        <v>69</v>
      </c>
      <c r="G1" t="s">
        <v>326</v>
      </c>
      <c r="H1" s="35" t="s">
        <v>364</v>
      </c>
      <c r="I1" s="35" t="s">
        <v>365</v>
      </c>
      <c r="J1" t="s">
        <v>357</v>
      </c>
      <c r="K1" t="s">
        <v>366</v>
      </c>
      <c r="O1" t="s">
        <v>56</v>
      </c>
      <c r="P1" s="33" t="s">
        <v>327</v>
      </c>
      <c r="S1" t="s">
        <v>328</v>
      </c>
      <c r="T1" t="s">
        <v>329</v>
      </c>
      <c r="U1" t="s">
        <v>331</v>
      </c>
      <c r="V1" t="s">
        <v>330</v>
      </c>
      <c r="Y1" s="4" t="s">
        <v>354</v>
      </c>
      <c r="Z1" t="s">
        <v>345</v>
      </c>
      <c r="AA1" t="s">
        <v>346</v>
      </c>
      <c r="AB1" t="s">
        <v>347</v>
      </c>
      <c r="AC1" t="s">
        <v>348</v>
      </c>
      <c r="AD1" t="s">
        <v>347</v>
      </c>
      <c r="AE1" t="s">
        <v>345</v>
      </c>
      <c r="AF1" t="s">
        <v>345</v>
      </c>
      <c r="AG1" t="s">
        <v>348</v>
      </c>
      <c r="AH1" t="s">
        <v>122</v>
      </c>
      <c r="AI1" t="s">
        <v>349</v>
      </c>
      <c r="AJ1" t="s">
        <v>241</v>
      </c>
      <c r="AK1" t="s">
        <v>350</v>
      </c>
      <c r="AM1" s="4" t="s">
        <v>355</v>
      </c>
      <c r="AO1" s="4" t="s">
        <v>356</v>
      </c>
    </row>
    <row r="2" spans="1:41">
      <c r="A2" s="1" t="s">
        <v>17</v>
      </c>
      <c r="B2" s="23">
        <v>16.259722</v>
      </c>
      <c r="C2" s="23">
        <v>77.844166999999999</v>
      </c>
      <c r="D2" t="s">
        <v>280</v>
      </c>
      <c r="E2" s="2" t="str">
        <f>LEFT(D2,2)</f>
        <v>07</v>
      </c>
      <c r="F2" s="2" t="str">
        <f>RIGHT(D2,2)</f>
        <v>09</v>
      </c>
      <c r="G2" t="str">
        <f>E2&amp;"."&amp;F2</f>
        <v>07.09</v>
      </c>
      <c r="H2" s="35">
        <f>VLOOKUP(G2,$U$2:$V$31,2,0)</f>
        <v>126.52512999999999</v>
      </c>
      <c r="I2" s="35">
        <f>VLOOKUP(A2,$O$2:$P$65,2,0)</f>
        <v>132.91999999999999</v>
      </c>
      <c r="J2" s="35">
        <f>H2-I2</f>
        <v>-6.3948699999999974</v>
      </c>
      <c r="K2" s="51">
        <f>J2/I2</f>
        <v>-4.811066807102015E-2</v>
      </c>
      <c r="L2" s="40" t="s">
        <v>363</v>
      </c>
      <c r="M2" s="40"/>
      <c r="O2" t="s">
        <v>74</v>
      </c>
      <c r="P2">
        <v>0.92</v>
      </c>
      <c r="S2" s="34" t="s">
        <v>332</v>
      </c>
      <c r="T2" s="34" t="s">
        <v>332</v>
      </c>
      <c r="U2" t="str">
        <f>S2&amp;"."&amp;T2</f>
        <v>02.02</v>
      </c>
      <c r="V2">
        <v>5.82742</v>
      </c>
      <c r="Y2">
        <v>2.02</v>
      </c>
      <c r="Z2">
        <v>0</v>
      </c>
      <c r="AA2">
        <v>0</v>
      </c>
      <c r="AB2">
        <v>0</v>
      </c>
      <c r="AC2">
        <v>0</v>
      </c>
      <c r="AD2">
        <v>0</v>
      </c>
      <c r="AE2">
        <v>4.9586999999999999E-2</v>
      </c>
      <c r="AF2">
        <v>0.47753899999999999</v>
      </c>
      <c r="AG2">
        <v>0.70175699999999996</v>
      </c>
      <c r="AH2">
        <v>0.25050299999999998</v>
      </c>
      <c r="AI2">
        <v>1.6199999999999999E-2</v>
      </c>
      <c r="AJ2">
        <v>0</v>
      </c>
      <c r="AK2">
        <v>0</v>
      </c>
      <c r="AM2">
        <v>2.02</v>
      </c>
    </row>
    <row r="3" spans="1:41">
      <c r="A3" s="1" t="s">
        <v>35</v>
      </c>
      <c r="B3" s="23">
        <v>16.684443999999999</v>
      </c>
      <c r="C3" s="24">
        <v>79.658889000000002</v>
      </c>
      <c r="D3" t="s">
        <v>272</v>
      </c>
      <c r="E3" s="2" t="str">
        <f t="shared" ref="E3:E29" si="0">LEFT(D3,2)</f>
        <v>06</v>
      </c>
      <c r="F3" s="2" t="str">
        <f t="shared" ref="F3:F29" si="1">RIGHT(D3,2)</f>
        <v>13</v>
      </c>
      <c r="G3" t="str">
        <f t="shared" ref="G3:G29" si="2">E3&amp;"."&amp;F3</f>
        <v>06.13</v>
      </c>
      <c r="H3" s="35">
        <v>224.39500000000001</v>
      </c>
      <c r="I3" s="35">
        <f t="shared" ref="I3:I29" si="3">VLOOKUP(A3,$O$2:$P$65,2,0)</f>
        <v>332.33</v>
      </c>
      <c r="J3" s="35">
        <f t="shared" ref="J3:J29" si="4">H3-I3</f>
        <v>-107.93499999999997</v>
      </c>
      <c r="K3" s="40">
        <f t="shared" ref="K3:K29" si="5">J3/I3</f>
        <v>-0.32478259561279443</v>
      </c>
      <c r="L3" s="40"/>
      <c r="M3" s="40"/>
      <c r="O3" t="s">
        <v>80</v>
      </c>
      <c r="P3">
        <v>251.36</v>
      </c>
      <c r="S3" s="34" t="s">
        <v>333</v>
      </c>
      <c r="T3" s="34" t="s">
        <v>333</v>
      </c>
      <c r="U3" t="str">
        <f>S3&amp;"."&amp;T3</f>
        <v>03.03</v>
      </c>
      <c r="V3">
        <v>14.589690000000001</v>
      </c>
      <c r="Y3">
        <v>3.03</v>
      </c>
      <c r="Z3">
        <v>5.1E-5</v>
      </c>
      <c r="AA3">
        <v>0</v>
      </c>
      <c r="AB3">
        <v>0</v>
      </c>
      <c r="AC3">
        <v>0</v>
      </c>
      <c r="AD3">
        <v>0</v>
      </c>
      <c r="AE3">
        <v>0.167794</v>
      </c>
      <c r="AF3">
        <v>1.103521</v>
      </c>
      <c r="AG3">
        <v>2.2853810000000001</v>
      </c>
      <c r="AH3">
        <v>0.77564</v>
      </c>
      <c r="AI3">
        <v>0.122791</v>
      </c>
      <c r="AJ3">
        <v>5.2209999999999999E-3</v>
      </c>
      <c r="AK3">
        <v>2.32E-4</v>
      </c>
      <c r="AM3">
        <v>3.03</v>
      </c>
    </row>
    <row r="4" spans="1:41">
      <c r="A4" s="42" t="s">
        <v>15</v>
      </c>
      <c r="B4" s="23">
        <v>16.490556000000002</v>
      </c>
      <c r="C4" s="23">
        <v>76.92</v>
      </c>
      <c r="D4" t="s">
        <v>278</v>
      </c>
      <c r="E4" s="2" t="str">
        <f t="shared" si="0"/>
        <v>07</v>
      </c>
      <c r="F4" s="2" t="str">
        <f t="shared" si="1"/>
        <v>07</v>
      </c>
      <c r="G4" t="str">
        <f t="shared" si="2"/>
        <v>07.07</v>
      </c>
      <c r="H4" s="35">
        <f>VLOOKUP(G4,$U$2:$V$31,2,0)</f>
        <v>47.25560999999999</v>
      </c>
      <c r="I4" s="35">
        <f t="shared" si="3"/>
        <v>2.585</v>
      </c>
      <c r="J4" s="35">
        <f t="shared" si="4"/>
        <v>44.670609999999989</v>
      </c>
      <c r="K4" s="41">
        <f t="shared" si="5"/>
        <v>17.280700193423595</v>
      </c>
      <c r="L4" s="43" t="s">
        <v>358</v>
      </c>
      <c r="M4" s="43"/>
      <c r="O4" t="s">
        <v>46</v>
      </c>
      <c r="P4">
        <v>251.36</v>
      </c>
      <c r="S4" s="34" t="s">
        <v>334</v>
      </c>
      <c r="T4" s="34" t="s">
        <v>334</v>
      </c>
      <c r="U4" t="str">
        <f>S4&amp;"."&amp;T4</f>
        <v>04.04</v>
      </c>
      <c r="V4">
        <v>29.221020000000003</v>
      </c>
      <c r="Y4">
        <v>4.04</v>
      </c>
      <c r="Z4">
        <v>3.8962999999999998E-2</v>
      </c>
      <c r="AA4">
        <v>3.2473000000000002E-2</v>
      </c>
      <c r="AB4">
        <v>8.6498000000000005E-2</v>
      </c>
      <c r="AC4">
        <v>6.0241000000000003E-2</v>
      </c>
      <c r="AD4">
        <v>7.2817999999999994E-2</v>
      </c>
      <c r="AE4">
        <v>6.8879999999999997E-2</v>
      </c>
      <c r="AF4">
        <v>0.47969600000000001</v>
      </c>
      <c r="AG4">
        <v>1.907054</v>
      </c>
      <c r="AH4">
        <v>1.2207429999999999</v>
      </c>
      <c r="AI4">
        <v>0.38170799999999999</v>
      </c>
      <c r="AJ4">
        <v>7.9436000000000007E-2</v>
      </c>
      <c r="AK4">
        <v>3.0088E-2</v>
      </c>
      <c r="AM4">
        <v>4.04</v>
      </c>
    </row>
    <row r="5" spans="1:41">
      <c r="A5" s="27" t="s">
        <v>46</v>
      </c>
      <c r="B5" s="28">
        <v>16.521388999999999</v>
      </c>
      <c r="C5" s="28">
        <v>80.588333000000006</v>
      </c>
      <c r="D5" s="29" t="s">
        <v>282</v>
      </c>
      <c r="E5" s="30" t="str">
        <f t="shared" si="0"/>
        <v>06</v>
      </c>
      <c r="F5" s="30">
        <v>14</v>
      </c>
      <c r="G5" t="str">
        <f t="shared" si="2"/>
        <v>06.14</v>
      </c>
      <c r="H5" s="35">
        <v>239.12100000000001</v>
      </c>
      <c r="I5" s="35">
        <f t="shared" si="3"/>
        <v>251.36</v>
      </c>
      <c r="J5" s="35">
        <f t="shared" si="4"/>
        <v>-12.239000000000004</v>
      </c>
      <c r="K5" s="50">
        <f t="shared" si="5"/>
        <v>-4.8691120305537891E-2</v>
      </c>
      <c r="L5" s="40"/>
      <c r="M5" s="40"/>
      <c r="O5" s="1" t="s">
        <v>34</v>
      </c>
      <c r="P5">
        <v>2.2050000000000001</v>
      </c>
      <c r="Y5">
        <v>4.05</v>
      </c>
      <c r="Z5">
        <v>1.456E-2</v>
      </c>
      <c r="AA5">
        <v>1.7129999999999999E-2</v>
      </c>
      <c r="AB5">
        <v>4.5279999999999999E-3</v>
      </c>
      <c r="AC5">
        <v>1.3047E-2</v>
      </c>
      <c r="AD5">
        <v>1.4898E-2</v>
      </c>
      <c r="AE5">
        <v>4.7746999999999998E-2</v>
      </c>
      <c r="AF5">
        <v>6.3350000000000004E-2</v>
      </c>
      <c r="AG5">
        <v>0.20975099999999999</v>
      </c>
      <c r="AH5">
        <v>0.35479500000000003</v>
      </c>
      <c r="AI5">
        <v>0.20532500000000001</v>
      </c>
      <c r="AJ5">
        <v>4.4365000000000002E-2</v>
      </c>
      <c r="AK5">
        <v>3.9826E-2</v>
      </c>
      <c r="AM5">
        <v>4.05</v>
      </c>
    </row>
    <row r="6" spans="1:41">
      <c r="A6" s="1" t="s">
        <v>23</v>
      </c>
      <c r="B6" s="23">
        <v>16.686667</v>
      </c>
      <c r="C6" s="23">
        <v>74.602221999999998</v>
      </c>
      <c r="D6" t="s">
        <v>267</v>
      </c>
      <c r="E6" s="2" t="str">
        <f t="shared" si="0"/>
        <v>06</v>
      </c>
      <c r="F6" s="2" t="str">
        <f t="shared" si="1"/>
        <v>03</v>
      </c>
      <c r="G6" s="46" t="str">
        <f t="shared" si="2"/>
        <v>06.03</v>
      </c>
      <c r="H6" s="35">
        <f t="shared" ref="H6:H16" si="6">VLOOKUP(G6,$U$2:$V$31,2,0)</f>
        <v>11.753</v>
      </c>
      <c r="I6" s="35">
        <f t="shared" si="3"/>
        <v>15.19</v>
      </c>
      <c r="J6" s="35">
        <f t="shared" si="4"/>
        <v>-3.4369999999999994</v>
      </c>
      <c r="K6" s="45">
        <f t="shared" si="5"/>
        <v>-0.22626728110599076</v>
      </c>
      <c r="L6" s="45"/>
      <c r="M6" s="45"/>
      <c r="O6" t="s">
        <v>8</v>
      </c>
      <c r="P6">
        <v>11.66</v>
      </c>
      <c r="S6" s="34" t="s">
        <v>335</v>
      </c>
      <c r="T6" s="34" t="s">
        <v>332</v>
      </c>
      <c r="U6" t="str">
        <f>S6&amp;"."&amp;T6</f>
        <v>05.02</v>
      </c>
      <c r="V6">
        <v>5.8607300000000002</v>
      </c>
      <c r="Y6">
        <v>5.0199999999999996</v>
      </c>
      <c r="Z6">
        <v>8.9805999999999997E-2</v>
      </c>
      <c r="AA6">
        <v>8.8911000000000004E-2</v>
      </c>
      <c r="AB6">
        <v>0.10950699999999999</v>
      </c>
      <c r="AC6">
        <v>0.102741</v>
      </c>
      <c r="AD6">
        <v>0.13011200000000001</v>
      </c>
      <c r="AE6">
        <v>0.39607300000000001</v>
      </c>
      <c r="AF6">
        <v>1.7516259999999999</v>
      </c>
      <c r="AG6">
        <v>2.2570739999999998</v>
      </c>
      <c r="AH6">
        <v>0.87226000000000004</v>
      </c>
      <c r="AI6">
        <v>0.28617900000000002</v>
      </c>
      <c r="AJ6">
        <v>0.14058599999999999</v>
      </c>
      <c r="AK6">
        <v>0.103381</v>
      </c>
      <c r="AM6">
        <v>5.0199999999999996</v>
      </c>
      <c r="AO6">
        <v>5.01</v>
      </c>
    </row>
    <row r="7" spans="1:41">
      <c r="A7" s="1" t="s">
        <v>14</v>
      </c>
      <c r="B7" s="23">
        <v>14.237778</v>
      </c>
      <c r="C7" s="23">
        <v>75.657499999999999</v>
      </c>
      <c r="D7" t="s">
        <v>269</v>
      </c>
      <c r="E7" s="2" t="str">
        <f t="shared" si="0"/>
        <v>11</v>
      </c>
      <c r="F7" s="2" t="str">
        <f t="shared" si="1"/>
        <v>05</v>
      </c>
      <c r="G7" t="str">
        <f t="shared" si="2"/>
        <v>11.05</v>
      </c>
      <c r="H7" s="35">
        <f t="shared" si="6"/>
        <v>8.9801099999999998</v>
      </c>
      <c r="I7" s="35">
        <f t="shared" si="3"/>
        <v>7.0750000000000002</v>
      </c>
      <c r="J7" s="35">
        <f t="shared" si="4"/>
        <v>1.9051099999999996</v>
      </c>
      <c r="K7" s="40">
        <f t="shared" si="5"/>
        <v>0.2692734982332155</v>
      </c>
      <c r="L7" s="40"/>
      <c r="M7" s="40"/>
      <c r="O7" t="s">
        <v>30</v>
      </c>
      <c r="P7">
        <v>22.856000000000002</v>
      </c>
      <c r="S7" s="34" t="s">
        <v>335</v>
      </c>
      <c r="T7" s="34" t="s">
        <v>335</v>
      </c>
      <c r="U7" t="str">
        <f>S7&amp;"."&amp;T7</f>
        <v>05.05</v>
      </c>
      <c r="V7">
        <v>38.040040000000012</v>
      </c>
      <c r="Y7">
        <v>5.05</v>
      </c>
      <c r="Z7">
        <v>3.2299999999999999E-4</v>
      </c>
      <c r="AA7">
        <v>1.627E-3</v>
      </c>
      <c r="AB7">
        <v>0</v>
      </c>
      <c r="AC7">
        <v>0</v>
      </c>
      <c r="AD7">
        <v>2.8349999999999998E-3</v>
      </c>
      <c r="AE7">
        <v>5.8187999999999997E-2</v>
      </c>
      <c r="AF7">
        <v>0.43618099999999999</v>
      </c>
      <c r="AG7">
        <v>2.0745559999999998</v>
      </c>
      <c r="AH7">
        <v>1.435991</v>
      </c>
      <c r="AI7">
        <v>0.57326999999999995</v>
      </c>
      <c r="AJ7">
        <v>0</v>
      </c>
      <c r="AK7">
        <v>0</v>
      </c>
      <c r="AM7">
        <v>5.05</v>
      </c>
      <c r="AO7">
        <v>6.15</v>
      </c>
    </row>
    <row r="8" spans="1:41">
      <c r="A8" s="1" t="s">
        <v>12</v>
      </c>
      <c r="B8" s="23">
        <v>14.826110999999999</v>
      </c>
      <c r="C8" s="24">
        <v>75.673056000000003</v>
      </c>
      <c r="D8" t="s">
        <v>276</v>
      </c>
      <c r="E8" s="2" t="str">
        <f t="shared" si="0"/>
        <v>10</v>
      </c>
      <c r="F8" s="2" t="str">
        <f t="shared" si="1"/>
        <v>05</v>
      </c>
      <c r="G8" t="str">
        <f t="shared" si="2"/>
        <v>10.05</v>
      </c>
      <c r="H8" s="35">
        <f t="shared" si="6"/>
        <v>11.9651</v>
      </c>
      <c r="I8" s="35">
        <f t="shared" si="3"/>
        <v>14.582000000000001</v>
      </c>
      <c r="J8" s="35">
        <f t="shared" si="4"/>
        <v>-2.6169000000000011</v>
      </c>
      <c r="K8" s="40">
        <f t="shared" si="5"/>
        <v>-0.17946097928953511</v>
      </c>
      <c r="L8" s="40"/>
      <c r="M8" s="40"/>
      <c r="O8" t="s">
        <v>39</v>
      </c>
      <c r="P8">
        <v>7.2</v>
      </c>
      <c r="S8" s="34" t="s">
        <v>335</v>
      </c>
      <c r="T8" s="34" t="s">
        <v>336</v>
      </c>
      <c r="U8" t="str">
        <f>S8&amp;"."&amp;T8</f>
        <v>05.08</v>
      </c>
      <c r="V8">
        <v>2.9422999999999999</v>
      </c>
      <c r="Y8">
        <v>5.08</v>
      </c>
      <c r="Z8">
        <v>1.6109999999999999E-2</v>
      </c>
      <c r="AA8">
        <v>1.2104999999999999E-2</v>
      </c>
      <c r="AB8">
        <v>1.8565999999999999E-2</v>
      </c>
      <c r="AC8">
        <v>5.5030000000000001E-3</v>
      </c>
      <c r="AD8">
        <v>6.4910000000000002E-3</v>
      </c>
      <c r="AE8">
        <v>2.4868000000000001E-2</v>
      </c>
      <c r="AF8">
        <v>7.7323000000000003E-2</v>
      </c>
      <c r="AG8">
        <v>0.25329699999999999</v>
      </c>
      <c r="AH8">
        <v>0.366033</v>
      </c>
      <c r="AI8">
        <v>0.21310899999999999</v>
      </c>
      <c r="AJ8">
        <v>4.5574999999999997E-2</v>
      </c>
      <c r="AK8">
        <v>2.0858999999999999E-2</v>
      </c>
      <c r="AM8">
        <v>5.08</v>
      </c>
      <c r="AO8">
        <v>12.06</v>
      </c>
    </row>
    <row r="9" spans="1:41">
      <c r="A9" s="1" t="s">
        <v>27</v>
      </c>
      <c r="B9" s="23">
        <v>15.948333</v>
      </c>
      <c r="C9" s="23">
        <v>77.430278000000001</v>
      </c>
      <c r="D9" t="s">
        <v>286</v>
      </c>
      <c r="E9" s="2" t="str">
        <f t="shared" si="0"/>
        <v>08</v>
      </c>
      <c r="F9" s="2" t="str">
        <f t="shared" si="1"/>
        <v>08</v>
      </c>
      <c r="G9" t="str">
        <f t="shared" si="2"/>
        <v>08.08</v>
      </c>
      <c r="H9" s="35">
        <f t="shared" si="6"/>
        <v>47.677599999999991</v>
      </c>
      <c r="I9" s="35">
        <f t="shared" si="3"/>
        <v>60.63</v>
      </c>
      <c r="J9" s="35">
        <f t="shared" si="4"/>
        <v>-12.952400000000011</v>
      </c>
      <c r="K9" s="40">
        <f t="shared" si="5"/>
        <v>-0.21363021606465465</v>
      </c>
      <c r="L9" s="40"/>
      <c r="M9" s="40"/>
      <c r="O9" t="s">
        <v>47</v>
      </c>
      <c r="P9">
        <v>12.092000000000001</v>
      </c>
      <c r="S9" s="34" t="s">
        <v>335</v>
      </c>
      <c r="T9" s="34" t="s">
        <v>337</v>
      </c>
      <c r="U9" t="str">
        <f>S9&amp;"."&amp;T9</f>
        <v>05.13</v>
      </c>
      <c r="V9">
        <v>11.76132</v>
      </c>
      <c r="Y9">
        <v>5.13</v>
      </c>
      <c r="Z9">
        <v>1.8E-5</v>
      </c>
      <c r="AA9">
        <v>0</v>
      </c>
      <c r="AB9">
        <v>0</v>
      </c>
      <c r="AC9">
        <v>0</v>
      </c>
      <c r="AD9">
        <v>0</v>
      </c>
      <c r="AE9">
        <v>3.9820000000000003E-3</v>
      </c>
      <c r="AF9">
        <v>3.4289E-2</v>
      </c>
      <c r="AG9">
        <v>0.102254</v>
      </c>
      <c r="AH9">
        <v>5.0910999999999998E-2</v>
      </c>
      <c r="AI9">
        <v>2.0227999999999999E-2</v>
      </c>
      <c r="AJ9">
        <v>6.8560000000000001E-3</v>
      </c>
      <c r="AK9">
        <v>1.0660000000000001E-3</v>
      </c>
      <c r="AM9">
        <v>5.13</v>
      </c>
      <c r="AO9">
        <v>7.06</v>
      </c>
    </row>
    <row r="10" spans="1:41">
      <c r="A10" s="1" t="s">
        <v>50</v>
      </c>
      <c r="B10" s="23">
        <v>16.737221999999999</v>
      </c>
      <c r="C10" s="23">
        <v>77.122221999999994</v>
      </c>
      <c r="D10" t="s">
        <v>299</v>
      </c>
      <c r="E10" s="2" t="str">
        <f t="shared" si="0"/>
        <v>06</v>
      </c>
      <c r="F10" s="2" t="str">
        <f t="shared" si="1"/>
        <v>08</v>
      </c>
      <c r="G10" s="44" t="str">
        <f t="shared" si="2"/>
        <v>06.08</v>
      </c>
      <c r="H10" s="35">
        <f t="shared" si="6"/>
        <v>117.66777</v>
      </c>
      <c r="I10" s="35">
        <f t="shared" si="3"/>
        <v>69.863</v>
      </c>
      <c r="J10" s="35">
        <f t="shared" si="4"/>
        <v>47.804770000000005</v>
      </c>
      <c r="K10" s="43">
        <f t="shared" si="5"/>
        <v>0.68426448907146853</v>
      </c>
      <c r="L10" s="43" t="s">
        <v>358</v>
      </c>
      <c r="M10" s="43"/>
      <c r="O10" t="s">
        <v>18</v>
      </c>
      <c r="P10">
        <v>5.4619999999999997</v>
      </c>
      <c r="S10" s="36"/>
      <c r="T10" s="36"/>
      <c r="U10" s="36"/>
      <c r="V10" s="36"/>
      <c r="W10" s="36"/>
      <c r="X10" s="36"/>
      <c r="Y10" s="36">
        <v>6.02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0.215451</v>
      </c>
      <c r="AF10">
        <v>1.119677</v>
      </c>
      <c r="AG10">
        <v>1.520815</v>
      </c>
      <c r="AH10">
        <v>0.57686400000000004</v>
      </c>
      <c r="AI10">
        <v>0.146229</v>
      </c>
      <c r="AJ10">
        <v>5.31E-4</v>
      </c>
      <c r="AK10">
        <v>0</v>
      </c>
      <c r="AM10">
        <v>6.02</v>
      </c>
      <c r="AO10">
        <v>7.09</v>
      </c>
    </row>
    <row r="11" spans="1:41">
      <c r="A11" s="1" t="s">
        <v>40</v>
      </c>
      <c r="B11" s="23">
        <v>13.918889</v>
      </c>
      <c r="C11" s="23">
        <v>75.576943999999997</v>
      </c>
      <c r="D11" t="s">
        <v>277</v>
      </c>
      <c r="E11" s="2" t="str">
        <f t="shared" si="0"/>
        <v>12</v>
      </c>
      <c r="F11" s="2" t="str">
        <f t="shared" si="1"/>
        <v>05</v>
      </c>
      <c r="G11" s="44" t="str">
        <f t="shared" si="2"/>
        <v>12.05</v>
      </c>
      <c r="H11" s="35">
        <f t="shared" si="6"/>
        <v>5.9887800000000002</v>
      </c>
      <c r="I11" s="35">
        <f t="shared" si="3"/>
        <v>2.831</v>
      </c>
      <c r="J11" s="35">
        <f t="shared" si="4"/>
        <v>3.1577800000000003</v>
      </c>
      <c r="K11" s="43">
        <f t="shared" si="5"/>
        <v>1.115429176969269</v>
      </c>
      <c r="L11" s="43" t="s">
        <v>358</v>
      </c>
      <c r="M11" s="43"/>
      <c r="O11" t="s">
        <v>49</v>
      </c>
      <c r="P11">
        <v>1.89</v>
      </c>
      <c r="S11" s="34" t="s">
        <v>338</v>
      </c>
      <c r="T11" s="34" t="s">
        <v>333</v>
      </c>
      <c r="U11" t="str">
        <f>S11&amp;"."&amp;T11</f>
        <v>06.03</v>
      </c>
      <c r="V11">
        <v>11.753</v>
      </c>
      <c r="Y11">
        <v>6.03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0.83750899999999995</v>
      </c>
      <c r="AF11">
        <v>4.5196310000000004</v>
      </c>
      <c r="AG11">
        <v>6.5887849999999997</v>
      </c>
      <c r="AH11">
        <v>2.5005459999999999</v>
      </c>
      <c r="AI11">
        <v>0.79827400000000004</v>
      </c>
      <c r="AJ11">
        <v>4.6476999999999997E-2</v>
      </c>
      <c r="AK11">
        <v>0</v>
      </c>
      <c r="AM11">
        <v>6.03</v>
      </c>
    </row>
    <row r="12" spans="1:41">
      <c r="A12" s="1" t="s">
        <v>3</v>
      </c>
      <c r="B12" s="23">
        <v>15.884167</v>
      </c>
      <c r="C12" s="23">
        <v>77.947500000000005</v>
      </c>
      <c r="D12" t="s">
        <v>268</v>
      </c>
      <c r="E12" s="2" t="str">
        <f t="shared" si="0"/>
        <v>08</v>
      </c>
      <c r="F12" s="2" t="str">
        <f t="shared" si="1"/>
        <v>09</v>
      </c>
      <c r="G12" t="str">
        <f t="shared" si="2"/>
        <v>08.09</v>
      </c>
      <c r="H12" s="35">
        <f t="shared" si="6"/>
        <v>50.642249999999983</v>
      </c>
      <c r="I12" s="35">
        <f t="shared" si="3"/>
        <v>67.180000000000007</v>
      </c>
      <c r="J12" s="35">
        <f t="shared" si="4"/>
        <v>-16.537750000000024</v>
      </c>
      <c r="K12" s="40">
        <f t="shared" si="5"/>
        <v>-0.24617073533789852</v>
      </c>
      <c r="L12" s="40"/>
      <c r="M12" s="40"/>
      <c r="O12" t="s">
        <v>104</v>
      </c>
      <c r="P12">
        <v>1.64</v>
      </c>
      <c r="S12" s="34" t="s">
        <v>338</v>
      </c>
      <c r="T12" s="34" t="s">
        <v>336</v>
      </c>
      <c r="U12" t="str">
        <f>S12&amp;"."&amp;T12</f>
        <v>06.08</v>
      </c>
      <c r="V12">
        <v>117.66777</v>
      </c>
      <c r="Y12">
        <v>6.08</v>
      </c>
      <c r="Z12">
        <v>2.2603000000000002E-2</v>
      </c>
      <c r="AA12">
        <v>2.4566999999999999E-2</v>
      </c>
      <c r="AB12">
        <v>4.5886000000000003E-2</v>
      </c>
      <c r="AC12">
        <v>2.5790000000000001E-3</v>
      </c>
      <c r="AD12">
        <v>4.8236000000000001E-2</v>
      </c>
      <c r="AE12">
        <v>0.12911300000000001</v>
      </c>
      <c r="AF12">
        <v>0.351607</v>
      </c>
      <c r="AG12">
        <v>2.7758090000000002</v>
      </c>
      <c r="AH12">
        <v>2.5070079999999999</v>
      </c>
      <c r="AI12">
        <v>1.701675</v>
      </c>
      <c r="AJ12">
        <v>0.29275200000000001</v>
      </c>
      <c r="AK12">
        <v>0.10159700000000001</v>
      </c>
      <c r="AM12">
        <v>6.08</v>
      </c>
    </row>
    <row r="13" spans="1:41">
      <c r="A13" s="1" t="s">
        <v>18</v>
      </c>
      <c r="B13" s="23">
        <v>17.294722</v>
      </c>
      <c r="C13" s="24">
        <v>74.189166999999998</v>
      </c>
      <c r="D13" t="s">
        <v>281</v>
      </c>
      <c r="E13" s="2" t="str">
        <f t="shared" si="0"/>
        <v>05</v>
      </c>
      <c r="F13" s="2" t="str">
        <f t="shared" si="1"/>
        <v>02</v>
      </c>
      <c r="G13" t="str">
        <f t="shared" si="2"/>
        <v>05.02</v>
      </c>
      <c r="H13" s="35">
        <f t="shared" si="6"/>
        <v>5.8607300000000002</v>
      </c>
      <c r="I13" s="35">
        <f t="shared" si="3"/>
        <v>5.4619999999999997</v>
      </c>
      <c r="J13" s="35">
        <f t="shared" si="4"/>
        <v>0.39873000000000047</v>
      </c>
      <c r="K13" s="51">
        <f t="shared" si="5"/>
        <v>7.3000732332479029E-2</v>
      </c>
      <c r="L13" s="40"/>
      <c r="M13" s="40"/>
      <c r="O13" t="s">
        <v>107</v>
      </c>
      <c r="P13">
        <v>0.63</v>
      </c>
      <c r="S13" s="34" t="s">
        <v>338</v>
      </c>
      <c r="T13" s="34" t="s">
        <v>339</v>
      </c>
      <c r="U13" t="str">
        <f>S13&amp;"."&amp;T13</f>
        <v>06.12</v>
      </c>
      <c r="V13">
        <v>5.89994</v>
      </c>
      <c r="Y13">
        <v>6.12</v>
      </c>
      <c r="Z13">
        <v>9.5320000000000005E-3</v>
      </c>
      <c r="AA13">
        <v>8.5159999999999993E-3</v>
      </c>
      <c r="AB13">
        <v>8.8850000000000005E-3</v>
      </c>
      <c r="AC13">
        <v>7.1159999999999999E-3</v>
      </c>
      <c r="AD13">
        <v>1.789E-3</v>
      </c>
      <c r="AE13">
        <v>3.7810000000000001E-3</v>
      </c>
      <c r="AF13">
        <v>6.0749999999999997E-3</v>
      </c>
      <c r="AG13">
        <v>2.8382000000000001E-2</v>
      </c>
      <c r="AH13">
        <v>8.1706000000000001E-2</v>
      </c>
      <c r="AI13">
        <v>0.16070400000000001</v>
      </c>
      <c r="AJ13">
        <v>5.5863000000000003E-2</v>
      </c>
      <c r="AK13">
        <v>2.0985E-2</v>
      </c>
      <c r="AM13">
        <v>6.12</v>
      </c>
    </row>
    <row r="14" spans="1:41">
      <c r="A14" s="1" t="s">
        <v>42</v>
      </c>
      <c r="B14" s="23">
        <v>17.414166999999999</v>
      </c>
      <c r="C14" s="23">
        <v>75.844999999999999</v>
      </c>
      <c r="D14" t="s">
        <v>295</v>
      </c>
      <c r="E14" s="2" t="str">
        <f t="shared" si="0"/>
        <v>05</v>
      </c>
      <c r="F14" s="2" t="str">
        <f t="shared" si="1"/>
        <v>05</v>
      </c>
      <c r="G14" t="str">
        <f t="shared" si="2"/>
        <v>05.05</v>
      </c>
      <c r="H14" s="35">
        <f t="shared" si="6"/>
        <v>38.040040000000012</v>
      </c>
      <c r="I14" s="35">
        <f t="shared" si="3"/>
        <v>33.915999999999997</v>
      </c>
      <c r="J14" s="35">
        <f t="shared" si="4"/>
        <v>4.124040000000015</v>
      </c>
      <c r="K14" s="40">
        <f t="shared" si="5"/>
        <v>0.12159570704092509</v>
      </c>
      <c r="L14" s="40"/>
      <c r="M14" s="40"/>
      <c r="O14" t="s">
        <v>42</v>
      </c>
      <c r="P14">
        <v>33.915999999999997</v>
      </c>
      <c r="S14" s="34" t="s">
        <v>338</v>
      </c>
      <c r="T14" s="34" t="s">
        <v>337</v>
      </c>
      <c r="U14" t="str">
        <f>S14&amp;"."&amp;T14</f>
        <v>06.13</v>
      </c>
      <c r="V14">
        <v>221.44454000000022</v>
      </c>
      <c r="Y14">
        <v>6.13</v>
      </c>
      <c r="Z14">
        <v>0.45050699999999999</v>
      </c>
      <c r="AA14">
        <v>0.46777299999999999</v>
      </c>
      <c r="AB14">
        <v>0.79881500000000005</v>
      </c>
      <c r="AC14">
        <v>0.74735499999999999</v>
      </c>
      <c r="AD14">
        <v>0.29332799999999998</v>
      </c>
      <c r="AE14">
        <v>0.3417</v>
      </c>
      <c r="AF14">
        <v>0.79766000000000004</v>
      </c>
      <c r="AG14">
        <v>8.1338039999999996</v>
      </c>
      <c r="AH14">
        <v>3.9978349999999998</v>
      </c>
      <c r="AI14">
        <v>2.0598559999999999</v>
      </c>
      <c r="AJ14">
        <v>0.88403600000000004</v>
      </c>
      <c r="AK14">
        <v>0.42753400000000003</v>
      </c>
      <c r="AM14">
        <v>6.13</v>
      </c>
    </row>
    <row r="15" spans="1:41">
      <c r="A15" s="1" t="s">
        <v>8</v>
      </c>
      <c r="B15" s="23">
        <v>18.483611</v>
      </c>
      <c r="C15" s="23">
        <v>74.571111000000002</v>
      </c>
      <c r="D15" t="s">
        <v>273</v>
      </c>
      <c r="E15" s="2" t="str">
        <f t="shared" si="0"/>
        <v>03</v>
      </c>
      <c r="F15" s="2" t="str">
        <f t="shared" si="1"/>
        <v>03</v>
      </c>
      <c r="G15" t="str">
        <f t="shared" si="2"/>
        <v>03.03</v>
      </c>
      <c r="H15" s="35">
        <f t="shared" si="6"/>
        <v>14.589690000000001</v>
      </c>
      <c r="I15" s="35">
        <f t="shared" si="3"/>
        <v>11.66</v>
      </c>
      <c r="J15" s="35">
        <f t="shared" si="4"/>
        <v>2.9296900000000008</v>
      </c>
      <c r="K15" s="40">
        <f t="shared" si="5"/>
        <v>0.25125986277873075</v>
      </c>
      <c r="L15" s="40"/>
      <c r="M15" s="40"/>
      <c r="O15" t="s">
        <v>16</v>
      </c>
      <c r="P15">
        <v>1.92</v>
      </c>
      <c r="S15" s="34" t="s">
        <v>338</v>
      </c>
      <c r="T15" s="34" t="s">
        <v>340</v>
      </c>
      <c r="U15" t="str">
        <f>S15&amp;"."&amp;T15</f>
        <v>06.14</v>
      </c>
      <c r="V15">
        <v>236.17095000000029</v>
      </c>
      <c r="Y15">
        <v>6.14</v>
      </c>
      <c r="Z15">
        <v>7.0138000000000006E-2</v>
      </c>
      <c r="AA15">
        <v>8.2649E-2</v>
      </c>
      <c r="AB15">
        <v>0.15809599999999999</v>
      </c>
      <c r="AC15">
        <v>0.26346000000000003</v>
      </c>
      <c r="AD15">
        <v>0.16353899999999999</v>
      </c>
      <c r="AE15">
        <v>0.22174199999999999</v>
      </c>
      <c r="AF15">
        <v>0.53368199999999999</v>
      </c>
      <c r="AG15">
        <v>6.1619039999999998</v>
      </c>
      <c r="AH15">
        <v>5.1131700000000002</v>
      </c>
      <c r="AI15">
        <v>3.1505999999999998</v>
      </c>
      <c r="AJ15">
        <v>0.57088099999999997</v>
      </c>
      <c r="AK15">
        <v>0.20784</v>
      </c>
      <c r="AM15">
        <v>6.14</v>
      </c>
    </row>
    <row r="16" spans="1:41">
      <c r="A16" s="1" t="s">
        <v>30</v>
      </c>
      <c r="B16" s="23">
        <v>17.972778000000002</v>
      </c>
      <c r="C16" s="24">
        <v>75.139722000000006</v>
      </c>
      <c r="D16" t="s">
        <v>288</v>
      </c>
      <c r="E16" s="2" t="str">
        <f t="shared" si="0"/>
        <v>04</v>
      </c>
      <c r="F16" s="2" t="str">
        <f t="shared" si="1"/>
        <v>04</v>
      </c>
      <c r="G16" t="str">
        <f t="shared" si="2"/>
        <v>04.04</v>
      </c>
      <c r="H16" s="35">
        <f t="shared" si="6"/>
        <v>29.221020000000003</v>
      </c>
      <c r="I16" s="35">
        <f t="shared" si="3"/>
        <v>22.856000000000002</v>
      </c>
      <c r="J16" s="35">
        <f t="shared" si="4"/>
        <v>6.3650200000000012</v>
      </c>
      <c r="K16" s="40">
        <f t="shared" si="5"/>
        <v>0.27848354917745893</v>
      </c>
      <c r="L16" s="40"/>
      <c r="M16" s="40"/>
      <c r="O16" t="s">
        <v>26</v>
      </c>
      <c r="P16">
        <v>7.65</v>
      </c>
      <c r="S16" s="25"/>
      <c r="T16" s="25"/>
      <c r="U16" s="25"/>
      <c r="V16" s="25"/>
      <c r="W16" s="25"/>
      <c r="X16" s="25"/>
      <c r="Y16" s="25">
        <v>7.02</v>
      </c>
      <c r="Z16">
        <v>2.6400000000000002E-4</v>
      </c>
      <c r="AA16">
        <v>5.5000000000000002E-5</v>
      </c>
      <c r="AB16">
        <v>3.4E-5</v>
      </c>
      <c r="AC16">
        <v>5.8E-5</v>
      </c>
      <c r="AD16">
        <v>8.9400000000000005E-4</v>
      </c>
      <c r="AE16">
        <v>0.27975100000000003</v>
      </c>
      <c r="AF16">
        <v>0.88597000000000004</v>
      </c>
      <c r="AG16">
        <v>0.96296499999999996</v>
      </c>
      <c r="AH16">
        <v>0.31707999999999997</v>
      </c>
      <c r="AI16">
        <v>8.3376000000000006E-2</v>
      </c>
      <c r="AJ16">
        <v>1.6375000000000001E-2</v>
      </c>
      <c r="AK16">
        <v>3.7069999999999998E-3</v>
      </c>
      <c r="AM16">
        <v>7.02</v>
      </c>
    </row>
    <row r="17" spans="1:39">
      <c r="A17" s="39" t="s">
        <v>38</v>
      </c>
      <c r="B17" s="23">
        <v>16.855</v>
      </c>
      <c r="C17" s="24">
        <v>74.496667000000002</v>
      </c>
      <c r="D17" t="s">
        <v>293</v>
      </c>
      <c r="E17" s="2" t="str">
        <f t="shared" si="0"/>
        <v>06</v>
      </c>
      <c r="F17" s="2" t="str">
        <f t="shared" si="1"/>
        <v>02</v>
      </c>
      <c r="G17" s="37" t="str">
        <f t="shared" si="2"/>
        <v>06.02</v>
      </c>
      <c r="H17" s="38">
        <v>2.9</v>
      </c>
      <c r="I17" s="35">
        <f t="shared" si="3"/>
        <v>1.948</v>
      </c>
      <c r="J17" s="35">
        <f t="shared" si="4"/>
        <v>0.95199999999999996</v>
      </c>
      <c r="K17" s="40">
        <f t="shared" si="5"/>
        <v>0.48870636550308005</v>
      </c>
      <c r="L17" s="40" t="s">
        <v>360</v>
      </c>
      <c r="M17" s="40"/>
      <c r="O17" t="s">
        <v>36</v>
      </c>
      <c r="P17">
        <v>2.72</v>
      </c>
      <c r="S17" s="36"/>
      <c r="T17" s="36"/>
      <c r="U17" s="36"/>
      <c r="V17" s="36"/>
      <c r="W17" s="36"/>
      <c r="X17" s="36"/>
      <c r="Y17" s="36">
        <v>7.03</v>
      </c>
      <c r="Z17">
        <v>4.8329999999999996E-3</v>
      </c>
      <c r="AA17">
        <v>0</v>
      </c>
      <c r="AB17">
        <v>0</v>
      </c>
      <c r="AC17">
        <v>4.2579999999999996E-3</v>
      </c>
      <c r="AD17">
        <v>6.0679999999999996E-3</v>
      </c>
      <c r="AE17">
        <v>8.7905999999999998E-2</v>
      </c>
      <c r="AF17">
        <v>0.48555900000000002</v>
      </c>
      <c r="AG17">
        <v>0.85952899999999999</v>
      </c>
      <c r="AH17">
        <v>0.32778499999999999</v>
      </c>
      <c r="AI17">
        <v>0.14757200000000001</v>
      </c>
      <c r="AJ17">
        <v>4.3147999999999999E-2</v>
      </c>
      <c r="AK17">
        <v>7.8779999999999996E-3</v>
      </c>
      <c r="AM17">
        <v>7.03</v>
      </c>
    </row>
    <row r="18" spans="1:39">
      <c r="A18" s="1" t="s">
        <v>32</v>
      </c>
      <c r="B18" s="23">
        <v>15.491667</v>
      </c>
      <c r="C18" s="23">
        <v>76.718056000000004</v>
      </c>
      <c r="D18" t="s">
        <v>290</v>
      </c>
      <c r="E18" s="2" t="str">
        <f t="shared" si="0"/>
        <v>09</v>
      </c>
      <c r="F18" s="2" t="str">
        <f t="shared" si="1"/>
        <v>07</v>
      </c>
      <c r="G18" t="str">
        <f t="shared" si="2"/>
        <v>09.07</v>
      </c>
      <c r="H18" s="35">
        <f>VLOOKUP(G18,$U$2:$V$31,2,0)</f>
        <v>32.833350000000003</v>
      </c>
      <c r="I18" s="35">
        <f t="shared" si="3"/>
        <v>33.018000000000001</v>
      </c>
      <c r="J18" s="35">
        <f t="shared" si="4"/>
        <v>-0.18464999999999776</v>
      </c>
      <c r="K18" s="51">
        <f t="shared" si="5"/>
        <v>-5.592404143194553E-3</v>
      </c>
      <c r="L18" s="40"/>
      <c r="M18" s="40"/>
      <c r="O18" t="s">
        <v>38</v>
      </c>
      <c r="P18">
        <v>1.948</v>
      </c>
      <c r="S18" s="34" t="s">
        <v>341</v>
      </c>
      <c r="T18" s="34" t="s">
        <v>334</v>
      </c>
      <c r="U18" t="str">
        <f>S18&amp;"."&amp;T18</f>
        <v>07.04</v>
      </c>
      <c r="V18">
        <v>5.9148399999999999</v>
      </c>
      <c r="Y18">
        <v>7.04</v>
      </c>
      <c r="Z18">
        <v>4.202E-3</v>
      </c>
      <c r="AA18">
        <v>0</v>
      </c>
      <c r="AB18">
        <v>7.8960000000000002E-3</v>
      </c>
      <c r="AC18">
        <v>4.8299999999999998E-4</v>
      </c>
      <c r="AD18">
        <v>2.2946999999999999E-2</v>
      </c>
      <c r="AE18">
        <v>0.141513</v>
      </c>
      <c r="AF18">
        <v>0.39523599999999998</v>
      </c>
      <c r="AG18">
        <v>1.0395030000000001</v>
      </c>
      <c r="AH18">
        <v>0.34911999999999999</v>
      </c>
      <c r="AI18">
        <v>0.174315</v>
      </c>
      <c r="AJ18">
        <v>4.4137999999999997E-2</v>
      </c>
      <c r="AK18">
        <v>3.3780999999999999E-2</v>
      </c>
      <c r="AM18">
        <v>7.04</v>
      </c>
    </row>
    <row r="19" spans="1:39">
      <c r="A19" s="39" t="s">
        <v>6</v>
      </c>
      <c r="B19" s="23">
        <v>16.059443999999999</v>
      </c>
      <c r="C19" s="23">
        <v>74.429167000000007</v>
      </c>
      <c r="D19" t="s">
        <v>271</v>
      </c>
      <c r="E19" s="2" t="str">
        <f t="shared" si="0"/>
        <v>07</v>
      </c>
      <c r="F19" s="2" t="str">
        <f t="shared" si="1"/>
        <v>02</v>
      </c>
      <c r="G19" s="37" t="str">
        <f t="shared" si="2"/>
        <v>07.02</v>
      </c>
      <c r="H19" s="38">
        <v>2.9</v>
      </c>
      <c r="I19" s="35">
        <f t="shared" si="3"/>
        <v>1.1499999999999999</v>
      </c>
      <c r="J19" s="35">
        <f t="shared" si="4"/>
        <v>1.75</v>
      </c>
      <c r="K19" s="40">
        <f t="shared" si="5"/>
        <v>1.5217391304347827</v>
      </c>
      <c r="L19" s="40" t="s">
        <v>360</v>
      </c>
      <c r="M19" s="40" t="s">
        <v>362</v>
      </c>
      <c r="O19" t="s">
        <v>45</v>
      </c>
      <c r="P19">
        <v>0.55000000000000004</v>
      </c>
      <c r="S19" s="34" t="s">
        <v>341</v>
      </c>
      <c r="T19" s="34" t="s">
        <v>338</v>
      </c>
      <c r="U19" t="str">
        <f>S19&amp;"."&amp;T19</f>
        <v>07.06</v>
      </c>
      <c r="V19">
        <v>44.298189999999991</v>
      </c>
    </row>
    <row r="20" spans="1:39">
      <c r="A20" s="1" t="s">
        <v>29</v>
      </c>
      <c r="B20" s="23">
        <v>16.331111</v>
      </c>
      <c r="C20" s="23">
        <v>75.199167000000003</v>
      </c>
      <c r="D20" t="s">
        <v>287</v>
      </c>
      <c r="E20" s="2" t="str">
        <f t="shared" si="0"/>
        <v>07</v>
      </c>
      <c r="F20" s="2" t="str">
        <f t="shared" si="1"/>
        <v>04</v>
      </c>
      <c r="G20" t="str">
        <f t="shared" si="2"/>
        <v>07.04</v>
      </c>
      <c r="H20" s="35">
        <f>VLOOKUP(G20,$U$2:$V$31,2,0)</f>
        <v>5.9148399999999999</v>
      </c>
      <c r="I20" s="35">
        <f t="shared" si="3"/>
        <v>6.734</v>
      </c>
      <c r="J20" s="35">
        <f t="shared" si="4"/>
        <v>-0.81916000000000011</v>
      </c>
      <c r="K20" s="40">
        <f t="shared" si="5"/>
        <v>-0.12164538164538166</v>
      </c>
      <c r="L20" s="40"/>
      <c r="M20" s="40"/>
      <c r="O20" t="s">
        <v>128</v>
      </c>
      <c r="P20">
        <v>12.66</v>
      </c>
      <c r="S20" s="34" t="s">
        <v>341</v>
      </c>
      <c r="T20" s="34" t="s">
        <v>341</v>
      </c>
      <c r="U20" t="str">
        <f>S20&amp;"."&amp;T20</f>
        <v>07.07</v>
      </c>
      <c r="V20">
        <v>47.25560999999999</v>
      </c>
      <c r="Y20">
        <v>7.07</v>
      </c>
      <c r="Z20">
        <v>0.22577800000000001</v>
      </c>
      <c r="AA20">
        <v>0.225526</v>
      </c>
      <c r="AB20">
        <v>0.21973400000000001</v>
      </c>
      <c r="AC20">
        <v>0.155421</v>
      </c>
      <c r="AD20">
        <v>9.4479999999999995E-2</v>
      </c>
      <c r="AE20">
        <v>0.17821300000000001</v>
      </c>
      <c r="AF20">
        <v>2.7916159999999999</v>
      </c>
      <c r="AG20">
        <v>7.1744050000000001</v>
      </c>
      <c r="AH20">
        <v>3.4278010000000001</v>
      </c>
      <c r="AI20">
        <v>2.0801750000000001</v>
      </c>
      <c r="AJ20">
        <v>0.30443999999999999</v>
      </c>
      <c r="AK20">
        <v>0.23863000000000001</v>
      </c>
      <c r="AM20">
        <v>7.07</v>
      </c>
    </row>
    <row r="21" spans="1:39">
      <c r="A21" s="1" t="s">
        <v>9</v>
      </c>
      <c r="B21" s="23">
        <v>16.190277999999999</v>
      </c>
      <c r="C21" s="24">
        <v>74.791388999999995</v>
      </c>
      <c r="D21" t="s">
        <v>274</v>
      </c>
      <c r="E21" s="2" t="str">
        <f t="shared" si="0"/>
        <v>07</v>
      </c>
      <c r="F21" s="2" t="str">
        <f t="shared" si="1"/>
        <v>03</v>
      </c>
      <c r="G21" s="37" t="str">
        <f t="shared" si="2"/>
        <v>07.03</v>
      </c>
      <c r="H21" s="38">
        <v>2.9</v>
      </c>
      <c r="I21" s="35">
        <f t="shared" si="3"/>
        <v>2.77</v>
      </c>
      <c r="J21" s="35">
        <f t="shared" si="4"/>
        <v>0.12999999999999989</v>
      </c>
      <c r="K21" s="51">
        <f t="shared" si="5"/>
        <v>4.6931407942238226E-2</v>
      </c>
      <c r="L21" s="40"/>
      <c r="M21" s="40"/>
      <c r="O21" t="s">
        <v>23</v>
      </c>
      <c r="P21">
        <v>15.19</v>
      </c>
      <c r="S21" s="34" t="s">
        <v>341</v>
      </c>
      <c r="T21" s="34" t="s">
        <v>342</v>
      </c>
      <c r="U21" t="str">
        <f>S21&amp;"."&amp;T21</f>
        <v>07.09</v>
      </c>
      <c r="V21">
        <v>126.52512999999999</v>
      </c>
    </row>
    <row r="22" spans="1:39">
      <c r="A22" s="1" t="s">
        <v>34</v>
      </c>
      <c r="B22" s="23">
        <v>18.665555999999999</v>
      </c>
      <c r="C22" s="23">
        <v>74.003332999999998</v>
      </c>
      <c r="D22" t="s">
        <v>291</v>
      </c>
      <c r="E22" s="2" t="str">
        <f t="shared" si="0"/>
        <v>02</v>
      </c>
      <c r="F22" s="2" t="str">
        <f t="shared" si="1"/>
        <v>02</v>
      </c>
      <c r="G22" s="44" t="str">
        <f t="shared" si="2"/>
        <v>02.02</v>
      </c>
      <c r="H22" s="35">
        <f>VLOOKUP(G22,$U$2:$V$31,2,0)</f>
        <v>5.82742</v>
      </c>
      <c r="I22" s="35">
        <f t="shared" si="3"/>
        <v>2.2050000000000001</v>
      </c>
      <c r="J22" s="35">
        <f t="shared" si="4"/>
        <v>3.62242</v>
      </c>
      <c r="K22" s="43">
        <f t="shared" si="5"/>
        <v>1.6428208616780045</v>
      </c>
      <c r="L22" s="43" t="s">
        <v>358</v>
      </c>
      <c r="M22" s="43"/>
      <c r="O22" t="s">
        <v>135</v>
      </c>
      <c r="P22">
        <v>0.69</v>
      </c>
      <c r="S22" s="34" t="s">
        <v>336</v>
      </c>
      <c r="T22" s="34" t="s">
        <v>334</v>
      </c>
      <c r="U22" t="str">
        <f>S22&amp;"."&amp;T22</f>
        <v>08.04</v>
      </c>
      <c r="V22">
        <v>5.936300000000001</v>
      </c>
      <c r="Y22">
        <v>8.0399999999999991</v>
      </c>
      <c r="Z22">
        <v>2.1127E-2</v>
      </c>
      <c r="AA22">
        <v>1.7125000000000001E-2</v>
      </c>
      <c r="AB22">
        <v>4.8069999999999996E-3</v>
      </c>
      <c r="AC22">
        <v>2.9559999999999999E-3</v>
      </c>
      <c r="AD22">
        <v>1.4843E-2</v>
      </c>
      <c r="AE22">
        <v>3.2724000000000003E-2</v>
      </c>
      <c r="AF22">
        <v>1.7697000000000001E-2</v>
      </c>
      <c r="AG22">
        <v>1.6805E-2</v>
      </c>
      <c r="AH22">
        <v>9.6363000000000004E-2</v>
      </c>
      <c r="AI22">
        <v>4.7144999999999999E-2</v>
      </c>
      <c r="AJ22">
        <v>1.9332999999999999E-2</v>
      </c>
      <c r="AK22">
        <v>2.2134000000000001E-2</v>
      </c>
      <c r="AM22">
        <v>8.0399999999999991</v>
      </c>
    </row>
    <row r="23" spans="1:39">
      <c r="A23" s="1" t="s">
        <v>41</v>
      </c>
      <c r="B23" s="23">
        <v>15.657778</v>
      </c>
      <c r="C23" s="23">
        <v>76.964721999999995</v>
      </c>
      <c r="D23" t="s">
        <v>294</v>
      </c>
      <c r="E23" s="2" t="str">
        <f t="shared" si="0"/>
        <v>08</v>
      </c>
      <c r="F23" s="2" t="str">
        <f t="shared" si="1"/>
        <v>07</v>
      </c>
      <c r="G23" s="44" t="str">
        <f t="shared" si="2"/>
        <v>08.07</v>
      </c>
      <c r="H23" s="35">
        <f>VLOOKUP(G23,$U$2:$V$31,2,0)</f>
        <v>41.741299999999995</v>
      </c>
      <c r="I23" s="35">
        <f t="shared" si="3"/>
        <v>23.5</v>
      </c>
      <c r="J23" s="35">
        <f t="shared" si="4"/>
        <v>18.241299999999995</v>
      </c>
      <c r="K23" s="43">
        <f t="shared" si="5"/>
        <v>0.77622553191489341</v>
      </c>
      <c r="L23" s="43" t="s">
        <v>358</v>
      </c>
      <c r="M23" s="43"/>
      <c r="O23" t="s">
        <v>37</v>
      </c>
      <c r="P23">
        <v>2.3220000000000001</v>
      </c>
      <c r="Y23" s="36">
        <v>8.0500000000000007</v>
      </c>
      <c r="Z23">
        <v>5.0257999999999997E-2</v>
      </c>
      <c r="AA23">
        <v>2.4742E-2</v>
      </c>
      <c r="AB23">
        <v>9.9430000000000004E-3</v>
      </c>
      <c r="AC23">
        <v>8.5310000000000004E-3</v>
      </c>
      <c r="AD23">
        <v>4.5758E-2</v>
      </c>
      <c r="AE23">
        <v>9.2119000000000006E-2</v>
      </c>
      <c r="AF23">
        <v>4.9796E-2</v>
      </c>
      <c r="AG23">
        <v>0.13419200000000001</v>
      </c>
      <c r="AH23">
        <v>0.30350500000000002</v>
      </c>
      <c r="AI23">
        <v>0.29382200000000003</v>
      </c>
      <c r="AJ23">
        <v>9.1218999999999995E-2</v>
      </c>
      <c r="AK23">
        <v>5.1288E-2</v>
      </c>
      <c r="AM23">
        <v>8.0500000000000007</v>
      </c>
    </row>
    <row r="24" spans="1:39">
      <c r="A24" s="47" t="s">
        <v>5</v>
      </c>
      <c r="B24" s="23">
        <v>15.87</v>
      </c>
      <c r="C24" s="23">
        <v>75.724999999999994</v>
      </c>
      <c r="D24" s="48" t="s">
        <v>270</v>
      </c>
      <c r="E24" s="2" t="str">
        <f t="shared" si="0"/>
        <v>08</v>
      </c>
      <c r="F24" s="2" t="str">
        <f t="shared" si="1"/>
        <v>05</v>
      </c>
      <c r="G24" s="37" t="str">
        <f t="shared" si="2"/>
        <v>08.05</v>
      </c>
      <c r="H24" s="38">
        <v>2.9</v>
      </c>
      <c r="I24" s="35">
        <f t="shared" si="3"/>
        <v>9.3729999999999993</v>
      </c>
      <c r="J24" s="35">
        <f t="shared" si="4"/>
        <v>-6.472999999999999</v>
      </c>
      <c r="K24" s="49">
        <f t="shared" si="5"/>
        <v>-0.69060066147444787</v>
      </c>
      <c r="L24" s="49" t="s">
        <v>360</v>
      </c>
      <c r="M24" s="49" t="s">
        <v>358</v>
      </c>
      <c r="O24" t="s">
        <v>44</v>
      </c>
      <c r="P24">
        <v>2.4249999999999998</v>
      </c>
      <c r="S24" s="34" t="s">
        <v>336</v>
      </c>
      <c r="T24" s="34" t="s">
        <v>341</v>
      </c>
      <c r="U24" t="str">
        <f t="shared" ref="U24:U31" si="7">S24&amp;"."&amp;T24</f>
        <v>08.07</v>
      </c>
      <c r="V24">
        <v>41.741299999999995</v>
      </c>
      <c r="Y24">
        <v>8.07</v>
      </c>
      <c r="Z24">
        <v>2.8271000000000001E-2</v>
      </c>
      <c r="AA24">
        <v>1.5439E-2</v>
      </c>
      <c r="AB24">
        <v>1.1299E-2</v>
      </c>
      <c r="AC24">
        <v>4.7140000000000003E-3</v>
      </c>
      <c r="AD24">
        <v>1.6244000000000001E-2</v>
      </c>
      <c r="AE24">
        <v>4.0060999999999999E-2</v>
      </c>
      <c r="AF24">
        <v>4.9140999999999997E-2</v>
      </c>
      <c r="AG24">
        <v>0.169346</v>
      </c>
      <c r="AH24">
        <v>0.44919700000000001</v>
      </c>
      <c r="AI24">
        <v>0.37943300000000002</v>
      </c>
      <c r="AJ24">
        <v>0.15876299999999999</v>
      </c>
      <c r="AK24">
        <v>4.7921999999999999E-2</v>
      </c>
      <c r="AM24">
        <v>8.07</v>
      </c>
    </row>
    <row r="25" spans="1:39">
      <c r="A25" s="1" t="s">
        <v>26</v>
      </c>
      <c r="B25" s="23">
        <v>17.2</v>
      </c>
      <c r="C25" s="23">
        <v>77.156666999999999</v>
      </c>
      <c r="D25" t="s">
        <v>279</v>
      </c>
      <c r="E25" s="2" t="str">
        <f t="shared" si="0"/>
        <v>05</v>
      </c>
      <c r="F25" s="2" t="str">
        <f t="shared" si="1"/>
        <v>08</v>
      </c>
      <c r="G25" s="44" t="str">
        <f t="shared" si="2"/>
        <v>05.08</v>
      </c>
      <c r="H25" s="35">
        <f>VLOOKUP(G25,$U$2:$V$31,2,0)</f>
        <v>2.9422999999999999</v>
      </c>
      <c r="I25" s="35">
        <f t="shared" si="3"/>
        <v>7.65</v>
      </c>
      <c r="J25" s="35">
        <f t="shared" si="4"/>
        <v>-4.7077000000000009</v>
      </c>
      <c r="K25" s="43">
        <f t="shared" si="5"/>
        <v>-0.61538562091503279</v>
      </c>
      <c r="L25" s="40"/>
      <c r="M25" s="40"/>
      <c r="O25" s="32" t="s">
        <v>50</v>
      </c>
      <c r="P25">
        <v>69.863</v>
      </c>
      <c r="S25" s="34" t="s">
        <v>336</v>
      </c>
      <c r="T25" s="34" t="s">
        <v>336</v>
      </c>
      <c r="U25" t="str">
        <f t="shared" si="7"/>
        <v>08.08</v>
      </c>
      <c r="V25">
        <v>47.677599999999991</v>
      </c>
      <c r="Y25">
        <v>8.08</v>
      </c>
      <c r="Z25">
        <v>0.120189</v>
      </c>
      <c r="AA25">
        <v>8.8431999999999997E-2</v>
      </c>
      <c r="AB25">
        <v>9.3675999999999995E-2</v>
      </c>
      <c r="AC25">
        <v>4.1465000000000002E-2</v>
      </c>
      <c r="AD25">
        <v>5.1402000000000003E-2</v>
      </c>
      <c r="AE25">
        <v>0.15776200000000001</v>
      </c>
      <c r="AF25">
        <v>0.27396900000000002</v>
      </c>
      <c r="AG25">
        <v>2.4247869999999998</v>
      </c>
      <c r="AH25">
        <v>2.098169</v>
      </c>
      <c r="AI25">
        <v>1.8237730000000001</v>
      </c>
      <c r="AJ25">
        <v>0.59068500000000002</v>
      </c>
      <c r="AK25">
        <v>0.23996000000000001</v>
      </c>
      <c r="AM25">
        <v>8.08</v>
      </c>
    </row>
    <row r="26" spans="1:39">
      <c r="A26" s="47" t="s">
        <v>47</v>
      </c>
      <c r="B26" s="23">
        <v>17.534167</v>
      </c>
      <c r="C26" s="23">
        <v>75.885000000000005</v>
      </c>
      <c r="D26" s="48" t="s">
        <v>298</v>
      </c>
      <c r="E26" s="2" t="str">
        <f t="shared" si="0"/>
        <v>04</v>
      </c>
      <c r="F26" s="2" t="str">
        <f t="shared" si="1"/>
        <v>05</v>
      </c>
      <c r="G26" s="37" t="str">
        <f t="shared" si="2"/>
        <v>04.05</v>
      </c>
      <c r="H26" s="38">
        <v>2.9</v>
      </c>
      <c r="I26" s="35">
        <f t="shared" si="3"/>
        <v>12.092000000000001</v>
      </c>
      <c r="J26" s="35">
        <f t="shared" si="4"/>
        <v>-9.1920000000000002</v>
      </c>
      <c r="K26" s="49">
        <f t="shared" si="5"/>
        <v>-0.76017201455507777</v>
      </c>
      <c r="L26" s="49" t="s">
        <v>361</v>
      </c>
      <c r="M26" s="49" t="s">
        <v>358</v>
      </c>
      <c r="O26" t="s">
        <v>147</v>
      </c>
      <c r="P26">
        <v>215.35</v>
      </c>
      <c r="S26" s="34" t="s">
        <v>336</v>
      </c>
      <c r="T26" s="34" t="s">
        <v>342</v>
      </c>
      <c r="U26" t="str">
        <f t="shared" si="7"/>
        <v>08.09</v>
      </c>
      <c r="V26">
        <v>50.642249999999983</v>
      </c>
      <c r="Y26">
        <v>8.09</v>
      </c>
      <c r="Z26">
        <v>4.1574E-2</v>
      </c>
      <c r="AA26">
        <v>3.1897000000000002E-2</v>
      </c>
      <c r="AB26">
        <v>5.2929999999999998E-2</v>
      </c>
      <c r="AC26">
        <v>3.5307999999999999E-2</v>
      </c>
      <c r="AD26">
        <v>5.5392999999999998E-2</v>
      </c>
      <c r="AE26">
        <v>0.25508500000000001</v>
      </c>
      <c r="AF26">
        <v>0.249056</v>
      </c>
      <c r="AG26">
        <v>2.221873</v>
      </c>
      <c r="AH26">
        <v>1.7714110000000001</v>
      </c>
      <c r="AI26">
        <v>1.5374650000000001</v>
      </c>
      <c r="AJ26">
        <v>0.391461</v>
      </c>
      <c r="AK26">
        <v>0.1062</v>
      </c>
      <c r="AM26">
        <v>8.09</v>
      </c>
    </row>
    <row r="27" spans="1:39">
      <c r="A27" s="42" t="s">
        <v>11</v>
      </c>
      <c r="B27" s="23">
        <v>16.791944000000001</v>
      </c>
      <c r="C27" s="23">
        <v>79.335555999999997</v>
      </c>
      <c r="D27" t="s">
        <v>275</v>
      </c>
      <c r="E27" s="2" t="str">
        <f t="shared" si="0"/>
        <v>06</v>
      </c>
      <c r="F27" s="2" t="str">
        <f t="shared" si="1"/>
        <v>12</v>
      </c>
      <c r="G27" s="44" t="str">
        <f t="shared" si="2"/>
        <v>06.12</v>
      </c>
      <c r="H27" s="35">
        <f>VLOOKUP(G27,$U$2:$V$31,2,0)</f>
        <v>5.89994</v>
      </c>
      <c r="I27" s="35">
        <f t="shared" si="3"/>
        <v>3.1</v>
      </c>
      <c r="J27" s="35">
        <f t="shared" si="4"/>
        <v>2.7999399999999999</v>
      </c>
      <c r="K27" s="43">
        <f t="shared" si="5"/>
        <v>0.90320645161290314</v>
      </c>
      <c r="L27" s="43" t="s">
        <v>358</v>
      </c>
      <c r="M27" s="43"/>
      <c r="O27" t="s">
        <v>11</v>
      </c>
      <c r="P27">
        <v>3.1</v>
      </c>
      <c r="S27" s="34" t="s">
        <v>336</v>
      </c>
      <c r="T27" s="34" t="s">
        <v>343</v>
      </c>
      <c r="U27" t="str">
        <f t="shared" si="7"/>
        <v>08.10</v>
      </c>
      <c r="V27">
        <v>186.0468700000001</v>
      </c>
      <c r="AM27" t="s">
        <v>353</v>
      </c>
    </row>
    <row r="28" spans="1:39">
      <c r="A28" s="42" t="s">
        <v>31</v>
      </c>
      <c r="B28" s="23">
        <v>15.571944</v>
      </c>
      <c r="C28" s="23">
        <v>75.371667000000002</v>
      </c>
      <c r="D28" t="s">
        <v>289</v>
      </c>
      <c r="E28" s="2" t="str">
        <f t="shared" si="0"/>
        <v>08</v>
      </c>
      <c r="F28" s="2" t="str">
        <f t="shared" si="1"/>
        <v>04</v>
      </c>
      <c r="G28" s="44" t="str">
        <f t="shared" si="2"/>
        <v>08.04</v>
      </c>
      <c r="H28" s="35">
        <f>VLOOKUP(G28,$U$2:$V$31,2,0)</f>
        <v>5.936300000000001</v>
      </c>
      <c r="I28" s="35">
        <f t="shared" si="3"/>
        <v>2.952</v>
      </c>
      <c r="J28" s="35">
        <f t="shared" si="4"/>
        <v>2.9843000000000011</v>
      </c>
      <c r="K28" s="43">
        <f t="shared" si="5"/>
        <v>1.0109417344173446</v>
      </c>
      <c r="L28" s="43" t="s">
        <v>358</v>
      </c>
      <c r="M28" s="43"/>
      <c r="O28" t="s">
        <v>7</v>
      </c>
      <c r="P28">
        <v>11.500999999999999</v>
      </c>
      <c r="S28" s="34" t="s">
        <v>342</v>
      </c>
      <c r="T28" s="34" t="s">
        <v>341</v>
      </c>
      <c r="U28" t="str">
        <f t="shared" si="7"/>
        <v>09.07</v>
      </c>
      <c r="V28">
        <v>32.833350000000003</v>
      </c>
      <c r="Y28">
        <v>9.07</v>
      </c>
      <c r="Z28">
        <v>0.20138600000000001</v>
      </c>
      <c r="AA28">
        <v>0.14351800000000001</v>
      </c>
      <c r="AB28">
        <v>0.13392200000000001</v>
      </c>
      <c r="AC28">
        <v>7.6467999999999994E-2</v>
      </c>
      <c r="AD28">
        <v>7.6118000000000005E-2</v>
      </c>
      <c r="AE28">
        <v>3.3466999999999997E-2</v>
      </c>
      <c r="AF28">
        <v>8.0177999999999999E-2</v>
      </c>
      <c r="AG28">
        <v>0.63454699999999997</v>
      </c>
      <c r="AH28">
        <v>0.71515099999999998</v>
      </c>
      <c r="AI28">
        <v>0.72708799999999996</v>
      </c>
      <c r="AJ28">
        <v>0.230236</v>
      </c>
      <c r="AK28">
        <v>0.27831600000000001</v>
      </c>
      <c r="AM28">
        <v>9.07</v>
      </c>
    </row>
    <row r="29" spans="1:39">
      <c r="A29" s="42" t="s">
        <v>36</v>
      </c>
      <c r="B29" s="23">
        <v>17.417221999999999</v>
      </c>
      <c r="C29" s="23">
        <v>79.951389000000006</v>
      </c>
      <c r="D29" t="s">
        <v>292</v>
      </c>
      <c r="E29" s="2" t="str">
        <f t="shared" si="0"/>
        <v>05</v>
      </c>
      <c r="F29" s="2" t="str">
        <f t="shared" si="1"/>
        <v>13</v>
      </c>
      <c r="G29" s="44" t="str">
        <f t="shared" si="2"/>
        <v>05.13</v>
      </c>
      <c r="H29" s="35">
        <v>14.704000000000001</v>
      </c>
      <c r="I29" s="35">
        <f t="shared" si="3"/>
        <v>2.72</v>
      </c>
      <c r="J29" s="35">
        <f t="shared" si="4"/>
        <v>11.984</v>
      </c>
      <c r="K29" s="43">
        <f t="shared" si="5"/>
        <v>4.4058823529411759</v>
      </c>
      <c r="L29" s="43" t="s">
        <v>358</v>
      </c>
      <c r="M29" s="43"/>
      <c r="O29" t="s">
        <v>35</v>
      </c>
      <c r="P29">
        <v>332.33</v>
      </c>
      <c r="S29" s="34" t="s">
        <v>343</v>
      </c>
      <c r="T29" s="34" t="s">
        <v>335</v>
      </c>
      <c r="U29" t="str">
        <f t="shared" si="7"/>
        <v>10.05</v>
      </c>
      <c r="V29">
        <v>11.9651</v>
      </c>
      <c r="Y29">
        <v>10.050000000000001</v>
      </c>
      <c r="Z29">
        <v>7.4449000000000001E-2</v>
      </c>
      <c r="AA29">
        <v>7.8644000000000006E-2</v>
      </c>
      <c r="AB29">
        <v>8.5571999999999995E-2</v>
      </c>
      <c r="AC29">
        <v>0.111086</v>
      </c>
      <c r="AD29">
        <v>0.13039899999999999</v>
      </c>
      <c r="AE29">
        <v>0.49019299999999999</v>
      </c>
      <c r="AF29">
        <v>2.0508169999999999</v>
      </c>
      <c r="AG29">
        <v>2.8295940000000002</v>
      </c>
      <c r="AH29">
        <v>1.3433740000000001</v>
      </c>
      <c r="AI29">
        <v>0.89047100000000001</v>
      </c>
      <c r="AJ29">
        <v>0.42056700000000002</v>
      </c>
      <c r="AK29">
        <v>0.12884100000000001</v>
      </c>
      <c r="AM29">
        <v>10.050000000000001</v>
      </c>
    </row>
    <row r="30" spans="1:39">
      <c r="O30" t="s">
        <v>19</v>
      </c>
      <c r="P30">
        <v>9.8539999999999992</v>
      </c>
      <c r="S30" s="34" t="s">
        <v>344</v>
      </c>
      <c r="T30" s="34" t="s">
        <v>335</v>
      </c>
      <c r="U30" t="str">
        <f t="shared" si="7"/>
        <v>11.05</v>
      </c>
      <c r="V30">
        <v>8.9801099999999998</v>
      </c>
      <c r="Y30">
        <v>11.05</v>
      </c>
      <c r="Z30">
        <v>8.5322999999999996E-2</v>
      </c>
      <c r="AA30">
        <v>0.11802700000000001</v>
      </c>
      <c r="AB30">
        <v>0.103256</v>
      </c>
      <c r="AC30">
        <v>0.12864700000000001</v>
      </c>
      <c r="AD30">
        <v>0.11551400000000001</v>
      </c>
      <c r="AE30">
        <v>0.52082499999999998</v>
      </c>
      <c r="AF30">
        <v>2.1501640000000002</v>
      </c>
      <c r="AG30">
        <v>2.8979919999999999</v>
      </c>
      <c r="AH30">
        <v>1.453136</v>
      </c>
      <c r="AI30">
        <v>0.789412</v>
      </c>
      <c r="AJ30">
        <v>0.36161500000000002</v>
      </c>
      <c r="AK30">
        <v>0.14177899999999999</v>
      </c>
      <c r="AM30">
        <v>11.05</v>
      </c>
    </row>
    <row r="31" spans="1:39">
      <c r="G31" s="37" t="s">
        <v>359</v>
      </c>
      <c r="O31" t="s">
        <v>25</v>
      </c>
      <c r="P31">
        <v>1.85</v>
      </c>
      <c r="S31" s="34" t="s">
        <v>339</v>
      </c>
      <c r="T31" s="34" t="s">
        <v>335</v>
      </c>
      <c r="U31" t="str">
        <f t="shared" si="7"/>
        <v>12.05</v>
      </c>
      <c r="V31">
        <v>5.9887800000000002</v>
      </c>
      <c r="Y31">
        <v>12.05</v>
      </c>
      <c r="Z31">
        <v>1.7711999999999999E-2</v>
      </c>
      <c r="AA31">
        <v>9.5309999999999995E-3</v>
      </c>
      <c r="AB31">
        <v>1.512E-2</v>
      </c>
      <c r="AC31">
        <v>6.8830000000000002E-3</v>
      </c>
      <c r="AD31">
        <v>1.3261999999999999E-2</v>
      </c>
      <c r="AE31">
        <v>0.58012300000000006</v>
      </c>
      <c r="AF31">
        <v>2.2137349999999998</v>
      </c>
      <c r="AG31">
        <v>2.3447629999999999</v>
      </c>
      <c r="AH31">
        <v>0.96244300000000005</v>
      </c>
      <c r="AI31">
        <v>0.4793</v>
      </c>
      <c r="AJ31">
        <v>0.19320899999999999</v>
      </c>
      <c r="AK31">
        <v>8.5771E-2</v>
      </c>
      <c r="AM31">
        <v>12.05</v>
      </c>
    </row>
    <row r="32" spans="1:39">
      <c r="O32" t="s">
        <v>164</v>
      </c>
      <c r="P32">
        <v>2.9279999999999999</v>
      </c>
    </row>
    <row r="33" spans="15:39">
      <c r="O33" t="s">
        <v>167</v>
      </c>
      <c r="P33">
        <v>235.54400000000001</v>
      </c>
    </row>
    <row r="34" spans="15:39">
      <c r="O34" t="s">
        <v>6</v>
      </c>
      <c r="P34">
        <v>1.1499999999999999</v>
      </c>
    </row>
    <row r="35" spans="15:39">
      <c r="O35" s="1" t="s">
        <v>9</v>
      </c>
      <c r="P35">
        <v>2.77</v>
      </c>
      <c r="AM35" t="s">
        <v>351</v>
      </c>
    </row>
    <row r="36" spans="15:39">
      <c r="O36" t="s">
        <v>10</v>
      </c>
      <c r="P36">
        <v>1.1000000000000001</v>
      </c>
      <c r="AM36" t="s">
        <v>352</v>
      </c>
    </row>
    <row r="37" spans="15:39">
      <c r="O37" t="s">
        <v>29</v>
      </c>
      <c r="P37">
        <v>6.734</v>
      </c>
    </row>
    <row r="38" spans="15:39">
      <c r="O38" t="s">
        <v>183</v>
      </c>
      <c r="P38">
        <v>36.286000000000001</v>
      </c>
    </row>
    <row r="39" spans="15:39">
      <c r="O39" t="s">
        <v>186</v>
      </c>
      <c r="P39">
        <v>8.61</v>
      </c>
    </row>
    <row r="40" spans="15:39">
      <c r="O40" t="s">
        <v>189</v>
      </c>
      <c r="P40">
        <v>48.9</v>
      </c>
    </row>
    <row r="41" spans="15:39">
      <c r="O41" t="s">
        <v>192</v>
      </c>
      <c r="P41">
        <v>11.4</v>
      </c>
    </row>
    <row r="42" spans="15:39">
      <c r="O42" t="s">
        <v>195</v>
      </c>
      <c r="P42">
        <v>2.4860000000000002</v>
      </c>
    </row>
    <row r="43" spans="15:39">
      <c r="O43" t="s">
        <v>199</v>
      </c>
      <c r="P43">
        <v>55.15</v>
      </c>
    </row>
    <row r="44" spans="15:39">
      <c r="O44" t="s">
        <v>204</v>
      </c>
      <c r="P44">
        <v>129.5</v>
      </c>
    </row>
    <row r="45" spans="15:39">
      <c r="O45" s="32" t="s">
        <v>17</v>
      </c>
      <c r="P45">
        <v>132.91999999999999</v>
      </c>
    </row>
    <row r="46" spans="15:39">
      <c r="O46" t="s">
        <v>211</v>
      </c>
      <c r="P46">
        <v>210.5</v>
      </c>
    </row>
    <row r="47" spans="15:39">
      <c r="O47" t="s">
        <v>214</v>
      </c>
      <c r="P47">
        <v>136.62</v>
      </c>
    </row>
    <row r="48" spans="15:39">
      <c r="O48" t="s">
        <v>217</v>
      </c>
      <c r="P48">
        <v>206.04</v>
      </c>
    </row>
    <row r="49" spans="15:16">
      <c r="O49" t="s">
        <v>31</v>
      </c>
      <c r="P49">
        <v>2.952</v>
      </c>
    </row>
    <row r="50" spans="15:16">
      <c r="O50" t="s">
        <v>5</v>
      </c>
      <c r="P50">
        <v>9.3729999999999993</v>
      </c>
    </row>
    <row r="51" spans="15:16">
      <c r="O51" s="1" t="s">
        <v>41</v>
      </c>
      <c r="P51">
        <v>23.5</v>
      </c>
    </row>
    <row r="52" spans="15:16">
      <c r="O52" t="s">
        <v>27</v>
      </c>
      <c r="P52">
        <v>60.63</v>
      </c>
    </row>
    <row r="53" spans="15:16">
      <c r="O53" t="s">
        <v>3</v>
      </c>
      <c r="P53">
        <v>67.180000000000007</v>
      </c>
    </row>
    <row r="54" spans="15:16">
      <c r="O54" t="s">
        <v>24</v>
      </c>
      <c r="P54">
        <v>2.4</v>
      </c>
    </row>
    <row r="55" spans="15:16">
      <c r="O55" t="s">
        <v>32</v>
      </c>
      <c r="P55">
        <v>33.018000000000001</v>
      </c>
    </row>
    <row r="56" spans="15:16">
      <c r="O56" t="s">
        <v>12</v>
      </c>
      <c r="P56">
        <v>14.582000000000001</v>
      </c>
    </row>
    <row r="57" spans="15:16">
      <c r="O57" t="s">
        <v>28</v>
      </c>
      <c r="P57">
        <v>4.9009999999999998</v>
      </c>
    </row>
    <row r="58" spans="15:16">
      <c r="O58" t="s">
        <v>246</v>
      </c>
      <c r="P58">
        <v>1.7250000000000001</v>
      </c>
    </row>
    <row r="59" spans="15:16">
      <c r="O59" t="s">
        <v>4</v>
      </c>
      <c r="P59">
        <v>2.2999999999999998</v>
      </c>
    </row>
    <row r="60" spans="15:16">
      <c r="O60" t="s">
        <v>14</v>
      </c>
      <c r="P60">
        <v>7.0750000000000002</v>
      </c>
    </row>
    <row r="61" spans="15:16">
      <c r="O61" t="s">
        <v>22</v>
      </c>
      <c r="P61">
        <v>1.85</v>
      </c>
    </row>
    <row r="62" spans="15:16">
      <c r="O62" t="s">
        <v>13</v>
      </c>
      <c r="P62">
        <v>2.99</v>
      </c>
    </row>
    <row r="63" spans="15:16">
      <c r="O63" t="s">
        <v>40</v>
      </c>
      <c r="P63">
        <v>2.831</v>
      </c>
    </row>
    <row r="64" spans="15:16">
      <c r="O64" t="s">
        <v>20</v>
      </c>
      <c r="P64">
        <v>4.32</v>
      </c>
    </row>
    <row r="65" spans="15:16">
      <c r="O65" s="1" t="s">
        <v>15</v>
      </c>
      <c r="P65">
        <v>2.585</v>
      </c>
    </row>
  </sheetData>
  <sortState ref="AM2:AM36">
    <sortCondition ref="AM1"/>
  </sortState>
  <conditionalFormatting sqref="D2:D29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opLeftCell="K1" workbookViewId="0">
      <selection activeCell="W11" sqref="W11"/>
    </sheetView>
  </sheetViews>
  <sheetFormatPr baseColWidth="10" defaultRowHeight="14" x14ac:dyDescent="0"/>
  <cols>
    <col min="1" max="1" width="9" bestFit="1" customWidth="1"/>
    <col min="2" max="2" width="7.6640625" bestFit="1" customWidth="1"/>
    <col min="3" max="3" width="10.33203125" bestFit="1" customWidth="1"/>
    <col min="4" max="4" width="11.33203125" bestFit="1" customWidth="1"/>
    <col min="5" max="5" width="18.83203125" bestFit="1" customWidth="1"/>
    <col min="6" max="7" width="9.33203125" bestFit="1" customWidth="1"/>
    <col min="8" max="9" width="10.1640625" bestFit="1" customWidth="1"/>
    <col min="10" max="10" width="23.6640625" bestFit="1" customWidth="1"/>
    <col min="11" max="11" width="7.1640625" bestFit="1" customWidth="1"/>
    <col min="12" max="12" width="3.1640625" bestFit="1" customWidth="1"/>
    <col min="13" max="13" width="9.33203125" bestFit="1" customWidth="1"/>
    <col min="14" max="14" width="7.83203125" bestFit="1" customWidth="1"/>
    <col min="15" max="15" width="8.5" bestFit="1" customWidth="1"/>
    <col min="16" max="16" width="8.6640625" bestFit="1" customWidth="1"/>
    <col min="17" max="17" width="4.83203125" bestFit="1" customWidth="1"/>
    <col min="18" max="18" width="3.83203125" bestFit="1" customWidth="1"/>
    <col min="19" max="19" width="10" bestFit="1" customWidth="1"/>
    <col min="20" max="20" width="16.83203125" bestFit="1" customWidth="1"/>
    <col min="21" max="22" width="12.5" bestFit="1" customWidth="1"/>
  </cols>
  <sheetData>
    <row r="1" spans="1:21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</row>
    <row r="2" spans="1:21">
      <c r="A2">
        <v>29</v>
      </c>
      <c r="B2" t="s">
        <v>73</v>
      </c>
      <c r="C2">
        <v>1</v>
      </c>
      <c r="D2">
        <v>29</v>
      </c>
      <c r="E2" t="s">
        <v>74</v>
      </c>
      <c r="F2" t="s">
        <v>75</v>
      </c>
      <c r="G2" t="s">
        <v>76</v>
      </c>
      <c r="H2">
        <v>17.381111000000001</v>
      </c>
      <c r="I2">
        <v>73.735556000000003</v>
      </c>
      <c r="J2">
        <v>920</v>
      </c>
      <c r="K2" t="s">
        <v>77</v>
      </c>
      <c r="L2">
        <v>0</v>
      </c>
      <c r="M2">
        <v>2942.3</v>
      </c>
      <c r="N2">
        <v>0</v>
      </c>
      <c r="O2">
        <v>73.75</v>
      </c>
      <c r="P2">
        <v>17.25</v>
      </c>
      <c r="Q2">
        <v>5</v>
      </c>
      <c r="R2">
        <v>1</v>
      </c>
      <c r="S2">
        <v>0</v>
      </c>
      <c r="T2" t="s">
        <v>78</v>
      </c>
      <c r="U2" t="s">
        <v>79</v>
      </c>
    </row>
    <row r="3" spans="1:21">
      <c r="A3">
        <v>46</v>
      </c>
      <c r="B3" t="s">
        <v>73</v>
      </c>
      <c r="C3">
        <v>1</v>
      </c>
      <c r="D3">
        <v>46</v>
      </c>
      <c r="E3" t="s">
        <v>80</v>
      </c>
      <c r="F3" t="s">
        <v>81</v>
      </c>
      <c r="G3" t="s">
        <v>82</v>
      </c>
      <c r="H3">
        <v>16.506388999999999</v>
      </c>
      <c r="I3">
        <v>80.604444000000001</v>
      </c>
      <c r="J3">
        <v>251360</v>
      </c>
      <c r="K3" t="s">
        <v>83</v>
      </c>
      <c r="L3">
        <v>0</v>
      </c>
      <c r="M3">
        <v>2949.97</v>
      </c>
      <c r="N3">
        <v>0</v>
      </c>
      <c r="O3">
        <v>80.75</v>
      </c>
      <c r="P3">
        <v>16.75</v>
      </c>
      <c r="Q3">
        <v>6</v>
      </c>
      <c r="R3">
        <v>15</v>
      </c>
      <c r="S3">
        <v>0</v>
      </c>
      <c r="T3" t="s">
        <v>78</v>
      </c>
      <c r="U3" t="s">
        <v>78</v>
      </c>
    </row>
    <row r="4" spans="1:21">
      <c r="A4">
        <v>59</v>
      </c>
      <c r="B4" t="s">
        <v>73</v>
      </c>
      <c r="C4">
        <v>1</v>
      </c>
      <c r="D4">
        <v>59</v>
      </c>
      <c r="E4" t="s">
        <v>46</v>
      </c>
      <c r="F4" t="s">
        <v>84</v>
      </c>
      <c r="G4" t="s">
        <v>85</v>
      </c>
      <c r="H4">
        <v>16.521388999999999</v>
      </c>
      <c r="I4">
        <v>80.588333000000006</v>
      </c>
      <c r="J4">
        <v>251360</v>
      </c>
      <c r="K4" t="s">
        <v>86</v>
      </c>
      <c r="L4">
        <v>0</v>
      </c>
      <c r="M4">
        <v>2949.97</v>
      </c>
      <c r="N4">
        <v>0</v>
      </c>
      <c r="O4">
        <v>80.75</v>
      </c>
      <c r="P4">
        <v>16.75</v>
      </c>
      <c r="Q4">
        <v>6</v>
      </c>
      <c r="R4">
        <v>15</v>
      </c>
      <c r="S4">
        <v>0</v>
      </c>
      <c r="T4" t="s">
        <v>78</v>
      </c>
      <c r="U4" t="s">
        <v>78</v>
      </c>
    </row>
    <row r="5" spans="1:21">
      <c r="A5">
        <v>44</v>
      </c>
      <c r="B5" t="s">
        <v>73</v>
      </c>
      <c r="C5">
        <v>1</v>
      </c>
      <c r="D5">
        <v>44</v>
      </c>
      <c r="E5" t="s">
        <v>34</v>
      </c>
      <c r="F5" t="s">
        <v>87</v>
      </c>
      <c r="G5" t="s">
        <v>88</v>
      </c>
      <c r="H5">
        <v>18.665555999999999</v>
      </c>
      <c r="I5">
        <v>74.003332999999998</v>
      </c>
      <c r="J5">
        <v>2205</v>
      </c>
      <c r="K5" t="s">
        <v>83</v>
      </c>
      <c r="L5">
        <v>3</v>
      </c>
      <c r="M5">
        <v>2917.98</v>
      </c>
      <c r="N5">
        <v>3</v>
      </c>
      <c r="O5">
        <v>74.25</v>
      </c>
      <c r="P5">
        <v>18.75</v>
      </c>
      <c r="Q5">
        <v>2</v>
      </c>
      <c r="R5">
        <v>2</v>
      </c>
      <c r="S5">
        <v>4</v>
      </c>
      <c r="T5">
        <v>2</v>
      </c>
      <c r="U5" t="s">
        <v>89</v>
      </c>
    </row>
    <row r="6" spans="1:21">
      <c r="A6">
        <v>13</v>
      </c>
      <c r="B6" t="s">
        <v>73</v>
      </c>
      <c r="C6">
        <v>1</v>
      </c>
      <c r="D6">
        <v>13</v>
      </c>
      <c r="E6" t="s">
        <v>8</v>
      </c>
      <c r="F6" t="s">
        <v>90</v>
      </c>
      <c r="G6" t="s">
        <v>91</v>
      </c>
      <c r="H6">
        <v>18.483611</v>
      </c>
      <c r="I6">
        <v>74.571111000000002</v>
      </c>
      <c r="J6">
        <v>11660</v>
      </c>
      <c r="K6" t="s">
        <v>83</v>
      </c>
      <c r="L6">
        <v>8</v>
      </c>
      <c r="M6">
        <v>2926.31</v>
      </c>
      <c r="N6">
        <v>8</v>
      </c>
      <c r="O6">
        <v>74.75</v>
      </c>
      <c r="P6">
        <v>18.25</v>
      </c>
      <c r="Q6">
        <v>3</v>
      </c>
      <c r="R6">
        <v>3</v>
      </c>
      <c r="S6">
        <v>3</v>
      </c>
      <c r="T6">
        <v>1</v>
      </c>
      <c r="U6" t="s">
        <v>92</v>
      </c>
    </row>
    <row r="7" spans="1:21">
      <c r="A7">
        <v>39</v>
      </c>
      <c r="B7" t="s">
        <v>73</v>
      </c>
      <c r="C7">
        <v>1</v>
      </c>
      <c r="D7">
        <v>39</v>
      </c>
      <c r="E7" t="s">
        <v>30</v>
      </c>
      <c r="F7" t="s">
        <v>93</v>
      </c>
      <c r="G7" t="s">
        <v>94</v>
      </c>
      <c r="H7">
        <v>17.972778000000002</v>
      </c>
      <c r="I7">
        <v>75.139722000000006</v>
      </c>
      <c r="J7">
        <v>22856</v>
      </c>
      <c r="K7" t="s">
        <v>83</v>
      </c>
      <c r="L7">
        <v>13</v>
      </c>
      <c r="M7">
        <v>2934.42</v>
      </c>
      <c r="N7">
        <v>13</v>
      </c>
      <c r="O7">
        <v>75.25</v>
      </c>
      <c r="P7">
        <v>17.75</v>
      </c>
      <c r="Q7">
        <v>4</v>
      </c>
      <c r="R7">
        <v>4</v>
      </c>
      <c r="S7">
        <v>4</v>
      </c>
      <c r="T7">
        <v>2</v>
      </c>
      <c r="U7" t="s">
        <v>89</v>
      </c>
    </row>
    <row r="8" spans="1:21">
      <c r="A8">
        <v>50</v>
      </c>
      <c r="B8" t="s">
        <v>73</v>
      </c>
      <c r="C8">
        <v>1</v>
      </c>
      <c r="D8">
        <v>50</v>
      </c>
      <c r="E8" t="s">
        <v>39</v>
      </c>
      <c r="F8" t="s">
        <v>95</v>
      </c>
      <c r="G8" t="s">
        <v>96</v>
      </c>
      <c r="H8">
        <v>17.911943999999998</v>
      </c>
      <c r="I8">
        <v>75.004999999999995</v>
      </c>
      <c r="J8">
        <v>7200</v>
      </c>
      <c r="K8" t="s">
        <v>83</v>
      </c>
      <c r="L8">
        <v>13</v>
      </c>
      <c r="M8">
        <v>2934.42</v>
      </c>
      <c r="N8">
        <v>13</v>
      </c>
      <c r="O8">
        <v>75.25</v>
      </c>
      <c r="P8">
        <v>17.75</v>
      </c>
      <c r="Q8">
        <v>4</v>
      </c>
      <c r="R8">
        <v>4</v>
      </c>
      <c r="S8">
        <v>4</v>
      </c>
      <c r="T8">
        <v>2</v>
      </c>
      <c r="U8" t="s">
        <v>89</v>
      </c>
    </row>
    <row r="9" spans="1:21">
      <c r="A9">
        <v>60</v>
      </c>
      <c r="B9" t="s">
        <v>73</v>
      </c>
      <c r="C9">
        <v>1</v>
      </c>
      <c r="D9">
        <v>60</v>
      </c>
      <c r="E9" t="s">
        <v>47</v>
      </c>
      <c r="F9" t="s">
        <v>97</v>
      </c>
      <c r="G9" t="s">
        <v>98</v>
      </c>
      <c r="H9">
        <v>17.534167</v>
      </c>
      <c r="I9">
        <v>75.885000000000005</v>
      </c>
      <c r="J9">
        <v>12092</v>
      </c>
      <c r="K9" t="s">
        <v>83</v>
      </c>
      <c r="L9">
        <v>14</v>
      </c>
      <c r="M9">
        <v>2934.42</v>
      </c>
      <c r="N9">
        <v>14</v>
      </c>
      <c r="O9">
        <v>75.75</v>
      </c>
      <c r="P9">
        <v>17.75</v>
      </c>
      <c r="Q9">
        <v>4</v>
      </c>
      <c r="R9">
        <v>5</v>
      </c>
      <c r="S9">
        <v>4</v>
      </c>
      <c r="T9">
        <v>2</v>
      </c>
      <c r="U9" t="s">
        <v>89</v>
      </c>
    </row>
    <row r="10" spans="1:21">
      <c r="A10">
        <v>25</v>
      </c>
      <c r="B10" t="s">
        <v>73</v>
      </c>
      <c r="C10">
        <v>1</v>
      </c>
      <c r="D10">
        <v>25</v>
      </c>
      <c r="E10" t="s">
        <v>18</v>
      </c>
      <c r="F10" t="s">
        <v>99</v>
      </c>
      <c r="G10" t="s">
        <v>100</v>
      </c>
      <c r="H10">
        <v>17.294722</v>
      </c>
      <c r="I10">
        <v>74.189166999999998</v>
      </c>
      <c r="J10">
        <v>5462</v>
      </c>
      <c r="K10" t="s">
        <v>83</v>
      </c>
      <c r="L10">
        <v>19</v>
      </c>
      <c r="M10">
        <v>2942.3</v>
      </c>
      <c r="N10">
        <v>19</v>
      </c>
      <c r="O10">
        <v>74.25</v>
      </c>
      <c r="P10">
        <v>17.25</v>
      </c>
      <c r="Q10">
        <v>5</v>
      </c>
      <c r="R10">
        <v>2</v>
      </c>
      <c r="S10">
        <v>4</v>
      </c>
      <c r="T10">
        <v>2</v>
      </c>
      <c r="U10" t="s">
        <v>89</v>
      </c>
    </row>
    <row r="11" spans="1:21">
      <c r="A11">
        <v>62</v>
      </c>
      <c r="B11" t="s">
        <v>73</v>
      </c>
      <c r="C11">
        <v>1</v>
      </c>
      <c r="D11">
        <v>62</v>
      </c>
      <c r="E11" t="s">
        <v>49</v>
      </c>
      <c r="F11" t="s">
        <v>101</v>
      </c>
      <c r="G11" t="s">
        <v>102</v>
      </c>
      <c r="H11">
        <v>17.271667000000001</v>
      </c>
      <c r="I11">
        <v>74.165555999999995</v>
      </c>
      <c r="J11">
        <v>1890</v>
      </c>
      <c r="K11" t="s">
        <v>103</v>
      </c>
      <c r="L11">
        <v>19</v>
      </c>
      <c r="M11">
        <v>2942.3</v>
      </c>
      <c r="N11">
        <v>19</v>
      </c>
      <c r="O11">
        <v>74.25</v>
      </c>
      <c r="P11">
        <v>17.25</v>
      </c>
      <c r="Q11">
        <v>5</v>
      </c>
      <c r="R11">
        <v>2</v>
      </c>
      <c r="S11">
        <v>4</v>
      </c>
      <c r="T11">
        <v>2</v>
      </c>
      <c r="U11" t="s">
        <v>89</v>
      </c>
    </row>
    <row r="12" spans="1:21">
      <c r="A12">
        <v>28</v>
      </c>
      <c r="B12" t="s">
        <v>73</v>
      </c>
      <c r="C12">
        <v>1</v>
      </c>
      <c r="D12">
        <v>28</v>
      </c>
      <c r="E12" t="s">
        <v>104</v>
      </c>
      <c r="F12" t="s">
        <v>105</v>
      </c>
      <c r="G12" t="s">
        <v>106</v>
      </c>
      <c r="H12">
        <v>17.286389</v>
      </c>
      <c r="I12">
        <v>75.638610999999997</v>
      </c>
      <c r="J12">
        <v>1640</v>
      </c>
      <c r="K12" t="s">
        <v>83</v>
      </c>
      <c r="L12">
        <v>22</v>
      </c>
      <c r="M12">
        <v>2942.3</v>
      </c>
      <c r="N12">
        <v>22</v>
      </c>
      <c r="O12">
        <v>75.75</v>
      </c>
      <c r="P12">
        <v>17.25</v>
      </c>
      <c r="Q12">
        <v>5</v>
      </c>
      <c r="R12">
        <v>5</v>
      </c>
      <c r="S12">
        <v>3</v>
      </c>
      <c r="T12">
        <v>1</v>
      </c>
      <c r="U12" t="s">
        <v>92</v>
      </c>
    </row>
    <row r="13" spans="1:21">
      <c r="A13">
        <v>52</v>
      </c>
      <c r="B13" t="s">
        <v>73</v>
      </c>
      <c r="C13">
        <v>1</v>
      </c>
      <c r="D13">
        <v>52</v>
      </c>
      <c r="E13" t="s">
        <v>107</v>
      </c>
      <c r="F13" t="s">
        <v>108</v>
      </c>
      <c r="G13" t="s">
        <v>109</v>
      </c>
      <c r="H13">
        <v>17.372778</v>
      </c>
      <c r="I13">
        <v>75.601388999999998</v>
      </c>
      <c r="J13">
        <v>630</v>
      </c>
      <c r="K13" t="s">
        <v>83</v>
      </c>
      <c r="L13">
        <v>22</v>
      </c>
      <c r="M13">
        <v>2942.3</v>
      </c>
      <c r="N13">
        <v>22</v>
      </c>
      <c r="O13">
        <v>75.75</v>
      </c>
      <c r="P13">
        <v>17.25</v>
      </c>
      <c r="Q13">
        <v>5</v>
      </c>
      <c r="R13">
        <v>5</v>
      </c>
      <c r="S13">
        <v>3</v>
      </c>
      <c r="T13">
        <v>1</v>
      </c>
      <c r="U13" t="s">
        <v>92</v>
      </c>
    </row>
    <row r="14" spans="1:21">
      <c r="A14">
        <v>55</v>
      </c>
      <c r="B14" t="s">
        <v>73</v>
      </c>
      <c r="C14">
        <v>1</v>
      </c>
      <c r="D14">
        <v>55</v>
      </c>
      <c r="E14" t="s">
        <v>42</v>
      </c>
      <c r="F14" t="s">
        <v>110</v>
      </c>
      <c r="G14" t="s">
        <v>111</v>
      </c>
      <c r="H14">
        <v>17.414166999999999</v>
      </c>
      <c r="I14">
        <v>75.844999999999999</v>
      </c>
      <c r="J14">
        <v>33916</v>
      </c>
      <c r="K14" t="s">
        <v>83</v>
      </c>
      <c r="L14">
        <v>22</v>
      </c>
      <c r="M14">
        <v>2942.3</v>
      </c>
      <c r="N14">
        <v>22</v>
      </c>
      <c r="O14">
        <v>75.75</v>
      </c>
      <c r="P14">
        <v>17.25</v>
      </c>
      <c r="Q14">
        <v>5</v>
      </c>
      <c r="R14">
        <v>5</v>
      </c>
      <c r="S14">
        <v>3</v>
      </c>
      <c r="T14">
        <v>1</v>
      </c>
      <c r="U14" t="s">
        <v>92</v>
      </c>
    </row>
    <row r="15" spans="1:21">
      <c r="A15">
        <v>23</v>
      </c>
      <c r="B15" t="s">
        <v>73</v>
      </c>
      <c r="C15">
        <v>1</v>
      </c>
      <c r="D15">
        <v>23</v>
      </c>
      <c r="E15" t="s">
        <v>16</v>
      </c>
      <c r="F15" t="s">
        <v>112</v>
      </c>
      <c r="G15" t="s">
        <v>113</v>
      </c>
      <c r="H15">
        <v>17.254166999999999</v>
      </c>
      <c r="I15">
        <v>77.464444</v>
      </c>
      <c r="J15">
        <v>1920</v>
      </c>
      <c r="K15" t="s">
        <v>114</v>
      </c>
      <c r="L15">
        <v>25</v>
      </c>
      <c r="M15">
        <v>2942.3</v>
      </c>
      <c r="N15">
        <v>25</v>
      </c>
      <c r="O15">
        <v>77.25</v>
      </c>
      <c r="P15">
        <v>17.25</v>
      </c>
      <c r="Q15">
        <v>5</v>
      </c>
      <c r="R15">
        <v>8</v>
      </c>
      <c r="S15">
        <v>7</v>
      </c>
      <c r="T15">
        <v>16</v>
      </c>
      <c r="U15" t="s">
        <v>115</v>
      </c>
    </row>
    <row r="16" spans="1:21">
      <c r="A16">
        <v>34</v>
      </c>
      <c r="B16" t="s">
        <v>73</v>
      </c>
      <c r="C16">
        <v>1</v>
      </c>
      <c r="D16">
        <v>34</v>
      </c>
      <c r="E16" t="s">
        <v>26</v>
      </c>
      <c r="F16" t="s">
        <v>116</v>
      </c>
      <c r="G16" t="s">
        <v>117</v>
      </c>
      <c r="H16">
        <v>17.2</v>
      </c>
      <c r="I16">
        <v>77.156666999999999</v>
      </c>
      <c r="J16">
        <v>7650</v>
      </c>
      <c r="K16" t="s">
        <v>118</v>
      </c>
      <c r="L16">
        <v>25</v>
      </c>
      <c r="M16">
        <v>2942.3</v>
      </c>
      <c r="N16">
        <v>25</v>
      </c>
      <c r="O16">
        <v>77.25</v>
      </c>
      <c r="P16">
        <v>17.25</v>
      </c>
      <c r="Q16">
        <v>5</v>
      </c>
      <c r="R16">
        <v>8</v>
      </c>
      <c r="S16">
        <v>7</v>
      </c>
      <c r="T16">
        <v>16</v>
      </c>
      <c r="U16" t="s">
        <v>115</v>
      </c>
    </row>
    <row r="17" spans="1:21">
      <c r="A17">
        <v>47</v>
      </c>
      <c r="B17" t="s">
        <v>73</v>
      </c>
      <c r="C17">
        <v>1</v>
      </c>
      <c r="D17">
        <v>47</v>
      </c>
      <c r="E17" t="s">
        <v>36</v>
      </c>
      <c r="F17" t="s">
        <v>119</v>
      </c>
      <c r="G17" t="s">
        <v>120</v>
      </c>
      <c r="H17">
        <v>17.417221999999999</v>
      </c>
      <c r="I17">
        <v>79.951389000000006</v>
      </c>
      <c r="J17">
        <v>2720</v>
      </c>
      <c r="K17" t="s">
        <v>121</v>
      </c>
      <c r="L17">
        <v>30</v>
      </c>
      <c r="M17">
        <v>2942.3</v>
      </c>
      <c r="N17">
        <v>30</v>
      </c>
      <c r="O17">
        <v>79.75</v>
      </c>
      <c r="P17">
        <v>17.25</v>
      </c>
      <c r="Q17">
        <v>5</v>
      </c>
      <c r="R17">
        <v>13</v>
      </c>
      <c r="S17">
        <v>5</v>
      </c>
      <c r="T17">
        <v>4</v>
      </c>
      <c r="U17" t="s">
        <v>122</v>
      </c>
    </row>
    <row r="18" spans="1:21">
      <c r="A18">
        <v>49</v>
      </c>
      <c r="B18" t="s">
        <v>73</v>
      </c>
      <c r="C18">
        <v>1</v>
      </c>
      <c r="D18">
        <v>49</v>
      </c>
      <c r="E18" t="s">
        <v>38</v>
      </c>
      <c r="F18" t="s">
        <v>123</v>
      </c>
      <c r="G18" t="s">
        <v>124</v>
      </c>
      <c r="H18">
        <v>16.855</v>
      </c>
      <c r="I18">
        <v>74.496667000000002</v>
      </c>
      <c r="J18">
        <v>1948</v>
      </c>
      <c r="K18" t="s">
        <v>125</v>
      </c>
      <c r="L18">
        <v>33</v>
      </c>
      <c r="M18">
        <v>2949.97</v>
      </c>
      <c r="N18">
        <v>33</v>
      </c>
      <c r="O18">
        <v>74.25</v>
      </c>
      <c r="P18">
        <v>16.75</v>
      </c>
      <c r="Q18">
        <v>6</v>
      </c>
      <c r="R18">
        <v>2</v>
      </c>
      <c r="S18">
        <v>3</v>
      </c>
      <c r="T18">
        <v>1</v>
      </c>
      <c r="U18" t="s">
        <v>92</v>
      </c>
    </row>
    <row r="19" spans="1:21">
      <c r="A19">
        <v>58</v>
      </c>
      <c r="B19" t="s">
        <v>73</v>
      </c>
      <c r="C19">
        <v>1</v>
      </c>
      <c r="D19">
        <v>58</v>
      </c>
      <c r="E19" t="s">
        <v>45</v>
      </c>
      <c r="F19" t="s">
        <v>126</v>
      </c>
      <c r="G19" t="s">
        <v>127</v>
      </c>
      <c r="H19">
        <v>16.560832999999999</v>
      </c>
      <c r="I19">
        <v>74.286944000000005</v>
      </c>
      <c r="J19">
        <v>550</v>
      </c>
      <c r="K19" t="s">
        <v>83</v>
      </c>
      <c r="L19">
        <v>33</v>
      </c>
      <c r="M19">
        <v>2949.97</v>
      </c>
      <c r="N19">
        <v>33</v>
      </c>
      <c r="O19">
        <v>74.25</v>
      </c>
      <c r="P19">
        <v>16.75</v>
      </c>
      <c r="Q19">
        <v>6</v>
      </c>
      <c r="R19">
        <v>2</v>
      </c>
      <c r="S19">
        <v>3</v>
      </c>
      <c r="T19">
        <v>1</v>
      </c>
      <c r="U19" t="s">
        <v>92</v>
      </c>
    </row>
    <row r="20" spans="1:21">
      <c r="A20">
        <v>3</v>
      </c>
      <c r="B20" t="s">
        <v>73</v>
      </c>
      <c r="C20">
        <v>1</v>
      </c>
      <c r="D20">
        <v>3</v>
      </c>
      <c r="E20" t="s">
        <v>128</v>
      </c>
      <c r="F20" t="s">
        <v>129</v>
      </c>
      <c r="G20" t="s">
        <v>130</v>
      </c>
      <c r="H20">
        <v>16.785556</v>
      </c>
      <c r="I20">
        <v>74.630832999999996</v>
      </c>
      <c r="J20">
        <v>12660</v>
      </c>
      <c r="K20" t="s">
        <v>131</v>
      </c>
      <c r="L20">
        <v>34</v>
      </c>
      <c r="M20">
        <v>2949.97</v>
      </c>
      <c r="N20">
        <v>34</v>
      </c>
      <c r="O20">
        <v>74.75</v>
      </c>
      <c r="P20">
        <v>16.75</v>
      </c>
      <c r="Q20">
        <v>6</v>
      </c>
      <c r="R20">
        <v>3</v>
      </c>
      <c r="S20">
        <v>3</v>
      </c>
      <c r="T20">
        <v>1</v>
      </c>
      <c r="U20" t="s">
        <v>92</v>
      </c>
    </row>
    <row r="21" spans="1:21">
      <c r="A21">
        <v>31</v>
      </c>
      <c r="B21" t="s">
        <v>73</v>
      </c>
      <c r="C21">
        <v>1</v>
      </c>
      <c r="D21">
        <v>31</v>
      </c>
      <c r="E21" t="s">
        <v>23</v>
      </c>
      <c r="F21" t="s">
        <v>132</v>
      </c>
      <c r="G21" t="s">
        <v>133</v>
      </c>
      <c r="H21">
        <v>16.686667</v>
      </c>
      <c r="I21">
        <v>74.602221999999998</v>
      </c>
      <c r="J21">
        <v>15190</v>
      </c>
      <c r="K21" t="s">
        <v>134</v>
      </c>
      <c r="L21">
        <v>34</v>
      </c>
      <c r="M21">
        <v>2949.97</v>
      </c>
      <c r="N21">
        <v>34</v>
      </c>
      <c r="O21">
        <v>74.75</v>
      </c>
      <c r="P21">
        <v>16.75</v>
      </c>
      <c r="Q21">
        <v>6</v>
      </c>
      <c r="R21">
        <v>3</v>
      </c>
      <c r="S21">
        <v>3</v>
      </c>
      <c r="T21">
        <v>1</v>
      </c>
      <c r="U21" t="s">
        <v>92</v>
      </c>
    </row>
    <row r="22" spans="1:21">
      <c r="A22">
        <v>43</v>
      </c>
      <c r="B22" t="s">
        <v>73</v>
      </c>
      <c r="C22">
        <v>1</v>
      </c>
      <c r="D22">
        <v>43</v>
      </c>
      <c r="E22" t="s">
        <v>135</v>
      </c>
      <c r="F22" t="s">
        <v>136</v>
      </c>
      <c r="G22" t="s">
        <v>137</v>
      </c>
      <c r="H22">
        <v>16.929444</v>
      </c>
      <c r="I22">
        <v>74.956389000000001</v>
      </c>
      <c r="J22">
        <v>690</v>
      </c>
      <c r="K22" t="s">
        <v>138</v>
      </c>
      <c r="L22">
        <v>34</v>
      </c>
      <c r="M22">
        <v>2949.97</v>
      </c>
      <c r="N22">
        <v>34</v>
      </c>
      <c r="O22">
        <v>74.75</v>
      </c>
      <c r="P22">
        <v>16.75</v>
      </c>
      <c r="Q22">
        <v>6</v>
      </c>
      <c r="R22">
        <v>3</v>
      </c>
      <c r="S22">
        <v>3</v>
      </c>
      <c r="T22">
        <v>1</v>
      </c>
      <c r="U22" t="s">
        <v>92</v>
      </c>
    </row>
    <row r="23" spans="1:21">
      <c r="A23">
        <v>48</v>
      </c>
      <c r="B23" t="s">
        <v>73</v>
      </c>
      <c r="C23">
        <v>1</v>
      </c>
      <c r="D23">
        <v>48</v>
      </c>
      <c r="E23" t="s">
        <v>37</v>
      </c>
      <c r="F23" t="s">
        <v>139</v>
      </c>
      <c r="G23" t="s">
        <v>140</v>
      </c>
      <c r="H23">
        <v>16.558333000000001</v>
      </c>
      <c r="I23">
        <v>74.501389000000003</v>
      </c>
      <c r="J23">
        <v>2322</v>
      </c>
      <c r="K23" t="s">
        <v>131</v>
      </c>
      <c r="L23">
        <v>34</v>
      </c>
      <c r="M23">
        <v>2949.97</v>
      </c>
      <c r="N23">
        <v>34</v>
      </c>
      <c r="O23">
        <v>74.75</v>
      </c>
      <c r="P23">
        <v>16.75</v>
      </c>
      <c r="Q23">
        <v>6</v>
      </c>
      <c r="R23">
        <v>3</v>
      </c>
      <c r="S23">
        <v>3</v>
      </c>
      <c r="T23">
        <v>1</v>
      </c>
      <c r="U23" t="s">
        <v>92</v>
      </c>
    </row>
    <row r="24" spans="1:21">
      <c r="A24">
        <v>57</v>
      </c>
      <c r="B24" t="s">
        <v>73</v>
      </c>
      <c r="C24">
        <v>1</v>
      </c>
      <c r="D24">
        <v>57</v>
      </c>
      <c r="E24" t="s">
        <v>44</v>
      </c>
      <c r="F24" t="s">
        <v>141</v>
      </c>
      <c r="G24" t="s">
        <v>142</v>
      </c>
      <c r="H24">
        <v>16.675556</v>
      </c>
      <c r="I24">
        <v>74.573611</v>
      </c>
      <c r="J24">
        <v>2425</v>
      </c>
      <c r="K24" t="s">
        <v>143</v>
      </c>
      <c r="L24">
        <v>34</v>
      </c>
      <c r="M24">
        <v>2949.97</v>
      </c>
      <c r="N24">
        <v>34</v>
      </c>
      <c r="O24">
        <v>74.75</v>
      </c>
      <c r="P24">
        <v>16.75</v>
      </c>
      <c r="Q24">
        <v>6</v>
      </c>
      <c r="R24">
        <v>3</v>
      </c>
      <c r="S24">
        <v>3</v>
      </c>
      <c r="T24">
        <v>1</v>
      </c>
      <c r="U24" t="s">
        <v>92</v>
      </c>
    </row>
    <row r="25" spans="1:21">
      <c r="A25">
        <v>63</v>
      </c>
      <c r="B25" t="s">
        <v>73</v>
      </c>
      <c r="C25">
        <v>1</v>
      </c>
      <c r="D25">
        <v>63</v>
      </c>
      <c r="E25" t="s">
        <v>50</v>
      </c>
      <c r="F25" t="s">
        <v>144</v>
      </c>
      <c r="G25" t="s">
        <v>145</v>
      </c>
      <c r="H25">
        <v>16.737221999999999</v>
      </c>
      <c r="I25">
        <v>77.122221999999994</v>
      </c>
      <c r="J25">
        <v>69863</v>
      </c>
      <c r="K25" t="s">
        <v>146</v>
      </c>
      <c r="L25">
        <v>39</v>
      </c>
      <c r="M25">
        <v>2949.97</v>
      </c>
      <c r="N25">
        <v>39</v>
      </c>
      <c r="O25">
        <v>77.25</v>
      </c>
      <c r="P25">
        <v>16.75</v>
      </c>
      <c r="Q25">
        <v>6</v>
      </c>
      <c r="R25">
        <v>8</v>
      </c>
      <c r="S25">
        <v>5</v>
      </c>
      <c r="T25">
        <v>4</v>
      </c>
      <c r="U25" t="s">
        <v>122</v>
      </c>
    </row>
    <row r="26" spans="1:21">
      <c r="A26">
        <v>9</v>
      </c>
      <c r="B26" t="s">
        <v>73</v>
      </c>
      <c r="C26">
        <v>1</v>
      </c>
      <c r="D26">
        <v>9</v>
      </c>
      <c r="E26" t="s">
        <v>147</v>
      </c>
      <c r="F26" t="s">
        <v>148</v>
      </c>
      <c r="G26" t="s">
        <v>149</v>
      </c>
      <c r="H26">
        <v>16.579999999999998</v>
      </c>
      <c r="I26">
        <v>79.430000000000007</v>
      </c>
      <c r="J26">
        <v>215350</v>
      </c>
      <c r="K26" t="s">
        <v>83</v>
      </c>
      <c r="L26">
        <v>43</v>
      </c>
      <c r="M26">
        <v>2949.97</v>
      </c>
      <c r="N26">
        <v>43</v>
      </c>
      <c r="O26">
        <v>79.25</v>
      </c>
      <c r="P26">
        <v>16.75</v>
      </c>
      <c r="Q26">
        <v>6</v>
      </c>
      <c r="R26">
        <v>12</v>
      </c>
      <c r="S26">
        <v>3</v>
      </c>
      <c r="T26">
        <v>1</v>
      </c>
      <c r="U26" t="s">
        <v>92</v>
      </c>
    </row>
    <row r="27" spans="1:21">
      <c r="A27">
        <v>16</v>
      </c>
      <c r="B27" t="s">
        <v>73</v>
      </c>
      <c r="C27">
        <v>1</v>
      </c>
      <c r="D27">
        <v>16</v>
      </c>
      <c r="E27" t="s">
        <v>11</v>
      </c>
      <c r="F27" t="s">
        <v>150</v>
      </c>
      <c r="G27" t="s">
        <v>151</v>
      </c>
      <c r="H27">
        <v>16.791944000000001</v>
      </c>
      <c r="I27">
        <v>79.335555999999997</v>
      </c>
      <c r="J27">
        <v>3100</v>
      </c>
      <c r="K27" t="s">
        <v>152</v>
      </c>
      <c r="L27">
        <v>43</v>
      </c>
      <c r="M27">
        <v>2949.97</v>
      </c>
      <c r="N27">
        <v>43</v>
      </c>
      <c r="O27">
        <v>79.25</v>
      </c>
      <c r="P27">
        <v>16.75</v>
      </c>
      <c r="Q27">
        <v>6</v>
      </c>
      <c r="R27">
        <v>12</v>
      </c>
      <c r="S27">
        <v>3</v>
      </c>
      <c r="T27">
        <v>1</v>
      </c>
      <c r="U27" t="s">
        <v>92</v>
      </c>
    </row>
    <row r="28" spans="1:21">
      <c r="A28">
        <v>10</v>
      </c>
      <c r="B28" t="s">
        <v>73</v>
      </c>
      <c r="C28">
        <v>1</v>
      </c>
      <c r="D28">
        <v>10</v>
      </c>
      <c r="E28" t="s">
        <v>7</v>
      </c>
      <c r="F28" t="s">
        <v>153</v>
      </c>
      <c r="G28" t="s">
        <v>154</v>
      </c>
      <c r="H28">
        <v>16.736944000000001</v>
      </c>
      <c r="I28">
        <v>79.668610999999999</v>
      </c>
      <c r="J28">
        <v>11501</v>
      </c>
      <c r="K28" t="s">
        <v>155</v>
      </c>
      <c r="L28">
        <v>44</v>
      </c>
      <c r="M28">
        <v>2949.97</v>
      </c>
      <c r="N28">
        <v>44</v>
      </c>
      <c r="O28">
        <v>79.75</v>
      </c>
      <c r="P28">
        <v>16.75</v>
      </c>
      <c r="Q28">
        <v>6</v>
      </c>
      <c r="R28">
        <v>13</v>
      </c>
      <c r="S28">
        <v>3</v>
      </c>
      <c r="T28">
        <v>1</v>
      </c>
      <c r="U28" t="s">
        <v>92</v>
      </c>
    </row>
    <row r="29" spans="1:21">
      <c r="A29">
        <v>45</v>
      </c>
      <c r="B29" t="s">
        <v>73</v>
      </c>
      <c r="C29">
        <v>1</v>
      </c>
      <c r="D29">
        <v>45</v>
      </c>
      <c r="E29" t="s">
        <v>35</v>
      </c>
      <c r="F29" t="s">
        <v>156</v>
      </c>
      <c r="G29" t="s">
        <v>157</v>
      </c>
      <c r="H29">
        <v>16.684443999999999</v>
      </c>
      <c r="I29">
        <v>79.658889000000002</v>
      </c>
      <c r="J29">
        <v>332330</v>
      </c>
      <c r="K29" t="s">
        <v>155</v>
      </c>
      <c r="L29">
        <v>44</v>
      </c>
      <c r="M29">
        <v>2949.97</v>
      </c>
      <c r="N29">
        <v>44</v>
      </c>
      <c r="O29">
        <v>79.75</v>
      </c>
      <c r="P29">
        <v>16.75</v>
      </c>
      <c r="Q29">
        <v>6</v>
      </c>
      <c r="R29">
        <v>13</v>
      </c>
      <c r="S29">
        <v>3</v>
      </c>
      <c r="T29">
        <v>1</v>
      </c>
      <c r="U29" t="s">
        <v>92</v>
      </c>
    </row>
    <row r="30" spans="1:21">
      <c r="A30">
        <v>26</v>
      </c>
      <c r="B30" t="s">
        <v>73</v>
      </c>
      <c r="C30">
        <v>1</v>
      </c>
      <c r="D30">
        <v>26</v>
      </c>
      <c r="E30" t="s">
        <v>19</v>
      </c>
      <c r="F30" t="s">
        <v>158</v>
      </c>
      <c r="G30" t="s">
        <v>159</v>
      </c>
      <c r="H30">
        <v>16.717500000000001</v>
      </c>
      <c r="I30">
        <v>80.317499999999995</v>
      </c>
      <c r="J30">
        <v>9854</v>
      </c>
      <c r="K30" t="s">
        <v>160</v>
      </c>
      <c r="L30">
        <v>45</v>
      </c>
      <c r="M30">
        <v>2949.97</v>
      </c>
      <c r="N30">
        <v>45</v>
      </c>
      <c r="O30">
        <v>80.25</v>
      </c>
      <c r="P30">
        <v>16.75</v>
      </c>
      <c r="Q30">
        <v>6</v>
      </c>
      <c r="R30">
        <v>14</v>
      </c>
      <c r="S30">
        <v>3</v>
      </c>
      <c r="T30">
        <v>1</v>
      </c>
      <c r="U30" t="s">
        <v>92</v>
      </c>
    </row>
    <row r="31" spans="1:21">
      <c r="A31">
        <v>33</v>
      </c>
      <c r="B31" t="s">
        <v>73</v>
      </c>
      <c r="C31">
        <v>1</v>
      </c>
      <c r="D31">
        <v>33</v>
      </c>
      <c r="E31" t="s">
        <v>25</v>
      </c>
      <c r="F31" t="s">
        <v>161</v>
      </c>
      <c r="G31" t="s">
        <v>162</v>
      </c>
      <c r="H31">
        <v>16.921389000000001</v>
      </c>
      <c r="I31">
        <v>80.355556000000007</v>
      </c>
      <c r="J31">
        <v>1850</v>
      </c>
      <c r="K31" t="s">
        <v>163</v>
      </c>
      <c r="L31">
        <v>45</v>
      </c>
      <c r="M31">
        <v>2949.97</v>
      </c>
      <c r="N31">
        <v>45</v>
      </c>
      <c r="O31">
        <v>80.25</v>
      </c>
      <c r="P31">
        <v>16.75</v>
      </c>
      <c r="Q31">
        <v>6</v>
      </c>
      <c r="R31">
        <v>14</v>
      </c>
      <c r="S31">
        <v>3</v>
      </c>
      <c r="T31">
        <v>1</v>
      </c>
      <c r="U31" t="s">
        <v>92</v>
      </c>
    </row>
    <row r="32" spans="1:21">
      <c r="A32">
        <v>42</v>
      </c>
      <c r="B32" t="s">
        <v>73</v>
      </c>
      <c r="C32">
        <v>1</v>
      </c>
      <c r="D32">
        <v>42</v>
      </c>
      <c r="E32" t="s">
        <v>164</v>
      </c>
      <c r="F32" t="s">
        <v>165</v>
      </c>
      <c r="G32" t="s">
        <v>166</v>
      </c>
      <c r="H32">
        <v>16.951667</v>
      </c>
      <c r="I32">
        <v>80.048610999999994</v>
      </c>
      <c r="J32">
        <v>2928</v>
      </c>
      <c r="K32" t="s">
        <v>86</v>
      </c>
      <c r="L32">
        <v>45</v>
      </c>
      <c r="M32">
        <v>2949.97</v>
      </c>
      <c r="N32">
        <v>45</v>
      </c>
      <c r="O32">
        <v>80.25</v>
      </c>
      <c r="P32">
        <v>16.75</v>
      </c>
      <c r="Q32">
        <v>6</v>
      </c>
      <c r="R32">
        <v>14</v>
      </c>
      <c r="S32">
        <v>3</v>
      </c>
      <c r="T32">
        <v>1</v>
      </c>
      <c r="U32" t="s">
        <v>92</v>
      </c>
    </row>
    <row r="33" spans="1:21">
      <c r="A33">
        <v>61</v>
      </c>
      <c r="B33" t="s">
        <v>73</v>
      </c>
      <c r="C33">
        <v>1</v>
      </c>
      <c r="D33">
        <v>61</v>
      </c>
      <c r="E33" t="s">
        <v>167</v>
      </c>
      <c r="F33" t="s">
        <v>168</v>
      </c>
      <c r="G33" t="s">
        <v>169</v>
      </c>
      <c r="H33">
        <v>16.788889000000001</v>
      </c>
      <c r="I33">
        <v>80.131388999999999</v>
      </c>
      <c r="J33">
        <v>235544</v>
      </c>
      <c r="K33" t="s">
        <v>170</v>
      </c>
      <c r="L33">
        <v>45</v>
      </c>
      <c r="M33">
        <v>2949.97</v>
      </c>
      <c r="N33">
        <v>45</v>
      </c>
      <c r="O33">
        <v>80.25</v>
      </c>
      <c r="P33">
        <v>16.75</v>
      </c>
      <c r="Q33">
        <v>6</v>
      </c>
      <c r="R33">
        <v>14</v>
      </c>
      <c r="S33">
        <v>3</v>
      </c>
      <c r="T33">
        <v>1</v>
      </c>
      <c r="U33" t="s">
        <v>92</v>
      </c>
    </row>
    <row r="34" spans="1:21">
      <c r="A34">
        <v>8</v>
      </c>
      <c r="B34" t="s">
        <v>73</v>
      </c>
      <c r="C34">
        <v>1</v>
      </c>
      <c r="D34">
        <v>8</v>
      </c>
      <c r="E34" t="s">
        <v>6</v>
      </c>
      <c r="F34" t="s">
        <v>171</v>
      </c>
      <c r="G34" t="s">
        <v>172</v>
      </c>
      <c r="H34">
        <v>16.059443999999999</v>
      </c>
      <c r="I34">
        <v>74.429167000000007</v>
      </c>
      <c r="J34">
        <v>1150</v>
      </c>
      <c r="K34" t="s">
        <v>173</v>
      </c>
      <c r="L34">
        <v>46</v>
      </c>
      <c r="M34">
        <v>2957.42</v>
      </c>
      <c r="N34">
        <v>46</v>
      </c>
      <c r="O34">
        <v>74.25</v>
      </c>
      <c r="P34">
        <v>16.25</v>
      </c>
      <c r="Q34">
        <v>7</v>
      </c>
      <c r="R34">
        <v>2</v>
      </c>
      <c r="S34">
        <v>3</v>
      </c>
      <c r="T34">
        <v>1</v>
      </c>
      <c r="U34" t="s">
        <v>92</v>
      </c>
    </row>
    <row r="35" spans="1:21">
      <c r="A35">
        <v>14</v>
      </c>
      <c r="B35" t="s">
        <v>73</v>
      </c>
      <c r="C35">
        <v>1</v>
      </c>
      <c r="D35">
        <v>14</v>
      </c>
      <c r="E35" t="s">
        <v>174</v>
      </c>
      <c r="F35" t="s">
        <v>175</v>
      </c>
      <c r="G35" t="s">
        <v>176</v>
      </c>
      <c r="H35">
        <v>16.190277999999999</v>
      </c>
      <c r="I35">
        <v>74.791388999999995</v>
      </c>
      <c r="J35">
        <v>2770</v>
      </c>
      <c r="K35" t="s">
        <v>177</v>
      </c>
      <c r="L35">
        <v>47</v>
      </c>
      <c r="M35">
        <v>2957.42</v>
      </c>
      <c r="N35">
        <v>47</v>
      </c>
      <c r="O35">
        <v>74.75</v>
      </c>
      <c r="P35">
        <v>16.25</v>
      </c>
      <c r="Q35">
        <v>7</v>
      </c>
      <c r="R35">
        <v>3</v>
      </c>
      <c r="S35">
        <v>3</v>
      </c>
      <c r="T35">
        <v>1</v>
      </c>
      <c r="U35" t="s">
        <v>92</v>
      </c>
    </row>
    <row r="36" spans="1:21">
      <c r="A36">
        <v>15</v>
      </c>
      <c r="B36" t="s">
        <v>73</v>
      </c>
      <c r="C36">
        <v>1</v>
      </c>
      <c r="D36">
        <v>15</v>
      </c>
      <c r="E36" t="s">
        <v>10</v>
      </c>
      <c r="F36" t="s">
        <v>178</v>
      </c>
      <c r="G36" t="s">
        <v>179</v>
      </c>
      <c r="H36">
        <v>16.225000000000001</v>
      </c>
      <c r="I36">
        <v>74.502778000000006</v>
      </c>
      <c r="J36">
        <v>1100</v>
      </c>
      <c r="K36" t="s">
        <v>173</v>
      </c>
      <c r="L36">
        <v>47</v>
      </c>
      <c r="M36">
        <v>2957.42</v>
      </c>
      <c r="N36">
        <v>47</v>
      </c>
      <c r="O36">
        <v>74.75</v>
      </c>
      <c r="P36">
        <v>16.25</v>
      </c>
      <c r="Q36">
        <v>7</v>
      </c>
      <c r="R36">
        <v>3</v>
      </c>
      <c r="S36">
        <v>3</v>
      </c>
      <c r="T36">
        <v>1</v>
      </c>
      <c r="U36" t="s">
        <v>92</v>
      </c>
    </row>
    <row r="37" spans="1:21">
      <c r="A37">
        <v>38</v>
      </c>
      <c r="B37" t="s">
        <v>73</v>
      </c>
      <c r="C37">
        <v>1</v>
      </c>
      <c r="D37">
        <v>38</v>
      </c>
      <c r="E37" t="s">
        <v>29</v>
      </c>
      <c r="F37" t="s">
        <v>180</v>
      </c>
      <c r="G37" t="s">
        <v>181</v>
      </c>
      <c r="H37">
        <v>16.331111</v>
      </c>
      <c r="I37">
        <v>75.199167000000003</v>
      </c>
      <c r="J37">
        <v>6734</v>
      </c>
      <c r="K37" t="s">
        <v>182</v>
      </c>
      <c r="L37">
        <v>48</v>
      </c>
      <c r="M37">
        <v>2957.42</v>
      </c>
      <c r="N37">
        <v>48</v>
      </c>
      <c r="O37">
        <v>75.25</v>
      </c>
      <c r="P37">
        <v>16.25</v>
      </c>
      <c r="Q37">
        <v>7</v>
      </c>
      <c r="R37">
        <v>4</v>
      </c>
      <c r="S37">
        <v>3</v>
      </c>
      <c r="T37">
        <v>1</v>
      </c>
      <c r="U37" t="s">
        <v>92</v>
      </c>
    </row>
    <row r="38" spans="1:21">
      <c r="A38">
        <v>2</v>
      </c>
      <c r="B38" t="s">
        <v>73</v>
      </c>
      <c r="C38">
        <v>1</v>
      </c>
      <c r="D38">
        <v>2</v>
      </c>
      <c r="E38" t="s">
        <v>183</v>
      </c>
      <c r="F38" t="s">
        <v>184</v>
      </c>
      <c r="G38" t="s">
        <v>185</v>
      </c>
      <c r="H38">
        <v>16.330832999999998</v>
      </c>
      <c r="I38">
        <v>75.886667000000003</v>
      </c>
      <c r="J38">
        <v>36286</v>
      </c>
      <c r="K38" t="s">
        <v>83</v>
      </c>
      <c r="L38">
        <v>49</v>
      </c>
      <c r="M38">
        <v>2957.42</v>
      </c>
      <c r="N38">
        <v>49</v>
      </c>
      <c r="O38">
        <v>75.75</v>
      </c>
      <c r="P38">
        <v>16.25</v>
      </c>
      <c r="Q38">
        <v>7</v>
      </c>
      <c r="R38">
        <v>5</v>
      </c>
      <c r="S38">
        <v>3</v>
      </c>
      <c r="T38">
        <v>1</v>
      </c>
      <c r="U38" t="s">
        <v>92</v>
      </c>
    </row>
    <row r="39" spans="1:21">
      <c r="A39">
        <v>4</v>
      </c>
      <c r="B39" t="s">
        <v>73</v>
      </c>
      <c r="C39">
        <v>1</v>
      </c>
      <c r="D39">
        <v>4</v>
      </c>
      <c r="E39" t="s">
        <v>186</v>
      </c>
      <c r="F39" t="s">
        <v>187</v>
      </c>
      <c r="G39" t="s">
        <v>188</v>
      </c>
      <c r="H39">
        <v>16.216111000000001</v>
      </c>
      <c r="I39">
        <v>75.734166999999999</v>
      </c>
      <c r="J39">
        <v>8610</v>
      </c>
      <c r="K39" t="s">
        <v>83</v>
      </c>
      <c r="L39">
        <v>49</v>
      </c>
      <c r="M39">
        <v>2957.42</v>
      </c>
      <c r="N39">
        <v>49</v>
      </c>
      <c r="O39">
        <v>75.75</v>
      </c>
      <c r="P39">
        <v>16.25</v>
      </c>
      <c r="Q39">
        <v>7</v>
      </c>
      <c r="R39">
        <v>5</v>
      </c>
      <c r="S39">
        <v>3</v>
      </c>
      <c r="T39">
        <v>1</v>
      </c>
      <c r="U39" t="s">
        <v>92</v>
      </c>
    </row>
    <row r="40" spans="1:21">
      <c r="A40">
        <v>12</v>
      </c>
      <c r="B40" t="s">
        <v>73</v>
      </c>
      <c r="C40">
        <v>1</v>
      </c>
      <c r="D40">
        <v>12</v>
      </c>
      <c r="E40" t="s">
        <v>189</v>
      </c>
      <c r="F40" t="s">
        <v>190</v>
      </c>
      <c r="G40" t="s">
        <v>191</v>
      </c>
      <c r="H40">
        <v>16.197778</v>
      </c>
      <c r="I40">
        <v>76.099722</v>
      </c>
      <c r="J40">
        <v>48900</v>
      </c>
      <c r="K40" t="s">
        <v>83</v>
      </c>
      <c r="L40">
        <v>50</v>
      </c>
      <c r="M40">
        <v>2957.42</v>
      </c>
      <c r="N40">
        <v>50</v>
      </c>
      <c r="O40">
        <v>76.25</v>
      </c>
      <c r="P40">
        <v>16.25</v>
      </c>
      <c r="Q40">
        <v>7</v>
      </c>
      <c r="R40">
        <v>6</v>
      </c>
      <c r="S40">
        <v>3</v>
      </c>
      <c r="T40">
        <v>1</v>
      </c>
      <c r="U40" t="s">
        <v>92</v>
      </c>
    </row>
    <row r="41" spans="1:21">
      <c r="A41">
        <v>21</v>
      </c>
      <c r="B41" t="s">
        <v>73</v>
      </c>
      <c r="C41">
        <v>1</v>
      </c>
      <c r="D41">
        <v>21</v>
      </c>
      <c r="E41" t="s">
        <v>192</v>
      </c>
      <c r="F41" t="s">
        <v>193</v>
      </c>
      <c r="G41" t="s">
        <v>194</v>
      </c>
      <c r="H41">
        <v>16.179444</v>
      </c>
      <c r="I41">
        <v>76.038332999999994</v>
      </c>
      <c r="J41">
        <v>11400</v>
      </c>
      <c r="K41" t="s">
        <v>83</v>
      </c>
      <c r="L41">
        <v>50</v>
      </c>
      <c r="M41">
        <v>2957.42</v>
      </c>
      <c r="N41">
        <v>50</v>
      </c>
      <c r="O41">
        <v>76.25</v>
      </c>
      <c r="P41">
        <v>16.25</v>
      </c>
      <c r="Q41">
        <v>7</v>
      </c>
      <c r="R41">
        <v>6</v>
      </c>
      <c r="S41">
        <v>3</v>
      </c>
      <c r="T41">
        <v>1</v>
      </c>
      <c r="U41" t="s">
        <v>92</v>
      </c>
    </row>
    <row r="42" spans="1:21">
      <c r="A42">
        <v>56</v>
      </c>
      <c r="B42" t="s">
        <v>73</v>
      </c>
      <c r="C42">
        <v>1</v>
      </c>
      <c r="D42">
        <v>56</v>
      </c>
      <c r="E42" t="s">
        <v>195</v>
      </c>
      <c r="F42" t="s">
        <v>196</v>
      </c>
      <c r="G42" t="s">
        <v>197</v>
      </c>
      <c r="H42">
        <v>16.484166999999999</v>
      </c>
      <c r="I42">
        <v>76.284443999999993</v>
      </c>
      <c r="J42">
        <v>2486</v>
      </c>
      <c r="K42" t="s">
        <v>198</v>
      </c>
      <c r="L42">
        <v>50</v>
      </c>
      <c r="M42">
        <v>2957.42</v>
      </c>
      <c r="N42">
        <v>50</v>
      </c>
      <c r="O42">
        <v>76.25</v>
      </c>
      <c r="P42">
        <v>16.25</v>
      </c>
      <c r="Q42">
        <v>7</v>
      </c>
      <c r="R42">
        <v>6</v>
      </c>
      <c r="S42">
        <v>3</v>
      </c>
      <c r="T42">
        <v>1</v>
      </c>
      <c r="U42" t="s">
        <v>92</v>
      </c>
    </row>
    <row r="43" spans="1:21">
      <c r="A43">
        <v>22</v>
      </c>
      <c r="B43" t="s">
        <v>73</v>
      </c>
      <c r="C43">
        <v>1</v>
      </c>
      <c r="D43">
        <v>22</v>
      </c>
      <c r="E43" t="s">
        <v>199</v>
      </c>
      <c r="F43" t="s">
        <v>200</v>
      </c>
      <c r="G43" t="s">
        <v>201</v>
      </c>
      <c r="H43">
        <v>16.490556000000002</v>
      </c>
      <c r="I43">
        <v>76.92</v>
      </c>
      <c r="J43">
        <v>55150</v>
      </c>
      <c r="K43" t="s">
        <v>202</v>
      </c>
      <c r="L43">
        <v>51</v>
      </c>
      <c r="M43">
        <v>2957.42</v>
      </c>
      <c r="N43">
        <v>51</v>
      </c>
      <c r="O43">
        <v>76.75</v>
      </c>
      <c r="P43">
        <v>16.25</v>
      </c>
      <c r="Q43">
        <v>7</v>
      </c>
      <c r="R43">
        <v>7</v>
      </c>
      <c r="S43">
        <v>2</v>
      </c>
      <c r="T43">
        <v>128</v>
      </c>
      <c r="U43" t="s">
        <v>203</v>
      </c>
    </row>
    <row r="44" spans="1:21">
      <c r="A44">
        <v>11</v>
      </c>
      <c r="B44" t="s">
        <v>73</v>
      </c>
      <c r="C44">
        <v>1</v>
      </c>
      <c r="D44">
        <v>11</v>
      </c>
      <c r="E44" t="s">
        <v>204</v>
      </c>
      <c r="F44" t="s">
        <v>205</v>
      </c>
      <c r="G44" t="s">
        <v>206</v>
      </c>
      <c r="H44">
        <v>16.381944000000001</v>
      </c>
      <c r="I44">
        <v>77.356943999999999</v>
      </c>
      <c r="J44">
        <v>129500</v>
      </c>
      <c r="K44" t="s">
        <v>83</v>
      </c>
      <c r="L44">
        <v>52</v>
      </c>
      <c r="M44">
        <v>2957.42</v>
      </c>
      <c r="N44">
        <v>52</v>
      </c>
      <c r="O44">
        <v>77.25</v>
      </c>
      <c r="P44">
        <v>16.25</v>
      </c>
      <c r="Q44">
        <v>7</v>
      </c>
      <c r="R44">
        <v>8</v>
      </c>
      <c r="S44">
        <v>3</v>
      </c>
      <c r="T44">
        <v>1</v>
      </c>
      <c r="U44" t="s">
        <v>92</v>
      </c>
    </row>
    <row r="45" spans="1:21">
      <c r="A45">
        <v>24</v>
      </c>
      <c r="B45" t="s">
        <v>73</v>
      </c>
      <c r="C45">
        <v>1</v>
      </c>
      <c r="D45">
        <v>24</v>
      </c>
      <c r="E45" t="s">
        <v>207</v>
      </c>
      <c r="F45" t="s">
        <v>208</v>
      </c>
      <c r="G45" t="s">
        <v>209</v>
      </c>
      <c r="H45">
        <v>16.259722</v>
      </c>
      <c r="I45">
        <v>77.844166999999999</v>
      </c>
      <c r="J45">
        <v>132920</v>
      </c>
      <c r="K45" t="s">
        <v>210</v>
      </c>
      <c r="L45">
        <v>53</v>
      </c>
      <c r="M45">
        <v>2957.42</v>
      </c>
      <c r="N45">
        <v>53</v>
      </c>
      <c r="O45">
        <v>77.75</v>
      </c>
      <c r="P45">
        <v>16.25</v>
      </c>
      <c r="Q45">
        <v>7</v>
      </c>
      <c r="R45">
        <v>9</v>
      </c>
      <c r="S45">
        <v>4</v>
      </c>
      <c r="T45">
        <v>2</v>
      </c>
      <c r="U45" t="s">
        <v>89</v>
      </c>
    </row>
    <row r="46" spans="1:21">
      <c r="A46">
        <v>37</v>
      </c>
      <c r="B46" t="s">
        <v>73</v>
      </c>
      <c r="C46">
        <v>1</v>
      </c>
      <c r="D46">
        <v>37</v>
      </c>
      <c r="E46" t="s">
        <v>211</v>
      </c>
      <c r="F46" t="s">
        <v>212</v>
      </c>
      <c r="G46" t="s">
        <v>213</v>
      </c>
      <c r="H46">
        <v>16.027221999999998</v>
      </c>
      <c r="I46">
        <v>78.271388999999999</v>
      </c>
      <c r="J46">
        <v>210500</v>
      </c>
      <c r="K46" t="s">
        <v>83</v>
      </c>
      <c r="L46">
        <v>54</v>
      </c>
      <c r="M46">
        <v>2957.42</v>
      </c>
      <c r="N46">
        <v>54</v>
      </c>
      <c r="O46">
        <v>78.25</v>
      </c>
      <c r="P46">
        <v>16.25</v>
      </c>
      <c r="Q46">
        <v>7</v>
      </c>
      <c r="R46">
        <v>10</v>
      </c>
      <c r="S46">
        <v>5</v>
      </c>
      <c r="T46">
        <v>4</v>
      </c>
      <c r="U46" t="s">
        <v>122</v>
      </c>
    </row>
    <row r="47" spans="1:21">
      <c r="A47">
        <v>64</v>
      </c>
      <c r="B47" t="s">
        <v>73</v>
      </c>
      <c r="C47">
        <v>1</v>
      </c>
      <c r="D47">
        <v>64</v>
      </c>
      <c r="E47" t="s">
        <v>214</v>
      </c>
      <c r="F47" t="s">
        <v>215</v>
      </c>
      <c r="G47" t="s">
        <v>216</v>
      </c>
      <c r="H47">
        <v>16.039166999999999</v>
      </c>
      <c r="I47">
        <v>78.046110999999996</v>
      </c>
      <c r="J47">
        <v>136620</v>
      </c>
      <c r="K47" t="s">
        <v>83</v>
      </c>
      <c r="L47">
        <v>54</v>
      </c>
      <c r="M47">
        <v>2957.42</v>
      </c>
      <c r="N47">
        <v>54</v>
      </c>
      <c r="O47">
        <v>78.25</v>
      </c>
      <c r="P47">
        <v>16.25</v>
      </c>
      <c r="Q47">
        <v>7</v>
      </c>
      <c r="R47">
        <v>10</v>
      </c>
      <c r="S47">
        <v>5</v>
      </c>
      <c r="T47">
        <v>4</v>
      </c>
      <c r="U47" t="s">
        <v>122</v>
      </c>
    </row>
    <row r="48" spans="1:21">
      <c r="A48">
        <v>53</v>
      </c>
      <c r="B48" t="s">
        <v>73</v>
      </c>
      <c r="C48">
        <v>1</v>
      </c>
      <c r="D48">
        <v>53</v>
      </c>
      <c r="E48" t="s">
        <v>217</v>
      </c>
      <c r="F48" t="s">
        <v>218</v>
      </c>
      <c r="G48" t="s">
        <v>219</v>
      </c>
      <c r="H48">
        <v>16.086389</v>
      </c>
      <c r="I48">
        <v>78.896666999999994</v>
      </c>
      <c r="J48">
        <v>206040</v>
      </c>
      <c r="K48" t="s">
        <v>83</v>
      </c>
      <c r="L48">
        <v>55</v>
      </c>
      <c r="M48">
        <v>2957.42</v>
      </c>
      <c r="N48">
        <v>55</v>
      </c>
      <c r="O48">
        <v>78.75</v>
      </c>
      <c r="P48">
        <v>16.25</v>
      </c>
      <c r="Q48">
        <v>7</v>
      </c>
      <c r="R48">
        <v>11</v>
      </c>
      <c r="S48">
        <v>3</v>
      </c>
      <c r="T48">
        <v>1</v>
      </c>
      <c r="U48" t="s">
        <v>92</v>
      </c>
    </row>
    <row r="49" spans="1:21">
      <c r="A49">
        <v>40</v>
      </c>
      <c r="B49" t="s">
        <v>73</v>
      </c>
      <c r="C49">
        <v>1</v>
      </c>
      <c r="D49">
        <v>40</v>
      </c>
      <c r="E49" t="s">
        <v>31</v>
      </c>
      <c r="F49" t="s">
        <v>220</v>
      </c>
      <c r="G49" t="s">
        <v>221</v>
      </c>
      <c r="H49">
        <v>15.571944</v>
      </c>
      <c r="I49">
        <v>75.371667000000002</v>
      </c>
      <c r="J49">
        <v>2952</v>
      </c>
      <c r="K49" t="s">
        <v>222</v>
      </c>
      <c r="L49">
        <v>59</v>
      </c>
      <c r="M49">
        <v>2964.65</v>
      </c>
      <c r="N49">
        <v>59</v>
      </c>
      <c r="O49">
        <v>75.25</v>
      </c>
      <c r="P49">
        <v>15.75</v>
      </c>
      <c r="Q49">
        <v>8</v>
      </c>
      <c r="R49">
        <v>4</v>
      </c>
      <c r="S49">
        <v>2</v>
      </c>
      <c r="T49">
        <v>128</v>
      </c>
      <c r="U49" t="s">
        <v>203</v>
      </c>
    </row>
    <row r="50" spans="1:21">
      <c r="A50">
        <v>7</v>
      </c>
      <c r="B50" t="s">
        <v>73</v>
      </c>
      <c r="C50">
        <v>1</v>
      </c>
      <c r="D50">
        <v>7</v>
      </c>
      <c r="E50" t="s">
        <v>5</v>
      </c>
      <c r="F50" t="s">
        <v>223</v>
      </c>
      <c r="G50" t="s">
        <v>224</v>
      </c>
      <c r="H50">
        <v>15.87</v>
      </c>
      <c r="I50">
        <v>75.724999999999994</v>
      </c>
      <c r="J50">
        <v>9373</v>
      </c>
      <c r="K50" t="s">
        <v>225</v>
      </c>
      <c r="L50">
        <v>60</v>
      </c>
      <c r="M50">
        <v>2964.65</v>
      </c>
      <c r="N50">
        <v>60</v>
      </c>
      <c r="O50">
        <v>75.75</v>
      </c>
      <c r="P50">
        <v>15.75</v>
      </c>
      <c r="Q50">
        <v>8</v>
      </c>
      <c r="R50">
        <v>5</v>
      </c>
      <c r="S50">
        <v>2</v>
      </c>
      <c r="T50">
        <v>128</v>
      </c>
      <c r="U50" t="s">
        <v>203</v>
      </c>
    </row>
    <row r="51" spans="1:21">
      <c r="A51">
        <v>54</v>
      </c>
      <c r="B51" t="s">
        <v>73</v>
      </c>
      <c r="C51">
        <v>1</v>
      </c>
      <c r="D51">
        <v>54</v>
      </c>
      <c r="E51" t="s">
        <v>226</v>
      </c>
      <c r="F51" t="s">
        <v>227</v>
      </c>
      <c r="G51" t="s">
        <v>228</v>
      </c>
      <c r="H51">
        <v>15.657778</v>
      </c>
      <c r="I51">
        <v>76.964721999999995</v>
      </c>
      <c r="J51">
        <v>23500</v>
      </c>
      <c r="K51" t="s">
        <v>229</v>
      </c>
      <c r="L51">
        <v>62</v>
      </c>
      <c r="M51">
        <v>2964.65</v>
      </c>
      <c r="N51">
        <v>62</v>
      </c>
      <c r="O51">
        <v>76.75</v>
      </c>
      <c r="P51">
        <v>15.75</v>
      </c>
      <c r="Q51">
        <v>8</v>
      </c>
      <c r="R51">
        <v>7</v>
      </c>
      <c r="S51">
        <v>3</v>
      </c>
      <c r="T51">
        <v>1</v>
      </c>
      <c r="U51" t="s">
        <v>230</v>
      </c>
    </row>
    <row r="52" spans="1:21">
      <c r="A52">
        <v>35</v>
      </c>
      <c r="B52" t="s">
        <v>73</v>
      </c>
      <c r="C52">
        <v>1</v>
      </c>
      <c r="D52">
        <v>35</v>
      </c>
      <c r="E52" t="s">
        <v>27</v>
      </c>
      <c r="F52" t="s">
        <v>231</v>
      </c>
      <c r="G52" t="s">
        <v>232</v>
      </c>
      <c r="H52">
        <v>15.948333</v>
      </c>
      <c r="I52">
        <v>77.430278000000001</v>
      </c>
      <c r="J52">
        <v>60630</v>
      </c>
      <c r="K52" t="s">
        <v>233</v>
      </c>
      <c r="L52">
        <v>63</v>
      </c>
      <c r="M52">
        <v>2964.65</v>
      </c>
      <c r="N52">
        <v>63</v>
      </c>
      <c r="O52">
        <v>77.25</v>
      </c>
      <c r="P52">
        <v>15.75</v>
      </c>
      <c r="Q52">
        <v>8</v>
      </c>
      <c r="R52">
        <v>8</v>
      </c>
      <c r="S52">
        <v>3</v>
      </c>
      <c r="T52">
        <v>1</v>
      </c>
      <c r="U52" t="s">
        <v>92</v>
      </c>
    </row>
    <row r="53" spans="1:21">
      <c r="A53">
        <v>5</v>
      </c>
      <c r="B53" t="s">
        <v>73</v>
      </c>
      <c r="C53">
        <v>1</v>
      </c>
      <c r="D53">
        <v>5</v>
      </c>
      <c r="E53" t="s">
        <v>3</v>
      </c>
      <c r="F53" t="s">
        <v>234</v>
      </c>
      <c r="G53" t="s">
        <v>235</v>
      </c>
      <c r="H53">
        <v>15.884167</v>
      </c>
      <c r="I53">
        <v>77.947500000000005</v>
      </c>
      <c r="J53">
        <v>67180</v>
      </c>
      <c r="K53" t="s">
        <v>236</v>
      </c>
      <c r="L53">
        <v>64</v>
      </c>
      <c r="M53">
        <v>2964.65</v>
      </c>
      <c r="N53">
        <v>64</v>
      </c>
      <c r="O53">
        <v>77.75</v>
      </c>
      <c r="P53">
        <v>15.75</v>
      </c>
      <c r="Q53">
        <v>8</v>
      </c>
      <c r="R53">
        <v>9</v>
      </c>
      <c r="S53">
        <v>3</v>
      </c>
      <c r="T53">
        <v>1</v>
      </c>
      <c r="U53" t="s">
        <v>92</v>
      </c>
    </row>
    <row r="54" spans="1:21">
      <c r="A54">
        <v>32</v>
      </c>
      <c r="B54" t="s">
        <v>73</v>
      </c>
      <c r="C54">
        <v>1</v>
      </c>
      <c r="D54">
        <v>32</v>
      </c>
      <c r="E54" t="s">
        <v>24</v>
      </c>
      <c r="F54" t="s">
        <v>237</v>
      </c>
      <c r="G54" t="s">
        <v>238</v>
      </c>
      <c r="H54">
        <v>15.753610999999999</v>
      </c>
      <c r="I54">
        <v>78.001110999999995</v>
      </c>
      <c r="J54">
        <v>2400</v>
      </c>
      <c r="K54" t="s">
        <v>233</v>
      </c>
      <c r="L54">
        <v>65</v>
      </c>
      <c r="M54">
        <v>2964.65</v>
      </c>
      <c r="N54">
        <v>65</v>
      </c>
      <c r="O54">
        <v>78.25</v>
      </c>
      <c r="P54">
        <v>15.75</v>
      </c>
      <c r="Q54">
        <v>8</v>
      </c>
      <c r="R54">
        <v>10</v>
      </c>
      <c r="S54">
        <v>2</v>
      </c>
      <c r="T54">
        <v>128</v>
      </c>
      <c r="U54" t="s">
        <v>203</v>
      </c>
    </row>
    <row r="55" spans="1:21">
      <c r="A55">
        <v>41</v>
      </c>
      <c r="B55" t="s">
        <v>73</v>
      </c>
      <c r="C55">
        <v>1</v>
      </c>
      <c r="D55">
        <v>41</v>
      </c>
      <c r="E55" t="s">
        <v>32</v>
      </c>
      <c r="F55" t="s">
        <v>239</v>
      </c>
      <c r="G55" t="s">
        <v>240</v>
      </c>
      <c r="H55">
        <v>15.491667</v>
      </c>
      <c r="I55">
        <v>76.718056000000004</v>
      </c>
      <c r="J55">
        <v>33018</v>
      </c>
      <c r="K55" t="s">
        <v>83</v>
      </c>
      <c r="L55">
        <v>70</v>
      </c>
      <c r="M55">
        <v>2971.65</v>
      </c>
      <c r="N55">
        <v>70</v>
      </c>
      <c r="O55">
        <v>76.75</v>
      </c>
      <c r="P55">
        <v>15.25</v>
      </c>
      <c r="Q55">
        <v>9</v>
      </c>
      <c r="R55">
        <v>7</v>
      </c>
      <c r="S55">
        <v>1</v>
      </c>
      <c r="T55">
        <v>64</v>
      </c>
      <c r="U55" t="s">
        <v>241</v>
      </c>
    </row>
    <row r="56" spans="1:21">
      <c r="A56">
        <v>17</v>
      </c>
      <c r="B56" t="s">
        <v>73</v>
      </c>
      <c r="C56">
        <v>1</v>
      </c>
      <c r="D56">
        <v>17</v>
      </c>
      <c r="E56" t="s">
        <v>12</v>
      </c>
      <c r="F56" t="s">
        <v>242</v>
      </c>
      <c r="G56" t="s">
        <v>243</v>
      </c>
      <c r="H56">
        <v>14.826110999999999</v>
      </c>
      <c r="I56">
        <v>75.673056000000003</v>
      </c>
      <c r="J56">
        <v>14582</v>
      </c>
      <c r="K56" t="s">
        <v>83</v>
      </c>
      <c r="L56">
        <v>72</v>
      </c>
      <c r="M56">
        <v>2978.43</v>
      </c>
      <c r="N56">
        <v>72</v>
      </c>
      <c r="O56">
        <v>75.75</v>
      </c>
      <c r="P56">
        <v>14.75</v>
      </c>
      <c r="Q56">
        <v>10</v>
      </c>
      <c r="R56">
        <v>5</v>
      </c>
      <c r="S56">
        <v>2</v>
      </c>
      <c r="T56">
        <v>128</v>
      </c>
      <c r="U56" t="s">
        <v>203</v>
      </c>
    </row>
    <row r="57" spans="1:21">
      <c r="A57">
        <v>36</v>
      </c>
      <c r="B57" t="s">
        <v>73</v>
      </c>
      <c r="C57">
        <v>1</v>
      </c>
      <c r="D57">
        <v>36</v>
      </c>
      <c r="E57" t="s">
        <v>28</v>
      </c>
      <c r="F57" t="s">
        <v>244</v>
      </c>
      <c r="G57" t="s">
        <v>245</v>
      </c>
      <c r="H57">
        <v>14.938611</v>
      </c>
      <c r="I57">
        <v>75.617500000000007</v>
      </c>
      <c r="J57">
        <v>4901</v>
      </c>
      <c r="K57" t="s">
        <v>83</v>
      </c>
      <c r="L57">
        <v>72</v>
      </c>
      <c r="M57">
        <v>2978.43</v>
      </c>
      <c r="N57">
        <v>72</v>
      </c>
      <c r="O57">
        <v>75.75</v>
      </c>
      <c r="P57">
        <v>14.75</v>
      </c>
      <c r="Q57">
        <v>10</v>
      </c>
      <c r="R57">
        <v>5</v>
      </c>
      <c r="S57">
        <v>2</v>
      </c>
      <c r="T57">
        <v>128</v>
      </c>
      <c r="U57" t="s">
        <v>203</v>
      </c>
    </row>
    <row r="58" spans="1:21">
      <c r="A58">
        <v>1</v>
      </c>
      <c r="B58" t="s">
        <v>73</v>
      </c>
      <c r="C58">
        <v>1</v>
      </c>
      <c r="D58">
        <v>1</v>
      </c>
      <c r="E58" t="s">
        <v>246</v>
      </c>
      <c r="F58" t="s">
        <v>247</v>
      </c>
      <c r="G58" t="s">
        <v>248</v>
      </c>
      <c r="H58">
        <v>14.7925</v>
      </c>
      <c r="I58">
        <v>76.726111000000003</v>
      </c>
      <c r="J58">
        <v>1725</v>
      </c>
      <c r="K58" t="s">
        <v>249</v>
      </c>
      <c r="L58">
        <v>74</v>
      </c>
      <c r="M58">
        <v>2978.43</v>
      </c>
      <c r="N58">
        <v>74</v>
      </c>
      <c r="O58">
        <v>76.75</v>
      </c>
      <c r="P58">
        <v>14.75</v>
      </c>
      <c r="Q58">
        <v>10</v>
      </c>
      <c r="R58">
        <v>7</v>
      </c>
      <c r="S58">
        <v>1</v>
      </c>
      <c r="T58">
        <v>64</v>
      </c>
      <c r="U58" t="s">
        <v>250</v>
      </c>
    </row>
    <row r="59" spans="1:21">
      <c r="A59">
        <v>6</v>
      </c>
      <c r="B59" t="s">
        <v>73</v>
      </c>
      <c r="C59">
        <v>1</v>
      </c>
      <c r="D59">
        <v>6</v>
      </c>
      <c r="E59" t="s">
        <v>4</v>
      </c>
      <c r="F59" t="s">
        <v>251</v>
      </c>
      <c r="G59" t="s">
        <v>252</v>
      </c>
      <c r="H59">
        <v>14.450278000000001</v>
      </c>
      <c r="I59">
        <v>75.775833000000006</v>
      </c>
      <c r="J59">
        <v>2300</v>
      </c>
      <c r="K59" t="s">
        <v>83</v>
      </c>
      <c r="L59">
        <v>75</v>
      </c>
      <c r="M59">
        <v>2984.99</v>
      </c>
      <c r="N59">
        <v>75</v>
      </c>
      <c r="O59">
        <v>75.75</v>
      </c>
      <c r="P59">
        <v>14.25</v>
      </c>
      <c r="Q59">
        <v>11</v>
      </c>
      <c r="R59">
        <v>5</v>
      </c>
      <c r="S59">
        <v>1</v>
      </c>
      <c r="T59">
        <v>64</v>
      </c>
      <c r="U59" t="s">
        <v>241</v>
      </c>
    </row>
    <row r="60" spans="1:21">
      <c r="A60">
        <v>19</v>
      </c>
      <c r="B60" t="s">
        <v>73</v>
      </c>
      <c r="C60">
        <v>1</v>
      </c>
      <c r="D60">
        <v>19</v>
      </c>
      <c r="E60" t="s">
        <v>14</v>
      </c>
      <c r="F60" t="s">
        <v>253</v>
      </c>
      <c r="G60" t="s">
        <v>254</v>
      </c>
      <c r="H60">
        <v>14.237778</v>
      </c>
      <c r="I60">
        <v>75.657499999999999</v>
      </c>
      <c r="J60">
        <v>7075</v>
      </c>
      <c r="K60" t="s">
        <v>83</v>
      </c>
      <c r="L60">
        <v>75</v>
      </c>
      <c r="M60">
        <v>2984.99</v>
      </c>
      <c r="N60">
        <v>75</v>
      </c>
      <c r="O60">
        <v>75.75</v>
      </c>
      <c r="P60">
        <v>14.25</v>
      </c>
      <c r="Q60">
        <v>11</v>
      </c>
      <c r="R60">
        <v>5</v>
      </c>
      <c r="S60">
        <v>1</v>
      </c>
      <c r="T60">
        <v>64</v>
      </c>
      <c r="U60" t="s">
        <v>241</v>
      </c>
    </row>
    <row r="61" spans="1:21">
      <c r="A61">
        <v>30</v>
      </c>
      <c r="B61" t="s">
        <v>73</v>
      </c>
      <c r="C61">
        <v>1</v>
      </c>
      <c r="D61">
        <v>30</v>
      </c>
      <c r="E61" t="s">
        <v>22</v>
      </c>
      <c r="F61" t="s">
        <v>255</v>
      </c>
      <c r="G61" t="s">
        <v>256</v>
      </c>
      <c r="H61">
        <v>14.495556000000001</v>
      </c>
      <c r="I61">
        <v>75.632499999999993</v>
      </c>
      <c r="J61">
        <v>1850</v>
      </c>
      <c r="K61" t="s">
        <v>83</v>
      </c>
      <c r="L61">
        <v>75</v>
      </c>
      <c r="M61">
        <v>2984.99</v>
      </c>
      <c r="N61">
        <v>75</v>
      </c>
      <c r="O61">
        <v>75.75</v>
      </c>
      <c r="P61">
        <v>14.25</v>
      </c>
      <c r="Q61">
        <v>11</v>
      </c>
      <c r="R61">
        <v>5</v>
      </c>
      <c r="S61">
        <v>1</v>
      </c>
      <c r="T61">
        <v>64</v>
      </c>
      <c r="U61" t="s">
        <v>241</v>
      </c>
    </row>
    <row r="62" spans="1:21">
      <c r="A62">
        <v>18</v>
      </c>
      <c r="B62" t="s">
        <v>73</v>
      </c>
      <c r="C62">
        <v>1</v>
      </c>
      <c r="D62">
        <v>18</v>
      </c>
      <c r="E62" t="s">
        <v>13</v>
      </c>
      <c r="F62" t="s">
        <v>257</v>
      </c>
      <c r="G62" t="s">
        <v>258</v>
      </c>
      <c r="H62">
        <v>13.976111</v>
      </c>
      <c r="I62">
        <v>75.685556000000005</v>
      </c>
      <c r="J62">
        <v>2990</v>
      </c>
      <c r="K62" t="s">
        <v>83</v>
      </c>
      <c r="L62">
        <v>78</v>
      </c>
      <c r="M62">
        <v>2991.33</v>
      </c>
      <c r="N62">
        <v>78</v>
      </c>
      <c r="O62">
        <v>75.75</v>
      </c>
      <c r="P62">
        <v>13.75</v>
      </c>
      <c r="Q62">
        <v>12</v>
      </c>
      <c r="R62">
        <v>5</v>
      </c>
      <c r="S62">
        <v>1</v>
      </c>
      <c r="T62">
        <v>64</v>
      </c>
      <c r="U62" t="s">
        <v>241</v>
      </c>
    </row>
    <row r="63" spans="1:21">
      <c r="A63">
        <v>51</v>
      </c>
      <c r="B63" t="s">
        <v>73</v>
      </c>
      <c r="C63">
        <v>1</v>
      </c>
      <c r="D63">
        <v>51</v>
      </c>
      <c r="E63" t="s">
        <v>40</v>
      </c>
      <c r="F63" t="s">
        <v>259</v>
      </c>
      <c r="G63" t="s">
        <v>260</v>
      </c>
      <c r="H63">
        <v>13.918889</v>
      </c>
      <c r="I63">
        <v>75.576943999999997</v>
      </c>
      <c r="J63">
        <v>2831</v>
      </c>
      <c r="K63" t="s">
        <v>83</v>
      </c>
      <c r="L63">
        <v>78</v>
      </c>
      <c r="M63">
        <v>2991.33</v>
      </c>
      <c r="N63">
        <v>78</v>
      </c>
      <c r="O63">
        <v>75.75</v>
      </c>
      <c r="P63">
        <v>13.75</v>
      </c>
      <c r="Q63">
        <v>12</v>
      </c>
      <c r="R63">
        <v>5</v>
      </c>
      <c r="S63">
        <v>1</v>
      </c>
      <c r="T63">
        <v>64</v>
      </c>
      <c r="U63" t="s">
        <v>241</v>
      </c>
    </row>
    <row r="64" spans="1:21">
      <c r="A64">
        <v>27</v>
      </c>
      <c r="B64" t="s">
        <v>73</v>
      </c>
      <c r="C64">
        <v>1</v>
      </c>
      <c r="D64">
        <v>27</v>
      </c>
      <c r="E64" t="s">
        <v>20</v>
      </c>
      <c r="F64" t="s">
        <v>261</v>
      </c>
      <c r="G64" t="s">
        <v>262</v>
      </c>
      <c r="H64">
        <v>13.751944</v>
      </c>
      <c r="I64">
        <v>76.316389000000001</v>
      </c>
      <c r="J64">
        <v>4320</v>
      </c>
      <c r="K64" t="s">
        <v>83</v>
      </c>
      <c r="L64">
        <v>79</v>
      </c>
      <c r="M64">
        <v>2991.33</v>
      </c>
      <c r="N64">
        <v>79</v>
      </c>
      <c r="O64">
        <v>76.25</v>
      </c>
      <c r="P64">
        <v>13.75</v>
      </c>
      <c r="Q64">
        <v>12</v>
      </c>
      <c r="R64">
        <v>6</v>
      </c>
      <c r="S64">
        <v>7</v>
      </c>
      <c r="T64">
        <v>16</v>
      </c>
      <c r="U64" t="s">
        <v>115</v>
      </c>
    </row>
    <row r="65" spans="1:21">
      <c r="A65">
        <v>20</v>
      </c>
      <c r="B65" t="s">
        <v>73</v>
      </c>
      <c r="C65">
        <v>1</v>
      </c>
      <c r="D65">
        <v>20</v>
      </c>
      <c r="E65" t="s">
        <v>263</v>
      </c>
      <c r="F65" t="s">
        <v>264</v>
      </c>
      <c r="G65" t="s">
        <v>265</v>
      </c>
      <c r="H65">
        <v>13.986389000000001</v>
      </c>
      <c r="I65">
        <v>76.749722000000006</v>
      </c>
      <c r="J65">
        <v>2585</v>
      </c>
      <c r="K65" t="s">
        <v>83</v>
      </c>
      <c r="L65">
        <v>80</v>
      </c>
      <c r="M65">
        <v>2991.33</v>
      </c>
      <c r="N65">
        <v>80</v>
      </c>
      <c r="O65">
        <v>76.75</v>
      </c>
      <c r="P65">
        <v>13.75</v>
      </c>
      <c r="Q65">
        <v>12</v>
      </c>
      <c r="R65">
        <v>7</v>
      </c>
      <c r="S65">
        <v>1</v>
      </c>
      <c r="T65">
        <v>64</v>
      </c>
      <c r="U65" t="s">
        <v>241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K20" sqref="K20"/>
    </sheetView>
  </sheetViews>
  <sheetFormatPr baseColWidth="10" defaultRowHeight="14" x14ac:dyDescent="0"/>
  <cols>
    <col min="1" max="1" width="18.83203125" style="2" bestFit="1" customWidth="1"/>
    <col min="2" max="3" width="10.1640625" style="2" bestFit="1" customWidth="1"/>
    <col min="4" max="4" width="7.83203125" style="2" bestFit="1" customWidth="1"/>
    <col min="5" max="5" width="8.6640625" style="2" bestFit="1" customWidth="1"/>
    <col min="6" max="6" width="8.5" style="2" bestFit="1" customWidth="1"/>
    <col min="7" max="7" width="4.83203125" bestFit="1" customWidth="1"/>
    <col min="8" max="8" width="3.83203125" bestFit="1" customWidth="1"/>
  </cols>
  <sheetData>
    <row r="1" spans="1:8">
      <c r="A1" s="3" t="s">
        <v>56</v>
      </c>
      <c r="B1" s="3" t="s">
        <v>59</v>
      </c>
      <c r="C1" s="3" t="s">
        <v>314</v>
      </c>
      <c r="D1" s="3" t="s">
        <v>65</v>
      </c>
      <c r="E1" s="3" t="s">
        <v>67</v>
      </c>
      <c r="F1" s="3" t="s">
        <v>66</v>
      </c>
      <c r="G1" s="4" t="s">
        <v>68</v>
      </c>
      <c r="H1" s="4" t="s">
        <v>69</v>
      </c>
    </row>
    <row r="2" spans="1:8">
      <c r="A2" s="7" t="s">
        <v>21</v>
      </c>
      <c r="B2" s="2">
        <v>17.381111000000001</v>
      </c>
      <c r="C2" s="2">
        <v>73.735556000000003</v>
      </c>
      <c r="D2" s="2">
        <v>0</v>
      </c>
      <c r="E2" s="2">
        <v>17.25</v>
      </c>
      <c r="F2" s="2">
        <v>73.75</v>
      </c>
      <c r="G2">
        <v>5</v>
      </c>
      <c r="H2">
        <v>1</v>
      </c>
    </row>
    <row r="3" spans="1:8">
      <c r="A3" s="2" t="s">
        <v>80</v>
      </c>
      <c r="B3" s="2">
        <v>16.506388999999999</v>
      </c>
      <c r="C3" s="2">
        <v>80.604444000000001</v>
      </c>
      <c r="D3" s="2">
        <v>0</v>
      </c>
      <c r="E3" s="2">
        <v>16.75</v>
      </c>
      <c r="F3" s="2">
        <v>80.75</v>
      </c>
      <c r="G3">
        <v>6</v>
      </c>
      <c r="H3">
        <v>15</v>
      </c>
    </row>
    <row r="4" spans="1:8">
      <c r="A4" s="2" t="s">
        <v>46</v>
      </c>
      <c r="B4" s="2">
        <v>16.521388999999999</v>
      </c>
      <c r="C4" s="2">
        <v>80.588333000000006</v>
      </c>
      <c r="D4" s="2">
        <v>0</v>
      </c>
      <c r="E4" s="2">
        <v>16.75</v>
      </c>
      <c r="F4" s="2">
        <v>80.75</v>
      </c>
      <c r="G4">
        <v>6</v>
      </c>
      <c r="H4">
        <v>15</v>
      </c>
    </row>
    <row r="5" spans="1:8">
      <c r="A5" s="2" t="s">
        <v>34</v>
      </c>
      <c r="B5" s="2">
        <v>18.665555999999999</v>
      </c>
      <c r="C5" s="2">
        <v>74.003332999999998</v>
      </c>
      <c r="D5" s="2">
        <v>3</v>
      </c>
      <c r="E5" s="2">
        <v>18.75</v>
      </c>
      <c r="F5" s="2">
        <v>74.25</v>
      </c>
      <c r="G5">
        <v>2</v>
      </c>
      <c r="H5">
        <v>2</v>
      </c>
    </row>
    <row r="6" spans="1:8">
      <c r="A6" s="2" t="s">
        <v>8</v>
      </c>
      <c r="B6" s="2">
        <v>18.483611</v>
      </c>
      <c r="C6" s="2">
        <v>74.571111000000002</v>
      </c>
      <c r="D6" s="2">
        <v>8</v>
      </c>
      <c r="E6" s="2">
        <v>18.25</v>
      </c>
      <c r="F6" s="2">
        <v>74.75</v>
      </c>
      <c r="G6">
        <v>3</v>
      </c>
      <c r="H6">
        <v>3</v>
      </c>
    </row>
    <row r="7" spans="1:8">
      <c r="A7" s="2" t="s">
        <v>30</v>
      </c>
      <c r="B7" s="2">
        <v>17.972778000000002</v>
      </c>
      <c r="C7" s="2">
        <v>75.139722000000006</v>
      </c>
      <c r="D7" s="2">
        <v>13</v>
      </c>
      <c r="E7" s="2">
        <v>17.75</v>
      </c>
      <c r="F7" s="2">
        <v>75.25</v>
      </c>
      <c r="G7">
        <v>4</v>
      </c>
      <c r="H7">
        <v>4</v>
      </c>
    </row>
    <row r="8" spans="1:8">
      <c r="A8" s="2" t="s">
        <v>39</v>
      </c>
      <c r="B8" s="2">
        <v>17.911943999999998</v>
      </c>
      <c r="C8" s="2">
        <v>75.004999999999995</v>
      </c>
      <c r="D8" s="2">
        <v>13</v>
      </c>
      <c r="E8" s="2">
        <v>17.75</v>
      </c>
      <c r="F8" s="2">
        <v>75.25</v>
      </c>
      <c r="G8">
        <v>4</v>
      </c>
      <c r="H8">
        <v>4</v>
      </c>
    </row>
    <row r="9" spans="1:8">
      <c r="A9" s="2" t="s">
        <v>47</v>
      </c>
      <c r="B9" s="2">
        <v>17.534167</v>
      </c>
      <c r="C9" s="2">
        <v>75.885000000000005</v>
      </c>
      <c r="D9" s="2">
        <v>14</v>
      </c>
      <c r="E9" s="2">
        <v>17.75</v>
      </c>
      <c r="F9" s="2">
        <v>75.75</v>
      </c>
      <c r="G9">
        <v>4</v>
      </c>
      <c r="H9">
        <v>5</v>
      </c>
    </row>
    <row r="10" spans="1:8">
      <c r="A10" s="2" t="s">
        <v>18</v>
      </c>
      <c r="B10" s="2">
        <v>17.294722</v>
      </c>
      <c r="C10" s="2">
        <v>74.189166999999998</v>
      </c>
      <c r="D10" s="2">
        <v>19</v>
      </c>
      <c r="E10" s="2">
        <v>17.25</v>
      </c>
      <c r="F10" s="2">
        <v>74.25</v>
      </c>
      <c r="G10">
        <v>5</v>
      </c>
      <c r="H10">
        <v>2</v>
      </c>
    </row>
    <row r="11" spans="1:8">
      <c r="A11" s="2" t="s">
        <v>49</v>
      </c>
      <c r="B11" s="2">
        <v>17.271667000000001</v>
      </c>
      <c r="C11" s="2">
        <v>74.165555999999995</v>
      </c>
      <c r="D11" s="2">
        <v>19</v>
      </c>
      <c r="E11" s="2">
        <v>17.25</v>
      </c>
      <c r="F11" s="2">
        <v>74.25</v>
      </c>
      <c r="G11">
        <v>5</v>
      </c>
      <c r="H11">
        <v>2</v>
      </c>
    </row>
    <row r="12" spans="1:8">
      <c r="A12" s="2" t="s">
        <v>104</v>
      </c>
      <c r="B12" s="2">
        <v>17.286389</v>
      </c>
      <c r="C12" s="2">
        <v>75.638610999999997</v>
      </c>
      <c r="D12" s="2">
        <v>22</v>
      </c>
      <c r="E12" s="2">
        <v>17.25</v>
      </c>
      <c r="F12" s="2">
        <v>75.75</v>
      </c>
      <c r="G12">
        <v>5</v>
      </c>
      <c r="H12">
        <v>5</v>
      </c>
    </row>
    <row r="13" spans="1:8">
      <c r="A13" s="2" t="s">
        <v>107</v>
      </c>
      <c r="B13" s="2">
        <v>17.372778</v>
      </c>
      <c r="C13" s="2">
        <v>75.601388999999998</v>
      </c>
      <c r="D13" s="2">
        <v>22</v>
      </c>
      <c r="E13" s="2">
        <v>17.25</v>
      </c>
      <c r="F13" s="2">
        <v>75.75</v>
      </c>
      <c r="G13">
        <v>5</v>
      </c>
      <c r="H13">
        <v>5</v>
      </c>
    </row>
    <row r="14" spans="1:8">
      <c r="A14" s="2" t="s">
        <v>42</v>
      </c>
      <c r="B14" s="2">
        <v>17.414166999999999</v>
      </c>
      <c r="C14" s="2">
        <v>75.844999999999999</v>
      </c>
      <c r="D14" s="2">
        <v>22</v>
      </c>
      <c r="E14" s="2">
        <v>17.25</v>
      </c>
      <c r="F14" s="2">
        <v>75.75</v>
      </c>
      <c r="G14">
        <v>5</v>
      </c>
      <c r="H14">
        <v>5</v>
      </c>
    </row>
    <row r="15" spans="1:8">
      <c r="A15" s="2" t="s">
        <v>16</v>
      </c>
      <c r="B15" s="2">
        <v>17.254166999999999</v>
      </c>
      <c r="C15" s="2">
        <v>77.464444</v>
      </c>
      <c r="D15" s="2">
        <v>25</v>
      </c>
      <c r="E15" s="2">
        <v>17.25</v>
      </c>
      <c r="F15" s="2">
        <v>77.25</v>
      </c>
      <c r="G15">
        <v>5</v>
      </c>
      <c r="H15">
        <v>8</v>
      </c>
    </row>
    <row r="16" spans="1:8">
      <c r="A16" s="2" t="s">
        <v>26</v>
      </c>
      <c r="B16" s="2">
        <v>17.2</v>
      </c>
      <c r="C16" s="2">
        <v>77.156666999999999</v>
      </c>
      <c r="D16" s="2">
        <v>25</v>
      </c>
      <c r="E16" s="2">
        <v>17.25</v>
      </c>
      <c r="F16" s="2">
        <v>77.25</v>
      </c>
      <c r="G16">
        <v>5</v>
      </c>
      <c r="H16">
        <v>8</v>
      </c>
    </row>
    <row r="17" spans="1:8">
      <c r="A17" s="2" t="s">
        <v>36</v>
      </c>
      <c r="B17" s="2">
        <v>17.417221999999999</v>
      </c>
      <c r="C17" s="2">
        <v>79.951389000000006</v>
      </c>
      <c r="D17" s="2">
        <v>30</v>
      </c>
      <c r="E17" s="2">
        <v>17.25</v>
      </c>
      <c r="F17" s="2">
        <v>79.75</v>
      </c>
      <c r="G17">
        <v>5</v>
      </c>
      <c r="H17">
        <v>13</v>
      </c>
    </row>
    <row r="18" spans="1:8">
      <c r="A18" s="2" t="s">
        <v>38</v>
      </c>
      <c r="B18" s="2">
        <v>16.855</v>
      </c>
      <c r="C18" s="2">
        <v>74.496667000000002</v>
      </c>
      <c r="D18" s="2">
        <v>33</v>
      </c>
      <c r="E18" s="2">
        <v>16.75</v>
      </c>
      <c r="F18" s="2">
        <v>74.25</v>
      </c>
      <c r="G18">
        <v>6</v>
      </c>
      <c r="H18">
        <v>2</v>
      </c>
    </row>
    <row r="19" spans="1:8">
      <c r="A19" s="2" t="s">
        <v>45</v>
      </c>
      <c r="B19" s="2">
        <v>16.560832999999999</v>
      </c>
      <c r="C19" s="2">
        <v>74.286944000000005</v>
      </c>
      <c r="D19" s="2">
        <v>33</v>
      </c>
      <c r="E19" s="2">
        <v>16.75</v>
      </c>
      <c r="F19" s="2">
        <v>74.25</v>
      </c>
      <c r="G19">
        <v>6</v>
      </c>
      <c r="H19">
        <v>2</v>
      </c>
    </row>
    <row r="20" spans="1:8">
      <c r="A20" s="2" t="s">
        <v>128</v>
      </c>
      <c r="B20" s="2">
        <v>16.785556</v>
      </c>
      <c r="C20" s="2">
        <v>74.630832999999996</v>
      </c>
      <c r="D20" s="2">
        <v>34</v>
      </c>
      <c r="E20" s="2">
        <v>16.75</v>
      </c>
      <c r="F20" s="2">
        <v>74.75</v>
      </c>
      <c r="G20">
        <v>6</v>
      </c>
      <c r="H20">
        <v>3</v>
      </c>
    </row>
    <row r="21" spans="1:8">
      <c r="A21" s="2" t="s">
        <v>23</v>
      </c>
      <c r="B21" s="2">
        <v>16.686667</v>
      </c>
      <c r="C21" s="2">
        <v>74.602221999999998</v>
      </c>
      <c r="D21" s="2">
        <v>34</v>
      </c>
      <c r="E21" s="2">
        <v>16.75</v>
      </c>
      <c r="F21" s="2">
        <v>74.75</v>
      </c>
      <c r="G21">
        <v>6</v>
      </c>
      <c r="H21">
        <v>3</v>
      </c>
    </row>
    <row r="22" spans="1:8">
      <c r="A22" s="2" t="s">
        <v>135</v>
      </c>
      <c r="B22" s="2">
        <v>16.929444</v>
      </c>
      <c r="C22" s="2">
        <v>74.956389000000001</v>
      </c>
      <c r="D22" s="2">
        <v>34</v>
      </c>
      <c r="E22" s="2">
        <v>16.75</v>
      </c>
      <c r="F22" s="2">
        <v>74.75</v>
      </c>
      <c r="G22">
        <v>6</v>
      </c>
      <c r="H22">
        <v>3</v>
      </c>
    </row>
    <row r="23" spans="1:8">
      <c r="A23" s="2" t="s">
        <v>37</v>
      </c>
      <c r="B23" s="2">
        <v>16.558333000000001</v>
      </c>
      <c r="C23" s="2">
        <v>74.501389000000003</v>
      </c>
      <c r="D23" s="2">
        <v>34</v>
      </c>
      <c r="E23" s="2">
        <v>16.75</v>
      </c>
      <c r="F23" s="2">
        <v>74.75</v>
      </c>
      <c r="G23">
        <v>6</v>
      </c>
      <c r="H23">
        <v>3</v>
      </c>
    </row>
    <row r="24" spans="1:8">
      <c r="A24" s="2" t="s">
        <v>44</v>
      </c>
      <c r="B24" s="2">
        <v>16.675556</v>
      </c>
      <c r="C24" s="2">
        <v>74.573611</v>
      </c>
      <c r="D24" s="2">
        <v>34</v>
      </c>
      <c r="E24" s="2">
        <v>16.75</v>
      </c>
      <c r="F24" s="2">
        <v>74.75</v>
      </c>
      <c r="G24">
        <v>6</v>
      </c>
      <c r="H24">
        <v>3</v>
      </c>
    </row>
    <row r="25" spans="1:8">
      <c r="A25" s="2" t="s">
        <v>50</v>
      </c>
      <c r="B25" s="2">
        <v>16.737221999999999</v>
      </c>
      <c r="C25" s="2">
        <v>77.122221999999994</v>
      </c>
      <c r="D25" s="2">
        <v>39</v>
      </c>
      <c r="E25" s="2">
        <v>16.75</v>
      </c>
      <c r="F25" s="2">
        <v>77.25</v>
      </c>
      <c r="G25">
        <v>6</v>
      </c>
      <c r="H25">
        <v>8</v>
      </c>
    </row>
    <row r="26" spans="1:8">
      <c r="A26" s="2" t="s">
        <v>147</v>
      </c>
      <c r="B26" s="2">
        <v>16.579999999999998</v>
      </c>
      <c r="C26" s="2">
        <v>79.430000000000007</v>
      </c>
      <c r="D26" s="2">
        <v>43</v>
      </c>
      <c r="E26" s="2">
        <v>16.75</v>
      </c>
      <c r="F26" s="2">
        <v>79.25</v>
      </c>
      <c r="G26">
        <v>6</v>
      </c>
      <c r="H26">
        <v>12</v>
      </c>
    </row>
    <row r="27" spans="1:8">
      <c r="A27" s="2" t="s">
        <v>11</v>
      </c>
      <c r="B27" s="2">
        <v>16.791944000000001</v>
      </c>
      <c r="C27" s="2">
        <v>79.335555999999997</v>
      </c>
      <c r="D27" s="2">
        <v>43</v>
      </c>
      <c r="E27" s="2">
        <v>16.75</v>
      </c>
      <c r="F27" s="2">
        <v>79.25</v>
      </c>
      <c r="G27">
        <v>6</v>
      </c>
      <c r="H27">
        <v>12</v>
      </c>
    </row>
    <row r="28" spans="1:8">
      <c r="A28" s="2" t="s">
        <v>7</v>
      </c>
      <c r="B28" s="2">
        <v>16.736944000000001</v>
      </c>
      <c r="C28" s="2">
        <v>79.668610999999999</v>
      </c>
      <c r="D28" s="2">
        <v>44</v>
      </c>
      <c r="E28" s="2">
        <v>16.75</v>
      </c>
      <c r="F28" s="2">
        <v>79.75</v>
      </c>
      <c r="G28">
        <v>6</v>
      </c>
      <c r="H28">
        <v>13</v>
      </c>
    </row>
    <row r="29" spans="1:8">
      <c r="A29" s="2" t="s">
        <v>35</v>
      </c>
      <c r="B29" s="2">
        <v>16.684443999999999</v>
      </c>
      <c r="C29" s="2">
        <v>79.658889000000002</v>
      </c>
      <c r="D29" s="2">
        <v>44</v>
      </c>
      <c r="E29" s="2">
        <v>16.75</v>
      </c>
      <c r="F29" s="2">
        <v>79.75</v>
      </c>
      <c r="G29">
        <v>6</v>
      </c>
      <c r="H29">
        <v>13</v>
      </c>
    </row>
    <row r="30" spans="1:8">
      <c r="A30" s="2" t="s">
        <v>19</v>
      </c>
      <c r="B30" s="2">
        <v>16.717500000000001</v>
      </c>
      <c r="C30" s="2">
        <v>80.317499999999995</v>
      </c>
      <c r="D30" s="2">
        <v>45</v>
      </c>
      <c r="E30" s="2">
        <v>16.75</v>
      </c>
      <c r="F30" s="2">
        <v>80.25</v>
      </c>
      <c r="G30">
        <v>6</v>
      </c>
      <c r="H30">
        <v>14</v>
      </c>
    </row>
    <row r="31" spans="1:8">
      <c r="A31" s="2" t="s">
        <v>25</v>
      </c>
      <c r="B31" s="2">
        <v>16.921389000000001</v>
      </c>
      <c r="C31" s="2">
        <v>80.355556000000007</v>
      </c>
      <c r="D31" s="2">
        <v>45</v>
      </c>
      <c r="E31" s="2">
        <v>16.75</v>
      </c>
      <c r="F31" s="2">
        <v>80.25</v>
      </c>
      <c r="G31">
        <v>6</v>
      </c>
      <c r="H31">
        <v>14</v>
      </c>
    </row>
    <row r="32" spans="1:8">
      <c r="A32" s="2" t="s">
        <v>33</v>
      </c>
      <c r="B32" s="2">
        <v>16.951667</v>
      </c>
      <c r="C32" s="2">
        <v>80.048610999999994</v>
      </c>
      <c r="D32" s="2">
        <v>45</v>
      </c>
      <c r="E32" s="2">
        <v>16.75</v>
      </c>
      <c r="F32" s="2">
        <v>80.25</v>
      </c>
      <c r="G32">
        <v>6</v>
      </c>
      <c r="H32">
        <v>14</v>
      </c>
    </row>
    <row r="33" spans="1:8">
      <c r="A33" s="2" t="s">
        <v>48</v>
      </c>
      <c r="B33" s="2">
        <v>16.788889000000001</v>
      </c>
      <c r="C33" s="2">
        <v>80.131388999999999</v>
      </c>
      <c r="D33" s="2">
        <v>45</v>
      </c>
      <c r="E33" s="2">
        <v>16.75</v>
      </c>
      <c r="F33" s="2">
        <v>80.25</v>
      </c>
      <c r="G33">
        <v>6</v>
      </c>
      <c r="H33">
        <v>14</v>
      </c>
    </row>
    <row r="34" spans="1:8">
      <c r="A34" s="2" t="s">
        <v>6</v>
      </c>
      <c r="B34" s="2">
        <v>16.059443999999999</v>
      </c>
      <c r="C34" s="2">
        <v>74.429167000000007</v>
      </c>
      <c r="D34" s="2">
        <v>46</v>
      </c>
      <c r="E34" s="2">
        <v>16.25</v>
      </c>
      <c r="F34" s="2">
        <v>74.25</v>
      </c>
      <c r="G34">
        <v>7</v>
      </c>
      <c r="H34">
        <v>2</v>
      </c>
    </row>
    <row r="35" spans="1:8">
      <c r="A35" s="2" t="s">
        <v>9</v>
      </c>
      <c r="B35" s="2">
        <v>16.190277999999999</v>
      </c>
      <c r="C35" s="2">
        <v>74.791388999999995</v>
      </c>
      <c r="D35" s="2">
        <v>47</v>
      </c>
      <c r="E35" s="2">
        <v>16.25</v>
      </c>
      <c r="F35" s="2">
        <v>74.75</v>
      </c>
      <c r="G35">
        <v>7</v>
      </c>
      <c r="H35">
        <v>3</v>
      </c>
    </row>
    <row r="36" spans="1:8">
      <c r="A36" s="2" t="s">
        <v>10</v>
      </c>
      <c r="B36" s="2">
        <v>16.225000000000001</v>
      </c>
      <c r="C36" s="2">
        <v>74.502778000000006</v>
      </c>
      <c r="D36" s="2">
        <v>47</v>
      </c>
      <c r="E36" s="2">
        <v>16.25</v>
      </c>
      <c r="F36" s="2">
        <v>74.75</v>
      </c>
      <c r="G36">
        <v>7</v>
      </c>
      <c r="H36">
        <v>3</v>
      </c>
    </row>
    <row r="37" spans="1:8">
      <c r="A37" s="2" t="s">
        <v>29</v>
      </c>
      <c r="B37" s="2">
        <v>16.331111</v>
      </c>
      <c r="C37" s="2">
        <v>75.199167000000003</v>
      </c>
      <c r="D37" s="2">
        <v>48</v>
      </c>
      <c r="E37" s="2">
        <v>16.25</v>
      </c>
      <c r="F37" s="2">
        <v>75.25</v>
      </c>
      <c r="G37">
        <v>7</v>
      </c>
      <c r="H37">
        <v>4</v>
      </c>
    </row>
    <row r="38" spans="1:8">
      <c r="A38" s="2" t="s">
        <v>183</v>
      </c>
      <c r="B38" s="2">
        <v>16.330832999999998</v>
      </c>
      <c r="C38" s="2">
        <v>75.886667000000003</v>
      </c>
      <c r="D38" s="2">
        <v>49</v>
      </c>
      <c r="E38" s="2">
        <v>16.25</v>
      </c>
      <c r="F38" s="2">
        <v>75.75</v>
      </c>
      <c r="G38">
        <v>7</v>
      </c>
      <c r="H38">
        <v>5</v>
      </c>
    </row>
    <row r="39" spans="1:8">
      <c r="A39" s="2" t="s">
        <v>186</v>
      </c>
      <c r="B39" s="2">
        <v>16.216111000000001</v>
      </c>
      <c r="C39" s="2">
        <v>75.734166999999999</v>
      </c>
      <c r="D39" s="2">
        <v>49</v>
      </c>
      <c r="E39" s="2">
        <v>16.25</v>
      </c>
      <c r="F39" s="2">
        <v>75.75</v>
      </c>
      <c r="G39">
        <v>7</v>
      </c>
      <c r="H39">
        <v>5</v>
      </c>
    </row>
    <row r="40" spans="1:8">
      <c r="A40" s="2" t="s">
        <v>189</v>
      </c>
      <c r="B40" s="2">
        <v>16.197778</v>
      </c>
      <c r="C40" s="2">
        <v>76.099722</v>
      </c>
      <c r="D40" s="2">
        <v>50</v>
      </c>
      <c r="E40" s="2">
        <v>16.25</v>
      </c>
      <c r="F40" s="2">
        <v>76.25</v>
      </c>
      <c r="G40">
        <v>7</v>
      </c>
      <c r="H40">
        <v>6</v>
      </c>
    </row>
    <row r="41" spans="1:8">
      <c r="A41" s="2" t="s">
        <v>192</v>
      </c>
      <c r="B41" s="2">
        <v>16.179444</v>
      </c>
      <c r="C41" s="2">
        <v>76.038332999999994</v>
      </c>
      <c r="D41" s="2">
        <v>50</v>
      </c>
      <c r="E41" s="2">
        <v>16.25</v>
      </c>
      <c r="F41" s="2">
        <v>76.25</v>
      </c>
      <c r="G41">
        <v>7</v>
      </c>
      <c r="H41">
        <v>6</v>
      </c>
    </row>
    <row r="42" spans="1:8">
      <c r="A42" s="2" t="s">
        <v>43</v>
      </c>
      <c r="B42" s="2">
        <v>16.484166999999999</v>
      </c>
      <c r="C42" s="2">
        <v>76.284443999999993</v>
      </c>
      <c r="D42" s="2">
        <v>50</v>
      </c>
      <c r="E42" s="2">
        <v>16.25</v>
      </c>
      <c r="F42" s="2">
        <v>76.25</v>
      </c>
      <c r="G42">
        <v>7</v>
      </c>
      <c r="H42">
        <v>6</v>
      </c>
    </row>
    <row r="43" spans="1:8">
      <c r="A43" s="2" t="s">
        <v>15</v>
      </c>
      <c r="B43" s="2">
        <v>16.490556000000002</v>
      </c>
      <c r="C43" s="2">
        <v>76.92</v>
      </c>
      <c r="D43" s="2">
        <v>51</v>
      </c>
      <c r="E43" s="2">
        <v>16.25</v>
      </c>
      <c r="F43" s="2">
        <v>76.75</v>
      </c>
      <c r="G43">
        <v>7</v>
      </c>
      <c r="H43">
        <v>7</v>
      </c>
    </row>
    <row r="44" spans="1:8">
      <c r="A44" s="2" t="s">
        <v>204</v>
      </c>
      <c r="B44" s="2">
        <v>16.381944000000001</v>
      </c>
      <c r="C44" s="2">
        <v>77.356943999999999</v>
      </c>
      <c r="D44" s="2">
        <v>52</v>
      </c>
      <c r="E44" s="2">
        <v>16.25</v>
      </c>
      <c r="F44" s="2">
        <v>77.25</v>
      </c>
      <c r="G44">
        <v>7</v>
      </c>
      <c r="H44">
        <v>8</v>
      </c>
    </row>
    <row r="45" spans="1:8">
      <c r="A45" s="2" t="s">
        <v>17</v>
      </c>
      <c r="B45" s="2">
        <v>16.259722</v>
      </c>
      <c r="C45" s="2">
        <v>77.844166999999999</v>
      </c>
      <c r="D45" s="2">
        <v>53</v>
      </c>
      <c r="E45" s="2">
        <v>16.25</v>
      </c>
      <c r="F45" s="2">
        <v>77.75</v>
      </c>
      <c r="G45">
        <v>7</v>
      </c>
      <c r="H45">
        <v>9</v>
      </c>
    </row>
    <row r="46" spans="1:8">
      <c r="A46" s="2" t="s">
        <v>211</v>
      </c>
      <c r="B46" s="2">
        <v>16.027221999999998</v>
      </c>
      <c r="C46" s="2">
        <v>78.271388999999999</v>
      </c>
      <c r="D46" s="2">
        <v>54</v>
      </c>
      <c r="E46" s="2">
        <v>16.25</v>
      </c>
      <c r="F46" s="2">
        <v>78.25</v>
      </c>
      <c r="G46">
        <v>7</v>
      </c>
      <c r="H46">
        <v>10</v>
      </c>
    </row>
    <row r="47" spans="1:8">
      <c r="A47" s="2" t="s">
        <v>214</v>
      </c>
      <c r="B47" s="2">
        <v>16.039166999999999</v>
      </c>
      <c r="C47" s="2">
        <v>78.046110999999996</v>
      </c>
      <c r="D47" s="2">
        <v>54</v>
      </c>
      <c r="E47" s="2">
        <v>16.25</v>
      </c>
      <c r="F47" s="2">
        <v>78.25</v>
      </c>
      <c r="G47">
        <v>7</v>
      </c>
      <c r="H47">
        <v>10</v>
      </c>
    </row>
    <row r="48" spans="1:8">
      <c r="A48" s="2" t="s">
        <v>217</v>
      </c>
      <c r="B48" s="2">
        <v>16.086389</v>
      </c>
      <c r="C48" s="2">
        <v>78.896666999999994</v>
      </c>
      <c r="D48" s="2">
        <v>55</v>
      </c>
      <c r="E48" s="2">
        <v>16.25</v>
      </c>
      <c r="F48" s="2">
        <v>78.75</v>
      </c>
      <c r="G48">
        <v>7</v>
      </c>
      <c r="H48">
        <v>11</v>
      </c>
    </row>
    <row r="49" spans="1:8">
      <c r="A49" s="2" t="s">
        <v>31</v>
      </c>
      <c r="B49" s="2">
        <v>15.571944</v>
      </c>
      <c r="C49" s="2">
        <v>75.371667000000002</v>
      </c>
      <c r="D49" s="2">
        <v>59</v>
      </c>
      <c r="E49" s="2">
        <v>15.75</v>
      </c>
      <c r="F49" s="2">
        <v>75.25</v>
      </c>
      <c r="G49">
        <v>8</v>
      </c>
      <c r="H49">
        <v>4</v>
      </c>
    </row>
    <row r="50" spans="1:8">
      <c r="A50" s="2" t="s">
        <v>5</v>
      </c>
      <c r="B50" s="2">
        <v>15.87</v>
      </c>
      <c r="C50" s="2">
        <v>75.724999999999994</v>
      </c>
      <c r="D50" s="2">
        <v>60</v>
      </c>
      <c r="E50" s="2">
        <v>15.75</v>
      </c>
      <c r="F50" s="2">
        <v>75.75</v>
      </c>
      <c r="G50">
        <v>8</v>
      </c>
      <c r="H50">
        <v>5</v>
      </c>
    </row>
    <row r="51" spans="1:8">
      <c r="A51" s="2" t="s">
        <v>41</v>
      </c>
      <c r="B51" s="2">
        <v>15.657778</v>
      </c>
      <c r="C51" s="2">
        <v>76.964721999999995</v>
      </c>
      <c r="D51" s="2">
        <v>62</v>
      </c>
      <c r="E51" s="2">
        <v>15.75</v>
      </c>
      <c r="F51" s="2">
        <v>76.75</v>
      </c>
      <c r="G51">
        <v>8</v>
      </c>
      <c r="H51">
        <v>7</v>
      </c>
    </row>
    <row r="52" spans="1:8">
      <c r="A52" s="2" t="s">
        <v>27</v>
      </c>
      <c r="B52" s="2">
        <v>15.948333</v>
      </c>
      <c r="C52" s="2">
        <v>77.430278000000001</v>
      </c>
      <c r="D52" s="2">
        <v>63</v>
      </c>
      <c r="E52" s="2">
        <v>15.75</v>
      </c>
      <c r="F52" s="2">
        <v>77.25</v>
      </c>
      <c r="G52">
        <v>8</v>
      </c>
      <c r="H52">
        <v>8</v>
      </c>
    </row>
    <row r="53" spans="1:8">
      <c r="A53" s="2" t="s">
        <v>3</v>
      </c>
      <c r="B53" s="2">
        <v>15.884167</v>
      </c>
      <c r="C53" s="2">
        <v>77.947500000000005</v>
      </c>
      <c r="D53" s="2">
        <v>64</v>
      </c>
      <c r="E53" s="2">
        <v>15.75</v>
      </c>
      <c r="F53" s="2">
        <v>77.75</v>
      </c>
      <c r="G53">
        <v>8</v>
      </c>
      <c r="H53">
        <v>9</v>
      </c>
    </row>
    <row r="54" spans="1:8">
      <c r="A54" s="2" t="s">
        <v>24</v>
      </c>
      <c r="B54" s="2">
        <v>15.753610999999999</v>
      </c>
      <c r="C54" s="2">
        <v>78.001110999999995</v>
      </c>
      <c r="D54" s="2">
        <v>65</v>
      </c>
      <c r="E54" s="2">
        <v>15.75</v>
      </c>
      <c r="F54" s="2">
        <v>78.25</v>
      </c>
      <c r="G54">
        <v>8</v>
      </c>
      <c r="H54">
        <v>10</v>
      </c>
    </row>
    <row r="55" spans="1:8">
      <c r="A55" s="2" t="s">
        <v>32</v>
      </c>
      <c r="B55" s="2">
        <v>15.491667</v>
      </c>
      <c r="C55" s="2">
        <v>76.718056000000004</v>
      </c>
      <c r="D55" s="2">
        <v>70</v>
      </c>
      <c r="E55" s="2">
        <v>15.25</v>
      </c>
      <c r="F55" s="2">
        <v>76.75</v>
      </c>
      <c r="G55">
        <v>9</v>
      </c>
      <c r="H55">
        <v>7</v>
      </c>
    </row>
    <row r="56" spans="1:8">
      <c r="A56" s="2" t="s">
        <v>12</v>
      </c>
      <c r="B56" s="2">
        <v>14.826110999999999</v>
      </c>
      <c r="C56" s="2">
        <v>75.673056000000003</v>
      </c>
      <c r="D56" s="2">
        <v>72</v>
      </c>
      <c r="E56" s="2">
        <v>14.75</v>
      </c>
      <c r="F56" s="2">
        <v>75.75</v>
      </c>
      <c r="G56">
        <v>10</v>
      </c>
      <c r="H56">
        <v>5</v>
      </c>
    </row>
    <row r="57" spans="1:8">
      <c r="A57" s="2" t="s">
        <v>28</v>
      </c>
      <c r="B57" s="2">
        <v>14.938611</v>
      </c>
      <c r="C57" s="2">
        <v>75.617500000000007</v>
      </c>
      <c r="D57" s="2">
        <v>72</v>
      </c>
      <c r="E57" s="2">
        <v>14.75</v>
      </c>
      <c r="F57" s="2">
        <v>75.75</v>
      </c>
      <c r="G57">
        <v>10</v>
      </c>
      <c r="H57">
        <v>5</v>
      </c>
    </row>
    <row r="58" spans="1:8">
      <c r="A58" s="2" t="s">
        <v>246</v>
      </c>
      <c r="B58" s="2">
        <v>14.7925</v>
      </c>
      <c r="C58" s="2">
        <v>76.726111000000003</v>
      </c>
      <c r="D58" s="2">
        <v>74</v>
      </c>
      <c r="E58" s="2">
        <v>14.75</v>
      </c>
      <c r="F58" s="2">
        <v>76.75</v>
      </c>
      <c r="G58">
        <v>10</v>
      </c>
      <c r="H58">
        <v>7</v>
      </c>
    </row>
    <row r="59" spans="1:8">
      <c r="A59" s="2" t="s">
        <v>4</v>
      </c>
      <c r="B59" s="2">
        <v>14.450278000000001</v>
      </c>
      <c r="C59" s="2">
        <v>75.775833000000006</v>
      </c>
      <c r="D59" s="2">
        <v>75</v>
      </c>
      <c r="E59" s="2">
        <v>14.25</v>
      </c>
      <c r="F59" s="2">
        <v>75.75</v>
      </c>
      <c r="G59">
        <v>11</v>
      </c>
      <c r="H59">
        <v>5</v>
      </c>
    </row>
    <row r="60" spans="1:8">
      <c r="A60" s="2" t="s">
        <v>14</v>
      </c>
      <c r="B60" s="2">
        <v>14.237778</v>
      </c>
      <c r="C60" s="2">
        <v>75.657499999999999</v>
      </c>
      <c r="D60" s="2">
        <v>75</v>
      </c>
      <c r="E60" s="2">
        <v>14.25</v>
      </c>
      <c r="F60" s="2">
        <v>75.75</v>
      </c>
      <c r="G60">
        <v>11</v>
      </c>
      <c r="H60">
        <v>5</v>
      </c>
    </row>
    <row r="61" spans="1:8">
      <c r="A61" s="2" t="s">
        <v>22</v>
      </c>
      <c r="B61" s="2">
        <v>14.495556000000001</v>
      </c>
      <c r="C61" s="2">
        <v>75.632499999999993</v>
      </c>
      <c r="D61" s="2">
        <v>75</v>
      </c>
      <c r="E61" s="2">
        <v>14.25</v>
      </c>
      <c r="F61" s="2">
        <v>75.75</v>
      </c>
      <c r="G61">
        <v>11</v>
      </c>
      <c r="H61">
        <v>5</v>
      </c>
    </row>
    <row r="62" spans="1:8">
      <c r="A62" s="2" t="s">
        <v>13</v>
      </c>
      <c r="B62" s="2">
        <v>13.976111</v>
      </c>
      <c r="C62" s="2">
        <v>75.685556000000005</v>
      </c>
      <c r="D62" s="2">
        <v>78</v>
      </c>
      <c r="E62" s="2">
        <v>13.75</v>
      </c>
      <c r="F62" s="2">
        <v>75.75</v>
      </c>
      <c r="G62">
        <v>12</v>
      </c>
      <c r="H62">
        <v>5</v>
      </c>
    </row>
    <row r="63" spans="1:8">
      <c r="A63" s="2" t="s">
        <v>40</v>
      </c>
      <c r="B63" s="2">
        <v>13.918889</v>
      </c>
      <c r="C63" s="2">
        <v>75.576943999999997</v>
      </c>
      <c r="D63" s="2">
        <v>78</v>
      </c>
      <c r="E63" s="2">
        <v>13.75</v>
      </c>
      <c r="F63" s="2">
        <v>75.75</v>
      </c>
      <c r="G63">
        <v>12</v>
      </c>
      <c r="H63">
        <v>5</v>
      </c>
    </row>
    <row r="64" spans="1:8">
      <c r="A64" s="2" t="s">
        <v>20</v>
      </c>
      <c r="B64" s="2">
        <v>13.751944</v>
      </c>
      <c r="C64" s="2">
        <v>76.316389000000001</v>
      </c>
      <c r="D64" s="2">
        <v>79</v>
      </c>
      <c r="E64" s="2">
        <v>13.75</v>
      </c>
      <c r="F64" s="2">
        <v>76.25</v>
      </c>
      <c r="G64">
        <v>12</v>
      </c>
      <c r="H64">
        <v>6</v>
      </c>
    </row>
    <row r="65" spans="1:8">
      <c r="A65" s="2" t="s">
        <v>263</v>
      </c>
      <c r="B65" s="2">
        <v>13.986389000000001</v>
      </c>
      <c r="C65" s="2">
        <v>76.749722000000006</v>
      </c>
      <c r="D65" s="2">
        <v>80</v>
      </c>
      <c r="E65" s="2">
        <v>13.75</v>
      </c>
      <c r="F65" s="2">
        <v>76.75</v>
      </c>
      <c r="G65">
        <v>12</v>
      </c>
      <c r="H65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E25" sqref="E25"/>
    </sheetView>
  </sheetViews>
  <sheetFormatPr baseColWidth="10" defaultColWidth="8.83203125" defaultRowHeight="14" x14ac:dyDescent="0"/>
  <cols>
    <col min="1" max="1" width="18.5" bestFit="1" customWidth="1"/>
    <col min="2" max="2" width="7.83203125" style="6" bestFit="1" customWidth="1"/>
    <col min="3" max="3" width="9.1640625" style="6" customWidth="1"/>
    <col min="4" max="4" width="30.1640625" style="9" bestFit="1" customWidth="1"/>
    <col min="16" max="16" width="12.1640625" bestFit="1" customWidth="1"/>
  </cols>
  <sheetData>
    <row r="1" spans="1:16">
      <c r="A1" s="1" t="s">
        <v>1</v>
      </c>
      <c r="B1" s="5" t="s">
        <v>68</v>
      </c>
      <c r="C1" s="5" t="s">
        <v>69</v>
      </c>
      <c r="D1" s="8" t="s">
        <v>266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>
      <c r="A2" s="1" t="s">
        <v>128</v>
      </c>
      <c r="B2" s="10">
        <f>VLOOKUP(A2,ListLocation!A:H,7,0)</f>
        <v>6</v>
      </c>
      <c r="C2" s="10">
        <f>VLOOKUP(A2,ListLocation!A:H,8,0)</f>
        <v>3</v>
      </c>
      <c r="D2" s="11" t="str">
        <f>TEXT(B2,"00")&amp;"."&amp;TEXT(C2,"00")</f>
        <v>06.03</v>
      </c>
      <c r="E2">
        <v>0</v>
      </c>
      <c r="F2">
        <v>0</v>
      </c>
      <c r="G2">
        <v>0</v>
      </c>
      <c r="H2">
        <v>0</v>
      </c>
      <c r="I2">
        <v>0</v>
      </c>
      <c r="J2">
        <v>0.49691424439854548</v>
      </c>
      <c r="K2">
        <v>2.7959842790383291</v>
      </c>
      <c r="L2">
        <v>4.3017769461575366</v>
      </c>
      <c r="M2">
        <v>1.5460966661107269</v>
      </c>
      <c r="N2">
        <v>0.54656678923029334</v>
      </c>
      <c r="O2">
        <v>3.0227340436363642E-4</v>
      </c>
      <c r="P2">
        <v>0</v>
      </c>
    </row>
    <row r="3" spans="1:16">
      <c r="A3" s="1" t="s">
        <v>3</v>
      </c>
      <c r="B3" s="10">
        <f>VLOOKUP(A3,ListLocation!A:H,7,0)</f>
        <v>8</v>
      </c>
      <c r="C3" s="10">
        <f>VLOOKUP(A3,ListLocation!A:H,8,0)</f>
        <v>9</v>
      </c>
      <c r="D3" s="11" t="str">
        <f t="shared" ref="D3:D50" si="0">TEXT(B3,"00")&amp;"."&amp;TEXT(C3,"00")</f>
        <v>08.09</v>
      </c>
      <c r="E3">
        <v>4.1574394609002932E-2</v>
      </c>
      <c r="F3">
        <v>3.1896541169421207E-2</v>
      </c>
      <c r="G3">
        <v>5.2929922509237823E-2</v>
      </c>
      <c r="H3">
        <v>3.5307589376888902E-2</v>
      </c>
      <c r="I3">
        <v>5.539275931342106E-2</v>
      </c>
      <c r="J3">
        <v>0.25508503898180002</v>
      </c>
      <c r="K3">
        <v>0.2490557705037037</v>
      </c>
      <c r="L3">
        <v>2.2218733176497949</v>
      </c>
      <c r="M3">
        <v>1.7714111543999089</v>
      </c>
      <c r="N3">
        <v>1.53746513680177</v>
      </c>
      <c r="O3">
        <v>0.39146066222345449</v>
      </c>
      <c r="P3">
        <v>0.10619983466129029</v>
      </c>
    </row>
    <row r="4" spans="1:16">
      <c r="A4" s="1" t="s">
        <v>4</v>
      </c>
      <c r="B4" s="10">
        <f>VLOOKUP(A4,ListLocation!A:H,7,0)</f>
        <v>11</v>
      </c>
      <c r="C4" s="10">
        <f>VLOOKUP(A4,ListLocation!A:H,8,0)</f>
        <v>5</v>
      </c>
      <c r="D4" s="11" t="str">
        <f t="shared" si="0"/>
        <v>11.05</v>
      </c>
      <c r="E4">
        <v>6.2729784841269846E-4</v>
      </c>
      <c r="F4">
        <v>2.3125406109183672E-3</v>
      </c>
      <c r="G4">
        <v>9.3898126998000001E-3</v>
      </c>
      <c r="H4">
        <v>2.5361867026711411E-2</v>
      </c>
      <c r="I4">
        <v>2.8319143149957982E-2</v>
      </c>
      <c r="J4">
        <v>1.003614645211111E-2</v>
      </c>
      <c r="K4">
        <v>3.5769818276344081E-2</v>
      </c>
      <c r="L4">
        <v>8.4572494720664457E-2</v>
      </c>
      <c r="M4">
        <v>8.2214494269344268E-2</v>
      </c>
      <c r="N4">
        <v>9.053803447970149E-2</v>
      </c>
      <c r="O4">
        <v>5.9327031465137611E-2</v>
      </c>
      <c r="P4">
        <v>6.7649569097419362E-3</v>
      </c>
    </row>
    <row r="5" spans="1:16">
      <c r="A5" s="1" t="s">
        <v>5</v>
      </c>
      <c r="B5" s="10">
        <f>VLOOKUP(A5,ListLocation!A:H,7,0)</f>
        <v>8</v>
      </c>
      <c r="C5" s="10">
        <f>VLOOKUP(A5,ListLocation!A:H,8,0)</f>
        <v>5</v>
      </c>
      <c r="D5" s="11" t="str">
        <f t="shared" si="0"/>
        <v>08.05</v>
      </c>
      <c r="E5">
        <v>5.0258202117127657E-2</v>
      </c>
      <c r="F5">
        <v>2.4742437577818181E-2</v>
      </c>
      <c r="G5">
        <v>9.9431609241025648E-3</v>
      </c>
      <c r="H5">
        <v>8.5305040423728842E-3</v>
      </c>
      <c r="I5">
        <v>4.5757985859336742E-2</v>
      </c>
      <c r="J5">
        <v>9.2119278690093467E-2</v>
      </c>
      <c r="K5">
        <v>4.979640399478405E-2</v>
      </c>
      <c r="L5">
        <v>0.13419216851264329</v>
      </c>
      <c r="M5">
        <v>0.30350455016006372</v>
      </c>
      <c r="N5">
        <v>0.2938219049012023</v>
      </c>
      <c r="O5">
        <v>9.1219354162545438E-2</v>
      </c>
      <c r="P5">
        <v>5.1288402669516127E-2</v>
      </c>
    </row>
    <row r="6" spans="1:16">
      <c r="A6" s="1" t="s">
        <v>6</v>
      </c>
      <c r="B6" s="10">
        <f>VLOOKUP(A6,ListLocation!A:H,7,0)</f>
        <v>7</v>
      </c>
      <c r="C6" s="10">
        <f>VLOOKUP(A6,ListLocation!A:H,8,0)</f>
        <v>2</v>
      </c>
      <c r="D6" s="11" t="str">
        <f t="shared" si="0"/>
        <v>07.02</v>
      </c>
      <c r="E6">
        <v>2.6424109822784808E-4</v>
      </c>
      <c r="F6">
        <v>5.4708794634146338E-5</v>
      </c>
      <c r="G6">
        <v>3.440923008196722E-5</v>
      </c>
      <c r="H6">
        <v>5.8366532857142853E-5</v>
      </c>
      <c r="I6">
        <v>8.9419749566037733E-4</v>
      </c>
      <c r="J6">
        <v>0.27975082052086298</v>
      </c>
      <c r="K6">
        <v>0.88596964649792631</v>
      </c>
      <c r="L6">
        <v>0.96296469863875567</v>
      </c>
      <c r="M6">
        <v>0.31708032335357139</v>
      </c>
      <c r="N6">
        <v>8.3376130822534561E-2</v>
      </c>
      <c r="O6">
        <v>1.6375284696428571E-2</v>
      </c>
      <c r="P6">
        <v>3.7067223788942311E-3</v>
      </c>
    </row>
    <row r="7" spans="1:16">
      <c r="A7" s="1" t="s">
        <v>7</v>
      </c>
      <c r="B7" s="10">
        <f>VLOOKUP(A7,ListLocation!A:H,7,0)</f>
        <v>6</v>
      </c>
      <c r="C7" s="10">
        <f>VLOOKUP(A7,ListLocation!A:H,8,0)</f>
        <v>13</v>
      </c>
      <c r="D7" s="11" t="str">
        <f t="shared" si="0"/>
        <v>06.13</v>
      </c>
      <c r="E7">
        <v>8.1868771422555914E-2</v>
      </c>
      <c r="F7">
        <v>0.1020193667555906</v>
      </c>
      <c r="G7">
        <v>0.1125662865963441</v>
      </c>
      <c r="H7">
        <v>7.8669762125222226E-2</v>
      </c>
      <c r="I7">
        <v>1.4660512843094459E-2</v>
      </c>
      <c r="J7">
        <v>1.4538785896335621E-2</v>
      </c>
      <c r="K7">
        <v>1.366724826260479E-2</v>
      </c>
      <c r="L7">
        <v>0.17387351902276779</v>
      </c>
      <c r="M7">
        <v>0.28673633949178812</v>
      </c>
      <c r="N7">
        <v>0.38967011569064508</v>
      </c>
      <c r="O7">
        <v>0.21407186369342601</v>
      </c>
      <c r="P7">
        <v>9.9965878206867448E-2</v>
      </c>
    </row>
    <row r="8" spans="1:16">
      <c r="A8" s="1" t="s">
        <v>8</v>
      </c>
      <c r="B8" s="10">
        <f>VLOOKUP(A8,ListLocation!A:H,7,0)</f>
        <v>3</v>
      </c>
      <c r="C8" s="10">
        <f>VLOOKUP(A8,ListLocation!A:H,8,0)</f>
        <v>3</v>
      </c>
      <c r="D8" s="11" t="str">
        <f t="shared" si="0"/>
        <v>03.03</v>
      </c>
      <c r="E8">
        <v>5.0901414255319148E-5</v>
      </c>
      <c r="F8">
        <v>0</v>
      </c>
      <c r="G8">
        <v>0</v>
      </c>
      <c r="H8">
        <v>0</v>
      </c>
      <c r="I8">
        <v>0</v>
      </c>
      <c r="J8">
        <v>0.16779409751326529</v>
      </c>
      <c r="K8">
        <v>1.1035208730588939</v>
      </c>
      <c r="L8">
        <v>2.2853814473279721</v>
      </c>
      <c r="M8">
        <v>0.77563999801171424</v>
      </c>
      <c r="N8">
        <v>0.1227912696754839</v>
      </c>
      <c r="O8">
        <v>5.2207812523469392E-3</v>
      </c>
      <c r="P8">
        <v>2.323253389447236E-4</v>
      </c>
    </row>
    <row r="9" spans="1:16">
      <c r="A9" s="1" t="s">
        <v>9</v>
      </c>
      <c r="B9" s="10">
        <f>VLOOKUP(A9,ListLocation!A:H,7,0)</f>
        <v>7</v>
      </c>
      <c r="C9" s="10">
        <f>VLOOKUP(A9,ListLocation!A:H,8,0)</f>
        <v>3</v>
      </c>
      <c r="D9" s="11" t="str">
        <f t="shared" si="0"/>
        <v>07.03</v>
      </c>
      <c r="E9">
        <v>4.8325921101843323E-3</v>
      </c>
      <c r="F9">
        <v>0</v>
      </c>
      <c r="G9">
        <v>0</v>
      </c>
      <c r="H9">
        <v>4.2584916818571416E-3</v>
      </c>
      <c r="I9">
        <v>6.0675059106912437E-3</v>
      </c>
      <c r="J9">
        <v>8.7906194384181804E-2</v>
      </c>
      <c r="K9">
        <v>0.48555896480832839</v>
      </c>
      <c r="L9">
        <v>0.85952930600278576</v>
      </c>
      <c r="M9">
        <v>0.32778514080272719</v>
      </c>
      <c r="N9">
        <v>0.14757170967360711</v>
      </c>
      <c r="O9">
        <v>4.3148339497181817E-2</v>
      </c>
      <c r="P9">
        <v>7.8779111650000011E-3</v>
      </c>
    </row>
    <row r="10" spans="1:16">
      <c r="A10" s="1" t="s">
        <v>10</v>
      </c>
      <c r="B10" s="10">
        <f>VLOOKUP(A10,ListLocation!A:H,7,0)</f>
        <v>7</v>
      </c>
      <c r="C10" s="10">
        <f>VLOOKUP(A10,ListLocation!A:H,8,0)</f>
        <v>3</v>
      </c>
      <c r="D10" s="11" t="str">
        <f t="shared" si="0"/>
        <v>07.03</v>
      </c>
      <c r="E10">
        <v>0</v>
      </c>
      <c r="F10">
        <v>0</v>
      </c>
      <c r="G10">
        <v>0</v>
      </c>
      <c r="H10">
        <v>0</v>
      </c>
      <c r="I10">
        <v>0</v>
      </c>
      <c r="J10">
        <v>0.15515121860410411</v>
      </c>
      <c r="K10">
        <v>0.54464895746612907</v>
      </c>
      <c r="L10">
        <v>0.63795981036317984</v>
      </c>
      <c r="M10">
        <v>0.19278771689642851</v>
      </c>
      <c r="N10">
        <v>1.9409605689400922E-2</v>
      </c>
      <c r="O10">
        <v>0</v>
      </c>
      <c r="P10">
        <v>0</v>
      </c>
    </row>
    <row r="11" spans="1:16">
      <c r="A11" s="1" t="s">
        <v>11</v>
      </c>
      <c r="B11" s="10">
        <f>VLOOKUP(A11,ListLocation!A:H,7,0)</f>
        <v>6</v>
      </c>
      <c r="C11" s="10">
        <f>VLOOKUP(A11,ListLocation!A:H,8,0)</f>
        <v>12</v>
      </c>
      <c r="D11" s="11" t="str">
        <f t="shared" si="0"/>
        <v>06.12</v>
      </c>
      <c r="E11">
        <v>9.5322364411178275E-3</v>
      </c>
      <c r="F11">
        <v>8.5162759472438149E-3</v>
      </c>
      <c r="G11">
        <v>8.8853188672881368E-3</v>
      </c>
      <c r="H11">
        <v>7.1163534069550189E-3</v>
      </c>
      <c r="I11">
        <v>1.7889019737254901E-3</v>
      </c>
      <c r="J11">
        <v>3.7811878962195119E-3</v>
      </c>
      <c r="K11">
        <v>6.0750253286075964E-3</v>
      </c>
      <c r="L11">
        <v>2.8382470151330941E-2</v>
      </c>
      <c r="M11">
        <v>8.1706064755181815E-2</v>
      </c>
      <c r="N11">
        <v>0.16070378394344409</v>
      </c>
      <c r="O11">
        <v>5.586306372947368E-2</v>
      </c>
      <c r="P11">
        <v>2.098499009155963E-2</v>
      </c>
    </row>
    <row r="12" spans="1:16">
      <c r="A12" s="1" t="s">
        <v>12</v>
      </c>
      <c r="B12" s="10">
        <f>VLOOKUP(A12,ListLocation!A:H,7,0)</f>
        <v>10</v>
      </c>
      <c r="C12" s="10">
        <f>VLOOKUP(A12,ListLocation!A:H,8,0)</f>
        <v>5</v>
      </c>
      <c r="D12" s="11" t="str">
        <f t="shared" si="0"/>
        <v>10.05</v>
      </c>
      <c r="E12">
        <v>7.4449002549705878E-2</v>
      </c>
      <c r="F12">
        <v>7.8644287385927436E-2</v>
      </c>
      <c r="G12">
        <v>8.557224029249999E-2</v>
      </c>
      <c r="H12">
        <v>0.11108645365816611</v>
      </c>
      <c r="I12">
        <v>0.1303993139710784</v>
      </c>
      <c r="J12">
        <v>0.49019317254523809</v>
      </c>
      <c r="K12">
        <v>2.050816666155308</v>
      </c>
      <c r="L12">
        <v>2.829594151896774</v>
      </c>
      <c r="M12">
        <v>1.343374421189</v>
      </c>
      <c r="N12">
        <v>0.89047136578205266</v>
      </c>
      <c r="O12">
        <v>0.42056665124227272</v>
      </c>
      <c r="P12">
        <v>0.1288411264170968</v>
      </c>
    </row>
    <row r="13" spans="1:16">
      <c r="A13" s="1" t="s">
        <v>13</v>
      </c>
      <c r="B13" s="10">
        <f>VLOOKUP(A13,ListLocation!A:H,7,0)</f>
        <v>12</v>
      </c>
      <c r="C13" s="10">
        <f>VLOOKUP(A13,ListLocation!A:H,8,0)</f>
        <v>5</v>
      </c>
      <c r="D13" s="11" t="str">
        <f t="shared" si="0"/>
        <v>12.05</v>
      </c>
      <c r="E13">
        <v>8.7422655719358283E-2</v>
      </c>
      <c r="F13">
        <v>0.13104238912252941</v>
      </c>
      <c r="G13">
        <v>0.1207051129219251</v>
      </c>
      <c r="H13">
        <v>0.1078102668167403</v>
      </c>
      <c r="I13">
        <v>0.11754529078155081</v>
      </c>
      <c r="J13">
        <v>7.7452157619428572E-2</v>
      </c>
      <c r="K13">
        <v>0.27774894153726021</v>
      </c>
      <c r="L13">
        <v>0.55956356228807336</v>
      </c>
      <c r="M13">
        <v>0.42140428389057139</v>
      </c>
      <c r="N13">
        <v>0.26967725338124998</v>
      </c>
      <c r="O13">
        <v>0.17385749922828581</v>
      </c>
      <c r="P13">
        <v>6.7666770457018341E-2</v>
      </c>
    </row>
    <row r="14" spans="1:16">
      <c r="A14" s="1" t="s">
        <v>14</v>
      </c>
      <c r="B14" s="10">
        <f>VLOOKUP(A14,ListLocation!A:H,7,0)</f>
        <v>11</v>
      </c>
      <c r="C14" s="10">
        <f>VLOOKUP(A14,ListLocation!A:H,8,0)</f>
        <v>5</v>
      </c>
      <c r="D14" s="11" t="str">
        <f t="shared" si="0"/>
        <v>11.05</v>
      </c>
      <c r="E14">
        <v>8.5323311439853375E-2</v>
      </c>
      <c r="F14">
        <v>0.1180269556880322</v>
      </c>
      <c r="G14">
        <v>0.1032564629655132</v>
      </c>
      <c r="H14">
        <v>0.128646815946</v>
      </c>
      <c r="I14">
        <v>0.11551440220231669</v>
      </c>
      <c r="J14">
        <v>0.52082512497900002</v>
      </c>
      <c r="K14">
        <v>2.1501638869004691</v>
      </c>
      <c r="L14">
        <v>2.8979919000080061</v>
      </c>
      <c r="M14">
        <v>1.453135599292545</v>
      </c>
      <c r="N14">
        <v>0.7894123050994134</v>
      </c>
      <c r="O14">
        <v>0.36161481464500012</v>
      </c>
      <c r="P14">
        <v>0.1417788692294428</v>
      </c>
    </row>
    <row r="15" spans="1:16">
      <c r="A15" s="1" t="s">
        <v>15</v>
      </c>
      <c r="B15" s="10">
        <f>VLOOKUP(A15,ListLocation!A:H,7,0)</f>
        <v>7</v>
      </c>
      <c r="C15" s="10">
        <f>VLOOKUP(A15,ListLocation!A:H,8,0)</f>
        <v>7</v>
      </c>
      <c r="D15" s="11" t="str">
        <f t="shared" si="0"/>
        <v>07.07</v>
      </c>
      <c r="E15">
        <v>0.22577803914017591</v>
      </c>
      <c r="F15">
        <v>0.22552588254376199</v>
      </c>
      <c r="G15">
        <v>0.21973360966715541</v>
      </c>
      <c r="H15">
        <v>0.15542100260354549</v>
      </c>
      <c r="I15">
        <v>9.4480101256979476E-2</v>
      </c>
      <c r="J15">
        <v>0.1782127729330909</v>
      </c>
      <c r="K15">
        <v>2.7916157147561882</v>
      </c>
      <c r="L15">
        <v>7.1744047355051617</v>
      </c>
      <c r="M15">
        <v>3.4278008285091821</v>
      </c>
      <c r="N15">
        <v>2.0801745744551612</v>
      </c>
      <c r="O15">
        <v>0.30444003379599999</v>
      </c>
      <c r="P15">
        <v>0.23863006572923751</v>
      </c>
    </row>
    <row r="16" spans="1:16">
      <c r="A16" s="1" t="s">
        <v>16</v>
      </c>
      <c r="B16" s="10">
        <f>VLOOKUP(A16,ListLocation!A:H,7,0)</f>
        <v>5</v>
      </c>
      <c r="C16" s="10">
        <f>VLOOKUP(A16,ListLocation!A:H,8,0)</f>
        <v>8</v>
      </c>
      <c r="D16" s="11" t="str">
        <f t="shared" si="0"/>
        <v>05.08</v>
      </c>
      <c r="E16">
        <v>1.3484349201290319E-3</v>
      </c>
      <c r="F16">
        <v>9.36588355263158E-4</v>
      </c>
      <c r="G16">
        <v>7.6623233651162775E-4</v>
      </c>
      <c r="H16">
        <v>1.8454562035294119E-3</v>
      </c>
      <c r="I16">
        <v>2.0418952548387089E-3</v>
      </c>
      <c r="J16">
        <v>8.3842562020754706E-3</v>
      </c>
      <c r="K16">
        <v>2.8791402211894739E-2</v>
      </c>
      <c r="L16">
        <v>6.7466774876797753E-2</v>
      </c>
      <c r="M16">
        <v>7.8334243310192314E-2</v>
      </c>
      <c r="N16">
        <v>4.7513192600161291E-2</v>
      </c>
      <c r="O16">
        <v>7.1219829880120487E-3</v>
      </c>
      <c r="P16">
        <v>1.915013250193549E-3</v>
      </c>
    </row>
    <row r="17" spans="1:16">
      <c r="A17" s="1" t="s">
        <v>17</v>
      </c>
      <c r="B17" s="10">
        <f>VLOOKUP(A17,ListLocation!A:H,7,0)</f>
        <v>7</v>
      </c>
      <c r="C17" s="10">
        <f>VLOOKUP(A17,ListLocation!A:H,8,0)</f>
        <v>9</v>
      </c>
      <c r="D17" s="11" t="str">
        <f t="shared" si="0"/>
        <v>07.09</v>
      </c>
      <c r="E17">
        <v>0.1948587614154435</v>
      </c>
      <c r="F17">
        <v>0.18807498188190269</v>
      </c>
      <c r="G17">
        <v>0.13341653149124999</v>
      </c>
      <c r="H17">
        <v>0.11020227231550001</v>
      </c>
      <c r="I17">
        <v>0.12197640169875</v>
      </c>
      <c r="J17">
        <v>0.27567674185314289</v>
      </c>
      <c r="K17">
        <v>2.977726860185391</v>
      </c>
      <c r="L17">
        <v>13.376145217874519</v>
      </c>
      <c r="M17">
        <v>5.2393015838928569</v>
      </c>
      <c r="N17">
        <v>3.537426846629447</v>
      </c>
      <c r="O17">
        <v>0.32810116483914292</v>
      </c>
      <c r="P17">
        <v>0.25711784744806448</v>
      </c>
    </row>
    <row r="18" spans="1:16">
      <c r="A18" s="1" t="s">
        <v>18</v>
      </c>
      <c r="B18" s="10">
        <f>VLOOKUP(A18,ListLocation!A:H,7,0)</f>
        <v>5</v>
      </c>
      <c r="C18" s="10">
        <f>VLOOKUP(A18,ListLocation!A:H,8,0)</f>
        <v>2</v>
      </c>
      <c r="D18" s="11" t="str">
        <f t="shared" si="0"/>
        <v>05.02</v>
      </c>
      <c r="E18">
        <v>8.9805980734838711E-2</v>
      </c>
      <c r="F18">
        <v>8.8910870381768481E-2</v>
      </c>
      <c r="G18">
        <v>0.1095066398853959</v>
      </c>
      <c r="H18">
        <v>0.102740855139</v>
      </c>
      <c r="I18">
        <v>0.13011247172173021</v>
      </c>
      <c r="J18">
        <v>0.39607321464309092</v>
      </c>
      <c r="K18">
        <v>1.7516263372868619</v>
      </c>
      <c r="L18">
        <v>2.2570741235277709</v>
      </c>
      <c r="M18">
        <v>0.87226037136727286</v>
      </c>
      <c r="N18">
        <v>0.28617905827653961</v>
      </c>
      <c r="O18">
        <v>0.14058586836281819</v>
      </c>
      <c r="P18">
        <v>0.1033810050333431</v>
      </c>
    </row>
    <row r="19" spans="1:16">
      <c r="A19" s="1" t="s">
        <v>19</v>
      </c>
      <c r="B19" s="10">
        <f>VLOOKUP(A19,ListLocation!A:H,7,0)</f>
        <v>6</v>
      </c>
      <c r="C19" s="10">
        <f>VLOOKUP(A19,ListLocation!A:H,8,0)</f>
        <v>14</v>
      </c>
      <c r="D19" s="11" t="str">
        <f t="shared" si="0"/>
        <v>06.14</v>
      </c>
      <c r="E19">
        <v>3.7004182351548391E-2</v>
      </c>
      <c r="F19">
        <v>2.6651168846501771E-2</v>
      </c>
      <c r="G19">
        <v>3.9369848741827959E-2</v>
      </c>
      <c r="H19">
        <v>2.7567466264874999E-2</v>
      </c>
      <c r="I19">
        <v>3.1057221225725809E-2</v>
      </c>
      <c r="J19">
        <v>2.5913903533125001E-2</v>
      </c>
      <c r="K19">
        <v>0.23347324447490189</v>
      </c>
      <c r="L19">
        <v>0.92025544194756581</v>
      </c>
      <c r="M19">
        <v>0.74449208222081809</v>
      </c>
      <c r="N19">
        <v>0.28284958676332339</v>
      </c>
      <c r="O19">
        <v>0.14094464080209371</v>
      </c>
      <c r="P19">
        <v>9.4152652657741934E-2</v>
      </c>
    </row>
    <row r="20" spans="1:16">
      <c r="A20" s="1" t="s">
        <v>20</v>
      </c>
      <c r="B20" s="10">
        <f>VLOOKUP(A20,ListLocation!A:H,7,0)</f>
        <v>12</v>
      </c>
      <c r="C20" s="10">
        <f>VLOOKUP(A20,ListLocation!A:H,8,0)</f>
        <v>6</v>
      </c>
      <c r="D20" s="11" t="str">
        <f t="shared" si="0"/>
        <v>12.06</v>
      </c>
      <c r="E20">
        <v>1.161950608461538E-3</v>
      </c>
      <c r="F20">
        <v>7.8882752454545457E-4</v>
      </c>
      <c r="G20">
        <v>5.5800153336734695E-4</v>
      </c>
      <c r="H20">
        <v>2.8449137800000011E-4</v>
      </c>
      <c r="I20">
        <v>3.7856506925641022E-3</v>
      </c>
      <c r="J20">
        <v>8.5085497979695435E-4</v>
      </c>
      <c r="K20">
        <v>2.9840660277272728E-3</v>
      </c>
      <c r="L20">
        <v>1.0604216332164179E-2</v>
      </c>
      <c r="M20">
        <v>3.5304560358895017E-2</v>
      </c>
      <c r="N20">
        <v>7.0446243125063313E-2</v>
      </c>
      <c r="O20">
        <v>4.2708388935807702E-2</v>
      </c>
      <c r="P20">
        <v>4.099457614449761E-3</v>
      </c>
    </row>
    <row r="21" spans="1:16">
      <c r="A21" s="1" t="s">
        <v>21</v>
      </c>
      <c r="B21" s="10">
        <f>VLOOKUP(A21,ListLocation!A:H,7,0)</f>
        <v>5</v>
      </c>
      <c r="C21" s="10">
        <f>VLOOKUP(A21,ListLocation!A:H,8,0)</f>
        <v>1</v>
      </c>
      <c r="D21" s="11" t="str">
        <f t="shared" si="0"/>
        <v>05.01</v>
      </c>
      <c r="E21">
        <v>7.4616710599838709E-2</v>
      </c>
      <c r="F21">
        <v>7.5298272772964608E-2</v>
      </c>
      <c r="G21">
        <v>9.8377180489838734E-2</v>
      </c>
      <c r="H21">
        <v>9.3898083595125012E-2</v>
      </c>
      <c r="I21">
        <v>0.1161535699952419</v>
      </c>
      <c r="J21">
        <v>5.8842509452428568E-2</v>
      </c>
      <c r="K21">
        <v>0.43721276890894012</v>
      </c>
      <c r="L21">
        <v>0.91135908829078327</v>
      </c>
      <c r="M21">
        <v>0.19903230760385709</v>
      </c>
      <c r="N21">
        <v>3.7632172749539172E-2</v>
      </c>
      <c r="O21">
        <v>5.3292877312285707E-2</v>
      </c>
      <c r="P21">
        <v>7.2048628490460828E-2</v>
      </c>
    </row>
    <row r="22" spans="1:16">
      <c r="A22" s="1" t="s">
        <v>22</v>
      </c>
      <c r="B22" s="10">
        <f>VLOOKUP(A22,ListLocation!A:H,7,0)</f>
        <v>11</v>
      </c>
      <c r="C22" s="10">
        <f>VLOOKUP(A22,ListLocation!A:H,8,0)</f>
        <v>5</v>
      </c>
      <c r="D22" s="11" t="str">
        <f t="shared" si="0"/>
        <v>11.05</v>
      </c>
      <c r="E22">
        <v>1.564269040677966E-4</v>
      </c>
      <c r="F22">
        <v>5.0672856562500012E-5</v>
      </c>
      <c r="G22">
        <v>1.7123054228571431E-3</v>
      </c>
      <c r="H22">
        <v>4.8032514999999998E-4</v>
      </c>
      <c r="I22">
        <v>2.4798104975735299E-3</v>
      </c>
      <c r="J22">
        <v>1.169544474977376E-3</v>
      </c>
      <c r="K22">
        <v>0.1346182915862264</v>
      </c>
      <c r="L22">
        <v>0.2253206940674741</v>
      </c>
      <c r="M22">
        <v>0.1129138871858</v>
      </c>
      <c r="N22">
        <v>0.1002891420469795</v>
      </c>
      <c r="O22">
        <v>3.0096814714924019E-2</v>
      </c>
      <c r="P22">
        <v>5.0115360485106387E-3</v>
      </c>
    </row>
    <row r="23" spans="1:16">
      <c r="A23" s="1" t="s">
        <v>23</v>
      </c>
      <c r="B23" s="10">
        <f>VLOOKUP(A23,ListLocation!A:H,7,0)</f>
        <v>6</v>
      </c>
      <c r="C23" s="10">
        <f>VLOOKUP(A23,ListLocation!A:H,8,0)</f>
        <v>3</v>
      </c>
      <c r="D23" s="11" t="str">
        <f t="shared" si="0"/>
        <v>06.03</v>
      </c>
      <c r="E23">
        <v>0</v>
      </c>
      <c r="F23">
        <v>0</v>
      </c>
      <c r="G23">
        <v>0</v>
      </c>
      <c r="H23">
        <v>0</v>
      </c>
      <c r="I23">
        <v>0</v>
      </c>
      <c r="J23">
        <v>0.83750915716109087</v>
      </c>
      <c r="K23">
        <v>4.5196307047581827</v>
      </c>
      <c r="L23">
        <v>6.58878543944261</v>
      </c>
      <c r="M23">
        <v>2.5005462390711108</v>
      </c>
      <c r="N23">
        <v>0.79827374548317287</v>
      </c>
      <c r="O23">
        <v>4.647694171495384E-2</v>
      </c>
      <c r="P23">
        <v>0</v>
      </c>
    </row>
    <row r="24" spans="1:16">
      <c r="A24" s="1" t="s">
        <v>24</v>
      </c>
      <c r="B24" s="10">
        <f>VLOOKUP(A24,ListLocation!A:H,7,0)</f>
        <v>8</v>
      </c>
      <c r="C24" s="10">
        <f>VLOOKUP(A24,ListLocation!A:H,8,0)</f>
        <v>10</v>
      </c>
      <c r="D24" s="11" t="str">
        <f t="shared" si="0"/>
        <v>08.10</v>
      </c>
      <c r="E24">
        <v>1.7036549104545451E-3</v>
      </c>
      <c r="F24">
        <v>1.3490233591071431E-3</v>
      </c>
      <c r="G24">
        <v>1.02279574983871E-3</v>
      </c>
      <c r="H24">
        <v>6.7361261999999999E-4</v>
      </c>
      <c r="I24">
        <v>0</v>
      </c>
      <c r="J24">
        <v>6.5901986959459426E-3</v>
      </c>
      <c r="K24">
        <v>4.1871200693636368E-2</v>
      </c>
      <c r="L24">
        <v>5.0734075284285723E-2</v>
      </c>
      <c r="M24">
        <v>4.0758861345463908E-2</v>
      </c>
      <c r="N24">
        <v>0.1086091544374809</v>
      </c>
      <c r="O24">
        <v>1.1528437949711539E-2</v>
      </c>
      <c r="P24">
        <v>1.04861346E-4</v>
      </c>
    </row>
    <row r="25" spans="1:16">
      <c r="A25" s="1" t="s">
        <v>25</v>
      </c>
      <c r="B25" s="10">
        <f>VLOOKUP(A25,ListLocation!A:H,7,0)</f>
        <v>6</v>
      </c>
      <c r="C25" s="10">
        <f>VLOOKUP(A25,ListLocation!A:H,8,0)</f>
        <v>14</v>
      </c>
      <c r="D25" s="11" t="str">
        <f t="shared" si="0"/>
        <v>06.14</v>
      </c>
      <c r="E25">
        <v>1.7076383326372239E-2</v>
      </c>
      <c r="F25">
        <v>1.5854875502167302E-2</v>
      </c>
      <c r="G25">
        <v>1.8791406255113639E-2</v>
      </c>
      <c r="H25">
        <v>1.3564932005749999E-2</v>
      </c>
      <c r="I25">
        <v>1.2877966880769229E-2</v>
      </c>
      <c r="J25">
        <v>8.0721025626446282E-3</v>
      </c>
      <c r="K25">
        <v>5.5809553015887838E-2</v>
      </c>
      <c r="L25">
        <v>0.17764903492397521</v>
      </c>
      <c r="M25">
        <v>0.17152055882112541</v>
      </c>
      <c r="N25">
        <v>7.6058495558005867E-2</v>
      </c>
      <c r="O25">
        <v>4.6081153305727283E-2</v>
      </c>
      <c r="P25">
        <v>3.2778003937390027E-2</v>
      </c>
    </row>
    <row r="26" spans="1:16">
      <c r="A26" s="1" t="s">
        <v>26</v>
      </c>
      <c r="B26" s="10">
        <f>VLOOKUP(A26,ListLocation!A:H,7,0)</f>
        <v>5</v>
      </c>
      <c r="C26" s="10">
        <f>VLOOKUP(A26,ListLocation!A:H,8,0)</f>
        <v>8</v>
      </c>
      <c r="D26" s="11" t="str">
        <f t="shared" si="0"/>
        <v>05.08</v>
      </c>
      <c r="E26">
        <v>1.610951800117302E-2</v>
      </c>
      <c r="F26">
        <v>1.2105198605401929E-2</v>
      </c>
      <c r="G26">
        <v>1.856589628836923E-2</v>
      </c>
      <c r="H26">
        <v>5.5025060124545442E-3</v>
      </c>
      <c r="I26">
        <v>6.4909701285628743E-3</v>
      </c>
      <c r="J26">
        <v>2.4867767261981429E-2</v>
      </c>
      <c r="K26">
        <v>7.7323150964956011E-2</v>
      </c>
      <c r="L26">
        <v>0.25329739656378297</v>
      </c>
      <c r="M26">
        <v>0.36603282748745458</v>
      </c>
      <c r="N26">
        <v>0.21310949088651021</v>
      </c>
      <c r="O26">
        <v>4.5575196785181807E-2</v>
      </c>
      <c r="P26">
        <v>2.0858826049178891E-2</v>
      </c>
    </row>
    <row r="27" spans="1:16">
      <c r="A27" s="1" t="s">
        <v>27</v>
      </c>
      <c r="B27" s="10">
        <f>VLOOKUP(A27,ListLocation!A:H,7,0)</f>
        <v>8</v>
      </c>
      <c r="C27" s="10">
        <f>VLOOKUP(A27,ListLocation!A:H,8,0)</f>
        <v>8</v>
      </c>
      <c r="D27" s="11" t="str">
        <f t="shared" si="0"/>
        <v>08.08</v>
      </c>
      <c r="E27">
        <v>0.120189367871349</v>
      </c>
      <c r="F27">
        <v>8.8432026418842444E-2</v>
      </c>
      <c r="G27">
        <v>9.3676468388093848E-2</v>
      </c>
      <c r="H27">
        <v>4.1465181265636357E-2</v>
      </c>
      <c r="I27">
        <v>5.1401537630225813E-2</v>
      </c>
      <c r="J27">
        <v>0.15776248512118179</v>
      </c>
      <c r="K27">
        <v>0.27396895639029328</v>
      </c>
      <c r="L27">
        <v>2.424786508407625</v>
      </c>
      <c r="M27">
        <v>2.0981685782540911</v>
      </c>
      <c r="N27">
        <v>1.823773299563666</v>
      </c>
      <c r="O27">
        <v>0.59068526673472732</v>
      </c>
      <c r="P27">
        <v>0.2399597668993548</v>
      </c>
    </row>
    <row r="28" spans="1:16">
      <c r="A28" s="1" t="s">
        <v>28</v>
      </c>
      <c r="B28" s="10">
        <f>VLOOKUP(A28,ListLocation!A:H,7,0)</f>
        <v>10</v>
      </c>
      <c r="C28" s="10">
        <f>VLOOKUP(A28,ListLocation!A:H,8,0)</f>
        <v>5</v>
      </c>
      <c r="D28" s="11" t="str">
        <f t="shared" si="0"/>
        <v>10.05</v>
      </c>
      <c r="E28">
        <v>0</v>
      </c>
      <c r="F28">
        <v>0</v>
      </c>
      <c r="G28">
        <v>0</v>
      </c>
      <c r="H28">
        <v>0</v>
      </c>
      <c r="I28">
        <v>0</v>
      </c>
      <c r="J28">
        <v>0.14290280274045</v>
      </c>
      <c r="K28">
        <v>0.71624958233664715</v>
      </c>
      <c r="L28">
        <v>0.93400435267337245</v>
      </c>
      <c r="M28">
        <v>0.34989521768609089</v>
      </c>
      <c r="N28">
        <v>0.27338009265677421</v>
      </c>
      <c r="O28">
        <v>6.3665437534814809E-2</v>
      </c>
      <c r="P28">
        <v>5.5691970932653058E-3</v>
      </c>
    </row>
    <row r="29" spans="1:16">
      <c r="A29" s="1" t="s">
        <v>29</v>
      </c>
      <c r="B29" s="10">
        <f>VLOOKUP(A29,ListLocation!A:H,7,0)</f>
        <v>7</v>
      </c>
      <c r="C29" s="10">
        <f>VLOOKUP(A29,ListLocation!A:H,8,0)</f>
        <v>4</v>
      </c>
      <c r="D29" s="11" t="str">
        <f t="shared" si="0"/>
        <v>07.04</v>
      </c>
      <c r="E29">
        <v>4.2018623307373271E-3</v>
      </c>
      <c r="F29">
        <v>0</v>
      </c>
      <c r="G29">
        <v>7.8958731361146485E-3</v>
      </c>
      <c r="H29">
        <v>4.8309286956521737E-4</v>
      </c>
      <c r="I29">
        <v>2.2947073707727271E-2</v>
      </c>
      <c r="J29">
        <v>0.14151310752153071</v>
      </c>
      <c r="K29">
        <v>0.39523590675079778</v>
      </c>
      <c r="L29">
        <v>1.0395028885170969</v>
      </c>
      <c r="M29">
        <v>0.34912030914414288</v>
      </c>
      <c r="N29">
        <v>0.17431473560637681</v>
      </c>
      <c r="O29">
        <v>4.4138454893019798E-2</v>
      </c>
      <c r="P29">
        <v>3.3780925643502303E-2</v>
      </c>
    </row>
    <row r="30" spans="1:16">
      <c r="A30" s="1" t="s">
        <v>30</v>
      </c>
      <c r="B30" s="10">
        <f>VLOOKUP(A30,ListLocation!A:H,7,0)</f>
        <v>4</v>
      </c>
      <c r="C30" s="10">
        <f>VLOOKUP(A30,ListLocation!A:H,8,0)</f>
        <v>4</v>
      </c>
      <c r="D30" s="11" t="str">
        <f t="shared" si="0"/>
        <v>04.04</v>
      </c>
      <c r="E30">
        <v>3.8963363930560747E-2</v>
      </c>
      <c r="F30">
        <v>3.2473257300898881E-2</v>
      </c>
      <c r="G30">
        <v>8.6497538525294113E-2</v>
      </c>
      <c r="H30">
        <v>6.0240963483517228E-2</v>
      </c>
      <c r="I30">
        <v>7.281765089618894E-2</v>
      </c>
      <c r="J30">
        <v>6.887952087227274E-2</v>
      </c>
      <c r="K30">
        <v>0.47969567305304739</v>
      </c>
      <c r="L30">
        <v>1.9070544878884901</v>
      </c>
      <c r="M30">
        <v>1.2207430332798179</v>
      </c>
      <c r="N30">
        <v>0.3817084396604063</v>
      </c>
      <c r="O30">
        <v>7.9435599492464787E-2</v>
      </c>
      <c r="P30">
        <v>3.0087863460752349E-2</v>
      </c>
    </row>
    <row r="31" spans="1:16">
      <c r="A31" s="1" t="s">
        <v>31</v>
      </c>
      <c r="B31" s="10">
        <f>VLOOKUP(A31,ListLocation!A:H,7,0)</f>
        <v>8</v>
      </c>
      <c r="C31" s="10">
        <f>VLOOKUP(A31,ListLocation!A:H,8,0)</f>
        <v>4</v>
      </c>
      <c r="D31" s="11" t="str">
        <f t="shared" si="0"/>
        <v>08.04</v>
      </c>
      <c r="E31">
        <v>2.1126541988543041E-2</v>
      </c>
      <c r="F31">
        <v>1.712530545461538E-2</v>
      </c>
      <c r="G31">
        <v>4.8067918129411757E-3</v>
      </c>
      <c r="H31">
        <v>2.95588675402174E-3</v>
      </c>
      <c r="I31">
        <v>1.484343333534884E-2</v>
      </c>
      <c r="J31">
        <v>3.2723662710562512E-2</v>
      </c>
      <c r="K31">
        <v>1.7696841141240881E-2</v>
      </c>
      <c r="L31">
        <v>1.68046552987931E-2</v>
      </c>
      <c r="M31">
        <v>9.6362507064313735E-2</v>
      </c>
      <c r="N31">
        <v>4.7145244494000003E-2</v>
      </c>
      <c r="O31">
        <v>1.933258298742857E-2</v>
      </c>
      <c r="P31">
        <v>2.213445097807018E-2</v>
      </c>
    </row>
    <row r="32" spans="1:16">
      <c r="A32" s="1" t="s">
        <v>32</v>
      </c>
      <c r="B32" s="10">
        <f>VLOOKUP(A32,ListLocation!A:H,7,0)</f>
        <v>9</v>
      </c>
      <c r="C32" s="10">
        <f>VLOOKUP(A32,ListLocation!A:H,8,0)</f>
        <v>7</v>
      </c>
      <c r="D32" s="11" t="str">
        <f t="shared" si="0"/>
        <v>09.07</v>
      </c>
      <c r="E32">
        <v>0.20138637180338709</v>
      </c>
      <c r="F32">
        <v>0.14351817423318591</v>
      </c>
      <c r="G32">
        <v>0.13392201423361111</v>
      </c>
      <c r="H32">
        <v>7.6467918201333335E-2</v>
      </c>
      <c r="I32">
        <v>7.6118188724193542E-2</v>
      </c>
      <c r="J32">
        <v>3.3467243176333331E-2</v>
      </c>
      <c r="K32">
        <v>8.0178084317741954E-2</v>
      </c>
      <c r="L32">
        <v>0.63454734432193538</v>
      </c>
      <c r="M32">
        <v>0.71515059884733323</v>
      </c>
      <c r="N32">
        <v>0.7270881728793549</v>
      </c>
      <c r="O32">
        <v>0.23023631819733331</v>
      </c>
      <c r="P32">
        <v>0.27831637163516132</v>
      </c>
    </row>
    <row r="33" spans="1:16">
      <c r="A33" s="1" t="s">
        <v>33</v>
      </c>
      <c r="B33" s="10">
        <f>VLOOKUP(A33,ListLocation!A:H,7,0)</f>
        <v>6</v>
      </c>
      <c r="C33" s="10">
        <f>VLOOKUP(A33,ListLocation!A:H,8,0)</f>
        <v>14</v>
      </c>
      <c r="D33" s="11" t="str">
        <f t="shared" si="0"/>
        <v>06.14</v>
      </c>
      <c r="E33">
        <v>1.5753437505362899E-2</v>
      </c>
      <c r="F33">
        <v>1.4404039147964599E-2</v>
      </c>
      <c r="G33">
        <v>1.9807358388412018E-2</v>
      </c>
      <c r="H33">
        <v>2.221805049931579E-2</v>
      </c>
      <c r="I33">
        <v>8.2517385198611105E-3</v>
      </c>
      <c r="J33">
        <v>1.29513600295E-2</v>
      </c>
      <c r="K33">
        <v>1.4891457775395351E-2</v>
      </c>
      <c r="L33">
        <v>7.0753310688801849E-2</v>
      </c>
      <c r="M33">
        <v>8.2191735034999991E-2</v>
      </c>
      <c r="N33">
        <v>5.6894408677188937E-2</v>
      </c>
      <c r="O33">
        <v>3.7803755315142858E-2</v>
      </c>
      <c r="P33">
        <v>2.2485281421705069E-2</v>
      </c>
    </row>
    <row r="34" spans="1:16">
      <c r="A34" s="1" t="s">
        <v>34</v>
      </c>
      <c r="B34" s="10">
        <f>VLOOKUP(A34,ListLocation!A:H,7,0)</f>
        <v>2</v>
      </c>
      <c r="C34" s="10">
        <f>VLOOKUP(A34,ListLocation!A:H,8,0)</f>
        <v>2</v>
      </c>
      <c r="D34" s="11" t="str">
        <f t="shared" si="0"/>
        <v>02.02</v>
      </c>
      <c r="E34">
        <v>0</v>
      </c>
      <c r="F34">
        <v>0</v>
      </c>
      <c r="G34">
        <v>0</v>
      </c>
      <c r="H34">
        <v>0</v>
      </c>
      <c r="I34">
        <v>0</v>
      </c>
      <c r="J34">
        <v>4.9586827024064528E-2</v>
      </c>
      <c r="K34">
        <v>0.4775386328154545</v>
      </c>
      <c r="L34">
        <v>0.7017574370357772</v>
      </c>
      <c r="M34">
        <v>0.25050279176472728</v>
      </c>
      <c r="N34">
        <v>1.6199724703724341E-2</v>
      </c>
      <c r="O34">
        <v>0</v>
      </c>
      <c r="P34">
        <v>0</v>
      </c>
    </row>
    <row r="35" spans="1:16">
      <c r="A35" s="1" t="s">
        <v>35</v>
      </c>
      <c r="B35" s="10">
        <f>VLOOKUP(A35,ListLocation!A:H,7,0)</f>
        <v>6</v>
      </c>
      <c r="C35" s="10">
        <f>VLOOKUP(A35,ListLocation!A:H,8,0)</f>
        <v>13</v>
      </c>
      <c r="D35" s="11" t="str">
        <f t="shared" si="0"/>
        <v>06.13</v>
      </c>
      <c r="E35">
        <v>0.45050673549931458</v>
      </c>
      <c r="F35">
        <v>0.46777281833482298</v>
      </c>
      <c r="G35">
        <v>0.79881454135669361</v>
      </c>
      <c r="H35">
        <v>0.74735484247387496</v>
      </c>
      <c r="I35">
        <v>0.29332787193303972</v>
      </c>
      <c r="J35">
        <v>0.34170023630628571</v>
      </c>
      <c r="K35">
        <v>0.79766026089732733</v>
      </c>
      <c r="L35">
        <v>8.1338037259519353</v>
      </c>
      <c r="M35">
        <v>3.997835344019999</v>
      </c>
      <c r="N35">
        <v>2.059855948552396</v>
      </c>
      <c r="O35">
        <v>0.88403638830585707</v>
      </c>
      <c r="P35">
        <v>0.42753428780778802</v>
      </c>
    </row>
    <row r="36" spans="1:16">
      <c r="A36" s="1" t="s">
        <v>36</v>
      </c>
      <c r="B36" s="10">
        <f>VLOOKUP(A36,ListLocation!A:H,7,0)</f>
        <v>5</v>
      </c>
      <c r="C36" s="10">
        <f>VLOOKUP(A36,ListLocation!A:H,8,0)</f>
        <v>13</v>
      </c>
      <c r="D36" s="11" t="str">
        <f t="shared" si="0"/>
        <v>05.13</v>
      </c>
      <c r="E36">
        <v>1.792118709677419E-5</v>
      </c>
      <c r="F36">
        <v>0</v>
      </c>
      <c r="G36">
        <v>0</v>
      </c>
      <c r="H36">
        <v>0</v>
      </c>
      <c r="I36">
        <v>0</v>
      </c>
      <c r="J36">
        <v>3.9816377067272719E-3</v>
      </c>
      <c r="K36">
        <v>3.4289218221818178E-2</v>
      </c>
      <c r="L36">
        <v>0.102254048493</v>
      </c>
      <c r="M36">
        <v>5.0910780910808827E-2</v>
      </c>
      <c r="N36">
        <v>2.0227788581366458E-2</v>
      </c>
      <c r="O36">
        <v>6.8561000137142862E-3</v>
      </c>
      <c r="P36">
        <v>1.0659746100000001E-3</v>
      </c>
    </row>
    <row r="37" spans="1:16">
      <c r="A37" s="1" t="s">
        <v>37</v>
      </c>
      <c r="B37" s="10">
        <f>VLOOKUP(A37,ListLocation!A:H,7,0)</f>
        <v>6</v>
      </c>
      <c r="C37" s="10">
        <f>VLOOKUP(A37,ListLocation!A:H,8,0)</f>
        <v>3</v>
      </c>
      <c r="D37" s="11" t="str">
        <f t="shared" si="0"/>
        <v>06.03</v>
      </c>
      <c r="E37">
        <v>4.5428609184331792E-4</v>
      </c>
      <c r="F37">
        <v>0</v>
      </c>
      <c r="G37">
        <v>0</v>
      </c>
      <c r="H37">
        <v>0</v>
      </c>
      <c r="I37">
        <v>0</v>
      </c>
      <c r="J37">
        <v>0.1724791637093637</v>
      </c>
      <c r="K37">
        <v>0.87363173250906156</v>
      </c>
      <c r="L37">
        <v>1.328120775977683</v>
      </c>
      <c r="M37">
        <v>0.43422658293472732</v>
      </c>
      <c r="N37">
        <v>0.187192959633871</v>
      </c>
      <c r="O37">
        <v>8.1664534779999996E-3</v>
      </c>
      <c r="P37">
        <v>0</v>
      </c>
    </row>
    <row r="38" spans="1:16">
      <c r="A38" s="1" t="s">
        <v>38</v>
      </c>
      <c r="B38" s="10">
        <f>VLOOKUP(A38,ListLocation!A:H,7,0)</f>
        <v>6</v>
      </c>
      <c r="C38" s="10">
        <f>VLOOKUP(A38,ListLocation!A:H,8,0)</f>
        <v>2</v>
      </c>
      <c r="D38" s="11" t="str">
        <f t="shared" si="0"/>
        <v>06.02</v>
      </c>
      <c r="E38">
        <v>0</v>
      </c>
      <c r="F38">
        <v>0</v>
      </c>
      <c r="G38">
        <v>0</v>
      </c>
      <c r="H38">
        <v>0</v>
      </c>
      <c r="I38">
        <v>0</v>
      </c>
      <c r="J38">
        <v>0.21545060887090911</v>
      </c>
      <c r="K38">
        <v>1.1196769235969211</v>
      </c>
      <c r="L38">
        <v>1.520814501436011</v>
      </c>
      <c r="M38">
        <v>0.57686358173381824</v>
      </c>
      <c r="N38">
        <v>0.14622869998557189</v>
      </c>
      <c r="O38">
        <v>5.3090396700000003E-4</v>
      </c>
      <c r="P38">
        <v>0</v>
      </c>
    </row>
    <row r="39" spans="1:16">
      <c r="A39" s="1" t="s">
        <v>39</v>
      </c>
      <c r="B39" s="10">
        <f>VLOOKUP(A39,ListLocation!A:H,7,0)</f>
        <v>4</v>
      </c>
      <c r="C39" s="10">
        <f>VLOOKUP(A39,ListLocation!A:H,8,0)</f>
        <v>4</v>
      </c>
      <c r="D39" s="11" t="str">
        <f t="shared" si="0"/>
        <v>04.04</v>
      </c>
      <c r="E39">
        <v>1.4926912521176471E-3</v>
      </c>
      <c r="F39">
        <v>0</v>
      </c>
      <c r="G39">
        <v>0</v>
      </c>
      <c r="H39">
        <v>0</v>
      </c>
      <c r="I39">
        <v>2.175083914634147E-3</v>
      </c>
      <c r="J39">
        <v>6.1767049699274608E-2</v>
      </c>
      <c r="K39">
        <v>0.27227143011724531</v>
      </c>
      <c r="L39">
        <v>0.74562907605224704</v>
      </c>
      <c r="M39">
        <v>0.48255230609429661</v>
      </c>
      <c r="N39">
        <v>0.17122310667186891</v>
      </c>
      <c r="O39">
        <v>4.3504746499630882E-2</v>
      </c>
      <c r="P39">
        <v>1.605421542884793E-2</v>
      </c>
    </row>
    <row r="40" spans="1:16">
      <c r="A40" s="1" t="s">
        <v>40</v>
      </c>
      <c r="B40" s="10">
        <f>VLOOKUP(A40,ListLocation!A:H,7,0)</f>
        <v>12</v>
      </c>
      <c r="C40" s="10">
        <f>VLOOKUP(A40,ListLocation!A:H,8,0)</f>
        <v>5</v>
      </c>
      <c r="D40" s="11" t="str">
        <f t="shared" si="0"/>
        <v>12.05</v>
      </c>
      <c r="E40">
        <v>1.7711916507448681E-2</v>
      </c>
      <c r="F40">
        <v>9.5311597027331191E-3</v>
      </c>
      <c r="G40">
        <v>1.5120421210821111E-2</v>
      </c>
      <c r="H40">
        <v>6.8828647441818184E-3</v>
      </c>
      <c r="I40">
        <v>1.326206538633431E-2</v>
      </c>
      <c r="J40">
        <v>0.58012290135246947</v>
      </c>
      <c r="K40">
        <v>2.2137354898740171</v>
      </c>
      <c r="L40">
        <v>2.344763438964105</v>
      </c>
      <c r="M40">
        <v>0.96244295973945471</v>
      </c>
      <c r="N40">
        <v>0.47929967455750738</v>
      </c>
      <c r="O40">
        <v>0.1932087345542727</v>
      </c>
      <c r="P40">
        <v>8.5770954182551318E-2</v>
      </c>
    </row>
    <row r="41" spans="1:16">
      <c r="A41" s="1" t="s">
        <v>41</v>
      </c>
      <c r="B41" s="10">
        <f>VLOOKUP(A41,ListLocation!A:H,7,0)</f>
        <v>8</v>
      </c>
      <c r="C41" s="10">
        <f>VLOOKUP(A41,ListLocation!A:H,8,0)</f>
        <v>7</v>
      </c>
      <c r="D41" s="11" t="str">
        <f t="shared" si="0"/>
        <v>08.07</v>
      </c>
      <c r="E41">
        <v>2.8271181269016399E-2</v>
      </c>
      <c r="F41">
        <v>1.5439227650826439E-2</v>
      </c>
      <c r="G41">
        <v>1.1298636420000001E-2</v>
      </c>
      <c r="H41">
        <v>4.7138363165454547E-3</v>
      </c>
      <c r="I41">
        <v>1.624412751736842E-2</v>
      </c>
      <c r="J41">
        <v>4.0060825847160003E-2</v>
      </c>
      <c r="K41">
        <v>4.9140776909096393E-2</v>
      </c>
      <c r="L41">
        <v>0.16934611119643839</v>
      </c>
      <c r="M41">
        <v>0.44919735645045122</v>
      </c>
      <c r="N41">
        <v>0.37943284875632532</v>
      </c>
      <c r="O41">
        <v>0.15876286614990909</v>
      </c>
      <c r="P41">
        <v>4.7922019680806463E-2</v>
      </c>
    </row>
    <row r="42" spans="1:16">
      <c r="A42" s="1" t="s">
        <v>42</v>
      </c>
      <c r="B42" s="10">
        <f>VLOOKUP(A42,ListLocation!A:H,7,0)</f>
        <v>5</v>
      </c>
      <c r="C42" s="10">
        <f>VLOOKUP(A42,ListLocation!A:H,8,0)</f>
        <v>5</v>
      </c>
      <c r="D42" s="11" t="str">
        <f t="shared" si="0"/>
        <v>05.05</v>
      </c>
      <c r="E42">
        <v>3.234979557877814E-4</v>
      </c>
      <c r="F42">
        <v>1.627264336510791E-3</v>
      </c>
      <c r="G42">
        <v>0</v>
      </c>
      <c r="H42">
        <v>0</v>
      </c>
      <c r="I42">
        <v>2.8352877958415842E-3</v>
      </c>
      <c r="J42">
        <v>5.8187608773354042E-2</v>
      </c>
      <c r="K42">
        <v>0.43618142773399338</v>
      </c>
      <c r="L42">
        <v>2.074555699861742</v>
      </c>
      <c r="M42">
        <v>1.435990825119188</v>
      </c>
      <c r="N42">
        <v>0.57326980963341378</v>
      </c>
      <c r="O42">
        <v>0</v>
      </c>
      <c r="P42">
        <v>0</v>
      </c>
    </row>
    <row r="43" spans="1:16">
      <c r="A43" s="1" t="s">
        <v>43</v>
      </c>
      <c r="B43" s="10">
        <f>VLOOKUP(A43,ListLocation!A:H,7,0)</f>
        <v>7</v>
      </c>
      <c r="C43" s="10">
        <f>VLOOKUP(A43,ListLocation!A:H,8,0)</f>
        <v>6</v>
      </c>
      <c r="D43" s="11" t="str">
        <f t="shared" si="0"/>
        <v>07.06</v>
      </c>
      <c r="E43">
        <v>1.200077763243243E-4</v>
      </c>
      <c r="F43">
        <v>0</v>
      </c>
      <c r="G43">
        <v>0</v>
      </c>
      <c r="H43">
        <v>6.846650704225352E-4</v>
      </c>
      <c r="I43">
        <v>1.8854208899999999E-2</v>
      </c>
      <c r="J43">
        <v>5.2707007748817203E-2</v>
      </c>
      <c r="K43">
        <v>1.094025431240132E-2</v>
      </c>
      <c r="L43">
        <v>3.1244406454115851E-2</v>
      </c>
      <c r="M43">
        <v>9.5504548946545476E-2</v>
      </c>
      <c r="N43">
        <v>0.12962395645346039</v>
      </c>
      <c r="O43">
        <v>5.5864498031818191E-3</v>
      </c>
      <c r="P43">
        <v>1.123739890909091E-3</v>
      </c>
    </row>
    <row r="44" spans="1:16">
      <c r="A44" s="1" t="s">
        <v>44</v>
      </c>
      <c r="B44" s="10">
        <f>VLOOKUP(A44,ListLocation!A:H,7,0)</f>
        <v>6</v>
      </c>
      <c r="C44" s="10">
        <f>VLOOKUP(A44,ListLocation!A:H,8,0)</f>
        <v>3</v>
      </c>
      <c r="D44" s="11" t="str">
        <f t="shared" si="0"/>
        <v>06.03</v>
      </c>
      <c r="E44">
        <v>0</v>
      </c>
      <c r="F44">
        <v>0</v>
      </c>
      <c r="G44">
        <v>0</v>
      </c>
      <c r="H44">
        <v>0</v>
      </c>
      <c r="I44">
        <v>0</v>
      </c>
      <c r="J44">
        <v>0.35186888608426831</v>
      </c>
      <c r="K44">
        <v>1.841201114343167</v>
      </c>
      <c r="L44">
        <v>2.4799541947069792</v>
      </c>
      <c r="M44">
        <v>0.84728572577772721</v>
      </c>
      <c r="N44">
        <v>0.1999074105644868</v>
      </c>
      <c r="O44">
        <v>2.4963229318181821E-3</v>
      </c>
      <c r="P44">
        <v>0</v>
      </c>
    </row>
    <row r="45" spans="1:16">
      <c r="A45" s="1" t="s">
        <v>45</v>
      </c>
      <c r="B45" s="10">
        <f>VLOOKUP(A45,ListLocation!A:H,7,0)</f>
        <v>6</v>
      </c>
      <c r="C45" s="10">
        <f>VLOOKUP(A45,ListLocation!A:H,8,0)</f>
        <v>2</v>
      </c>
      <c r="D45" s="11" t="str">
        <f t="shared" si="0"/>
        <v>06.02</v>
      </c>
      <c r="E45">
        <v>2.2488653645080649E-2</v>
      </c>
      <c r="F45">
        <v>3.9146643120929199E-2</v>
      </c>
      <c r="G45">
        <v>4.5473906184798379E-2</v>
      </c>
      <c r="H45">
        <v>4.2172446896624999E-2</v>
      </c>
      <c r="I45">
        <v>4.7771080349274193E-2</v>
      </c>
      <c r="J45">
        <v>9.0629105125142856E-2</v>
      </c>
      <c r="K45">
        <v>0.21684442774271889</v>
      </c>
      <c r="L45">
        <v>0.39872909975640553</v>
      </c>
      <c r="M45">
        <v>0.10744571025457141</v>
      </c>
      <c r="N45">
        <v>2.5562781274838711E-2</v>
      </c>
      <c r="O45">
        <v>1.7356900651857139E-2</v>
      </c>
      <c r="P45">
        <v>1.982569725124424E-2</v>
      </c>
    </row>
    <row r="46" spans="1:16">
      <c r="A46" s="1" t="s">
        <v>46</v>
      </c>
      <c r="B46" s="10">
        <f>VLOOKUP(A46,ListLocation!A:H,7,0)</f>
        <v>6</v>
      </c>
      <c r="C46" s="10">
        <f>VLOOKUP(A46,ListLocation!A:H,8,0)</f>
        <v>15</v>
      </c>
      <c r="D46" s="11" t="str">
        <f t="shared" si="0"/>
        <v>06.15</v>
      </c>
      <c r="E46">
        <v>7.0138048115718485E-2</v>
      </c>
      <c r="F46">
        <v>8.2649423701639857E-2</v>
      </c>
      <c r="G46">
        <v>0.15809613044604109</v>
      </c>
      <c r="H46">
        <v>0.26346009141190913</v>
      </c>
      <c r="I46">
        <v>0.16353869314240471</v>
      </c>
      <c r="J46">
        <v>0.22174233171854549</v>
      </c>
      <c r="K46">
        <v>0.53368214811721404</v>
      </c>
      <c r="L46">
        <v>6.1619043309013204</v>
      </c>
      <c r="M46">
        <v>5.1131698815051818</v>
      </c>
      <c r="N46">
        <v>3.1505999621831089</v>
      </c>
      <c r="O46">
        <v>0.57088126614490908</v>
      </c>
      <c r="P46">
        <v>0.2078397861856891</v>
      </c>
    </row>
    <row r="47" spans="1:16">
      <c r="A47" s="1" t="s">
        <v>47</v>
      </c>
      <c r="B47" s="10">
        <f>VLOOKUP(A47,ListLocation!A:H,7,0)</f>
        <v>4</v>
      </c>
      <c r="C47" s="10">
        <f>VLOOKUP(A47,ListLocation!A:H,8,0)</f>
        <v>5</v>
      </c>
      <c r="D47" s="11" t="str">
        <f t="shared" si="0"/>
        <v>04.05</v>
      </c>
      <c r="E47">
        <v>1.4560266314191619E-2</v>
      </c>
      <c r="F47">
        <v>1.712952627632653E-2</v>
      </c>
      <c r="G47">
        <v>4.5277052478571436E-3</v>
      </c>
      <c r="H47">
        <v>1.304692141425743E-2</v>
      </c>
      <c r="I47">
        <v>1.489842065429752E-2</v>
      </c>
      <c r="J47">
        <v>4.7747459624419897E-2</v>
      </c>
      <c r="K47">
        <v>6.3350260951885715E-2</v>
      </c>
      <c r="L47">
        <v>0.20975057387685389</v>
      </c>
      <c r="M47">
        <v>0.35479518152241879</v>
      </c>
      <c r="N47">
        <v>0.20532486653944029</v>
      </c>
      <c r="O47">
        <v>4.4365285867323939E-2</v>
      </c>
      <c r="P47">
        <v>3.9826356267368433E-2</v>
      </c>
    </row>
    <row r="48" spans="1:16">
      <c r="A48" s="1" t="s">
        <v>48</v>
      </c>
      <c r="B48" s="10">
        <f>VLOOKUP(A48,ListLocation!A:H,7,0)</f>
        <v>6</v>
      </c>
      <c r="C48" s="10">
        <f>VLOOKUP(A48,ListLocation!A:H,8,0)</f>
        <v>14</v>
      </c>
      <c r="D48" s="11" t="str">
        <f t="shared" si="0"/>
        <v>06.14</v>
      </c>
      <c r="E48">
        <v>0.68205261324571853</v>
      </c>
      <c r="F48">
        <v>0.67874085808601292</v>
      </c>
      <c r="G48">
        <v>0.7534256348022581</v>
      </c>
      <c r="H48">
        <v>0.49222125198390909</v>
      </c>
      <c r="I48">
        <v>0.18467258904853379</v>
      </c>
      <c r="J48">
        <v>0.22264622684090909</v>
      </c>
      <c r="K48">
        <v>1.1627432875792081</v>
      </c>
      <c r="L48">
        <v>6.8925196751169491</v>
      </c>
      <c r="M48">
        <v>6.2436863448328177</v>
      </c>
      <c r="N48">
        <v>4.4920711366710266</v>
      </c>
      <c r="O48">
        <v>1.343457428529818</v>
      </c>
      <c r="P48">
        <v>0.57807979155598244</v>
      </c>
    </row>
    <row r="49" spans="1:16">
      <c r="A49" s="1" t="s">
        <v>49</v>
      </c>
      <c r="B49" s="10">
        <f>VLOOKUP(A49,ListLocation!A:H,7,0)</f>
        <v>5</v>
      </c>
      <c r="C49" s="10">
        <f>VLOOKUP(A49,ListLocation!A:H,8,0)</f>
        <v>2</v>
      </c>
      <c r="D49" s="11" t="str">
        <f t="shared" si="0"/>
        <v>05.02</v>
      </c>
      <c r="E49">
        <v>7.3327133542082118E-2</v>
      </c>
      <c r="F49">
        <v>7.3914208529228295E-2</v>
      </c>
      <c r="G49">
        <v>9.3618143070087978E-2</v>
      </c>
      <c r="H49">
        <v>9.4522444473909117E-2</v>
      </c>
      <c r="I49">
        <v>0.1114438387506158</v>
      </c>
      <c r="J49">
        <v>0.25197473319318181</v>
      </c>
      <c r="K49">
        <v>1.1175848897481819</v>
      </c>
      <c r="L49">
        <v>1.450296697256217</v>
      </c>
      <c r="M49">
        <v>0.55134603720090902</v>
      </c>
      <c r="N49">
        <v>0.15874154774384169</v>
      </c>
      <c r="O49">
        <v>9.5803023941727267E-2</v>
      </c>
      <c r="P49">
        <v>7.2033549673460415E-2</v>
      </c>
    </row>
    <row r="50" spans="1:16">
      <c r="A50" s="1" t="s">
        <v>50</v>
      </c>
      <c r="B50" s="10">
        <f>VLOOKUP(A50,ListLocation!A:H,7,0)</f>
        <v>6</v>
      </c>
      <c r="C50" s="10">
        <f>VLOOKUP(A50,ListLocation!A:H,8,0)</f>
        <v>8</v>
      </c>
      <c r="D50" s="11" t="str">
        <f t="shared" si="0"/>
        <v>06.08</v>
      </c>
      <c r="E50">
        <v>2.260306667832845E-2</v>
      </c>
      <c r="F50">
        <v>2.456740051138263E-2</v>
      </c>
      <c r="G50">
        <v>4.5886069304604107E-2</v>
      </c>
      <c r="H50">
        <v>2.5785621732727269E-3</v>
      </c>
      <c r="I50">
        <v>4.8236025692639288E-2</v>
      </c>
      <c r="J50">
        <v>0.129113136435</v>
      </c>
      <c r="K50">
        <v>0.35160654185778761</v>
      </c>
      <c r="L50">
        <v>2.775809044451965</v>
      </c>
      <c r="M50">
        <v>2.5070075727550911</v>
      </c>
      <c r="N50">
        <v>1.701675243806569</v>
      </c>
      <c r="O50">
        <v>0.29275182369190911</v>
      </c>
      <c r="P50">
        <v>0.10159695085785921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workbookViewId="0">
      <pane xSplit="1" topLeftCell="J1" activePane="topRight" state="frozen"/>
      <selection pane="topRight" activeCell="H34" sqref="H34"/>
    </sheetView>
  </sheetViews>
  <sheetFormatPr baseColWidth="10" defaultColWidth="8.83203125" defaultRowHeight="14" x14ac:dyDescent="0"/>
  <cols>
    <col min="1" max="1" width="18.5" bestFit="1" customWidth="1"/>
    <col min="2" max="2" width="13" style="9" bestFit="1" customWidth="1"/>
    <col min="3" max="9" width="9" bestFit="1" customWidth="1"/>
    <col min="10" max="10" width="9.1640625" bestFit="1" customWidth="1"/>
    <col min="11" max="13" width="9" bestFit="1" customWidth="1"/>
    <col min="14" max="14" width="12.33203125" bestFit="1" customWidth="1"/>
    <col min="18" max="18" width="18.5" style="15" bestFit="1" customWidth="1"/>
  </cols>
  <sheetData>
    <row r="1" spans="1:19">
      <c r="A1" s="1" t="s">
        <v>1</v>
      </c>
      <c r="B1" s="8" t="s">
        <v>300</v>
      </c>
      <c r="C1" s="1" t="s">
        <v>301</v>
      </c>
      <c r="D1" s="1" t="s">
        <v>302</v>
      </c>
      <c r="E1" s="1" t="s">
        <v>303</v>
      </c>
      <c r="F1" s="1" t="s">
        <v>304</v>
      </c>
      <c r="G1" s="1" t="s">
        <v>305</v>
      </c>
      <c r="H1" s="1" t="s">
        <v>306</v>
      </c>
      <c r="I1" s="1" t="s">
        <v>307</v>
      </c>
      <c r="J1" s="1" t="s">
        <v>308</v>
      </c>
      <c r="K1" s="1" t="s">
        <v>309</v>
      </c>
      <c r="L1" s="1" t="s">
        <v>310</v>
      </c>
      <c r="M1" s="1" t="s">
        <v>311</v>
      </c>
      <c r="N1" s="1" t="s">
        <v>312</v>
      </c>
      <c r="P1" s="14" t="s">
        <v>313</v>
      </c>
      <c r="R1" s="16" t="s">
        <v>1</v>
      </c>
      <c r="S1" s="17" t="s">
        <v>313</v>
      </c>
    </row>
    <row r="2" spans="1:19">
      <c r="A2" s="1" t="s">
        <v>128</v>
      </c>
      <c r="B2" s="11" t="s">
        <v>267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0.49691424439854548</v>
      </c>
      <c r="I2" s="12">
        <v>2.7959842790383291</v>
      </c>
      <c r="J2" s="12">
        <v>4.3017769461575366</v>
      </c>
      <c r="K2" s="12">
        <v>1.5460966661107269</v>
      </c>
      <c r="L2" s="12">
        <v>0.54656678923029334</v>
      </c>
      <c r="M2" s="12">
        <v>3.0227340436363642E-4</v>
      </c>
      <c r="N2" s="12">
        <v>0</v>
      </c>
      <c r="P2" s="12">
        <f>SUM(C2:N2)</f>
        <v>9.6876411983397954</v>
      </c>
      <c r="R2" s="18" t="s">
        <v>17</v>
      </c>
      <c r="S2" s="19">
        <v>26.740024999999999</v>
      </c>
    </row>
    <row r="3" spans="1:19">
      <c r="A3" s="1" t="s">
        <v>3</v>
      </c>
      <c r="B3" s="11" t="s">
        <v>268</v>
      </c>
      <c r="C3" s="12">
        <v>4.1574394609002932E-2</v>
      </c>
      <c r="D3" s="12">
        <v>3.1896541169421207E-2</v>
      </c>
      <c r="E3" s="12">
        <v>5.2929922509237823E-2</v>
      </c>
      <c r="F3" s="12">
        <v>3.5307589376888902E-2</v>
      </c>
      <c r="G3" s="12">
        <v>5.539275931342106E-2</v>
      </c>
      <c r="H3" s="12">
        <v>0.25508503898180002</v>
      </c>
      <c r="I3" s="12">
        <v>0.2490557705037037</v>
      </c>
      <c r="J3" s="12">
        <v>2.2218733176497949</v>
      </c>
      <c r="K3" s="12">
        <v>1.7714111543999089</v>
      </c>
      <c r="L3" s="12">
        <v>1.53746513680177</v>
      </c>
      <c r="M3" s="12">
        <v>0.39146066222345449</v>
      </c>
      <c r="N3" s="12">
        <v>0.10619983466129029</v>
      </c>
      <c r="P3" s="12">
        <f t="shared" ref="P3:P50" si="0">SUM(C3:N3)</f>
        <v>6.7496521221996941</v>
      </c>
      <c r="R3" s="18" t="s">
        <v>48</v>
      </c>
      <c r="S3" s="19">
        <v>23.726317000000002</v>
      </c>
    </row>
    <row r="4" spans="1:19">
      <c r="A4" s="1" t="s">
        <v>4</v>
      </c>
      <c r="B4" s="11" t="s">
        <v>269</v>
      </c>
      <c r="C4" s="12">
        <v>6.2729784841269846E-4</v>
      </c>
      <c r="D4" s="12">
        <v>2.3125406109183672E-3</v>
      </c>
      <c r="E4" s="12">
        <v>9.3898126998000001E-3</v>
      </c>
      <c r="F4" s="12">
        <v>2.5361867026711411E-2</v>
      </c>
      <c r="G4" s="12">
        <v>2.8319143149957982E-2</v>
      </c>
      <c r="H4" s="12">
        <v>1.003614645211111E-2</v>
      </c>
      <c r="I4" s="12">
        <v>3.5769818276344081E-2</v>
      </c>
      <c r="J4" s="12">
        <v>8.4572494720664457E-2</v>
      </c>
      <c r="K4" s="12">
        <v>8.2214494269344268E-2</v>
      </c>
      <c r="L4" s="12">
        <v>9.053803447970149E-2</v>
      </c>
      <c r="M4" s="12">
        <v>5.9327031465137611E-2</v>
      </c>
      <c r="N4" s="12">
        <v>6.7649569097419362E-3</v>
      </c>
      <c r="P4" s="12">
        <f t="shared" si="0"/>
        <v>0.43523363790884539</v>
      </c>
      <c r="R4" s="18" t="s">
        <v>35</v>
      </c>
      <c r="S4" s="19">
        <v>19.400203000000001</v>
      </c>
    </row>
    <row r="5" spans="1:19">
      <c r="A5" s="1" t="s">
        <v>5</v>
      </c>
      <c r="B5" s="11" t="s">
        <v>270</v>
      </c>
      <c r="C5" s="12">
        <v>5.0258202117127657E-2</v>
      </c>
      <c r="D5" s="12">
        <v>2.4742437577818181E-2</v>
      </c>
      <c r="E5" s="12">
        <v>9.9431609241025648E-3</v>
      </c>
      <c r="F5" s="12">
        <v>8.5305040423728842E-3</v>
      </c>
      <c r="G5" s="12">
        <v>4.5757985859336742E-2</v>
      </c>
      <c r="H5" s="12">
        <v>9.2119278690093467E-2</v>
      </c>
      <c r="I5" s="12">
        <v>4.979640399478405E-2</v>
      </c>
      <c r="J5" s="12">
        <v>0.13419216851264329</v>
      </c>
      <c r="K5" s="12">
        <v>0.30350455016006372</v>
      </c>
      <c r="L5" s="12">
        <v>0.2938219049012023</v>
      </c>
      <c r="M5" s="12">
        <v>9.1219354162545438E-2</v>
      </c>
      <c r="N5" s="12">
        <v>5.1288402669516127E-2</v>
      </c>
      <c r="P5" s="12">
        <f t="shared" si="0"/>
        <v>1.1551743536116064</v>
      </c>
      <c r="R5" s="22" t="s">
        <v>15</v>
      </c>
      <c r="S5" s="19">
        <v>17.116216999999999</v>
      </c>
    </row>
    <row r="6" spans="1:19">
      <c r="A6" s="1" t="s">
        <v>6</v>
      </c>
      <c r="B6" s="11" t="s">
        <v>271</v>
      </c>
      <c r="C6" s="12">
        <v>2.6424109822784808E-4</v>
      </c>
      <c r="D6" s="12">
        <v>5.4708794634146338E-5</v>
      </c>
      <c r="E6" s="12">
        <v>3.440923008196722E-5</v>
      </c>
      <c r="F6" s="12">
        <v>5.8366532857142853E-5</v>
      </c>
      <c r="G6" s="12">
        <v>8.9419749566037733E-4</v>
      </c>
      <c r="H6" s="12">
        <v>0.27975082052086298</v>
      </c>
      <c r="I6" s="12">
        <v>0.88596964649792631</v>
      </c>
      <c r="J6" s="12">
        <v>0.96296469863875567</v>
      </c>
      <c r="K6" s="12">
        <v>0.31708032335357139</v>
      </c>
      <c r="L6" s="12">
        <v>8.3376130822534561E-2</v>
      </c>
      <c r="M6" s="12">
        <v>1.6375284696428571E-2</v>
      </c>
      <c r="N6" s="12">
        <v>3.7067223788942311E-3</v>
      </c>
      <c r="P6" s="12">
        <f t="shared" si="0"/>
        <v>2.550529550060435</v>
      </c>
      <c r="R6" s="18" t="s">
        <v>46</v>
      </c>
      <c r="S6" s="19">
        <v>16.697702</v>
      </c>
    </row>
    <row r="7" spans="1:19">
      <c r="A7" s="1" t="s">
        <v>7</v>
      </c>
      <c r="B7" s="11" t="s">
        <v>272</v>
      </c>
      <c r="C7" s="12">
        <v>8.1868771422555914E-2</v>
      </c>
      <c r="D7" s="12">
        <v>0.1020193667555906</v>
      </c>
      <c r="E7" s="12">
        <v>0.1125662865963441</v>
      </c>
      <c r="F7" s="12">
        <v>7.8669762125222226E-2</v>
      </c>
      <c r="G7" s="12">
        <v>1.4660512843094459E-2</v>
      </c>
      <c r="H7" s="12">
        <v>1.4538785896335621E-2</v>
      </c>
      <c r="I7" s="12">
        <v>1.366724826260479E-2</v>
      </c>
      <c r="J7" s="12">
        <v>0.17387351902276779</v>
      </c>
      <c r="K7" s="12">
        <v>0.28673633949178812</v>
      </c>
      <c r="L7" s="12">
        <v>0.38967011569064508</v>
      </c>
      <c r="M7" s="12">
        <v>0.21407186369342601</v>
      </c>
      <c r="N7" s="12">
        <v>9.9965878206867448E-2</v>
      </c>
      <c r="P7" s="12">
        <f t="shared" si="0"/>
        <v>1.5823084500072422</v>
      </c>
      <c r="R7" s="18" t="s">
        <v>23</v>
      </c>
      <c r="S7" s="19">
        <v>15.291221999999999</v>
      </c>
    </row>
    <row r="8" spans="1:19">
      <c r="A8" s="1" t="s">
        <v>8</v>
      </c>
      <c r="B8" s="11" t="s">
        <v>273</v>
      </c>
      <c r="C8" s="12">
        <v>5.0901414255319148E-5</v>
      </c>
      <c r="D8" s="12">
        <v>0</v>
      </c>
      <c r="E8" s="12">
        <v>0</v>
      </c>
      <c r="F8" s="12">
        <v>0</v>
      </c>
      <c r="G8" s="12">
        <v>0</v>
      </c>
      <c r="H8" s="12">
        <v>0.16779409751326529</v>
      </c>
      <c r="I8" s="12">
        <v>1.1035208730588939</v>
      </c>
      <c r="J8" s="12">
        <v>2.2853814473279721</v>
      </c>
      <c r="K8" s="12">
        <v>0.77563999801171424</v>
      </c>
      <c r="L8" s="12">
        <v>0.1227912696754839</v>
      </c>
      <c r="M8" s="12">
        <v>5.2207812523469392E-3</v>
      </c>
      <c r="N8" s="12">
        <v>2.323253389447236E-4</v>
      </c>
      <c r="P8" s="12">
        <f t="shared" si="0"/>
        <v>4.4606316935928767</v>
      </c>
      <c r="R8" s="18" t="s">
        <v>128</v>
      </c>
      <c r="S8" s="19">
        <v>9.6876409999999993</v>
      </c>
    </row>
    <row r="9" spans="1:19">
      <c r="A9" s="1" t="s">
        <v>9</v>
      </c>
      <c r="B9" s="11" t="s">
        <v>274</v>
      </c>
      <c r="C9" s="12">
        <v>4.8325921101843323E-3</v>
      </c>
      <c r="D9" s="12">
        <v>0</v>
      </c>
      <c r="E9" s="12">
        <v>0</v>
      </c>
      <c r="F9" s="12">
        <v>4.2584916818571416E-3</v>
      </c>
      <c r="G9" s="12">
        <v>6.0675059106912437E-3</v>
      </c>
      <c r="H9" s="12">
        <v>8.7906194384181804E-2</v>
      </c>
      <c r="I9" s="12">
        <v>0.48555896480832839</v>
      </c>
      <c r="J9" s="12">
        <v>0.85952930600278576</v>
      </c>
      <c r="K9" s="12">
        <v>0.32778514080272719</v>
      </c>
      <c r="L9" s="12">
        <v>0.14757170967360711</v>
      </c>
      <c r="M9" s="12">
        <v>4.3148339497181817E-2</v>
      </c>
      <c r="N9" s="12">
        <v>7.8779111650000011E-3</v>
      </c>
      <c r="P9" s="12">
        <f t="shared" si="0"/>
        <v>1.9745361560365451</v>
      </c>
      <c r="R9" s="18" t="s">
        <v>14</v>
      </c>
      <c r="S9" s="19">
        <v>8.8656900000000007</v>
      </c>
    </row>
    <row r="10" spans="1:19">
      <c r="A10" s="1" t="s">
        <v>10</v>
      </c>
      <c r="B10" s="11" t="s">
        <v>274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0.15515121860410411</v>
      </c>
      <c r="I10" s="12">
        <v>0.54464895746612907</v>
      </c>
      <c r="J10" s="12">
        <v>0.63795981036317984</v>
      </c>
      <c r="K10" s="12">
        <v>0.19278771689642851</v>
      </c>
      <c r="L10" s="12">
        <v>1.9409605689400922E-2</v>
      </c>
      <c r="M10" s="12">
        <v>0</v>
      </c>
      <c r="N10" s="12">
        <v>0</v>
      </c>
      <c r="P10" s="12">
        <f t="shared" si="0"/>
        <v>1.5499573090192422</v>
      </c>
      <c r="R10" s="18" t="s">
        <v>12</v>
      </c>
      <c r="S10" s="19">
        <v>8.6340090000000007</v>
      </c>
    </row>
    <row r="11" spans="1:19">
      <c r="A11" s="1" t="s">
        <v>11</v>
      </c>
      <c r="B11" s="11" t="s">
        <v>275</v>
      </c>
      <c r="C11" s="12">
        <v>9.5322364411178275E-3</v>
      </c>
      <c r="D11" s="12">
        <v>8.5162759472438149E-3</v>
      </c>
      <c r="E11" s="12">
        <v>8.8853188672881368E-3</v>
      </c>
      <c r="F11" s="12">
        <v>7.1163534069550189E-3</v>
      </c>
      <c r="G11" s="12">
        <v>1.7889019737254901E-3</v>
      </c>
      <c r="H11" s="12">
        <v>3.7811878962195119E-3</v>
      </c>
      <c r="I11" s="12">
        <v>6.0750253286075964E-3</v>
      </c>
      <c r="J11" s="12">
        <v>2.8382470151330941E-2</v>
      </c>
      <c r="K11" s="12">
        <v>8.1706064755181815E-2</v>
      </c>
      <c r="L11" s="12">
        <v>0.16070378394344409</v>
      </c>
      <c r="M11" s="12">
        <v>5.586306372947368E-2</v>
      </c>
      <c r="N11" s="12">
        <v>2.098499009155963E-2</v>
      </c>
      <c r="P11" s="12">
        <f t="shared" si="0"/>
        <v>0.39333567253214757</v>
      </c>
      <c r="R11" s="18" t="s">
        <v>27</v>
      </c>
      <c r="S11" s="19">
        <v>8.0042690000000007</v>
      </c>
    </row>
    <row r="12" spans="1:19">
      <c r="A12" s="1" t="s">
        <v>12</v>
      </c>
      <c r="B12" s="11" t="s">
        <v>276</v>
      </c>
      <c r="C12" s="12">
        <v>7.4449002549705878E-2</v>
      </c>
      <c r="D12" s="12">
        <v>7.8644287385927436E-2</v>
      </c>
      <c r="E12" s="12">
        <v>8.557224029249999E-2</v>
      </c>
      <c r="F12" s="12">
        <v>0.11108645365816611</v>
      </c>
      <c r="G12" s="12">
        <v>0.1303993139710784</v>
      </c>
      <c r="H12" s="12">
        <v>0.49019317254523809</v>
      </c>
      <c r="I12" s="12">
        <v>2.050816666155308</v>
      </c>
      <c r="J12" s="12">
        <v>2.829594151896774</v>
      </c>
      <c r="K12" s="12">
        <v>1.343374421189</v>
      </c>
      <c r="L12" s="12">
        <v>0.89047136578205266</v>
      </c>
      <c r="M12" s="12">
        <v>0.42056665124227272</v>
      </c>
      <c r="N12" s="12">
        <v>0.1288411264170968</v>
      </c>
      <c r="P12" s="12">
        <f t="shared" si="0"/>
        <v>8.6340088530851204</v>
      </c>
      <c r="R12" s="22" t="s">
        <v>50</v>
      </c>
      <c r="S12" s="19">
        <v>8.0034310000000009</v>
      </c>
    </row>
    <row r="13" spans="1:19">
      <c r="A13" s="1" t="s">
        <v>13</v>
      </c>
      <c r="B13" s="11" t="s">
        <v>277</v>
      </c>
      <c r="C13" s="12">
        <v>8.7422655719358283E-2</v>
      </c>
      <c r="D13" s="12">
        <v>0.13104238912252941</v>
      </c>
      <c r="E13" s="12">
        <v>0.1207051129219251</v>
      </c>
      <c r="F13" s="12">
        <v>0.1078102668167403</v>
      </c>
      <c r="G13" s="12">
        <v>0.11754529078155081</v>
      </c>
      <c r="H13" s="12">
        <v>7.7452157619428572E-2</v>
      </c>
      <c r="I13" s="12">
        <v>0.27774894153726021</v>
      </c>
      <c r="J13" s="12">
        <v>0.55956356228807336</v>
      </c>
      <c r="K13" s="12">
        <v>0.42140428389057139</v>
      </c>
      <c r="L13" s="12">
        <v>0.26967725338124998</v>
      </c>
      <c r="M13" s="12">
        <v>0.17385749922828581</v>
      </c>
      <c r="N13" s="12">
        <v>6.7666770457018341E-2</v>
      </c>
      <c r="P13" s="12">
        <f t="shared" si="0"/>
        <v>2.4118961837639912</v>
      </c>
      <c r="R13" s="18" t="s">
        <v>40</v>
      </c>
      <c r="S13" s="19">
        <v>6.9218529999999996</v>
      </c>
    </row>
    <row r="14" spans="1:19">
      <c r="A14" s="1" t="s">
        <v>14</v>
      </c>
      <c r="B14" s="11" t="s">
        <v>269</v>
      </c>
      <c r="C14" s="12">
        <v>8.5323311439853375E-2</v>
      </c>
      <c r="D14" s="12">
        <v>0.1180269556880322</v>
      </c>
      <c r="E14" s="12">
        <v>0.1032564629655132</v>
      </c>
      <c r="F14" s="12">
        <v>0.128646815946</v>
      </c>
      <c r="G14" s="12">
        <v>0.11551440220231669</v>
      </c>
      <c r="H14" s="12">
        <v>0.52082512497900002</v>
      </c>
      <c r="I14" s="12">
        <v>2.1501638869004691</v>
      </c>
      <c r="J14" s="12">
        <v>2.8979919000080061</v>
      </c>
      <c r="K14" s="12">
        <v>1.453135599292545</v>
      </c>
      <c r="L14" s="12">
        <v>0.7894123050994134</v>
      </c>
      <c r="M14" s="12">
        <v>0.36161481464500012</v>
      </c>
      <c r="N14" s="12">
        <v>0.1417788692294428</v>
      </c>
      <c r="P14" s="12">
        <f t="shared" si="0"/>
        <v>8.8656904483955916</v>
      </c>
      <c r="R14" s="18" t="s">
        <v>3</v>
      </c>
      <c r="S14" s="19">
        <v>6.7496520000000002</v>
      </c>
    </row>
    <row r="15" spans="1:19">
      <c r="A15" s="1" t="s">
        <v>15</v>
      </c>
      <c r="B15" s="11" t="s">
        <v>278</v>
      </c>
      <c r="C15" s="12">
        <v>0.22577803914017591</v>
      </c>
      <c r="D15" s="12">
        <v>0.22552588254376199</v>
      </c>
      <c r="E15" s="12">
        <v>0.21973360966715541</v>
      </c>
      <c r="F15" s="12">
        <v>0.15542100260354549</v>
      </c>
      <c r="G15" s="12">
        <v>9.4480101256979476E-2</v>
      </c>
      <c r="H15" s="12">
        <v>0.1782127729330909</v>
      </c>
      <c r="I15" s="12">
        <v>2.7916157147561882</v>
      </c>
      <c r="J15" s="12">
        <v>7.1744047355051617</v>
      </c>
      <c r="K15" s="12">
        <v>3.4278008285091821</v>
      </c>
      <c r="L15" s="12">
        <v>2.0801745744551612</v>
      </c>
      <c r="M15" s="12">
        <v>0.30444003379599999</v>
      </c>
      <c r="N15" s="12">
        <v>0.23863006572923751</v>
      </c>
      <c r="P15" s="12">
        <f t="shared" si="0"/>
        <v>17.116217360895636</v>
      </c>
      <c r="R15" s="18" t="s">
        <v>18</v>
      </c>
      <c r="S15" s="19">
        <v>6.3282569999999998</v>
      </c>
    </row>
    <row r="16" spans="1:19">
      <c r="A16" s="1" t="s">
        <v>16</v>
      </c>
      <c r="B16" s="11" t="s">
        <v>279</v>
      </c>
      <c r="C16" s="12">
        <v>1.3484349201290319E-3</v>
      </c>
      <c r="D16" s="12">
        <v>9.36588355263158E-4</v>
      </c>
      <c r="E16" s="12">
        <v>7.6623233651162775E-4</v>
      </c>
      <c r="F16" s="12">
        <v>1.8454562035294119E-3</v>
      </c>
      <c r="G16" s="12">
        <v>2.0418952548387089E-3</v>
      </c>
      <c r="H16" s="12">
        <v>8.3842562020754706E-3</v>
      </c>
      <c r="I16" s="12">
        <v>2.8791402211894739E-2</v>
      </c>
      <c r="J16" s="12">
        <v>6.7466774876797753E-2</v>
      </c>
      <c r="K16" s="12">
        <v>7.8334243310192314E-2</v>
      </c>
      <c r="L16" s="12">
        <v>4.7513192600161291E-2</v>
      </c>
      <c r="M16" s="12">
        <v>7.1219829880120487E-3</v>
      </c>
      <c r="N16" s="12">
        <v>1.915013250193549E-3</v>
      </c>
      <c r="P16" s="12">
        <f t="shared" si="0"/>
        <v>0.24646547250959913</v>
      </c>
      <c r="R16" s="18" t="s">
        <v>44</v>
      </c>
      <c r="S16" s="19">
        <v>5.7227139999999999</v>
      </c>
    </row>
    <row r="17" spans="1:19">
      <c r="A17" s="1" t="s">
        <v>17</v>
      </c>
      <c r="B17" s="11" t="s">
        <v>280</v>
      </c>
      <c r="C17" s="12">
        <v>0.1948587614154435</v>
      </c>
      <c r="D17" s="12">
        <v>0.18807498188190269</v>
      </c>
      <c r="E17" s="12">
        <v>0.13341653149124999</v>
      </c>
      <c r="F17" s="12">
        <v>0.11020227231550001</v>
      </c>
      <c r="G17" s="12">
        <v>0.12197640169875</v>
      </c>
      <c r="H17" s="12">
        <v>0.27567674185314289</v>
      </c>
      <c r="I17" s="12">
        <v>2.977726860185391</v>
      </c>
      <c r="J17" s="12">
        <v>13.376145217874519</v>
      </c>
      <c r="K17" s="12">
        <v>5.2393015838928569</v>
      </c>
      <c r="L17" s="12">
        <v>3.537426846629447</v>
      </c>
      <c r="M17" s="12">
        <v>0.32810116483914292</v>
      </c>
      <c r="N17" s="12">
        <v>0.25711784744806448</v>
      </c>
      <c r="P17" s="12">
        <f t="shared" si="0"/>
        <v>26.74002521152541</v>
      </c>
      <c r="R17" s="18" t="s">
        <v>42</v>
      </c>
      <c r="S17" s="19">
        <v>4.5829709999999997</v>
      </c>
    </row>
    <row r="18" spans="1:19">
      <c r="A18" s="1" t="s">
        <v>18</v>
      </c>
      <c r="B18" s="11" t="s">
        <v>281</v>
      </c>
      <c r="C18" s="12">
        <v>8.9805980734838711E-2</v>
      </c>
      <c r="D18" s="12">
        <v>8.8910870381768481E-2</v>
      </c>
      <c r="E18" s="12">
        <v>0.1095066398853959</v>
      </c>
      <c r="F18" s="12">
        <v>0.102740855139</v>
      </c>
      <c r="G18" s="12">
        <v>0.13011247172173021</v>
      </c>
      <c r="H18" s="12">
        <v>0.39607321464309092</v>
      </c>
      <c r="I18" s="12">
        <v>1.7516263372868619</v>
      </c>
      <c r="J18" s="12">
        <v>2.2570741235277709</v>
      </c>
      <c r="K18" s="12">
        <v>0.87226037136727286</v>
      </c>
      <c r="L18" s="12">
        <v>0.28617905827653961</v>
      </c>
      <c r="M18" s="12">
        <v>0.14058586836281819</v>
      </c>
      <c r="N18" s="12">
        <v>0.1033810050333431</v>
      </c>
      <c r="P18" s="12">
        <f t="shared" si="0"/>
        <v>6.3282567963604306</v>
      </c>
      <c r="R18" s="18" t="s">
        <v>8</v>
      </c>
      <c r="S18" s="19">
        <v>4.4606320000000004</v>
      </c>
    </row>
    <row r="19" spans="1:19">
      <c r="A19" s="1" t="s">
        <v>19</v>
      </c>
      <c r="B19" s="11" t="s">
        <v>282</v>
      </c>
      <c r="C19" s="12">
        <v>3.7004182351548391E-2</v>
      </c>
      <c r="D19" s="12">
        <v>2.6651168846501771E-2</v>
      </c>
      <c r="E19" s="12">
        <v>3.9369848741827959E-2</v>
      </c>
      <c r="F19" s="12">
        <v>2.7567466264874999E-2</v>
      </c>
      <c r="G19" s="12">
        <v>3.1057221225725809E-2</v>
      </c>
      <c r="H19" s="12">
        <v>2.5913903533125001E-2</v>
      </c>
      <c r="I19" s="12">
        <v>0.23347324447490189</v>
      </c>
      <c r="J19" s="12">
        <v>0.92025544194756581</v>
      </c>
      <c r="K19" s="12">
        <v>0.74449208222081809</v>
      </c>
      <c r="L19" s="12">
        <v>0.28284958676332339</v>
      </c>
      <c r="M19" s="12">
        <v>0.14094464080209371</v>
      </c>
      <c r="N19" s="12">
        <v>9.4152652657741934E-2</v>
      </c>
      <c r="P19" s="12">
        <f t="shared" si="0"/>
        <v>2.6037314398300491</v>
      </c>
      <c r="R19" s="18" t="s">
        <v>30</v>
      </c>
      <c r="S19" s="19">
        <v>4.4585970000000001</v>
      </c>
    </row>
    <row r="20" spans="1:19">
      <c r="A20" s="1" t="s">
        <v>20</v>
      </c>
      <c r="B20" s="11" t="s">
        <v>283</v>
      </c>
      <c r="C20" s="12">
        <v>1.161950608461538E-3</v>
      </c>
      <c r="D20" s="12">
        <v>7.8882752454545457E-4</v>
      </c>
      <c r="E20" s="12">
        <v>5.5800153336734695E-4</v>
      </c>
      <c r="F20" s="12">
        <v>2.8449137800000011E-4</v>
      </c>
      <c r="G20" s="12">
        <v>3.7856506925641022E-3</v>
      </c>
      <c r="H20" s="12">
        <v>8.5085497979695435E-4</v>
      </c>
      <c r="I20" s="12">
        <v>2.9840660277272728E-3</v>
      </c>
      <c r="J20" s="12">
        <v>1.0604216332164179E-2</v>
      </c>
      <c r="K20" s="12">
        <v>3.5304560358895017E-2</v>
      </c>
      <c r="L20" s="12">
        <v>7.0446243125063313E-2</v>
      </c>
      <c r="M20" s="12">
        <v>4.2708388935807702E-2</v>
      </c>
      <c r="N20" s="12">
        <v>4.099457614449761E-3</v>
      </c>
      <c r="P20" s="12">
        <f t="shared" si="0"/>
        <v>0.17357670911084264</v>
      </c>
      <c r="R20" s="18" t="s">
        <v>49</v>
      </c>
      <c r="S20" s="19">
        <v>4.1446059999999996</v>
      </c>
    </row>
    <row r="21" spans="1:19">
      <c r="A21" s="1" t="s">
        <v>21</v>
      </c>
      <c r="B21" s="11" t="s">
        <v>284</v>
      </c>
      <c r="C21" s="12">
        <v>7.4616710599838709E-2</v>
      </c>
      <c r="D21" s="12">
        <v>7.5298272772964608E-2</v>
      </c>
      <c r="E21" s="12">
        <v>9.8377180489838734E-2</v>
      </c>
      <c r="F21" s="12">
        <v>9.3898083595125012E-2</v>
      </c>
      <c r="G21" s="12">
        <v>0.1161535699952419</v>
      </c>
      <c r="H21" s="12">
        <v>5.8842509452428568E-2</v>
      </c>
      <c r="I21" s="12">
        <v>0.43721276890894012</v>
      </c>
      <c r="J21" s="12">
        <v>0.91135908829078327</v>
      </c>
      <c r="K21" s="12">
        <v>0.19903230760385709</v>
      </c>
      <c r="L21" s="12">
        <v>3.7632172749539172E-2</v>
      </c>
      <c r="M21" s="12">
        <v>5.3292877312285707E-2</v>
      </c>
      <c r="N21" s="12">
        <v>7.2048628490460828E-2</v>
      </c>
      <c r="P21" s="12">
        <f t="shared" si="0"/>
        <v>2.2277641702613034</v>
      </c>
      <c r="R21" s="18" t="s">
        <v>38</v>
      </c>
      <c r="S21" s="19">
        <v>3.5795650000000001</v>
      </c>
    </row>
    <row r="22" spans="1:19">
      <c r="A22" s="1" t="s">
        <v>22</v>
      </c>
      <c r="B22" s="11" t="s">
        <v>269</v>
      </c>
      <c r="C22" s="12">
        <v>1.564269040677966E-4</v>
      </c>
      <c r="D22" s="12">
        <v>5.0672856562500012E-5</v>
      </c>
      <c r="E22" s="12">
        <v>1.7123054228571431E-3</v>
      </c>
      <c r="F22" s="12">
        <v>4.8032514999999998E-4</v>
      </c>
      <c r="G22" s="12">
        <v>2.4798104975735299E-3</v>
      </c>
      <c r="H22" s="12">
        <v>1.169544474977376E-3</v>
      </c>
      <c r="I22" s="12">
        <v>0.1346182915862264</v>
      </c>
      <c r="J22" s="12">
        <v>0.2253206940674741</v>
      </c>
      <c r="K22" s="12">
        <v>0.1129138871858</v>
      </c>
      <c r="L22" s="12">
        <v>0.1002891420469795</v>
      </c>
      <c r="M22" s="12">
        <v>3.0096814714924019E-2</v>
      </c>
      <c r="N22" s="12">
        <v>5.0115360485106387E-3</v>
      </c>
      <c r="P22" s="12">
        <f t="shared" si="0"/>
        <v>0.61429945095595295</v>
      </c>
      <c r="R22" s="18" t="s">
        <v>32</v>
      </c>
      <c r="S22" s="19">
        <v>3.3303970000000001</v>
      </c>
    </row>
    <row r="23" spans="1:19">
      <c r="A23" s="1" t="s">
        <v>23</v>
      </c>
      <c r="B23" s="11" t="s">
        <v>267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0.83750915716109087</v>
      </c>
      <c r="I23" s="12">
        <v>4.5196307047581827</v>
      </c>
      <c r="J23" s="12">
        <v>6.58878543944261</v>
      </c>
      <c r="K23" s="12">
        <v>2.5005462390711108</v>
      </c>
      <c r="L23" s="12">
        <v>0.79827374548317287</v>
      </c>
      <c r="M23" s="12">
        <v>4.647694171495384E-2</v>
      </c>
      <c r="N23" s="12">
        <v>0</v>
      </c>
      <c r="P23" s="12">
        <f t="shared" si="0"/>
        <v>15.29122222763112</v>
      </c>
      <c r="R23" s="18" t="s">
        <v>37</v>
      </c>
      <c r="S23" s="19">
        <v>3.0042719999999998</v>
      </c>
    </row>
    <row r="24" spans="1:19">
      <c r="A24" s="1" t="s">
        <v>24</v>
      </c>
      <c r="B24" s="11" t="s">
        <v>285</v>
      </c>
      <c r="C24" s="12">
        <v>1.7036549104545451E-3</v>
      </c>
      <c r="D24" s="12">
        <v>1.3490233591071431E-3</v>
      </c>
      <c r="E24" s="12">
        <v>1.02279574983871E-3</v>
      </c>
      <c r="F24" s="12">
        <v>6.7361261999999999E-4</v>
      </c>
      <c r="G24" s="12">
        <v>0</v>
      </c>
      <c r="H24" s="12">
        <v>6.5901986959459426E-3</v>
      </c>
      <c r="I24" s="12">
        <v>4.1871200693636368E-2</v>
      </c>
      <c r="J24" s="12">
        <v>5.0734075284285723E-2</v>
      </c>
      <c r="K24" s="12">
        <v>4.0758861345463908E-2</v>
      </c>
      <c r="L24" s="12">
        <v>0.1086091544374809</v>
      </c>
      <c r="M24" s="12">
        <v>1.1528437949711539E-2</v>
      </c>
      <c r="N24" s="12">
        <v>1.04861346E-4</v>
      </c>
      <c r="P24" s="12">
        <f t="shared" si="0"/>
        <v>0.2649458763919248</v>
      </c>
      <c r="R24" s="18" t="s">
        <v>19</v>
      </c>
      <c r="S24" s="19">
        <v>2.6037309999999998</v>
      </c>
    </row>
    <row r="25" spans="1:19">
      <c r="A25" s="1" t="s">
        <v>25</v>
      </c>
      <c r="B25" s="11" t="s">
        <v>282</v>
      </c>
      <c r="C25" s="12">
        <v>1.7076383326372239E-2</v>
      </c>
      <c r="D25" s="12">
        <v>1.5854875502167302E-2</v>
      </c>
      <c r="E25" s="12">
        <v>1.8791406255113639E-2</v>
      </c>
      <c r="F25" s="12">
        <v>1.3564932005749999E-2</v>
      </c>
      <c r="G25" s="12">
        <v>1.2877966880769229E-2</v>
      </c>
      <c r="H25" s="12">
        <v>8.0721025626446282E-3</v>
      </c>
      <c r="I25" s="12">
        <v>5.5809553015887838E-2</v>
      </c>
      <c r="J25" s="12">
        <v>0.17764903492397521</v>
      </c>
      <c r="K25" s="12">
        <v>0.17152055882112541</v>
      </c>
      <c r="L25" s="12">
        <v>7.6058495558005867E-2</v>
      </c>
      <c r="M25" s="12">
        <v>4.6081153305727283E-2</v>
      </c>
      <c r="N25" s="12">
        <v>3.2778003937390027E-2</v>
      </c>
      <c r="P25" s="12">
        <f t="shared" si="0"/>
        <v>0.64613446609492875</v>
      </c>
      <c r="R25" s="18" t="s">
        <v>6</v>
      </c>
      <c r="S25" s="19">
        <v>2.5505300000000002</v>
      </c>
    </row>
    <row r="26" spans="1:19">
      <c r="A26" s="1" t="s">
        <v>26</v>
      </c>
      <c r="B26" s="11" t="s">
        <v>279</v>
      </c>
      <c r="C26" s="12">
        <v>1.610951800117302E-2</v>
      </c>
      <c r="D26" s="12">
        <v>1.2105198605401929E-2</v>
      </c>
      <c r="E26" s="12">
        <v>1.856589628836923E-2</v>
      </c>
      <c r="F26" s="12">
        <v>5.5025060124545442E-3</v>
      </c>
      <c r="G26" s="12">
        <v>6.4909701285628743E-3</v>
      </c>
      <c r="H26" s="12">
        <v>2.4867767261981429E-2</v>
      </c>
      <c r="I26" s="12">
        <v>7.7323150964956011E-2</v>
      </c>
      <c r="J26" s="12">
        <v>0.25329739656378297</v>
      </c>
      <c r="K26" s="12">
        <v>0.36603282748745458</v>
      </c>
      <c r="L26" s="12">
        <v>0.21310949088651021</v>
      </c>
      <c r="M26" s="12">
        <v>4.5575196785181807E-2</v>
      </c>
      <c r="N26" s="12">
        <v>2.0858826049178891E-2</v>
      </c>
      <c r="P26" s="12">
        <f t="shared" si="0"/>
        <v>1.0598387450350075</v>
      </c>
      <c r="R26" s="18" t="s">
        <v>28</v>
      </c>
      <c r="S26" s="19">
        <v>2.4856669999999998</v>
      </c>
    </row>
    <row r="27" spans="1:19">
      <c r="A27" s="1" t="s">
        <v>27</v>
      </c>
      <c r="B27" s="11" t="s">
        <v>286</v>
      </c>
      <c r="C27" s="12">
        <v>0.120189367871349</v>
      </c>
      <c r="D27" s="12">
        <v>8.8432026418842444E-2</v>
      </c>
      <c r="E27" s="12">
        <v>9.3676468388093848E-2</v>
      </c>
      <c r="F27" s="12">
        <v>4.1465181265636357E-2</v>
      </c>
      <c r="G27" s="12">
        <v>5.1401537630225813E-2</v>
      </c>
      <c r="H27" s="12">
        <v>0.15776248512118179</v>
      </c>
      <c r="I27" s="12">
        <v>0.27396895639029328</v>
      </c>
      <c r="J27" s="12">
        <v>2.424786508407625</v>
      </c>
      <c r="K27" s="12">
        <v>2.0981685782540911</v>
      </c>
      <c r="L27" s="12">
        <v>1.823773299563666</v>
      </c>
      <c r="M27" s="12">
        <v>0.59068526673472732</v>
      </c>
      <c r="N27" s="12">
        <v>0.2399597668993548</v>
      </c>
      <c r="P27" s="12">
        <f t="shared" si="0"/>
        <v>8.0042694429450876</v>
      </c>
      <c r="R27" s="18" t="s">
        <v>13</v>
      </c>
      <c r="S27" s="19">
        <v>2.411896</v>
      </c>
    </row>
    <row r="28" spans="1:19">
      <c r="A28" s="1" t="s">
        <v>28</v>
      </c>
      <c r="B28" s="11" t="s">
        <v>276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0.14290280274045</v>
      </c>
      <c r="I28" s="12">
        <v>0.71624958233664715</v>
      </c>
      <c r="J28" s="12">
        <v>0.93400435267337245</v>
      </c>
      <c r="K28" s="12">
        <v>0.34989521768609089</v>
      </c>
      <c r="L28" s="12">
        <v>0.27338009265677421</v>
      </c>
      <c r="M28" s="12">
        <v>6.3665437534814809E-2</v>
      </c>
      <c r="N28" s="12">
        <v>5.5691970932653058E-3</v>
      </c>
      <c r="P28" s="12">
        <f t="shared" si="0"/>
        <v>2.4856666827214147</v>
      </c>
      <c r="R28" s="18" t="s">
        <v>21</v>
      </c>
      <c r="S28" s="19">
        <v>2.2277640000000001</v>
      </c>
    </row>
    <row r="29" spans="1:19">
      <c r="A29" s="1" t="s">
        <v>29</v>
      </c>
      <c r="B29" s="11" t="s">
        <v>287</v>
      </c>
      <c r="C29" s="12">
        <v>4.2018623307373271E-3</v>
      </c>
      <c r="D29" s="12">
        <v>0</v>
      </c>
      <c r="E29" s="12">
        <v>7.8958731361146485E-3</v>
      </c>
      <c r="F29" s="12">
        <v>4.8309286956521737E-4</v>
      </c>
      <c r="G29" s="12">
        <v>2.2947073707727271E-2</v>
      </c>
      <c r="H29" s="12">
        <v>0.14151310752153071</v>
      </c>
      <c r="I29" s="12">
        <v>0.39523590675079778</v>
      </c>
      <c r="J29" s="12">
        <v>1.0395028885170969</v>
      </c>
      <c r="K29" s="12">
        <v>0.34912030914414288</v>
      </c>
      <c r="L29" s="12">
        <v>0.17431473560637681</v>
      </c>
      <c r="M29" s="12">
        <v>4.4138454893019798E-2</v>
      </c>
      <c r="N29" s="12">
        <v>3.3780925643502303E-2</v>
      </c>
      <c r="P29" s="12">
        <f t="shared" si="0"/>
        <v>2.2131342301206121</v>
      </c>
      <c r="R29" s="18" t="s">
        <v>29</v>
      </c>
      <c r="S29" s="19">
        <v>2.2131340000000002</v>
      </c>
    </row>
    <row r="30" spans="1:19">
      <c r="A30" s="1" t="s">
        <v>30</v>
      </c>
      <c r="B30" s="11" t="s">
        <v>288</v>
      </c>
      <c r="C30" s="12">
        <v>3.8963363930560747E-2</v>
      </c>
      <c r="D30" s="12">
        <v>3.2473257300898881E-2</v>
      </c>
      <c r="E30" s="12">
        <v>8.6497538525294113E-2</v>
      </c>
      <c r="F30" s="12">
        <v>6.0240963483517228E-2</v>
      </c>
      <c r="G30" s="12">
        <v>7.281765089618894E-2</v>
      </c>
      <c r="H30" s="12">
        <v>6.887952087227274E-2</v>
      </c>
      <c r="I30" s="12">
        <v>0.47969567305304739</v>
      </c>
      <c r="J30" s="12">
        <v>1.9070544878884901</v>
      </c>
      <c r="K30" s="12">
        <v>1.2207430332798179</v>
      </c>
      <c r="L30" s="12">
        <v>0.3817084396604063</v>
      </c>
      <c r="M30" s="12">
        <v>7.9435599492464787E-2</v>
      </c>
      <c r="N30" s="12">
        <v>3.0087863460752349E-2</v>
      </c>
      <c r="P30" s="12">
        <f t="shared" si="0"/>
        <v>4.4585973918437114</v>
      </c>
      <c r="R30" s="18" t="s">
        <v>9</v>
      </c>
      <c r="S30" s="19">
        <v>1.9745360000000001</v>
      </c>
    </row>
    <row r="31" spans="1:19">
      <c r="A31" s="1" t="s">
        <v>31</v>
      </c>
      <c r="B31" s="11" t="s">
        <v>289</v>
      </c>
      <c r="C31" s="12">
        <v>2.1126541988543041E-2</v>
      </c>
      <c r="D31" s="12">
        <v>1.712530545461538E-2</v>
      </c>
      <c r="E31" s="12">
        <v>4.8067918129411757E-3</v>
      </c>
      <c r="F31" s="12">
        <v>2.95588675402174E-3</v>
      </c>
      <c r="G31" s="12">
        <v>1.484343333534884E-2</v>
      </c>
      <c r="H31" s="12">
        <v>3.2723662710562512E-2</v>
      </c>
      <c r="I31" s="12">
        <v>1.7696841141240881E-2</v>
      </c>
      <c r="J31" s="12">
        <v>1.68046552987931E-2</v>
      </c>
      <c r="K31" s="12">
        <v>9.6362507064313735E-2</v>
      </c>
      <c r="L31" s="12">
        <v>4.7145244494000003E-2</v>
      </c>
      <c r="M31" s="12">
        <v>1.933258298742857E-2</v>
      </c>
      <c r="N31" s="12">
        <v>2.213445097807018E-2</v>
      </c>
      <c r="P31" s="12">
        <f t="shared" si="0"/>
        <v>0.3130579040198791</v>
      </c>
      <c r="R31" s="18" t="s">
        <v>39</v>
      </c>
      <c r="S31" s="19">
        <v>1.79667</v>
      </c>
    </row>
    <row r="32" spans="1:19">
      <c r="A32" s="1" t="s">
        <v>32</v>
      </c>
      <c r="B32" s="11" t="s">
        <v>290</v>
      </c>
      <c r="C32" s="12">
        <v>0.20138637180338709</v>
      </c>
      <c r="D32" s="12">
        <v>0.14351817423318591</v>
      </c>
      <c r="E32" s="12">
        <v>0.13392201423361111</v>
      </c>
      <c r="F32" s="12">
        <v>7.6467918201333335E-2</v>
      </c>
      <c r="G32" s="12">
        <v>7.6118188724193542E-2</v>
      </c>
      <c r="H32" s="12">
        <v>3.3467243176333331E-2</v>
      </c>
      <c r="I32" s="12">
        <v>8.0178084317741954E-2</v>
      </c>
      <c r="J32" s="12">
        <v>0.63454734432193538</v>
      </c>
      <c r="K32" s="12">
        <v>0.71515059884733323</v>
      </c>
      <c r="L32" s="12">
        <v>0.7270881728793549</v>
      </c>
      <c r="M32" s="12">
        <v>0.23023631819733331</v>
      </c>
      <c r="N32" s="12">
        <v>0.27831637163516132</v>
      </c>
      <c r="P32" s="12">
        <f t="shared" si="0"/>
        <v>3.3303968005709041</v>
      </c>
      <c r="R32" s="18" t="s">
        <v>7</v>
      </c>
      <c r="S32" s="19">
        <v>1.582308</v>
      </c>
    </row>
    <row r="33" spans="1:19">
      <c r="A33" s="1" t="s">
        <v>33</v>
      </c>
      <c r="B33" s="11" t="s">
        <v>282</v>
      </c>
      <c r="C33" s="12">
        <v>1.5753437505362899E-2</v>
      </c>
      <c r="D33" s="12">
        <v>1.4404039147964599E-2</v>
      </c>
      <c r="E33" s="12">
        <v>1.9807358388412018E-2</v>
      </c>
      <c r="F33" s="12">
        <v>2.221805049931579E-2</v>
      </c>
      <c r="G33" s="12">
        <v>8.2517385198611105E-3</v>
      </c>
      <c r="H33" s="12">
        <v>1.29513600295E-2</v>
      </c>
      <c r="I33" s="12">
        <v>1.4891457775395351E-2</v>
      </c>
      <c r="J33" s="12">
        <v>7.0753310688801849E-2</v>
      </c>
      <c r="K33" s="12">
        <v>8.2191735034999991E-2</v>
      </c>
      <c r="L33" s="12">
        <v>5.6894408677188937E-2</v>
      </c>
      <c r="M33" s="12">
        <v>3.7803755315142858E-2</v>
      </c>
      <c r="N33" s="12">
        <v>2.2485281421705069E-2</v>
      </c>
      <c r="P33" s="12">
        <f t="shared" si="0"/>
        <v>0.37840593300365044</v>
      </c>
      <c r="R33" s="18" t="s">
        <v>10</v>
      </c>
      <c r="S33" s="19">
        <v>1.549957</v>
      </c>
    </row>
    <row r="34" spans="1:19">
      <c r="A34" s="1" t="s">
        <v>34</v>
      </c>
      <c r="B34" s="11" t="s">
        <v>291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4.9586827024064528E-2</v>
      </c>
      <c r="I34" s="12">
        <v>0.4775386328154545</v>
      </c>
      <c r="J34" s="12">
        <v>0.7017574370357772</v>
      </c>
      <c r="K34" s="12">
        <v>0.25050279176472728</v>
      </c>
      <c r="L34" s="12">
        <v>1.6199724703724341E-2</v>
      </c>
      <c r="M34" s="12">
        <v>0</v>
      </c>
      <c r="N34" s="12">
        <v>0</v>
      </c>
      <c r="P34" s="12">
        <f t="shared" si="0"/>
        <v>1.4955854133437481</v>
      </c>
      <c r="R34" s="18" t="s">
        <v>34</v>
      </c>
      <c r="S34" s="19">
        <v>1.4955849999999999</v>
      </c>
    </row>
    <row r="35" spans="1:19">
      <c r="A35" s="1" t="s">
        <v>35</v>
      </c>
      <c r="B35" s="11" t="s">
        <v>272</v>
      </c>
      <c r="C35" s="12">
        <v>0.45050673549931458</v>
      </c>
      <c r="D35" s="12">
        <v>0.46777281833482298</v>
      </c>
      <c r="E35" s="12">
        <v>0.79881454135669361</v>
      </c>
      <c r="F35" s="12">
        <v>0.74735484247387496</v>
      </c>
      <c r="G35" s="12">
        <v>0.29332787193303972</v>
      </c>
      <c r="H35" s="12">
        <v>0.34170023630628571</v>
      </c>
      <c r="I35" s="12">
        <v>0.79766026089732733</v>
      </c>
      <c r="J35" s="12">
        <v>8.1338037259519353</v>
      </c>
      <c r="K35" s="12">
        <v>3.997835344019999</v>
      </c>
      <c r="L35" s="12">
        <v>2.059855948552396</v>
      </c>
      <c r="M35" s="12">
        <v>0.88403638830585707</v>
      </c>
      <c r="N35" s="12">
        <v>0.42753428780778802</v>
      </c>
      <c r="P35" s="12">
        <f t="shared" si="0"/>
        <v>19.400203001439337</v>
      </c>
      <c r="R35" s="18" t="s">
        <v>41</v>
      </c>
      <c r="S35" s="19">
        <v>1.3698300000000001</v>
      </c>
    </row>
    <row r="36" spans="1:19">
      <c r="A36" s="1" t="s">
        <v>36</v>
      </c>
      <c r="B36" s="11" t="s">
        <v>292</v>
      </c>
      <c r="C36" s="12">
        <v>1.792118709677419E-5</v>
      </c>
      <c r="D36" s="12">
        <v>0</v>
      </c>
      <c r="E36" s="12">
        <v>0</v>
      </c>
      <c r="F36" s="12">
        <v>0</v>
      </c>
      <c r="G36" s="12">
        <v>0</v>
      </c>
      <c r="H36" s="12">
        <v>3.9816377067272719E-3</v>
      </c>
      <c r="I36" s="12">
        <v>3.4289218221818178E-2</v>
      </c>
      <c r="J36" s="12">
        <v>0.102254048493</v>
      </c>
      <c r="K36" s="12">
        <v>5.0910780910808827E-2</v>
      </c>
      <c r="L36" s="12">
        <v>2.0227788581366458E-2</v>
      </c>
      <c r="M36" s="12">
        <v>6.8561000137142862E-3</v>
      </c>
      <c r="N36" s="12">
        <v>1.0659746100000001E-3</v>
      </c>
      <c r="P36" s="12">
        <f t="shared" si="0"/>
        <v>0.21960346972453179</v>
      </c>
      <c r="R36" s="18" t="s">
        <v>5</v>
      </c>
      <c r="S36" s="19">
        <v>1.1551739999999999</v>
      </c>
    </row>
    <row r="37" spans="1:19">
      <c r="A37" s="1" t="s">
        <v>37</v>
      </c>
      <c r="B37" s="11" t="s">
        <v>267</v>
      </c>
      <c r="C37" s="12">
        <v>4.5428609184331792E-4</v>
      </c>
      <c r="D37" s="12">
        <v>0</v>
      </c>
      <c r="E37" s="12">
        <v>0</v>
      </c>
      <c r="F37" s="12">
        <v>0</v>
      </c>
      <c r="G37" s="12">
        <v>0</v>
      </c>
      <c r="H37" s="12">
        <v>0.1724791637093637</v>
      </c>
      <c r="I37" s="12">
        <v>0.87363173250906156</v>
      </c>
      <c r="J37" s="12">
        <v>1.328120775977683</v>
      </c>
      <c r="K37" s="12">
        <v>0.43422658293472732</v>
      </c>
      <c r="L37" s="12">
        <v>0.187192959633871</v>
      </c>
      <c r="M37" s="12">
        <v>8.1664534779999996E-3</v>
      </c>
      <c r="N37" s="12">
        <v>0</v>
      </c>
      <c r="P37" s="12">
        <f t="shared" si="0"/>
        <v>3.0042719543345502</v>
      </c>
      <c r="R37" s="18" t="s">
        <v>45</v>
      </c>
      <c r="S37" s="19">
        <v>1.0734459999999999</v>
      </c>
    </row>
    <row r="38" spans="1:19">
      <c r="A38" s="1" t="s">
        <v>38</v>
      </c>
      <c r="B38" s="11" t="s">
        <v>293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0.21545060887090911</v>
      </c>
      <c r="I38" s="12">
        <v>1.1196769235969211</v>
      </c>
      <c r="J38" s="12">
        <v>1.520814501436011</v>
      </c>
      <c r="K38" s="12">
        <v>0.57686358173381824</v>
      </c>
      <c r="L38" s="12">
        <v>0.14622869998557189</v>
      </c>
      <c r="M38" s="12">
        <v>5.3090396700000003E-4</v>
      </c>
      <c r="N38" s="12">
        <v>0</v>
      </c>
      <c r="P38" s="12">
        <f t="shared" si="0"/>
        <v>3.5795652195902314</v>
      </c>
      <c r="R38" s="18" t="s">
        <v>26</v>
      </c>
      <c r="S38" s="19">
        <v>1.059839</v>
      </c>
    </row>
    <row r="39" spans="1:19">
      <c r="A39" s="1" t="s">
        <v>39</v>
      </c>
      <c r="B39" s="11" t="s">
        <v>288</v>
      </c>
      <c r="C39" s="12">
        <v>1.4926912521176471E-3</v>
      </c>
      <c r="D39" s="12">
        <v>0</v>
      </c>
      <c r="E39" s="12">
        <v>0</v>
      </c>
      <c r="F39" s="12">
        <v>0</v>
      </c>
      <c r="G39" s="12">
        <v>2.175083914634147E-3</v>
      </c>
      <c r="H39" s="12">
        <v>6.1767049699274608E-2</v>
      </c>
      <c r="I39" s="12">
        <v>0.27227143011724531</v>
      </c>
      <c r="J39" s="12">
        <v>0.74562907605224704</v>
      </c>
      <c r="K39" s="12">
        <v>0.48255230609429661</v>
      </c>
      <c r="L39" s="12">
        <v>0.17122310667186891</v>
      </c>
      <c r="M39" s="12">
        <v>4.3504746499630882E-2</v>
      </c>
      <c r="N39" s="12">
        <v>1.605421542884793E-2</v>
      </c>
      <c r="P39" s="12">
        <f t="shared" si="0"/>
        <v>1.796669705730163</v>
      </c>
      <c r="R39" s="18" t="s">
        <v>47</v>
      </c>
      <c r="S39" s="19">
        <v>1.029323</v>
      </c>
    </row>
    <row r="40" spans="1:19">
      <c r="A40" s="1" t="s">
        <v>40</v>
      </c>
      <c r="B40" s="11" t="s">
        <v>277</v>
      </c>
      <c r="C40" s="12">
        <v>1.7711916507448681E-2</v>
      </c>
      <c r="D40" s="12">
        <v>9.5311597027331191E-3</v>
      </c>
      <c r="E40" s="12">
        <v>1.5120421210821111E-2</v>
      </c>
      <c r="F40" s="12">
        <v>6.8828647441818184E-3</v>
      </c>
      <c r="G40" s="12">
        <v>1.326206538633431E-2</v>
      </c>
      <c r="H40" s="12">
        <v>0.58012290135246947</v>
      </c>
      <c r="I40" s="12">
        <v>2.2137354898740171</v>
      </c>
      <c r="J40" s="12">
        <v>2.344763438964105</v>
      </c>
      <c r="K40" s="12">
        <v>0.96244295973945471</v>
      </c>
      <c r="L40" s="12">
        <v>0.47929967455750738</v>
      </c>
      <c r="M40" s="12">
        <v>0.1932087345542727</v>
      </c>
      <c r="N40" s="12">
        <v>8.5770954182551318E-2</v>
      </c>
      <c r="P40" s="12">
        <f t="shared" si="0"/>
        <v>6.9218525807758979</v>
      </c>
      <c r="R40" s="18" t="s">
        <v>25</v>
      </c>
      <c r="S40" s="19">
        <v>0.64613399999999999</v>
      </c>
    </row>
    <row r="41" spans="1:19">
      <c r="A41" s="1" t="s">
        <v>41</v>
      </c>
      <c r="B41" s="11" t="s">
        <v>294</v>
      </c>
      <c r="C41" s="12">
        <v>2.8271181269016399E-2</v>
      </c>
      <c r="D41" s="12">
        <v>1.5439227650826439E-2</v>
      </c>
      <c r="E41" s="12">
        <v>1.1298636420000001E-2</v>
      </c>
      <c r="F41" s="12">
        <v>4.7138363165454547E-3</v>
      </c>
      <c r="G41" s="12">
        <v>1.624412751736842E-2</v>
      </c>
      <c r="H41" s="12">
        <v>4.0060825847160003E-2</v>
      </c>
      <c r="I41" s="12">
        <v>4.9140776909096393E-2</v>
      </c>
      <c r="J41" s="12">
        <v>0.16934611119643839</v>
      </c>
      <c r="K41" s="12">
        <v>0.44919735645045122</v>
      </c>
      <c r="L41" s="12">
        <v>0.37943284875632532</v>
      </c>
      <c r="M41" s="12">
        <v>0.15876286614990909</v>
      </c>
      <c r="N41" s="12">
        <v>4.7922019680806463E-2</v>
      </c>
      <c r="P41" s="12">
        <f t="shared" si="0"/>
        <v>1.3698298141639436</v>
      </c>
      <c r="R41" s="18" t="s">
        <v>22</v>
      </c>
      <c r="S41" s="19">
        <v>0.61429900000000004</v>
      </c>
    </row>
    <row r="42" spans="1:19">
      <c r="A42" s="1" t="s">
        <v>42</v>
      </c>
      <c r="B42" s="11" t="s">
        <v>295</v>
      </c>
      <c r="C42" s="12">
        <v>3.234979557877814E-4</v>
      </c>
      <c r="D42" s="12">
        <v>1.627264336510791E-3</v>
      </c>
      <c r="E42" s="12">
        <v>0</v>
      </c>
      <c r="F42" s="12">
        <v>0</v>
      </c>
      <c r="G42" s="12">
        <v>2.8352877958415842E-3</v>
      </c>
      <c r="H42" s="12">
        <v>5.8187608773354042E-2</v>
      </c>
      <c r="I42" s="12">
        <v>0.43618142773399338</v>
      </c>
      <c r="J42" s="12">
        <v>2.074555699861742</v>
      </c>
      <c r="K42" s="12">
        <v>1.435990825119188</v>
      </c>
      <c r="L42" s="12">
        <v>0.57326980963341378</v>
      </c>
      <c r="M42" s="12">
        <v>0</v>
      </c>
      <c r="N42" s="12">
        <v>0</v>
      </c>
      <c r="P42" s="12">
        <f t="shared" si="0"/>
        <v>4.5829714212098311</v>
      </c>
      <c r="R42" s="18" t="s">
        <v>4</v>
      </c>
      <c r="S42" s="19">
        <v>0.43523400000000001</v>
      </c>
    </row>
    <row r="43" spans="1:19">
      <c r="A43" s="1" t="s">
        <v>43</v>
      </c>
      <c r="B43" s="11" t="s">
        <v>296</v>
      </c>
      <c r="C43" s="12">
        <v>1.200077763243243E-4</v>
      </c>
      <c r="D43" s="12">
        <v>0</v>
      </c>
      <c r="E43" s="12">
        <v>0</v>
      </c>
      <c r="F43" s="12">
        <v>6.846650704225352E-4</v>
      </c>
      <c r="G43" s="12">
        <v>1.8854208899999999E-2</v>
      </c>
      <c r="H43" s="12">
        <v>5.2707007748817203E-2</v>
      </c>
      <c r="I43" s="12">
        <v>1.094025431240132E-2</v>
      </c>
      <c r="J43" s="12">
        <v>3.1244406454115851E-2</v>
      </c>
      <c r="K43" s="12">
        <v>9.5504548946545476E-2</v>
      </c>
      <c r="L43" s="12">
        <v>0.12962395645346039</v>
      </c>
      <c r="M43" s="12">
        <v>5.5864498031818191E-3</v>
      </c>
      <c r="N43" s="12">
        <v>1.123739890909091E-3</v>
      </c>
      <c r="P43" s="12">
        <f t="shared" si="0"/>
        <v>0.34638924535617799</v>
      </c>
      <c r="R43" s="18" t="s">
        <v>11</v>
      </c>
      <c r="S43" s="19">
        <v>0.39333600000000002</v>
      </c>
    </row>
    <row r="44" spans="1:19">
      <c r="A44" s="1" t="s">
        <v>44</v>
      </c>
      <c r="B44" s="11" t="s">
        <v>267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0.35186888608426831</v>
      </c>
      <c r="I44" s="12">
        <v>1.841201114343167</v>
      </c>
      <c r="J44" s="12">
        <v>2.4799541947069792</v>
      </c>
      <c r="K44" s="12">
        <v>0.84728572577772721</v>
      </c>
      <c r="L44" s="12">
        <v>0.1999074105644868</v>
      </c>
      <c r="M44" s="12">
        <v>2.4963229318181821E-3</v>
      </c>
      <c r="N44" s="12">
        <v>0</v>
      </c>
      <c r="P44" s="12">
        <f t="shared" si="0"/>
        <v>5.7227136544084471</v>
      </c>
      <c r="R44" s="18" t="s">
        <v>33</v>
      </c>
      <c r="S44" s="19">
        <v>0.37840600000000002</v>
      </c>
    </row>
    <row r="45" spans="1:19">
      <c r="A45" s="1" t="s">
        <v>45</v>
      </c>
      <c r="B45" s="11" t="s">
        <v>293</v>
      </c>
      <c r="C45" s="12">
        <v>2.2488653645080649E-2</v>
      </c>
      <c r="D45" s="12">
        <v>3.9146643120929199E-2</v>
      </c>
      <c r="E45" s="12">
        <v>4.5473906184798379E-2</v>
      </c>
      <c r="F45" s="12">
        <v>4.2172446896624999E-2</v>
      </c>
      <c r="G45" s="12">
        <v>4.7771080349274193E-2</v>
      </c>
      <c r="H45" s="12">
        <v>9.0629105125142856E-2</v>
      </c>
      <c r="I45" s="12">
        <v>0.21684442774271889</v>
      </c>
      <c r="J45" s="12">
        <v>0.39872909975640553</v>
      </c>
      <c r="K45" s="12">
        <v>0.10744571025457141</v>
      </c>
      <c r="L45" s="12">
        <v>2.5562781274838711E-2</v>
      </c>
      <c r="M45" s="12">
        <v>1.7356900651857139E-2</v>
      </c>
      <c r="N45" s="12">
        <v>1.982569725124424E-2</v>
      </c>
      <c r="P45" s="12">
        <f t="shared" si="0"/>
        <v>1.0734464522534863</v>
      </c>
      <c r="R45" s="18" t="s">
        <v>43</v>
      </c>
      <c r="S45" s="19">
        <v>0.346389</v>
      </c>
    </row>
    <row r="46" spans="1:19">
      <c r="A46" s="1" t="s">
        <v>46</v>
      </c>
      <c r="B46" s="11" t="s">
        <v>297</v>
      </c>
      <c r="C46" s="12">
        <v>7.0138048115718485E-2</v>
      </c>
      <c r="D46" s="12">
        <v>8.2649423701639857E-2</v>
      </c>
      <c r="E46" s="12">
        <v>0.15809613044604109</v>
      </c>
      <c r="F46" s="12">
        <v>0.26346009141190913</v>
      </c>
      <c r="G46" s="12">
        <v>0.16353869314240471</v>
      </c>
      <c r="H46" s="12">
        <v>0.22174233171854549</v>
      </c>
      <c r="I46" s="12">
        <v>0.53368214811721404</v>
      </c>
      <c r="J46" s="12">
        <v>6.1619043309013204</v>
      </c>
      <c r="K46" s="12">
        <v>5.1131698815051818</v>
      </c>
      <c r="L46" s="12">
        <v>3.1505999621831089</v>
      </c>
      <c r="M46" s="12">
        <v>0.57088126614490908</v>
      </c>
      <c r="N46" s="12">
        <v>0.2078397861856891</v>
      </c>
      <c r="P46" s="12">
        <f t="shared" si="0"/>
        <v>16.697702093573682</v>
      </c>
      <c r="R46" s="18" t="s">
        <v>31</v>
      </c>
      <c r="S46" s="19">
        <v>0.313058</v>
      </c>
    </row>
    <row r="47" spans="1:19">
      <c r="A47" s="1" t="s">
        <v>47</v>
      </c>
      <c r="B47" s="11" t="s">
        <v>298</v>
      </c>
      <c r="C47" s="12">
        <v>1.4560266314191619E-2</v>
      </c>
      <c r="D47" s="12">
        <v>1.712952627632653E-2</v>
      </c>
      <c r="E47" s="12">
        <v>4.5277052478571436E-3</v>
      </c>
      <c r="F47" s="12">
        <v>1.304692141425743E-2</v>
      </c>
      <c r="G47" s="12">
        <v>1.489842065429752E-2</v>
      </c>
      <c r="H47" s="12">
        <v>4.7747459624419897E-2</v>
      </c>
      <c r="I47" s="12">
        <v>6.3350260951885715E-2</v>
      </c>
      <c r="J47" s="12">
        <v>0.20975057387685389</v>
      </c>
      <c r="K47" s="12">
        <v>0.35479518152241879</v>
      </c>
      <c r="L47" s="12">
        <v>0.20532486653944029</v>
      </c>
      <c r="M47" s="12">
        <v>4.4365285867323939E-2</v>
      </c>
      <c r="N47" s="12">
        <v>3.9826356267368433E-2</v>
      </c>
      <c r="P47" s="12">
        <f t="shared" si="0"/>
        <v>1.0293228245566413</v>
      </c>
      <c r="R47" s="18" t="s">
        <v>24</v>
      </c>
      <c r="S47" s="19">
        <v>0.26494600000000001</v>
      </c>
    </row>
    <row r="48" spans="1:19">
      <c r="A48" s="1" t="s">
        <v>48</v>
      </c>
      <c r="B48" s="11" t="s">
        <v>282</v>
      </c>
      <c r="C48" s="12">
        <v>0.68205261324571853</v>
      </c>
      <c r="D48" s="12">
        <v>0.67874085808601292</v>
      </c>
      <c r="E48" s="12">
        <v>0.7534256348022581</v>
      </c>
      <c r="F48" s="12">
        <v>0.49222125198390909</v>
      </c>
      <c r="G48" s="12">
        <v>0.18467258904853379</v>
      </c>
      <c r="H48" s="12">
        <v>0.22264622684090909</v>
      </c>
      <c r="I48" s="12">
        <v>1.1627432875792081</v>
      </c>
      <c r="J48" s="12">
        <v>6.8925196751169491</v>
      </c>
      <c r="K48" s="12">
        <v>6.2436863448328177</v>
      </c>
      <c r="L48" s="12">
        <v>4.4920711366710266</v>
      </c>
      <c r="M48" s="12">
        <v>1.343457428529818</v>
      </c>
      <c r="N48" s="12">
        <v>0.57807979155598244</v>
      </c>
      <c r="P48" s="12">
        <f t="shared" si="0"/>
        <v>23.72631683829314</v>
      </c>
      <c r="R48" s="18" t="s">
        <v>16</v>
      </c>
      <c r="S48" s="19">
        <v>0.24646499999999999</v>
      </c>
    </row>
    <row r="49" spans="1:19">
      <c r="A49" s="1" t="s">
        <v>49</v>
      </c>
      <c r="B49" s="11" t="s">
        <v>281</v>
      </c>
      <c r="C49" s="12">
        <v>7.3327133542082118E-2</v>
      </c>
      <c r="D49" s="12">
        <v>7.3914208529228295E-2</v>
      </c>
      <c r="E49" s="12">
        <v>9.3618143070087978E-2</v>
      </c>
      <c r="F49" s="12">
        <v>9.4522444473909117E-2</v>
      </c>
      <c r="G49" s="12">
        <v>0.1114438387506158</v>
      </c>
      <c r="H49" s="12">
        <v>0.25197473319318181</v>
      </c>
      <c r="I49" s="12">
        <v>1.1175848897481819</v>
      </c>
      <c r="J49" s="12">
        <v>1.450296697256217</v>
      </c>
      <c r="K49" s="12">
        <v>0.55134603720090902</v>
      </c>
      <c r="L49" s="12">
        <v>0.15874154774384169</v>
      </c>
      <c r="M49" s="12">
        <v>9.5803023941727267E-2</v>
      </c>
      <c r="N49" s="12">
        <v>7.2033549673460415E-2</v>
      </c>
      <c r="P49" s="12">
        <f t="shared" si="0"/>
        <v>4.1446062471234431</v>
      </c>
      <c r="R49" s="18" t="s">
        <v>36</v>
      </c>
      <c r="S49" s="19">
        <v>0.21960299999999999</v>
      </c>
    </row>
    <row r="50" spans="1:19">
      <c r="A50" s="1" t="s">
        <v>50</v>
      </c>
      <c r="B50" s="11" t="s">
        <v>299</v>
      </c>
      <c r="C50" s="12">
        <v>2.260306667832845E-2</v>
      </c>
      <c r="D50" s="12">
        <v>2.456740051138263E-2</v>
      </c>
      <c r="E50" s="12">
        <v>4.5886069304604107E-2</v>
      </c>
      <c r="F50" s="12">
        <v>2.5785621732727269E-3</v>
      </c>
      <c r="G50" s="12">
        <v>4.8236025692639288E-2</v>
      </c>
      <c r="H50" s="12">
        <v>0.129113136435</v>
      </c>
      <c r="I50" s="12">
        <v>0.35160654185778761</v>
      </c>
      <c r="J50" s="12">
        <v>2.775809044451965</v>
      </c>
      <c r="K50" s="12">
        <v>2.5070075727550911</v>
      </c>
      <c r="L50" s="12">
        <v>1.701675243806569</v>
      </c>
      <c r="M50" s="12">
        <v>0.29275182369190911</v>
      </c>
      <c r="N50" s="12">
        <v>0.10159695085785921</v>
      </c>
      <c r="P50" s="12">
        <f t="shared" si="0"/>
        <v>8.0034314382164098</v>
      </c>
      <c r="R50" s="20" t="s">
        <v>20</v>
      </c>
      <c r="S50" s="21">
        <v>0.17357700000000001</v>
      </c>
    </row>
    <row r="53" spans="1:19">
      <c r="B53"/>
      <c r="O53" s="15"/>
      <c r="R53"/>
    </row>
  </sheetData>
  <sortState ref="P2:Q50">
    <sortCondition descending="1" ref="P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A7" sqref="A7:F7"/>
    </sheetView>
  </sheetViews>
  <sheetFormatPr baseColWidth="10" defaultRowHeight="14" x14ac:dyDescent="0"/>
  <cols>
    <col min="1" max="1" width="18.5" bestFit="1" customWidth="1"/>
    <col min="2" max="3" width="0" hidden="1" customWidth="1"/>
    <col min="4" max="5" width="0" style="6" hidden="1" customWidth="1"/>
    <col min="6" max="6" width="28.33203125" bestFit="1" customWidth="1"/>
    <col min="9" max="9" width="10.83203125" style="4"/>
  </cols>
  <sheetData>
    <row r="1" spans="1:8">
      <c r="A1" s="1" t="s">
        <v>1</v>
      </c>
      <c r="B1" s="3" t="s">
        <v>59</v>
      </c>
      <c r="C1" s="3" t="s">
        <v>314</v>
      </c>
      <c r="D1" s="6" t="s">
        <v>68</v>
      </c>
      <c r="E1" s="6" t="s">
        <v>69</v>
      </c>
      <c r="F1" s="8" t="s">
        <v>317</v>
      </c>
      <c r="H1" s="4" t="s">
        <v>315</v>
      </c>
    </row>
    <row r="2" spans="1:8">
      <c r="A2" s="1" t="s">
        <v>34</v>
      </c>
      <c r="B2" s="23">
        <f>VLOOKUP(A2,ListLocation!A:H,2,0)</f>
        <v>18.665555999999999</v>
      </c>
      <c r="C2" s="23">
        <f>VLOOKUP(A2,ListLocation!A:H,3,0)</f>
        <v>74.003332999999998</v>
      </c>
      <c r="D2" s="10">
        <f>VLOOKUP(A2,ListLocation!$A$2:$H$65,7,0)</f>
        <v>2</v>
      </c>
      <c r="E2" s="10">
        <f>VLOOKUP(A2,ListLocation!$A$2:$H$65,8,0)</f>
        <v>2</v>
      </c>
      <c r="F2" t="str">
        <f t="shared" ref="F2:F33" si="0">TEXT(D2,"00")&amp;"."&amp;TEXT(E2,"00")</f>
        <v>02.02</v>
      </c>
      <c r="H2" t="s">
        <v>316</v>
      </c>
    </row>
    <row r="3" spans="1:8">
      <c r="A3" s="1" t="s">
        <v>8</v>
      </c>
      <c r="B3" s="23">
        <f>VLOOKUP(A3,ListLocation!A:H,2,0)</f>
        <v>18.483611</v>
      </c>
      <c r="C3" s="23">
        <f>VLOOKUP(A3,ListLocation!A:H,3,0)</f>
        <v>74.571111000000002</v>
      </c>
      <c r="D3" s="10">
        <f>VLOOKUP(A3,ListLocation!$A$2:$H$65,7,0)</f>
        <v>3</v>
      </c>
      <c r="E3" s="10">
        <f>VLOOKUP(A3,ListLocation!$A$2:$H$65,8,0)</f>
        <v>3</v>
      </c>
      <c r="F3" t="str">
        <f t="shared" si="0"/>
        <v>03.03</v>
      </c>
    </row>
    <row r="4" spans="1:8">
      <c r="A4" s="1" t="s">
        <v>30</v>
      </c>
      <c r="B4" s="23">
        <f>VLOOKUP(A4,ListLocation!A:H,2,0)</f>
        <v>17.972778000000002</v>
      </c>
      <c r="C4" s="23">
        <f>VLOOKUP(A4,ListLocation!A:H,3,0)</f>
        <v>75.139722000000006</v>
      </c>
      <c r="D4" s="10">
        <f>VLOOKUP(A4,ListLocation!$A$2:$H$65,7,0)</f>
        <v>4</v>
      </c>
      <c r="E4" s="10">
        <f>VLOOKUP(A4,ListLocation!$A$2:$H$65,8,0)</f>
        <v>4</v>
      </c>
      <c r="F4" t="str">
        <f t="shared" si="0"/>
        <v>04.04</v>
      </c>
    </row>
    <row r="5" spans="1:8">
      <c r="A5" s="1" t="s">
        <v>39</v>
      </c>
      <c r="B5" s="23">
        <f>VLOOKUP(A5,ListLocation!A:H,2,0)</f>
        <v>17.911943999999998</v>
      </c>
      <c r="C5" s="23">
        <f>VLOOKUP(A5,ListLocation!A:H,3,0)</f>
        <v>75.004999999999995</v>
      </c>
      <c r="D5" s="10">
        <f>VLOOKUP(A5,ListLocation!$A$2:$H$65,7,0)</f>
        <v>4</v>
      </c>
      <c r="E5" s="10">
        <f>VLOOKUP(A5,ListLocation!$A$2:$H$65,8,0)</f>
        <v>4</v>
      </c>
      <c r="F5" t="str">
        <f t="shared" si="0"/>
        <v>04.04</v>
      </c>
    </row>
    <row r="6" spans="1:8">
      <c r="A6" s="1" t="s">
        <v>47</v>
      </c>
      <c r="B6" s="23">
        <f>VLOOKUP(A6,ListLocation!A:H,2,0)</f>
        <v>17.534167</v>
      </c>
      <c r="C6" s="23">
        <f>VLOOKUP(A6,ListLocation!A:H,3,0)</f>
        <v>75.885000000000005</v>
      </c>
      <c r="D6" s="10">
        <f>VLOOKUP(A6,ListLocation!$A$2:$H$65,7,0)</f>
        <v>4</v>
      </c>
      <c r="E6" s="10">
        <f>VLOOKUP(A6,ListLocation!$A$2:$H$65,8,0)</f>
        <v>5</v>
      </c>
      <c r="F6" t="str">
        <f t="shared" si="0"/>
        <v>04.05</v>
      </c>
    </row>
    <row r="7" spans="1:8">
      <c r="A7" s="1" t="s">
        <v>21</v>
      </c>
      <c r="B7" s="23">
        <f>VLOOKUP(A7,ListLocation!A:H,2,0)</f>
        <v>17.381111000000001</v>
      </c>
      <c r="C7" s="23">
        <f>VLOOKUP(A7,ListLocation!A:H,3,0)</f>
        <v>73.735556000000003</v>
      </c>
      <c r="D7" s="10">
        <f>VLOOKUP(A7,ListLocation!$A$2:$H$65,7,0)</f>
        <v>5</v>
      </c>
      <c r="E7" s="10">
        <f>VLOOKUP(A7,ListLocation!$A$2:$H$65,8,0)</f>
        <v>1</v>
      </c>
      <c r="F7" t="str">
        <f t="shared" si="0"/>
        <v>05.01</v>
      </c>
    </row>
    <row r="8" spans="1:8">
      <c r="A8" s="1" t="s">
        <v>18</v>
      </c>
      <c r="B8" s="23">
        <f>VLOOKUP(A8,ListLocation!A:H,2,0)</f>
        <v>17.294722</v>
      </c>
      <c r="C8" s="23">
        <f>VLOOKUP(A8,ListLocation!A:H,3,0)</f>
        <v>74.189166999999998</v>
      </c>
      <c r="D8" s="10">
        <f>VLOOKUP(A8,ListLocation!$A$2:$H$65,7,0)</f>
        <v>5</v>
      </c>
      <c r="E8" s="10">
        <f>VLOOKUP(A8,ListLocation!$A$2:$H$65,8,0)</f>
        <v>2</v>
      </c>
      <c r="F8" t="str">
        <f t="shared" si="0"/>
        <v>05.02</v>
      </c>
    </row>
    <row r="9" spans="1:8">
      <c r="A9" s="1" t="s">
        <v>49</v>
      </c>
      <c r="B9" s="23">
        <f>VLOOKUP(A9,ListLocation!A:H,2,0)</f>
        <v>17.271667000000001</v>
      </c>
      <c r="C9" s="23">
        <f>VLOOKUP(A9,ListLocation!A:H,3,0)</f>
        <v>74.165555999999995</v>
      </c>
      <c r="D9" s="10">
        <f>VLOOKUP(A9,ListLocation!$A$2:$H$65,7,0)</f>
        <v>5</v>
      </c>
      <c r="E9" s="10">
        <f>VLOOKUP(A9,ListLocation!$A$2:$H$65,8,0)</f>
        <v>2</v>
      </c>
      <c r="F9" t="str">
        <f t="shared" si="0"/>
        <v>05.02</v>
      </c>
    </row>
    <row r="10" spans="1:8">
      <c r="A10" s="1" t="s">
        <v>42</v>
      </c>
      <c r="B10" s="23">
        <f>VLOOKUP(A10,ListLocation!A:H,2,0)</f>
        <v>17.414166999999999</v>
      </c>
      <c r="C10" s="23">
        <f>VLOOKUP(A10,ListLocation!A:H,3,0)</f>
        <v>75.844999999999999</v>
      </c>
      <c r="D10" s="10">
        <f>VLOOKUP(A10,ListLocation!$A$2:$H$65,7,0)</f>
        <v>5</v>
      </c>
      <c r="E10" s="10">
        <f>VLOOKUP(A10,ListLocation!$A$2:$H$65,8,0)</f>
        <v>5</v>
      </c>
      <c r="F10" t="str">
        <f t="shared" si="0"/>
        <v>05.05</v>
      </c>
    </row>
    <row r="11" spans="1:8">
      <c r="A11" s="1" t="s">
        <v>16</v>
      </c>
      <c r="B11" s="23">
        <f>VLOOKUP(A11,ListLocation!A:H,2,0)</f>
        <v>17.254166999999999</v>
      </c>
      <c r="C11" s="23">
        <f>VLOOKUP(A11,ListLocation!A:H,3,0)</f>
        <v>77.464444</v>
      </c>
      <c r="D11" s="10">
        <f>VLOOKUP(A11,ListLocation!$A$2:$H$65,7,0)</f>
        <v>5</v>
      </c>
      <c r="E11" s="10">
        <f>VLOOKUP(A11,ListLocation!$A$2:$H$65,8,0)</f>
        <v>8</v>
      </c>
      <c r="F11" t="str">
        <f t="shared" si="0"/>
        <v>05.08</v>
      </c>
    </row>
    <row r="12" spans="1:8">
      <c r="A12" s="1" t="s">
        <v>26</v>
      </c>
      <c r="B12" s="23">
        <f>VLOOKUP(A12,ListLocation!A:H,2,0)</f>
        <v>17.2</v>
      </c>
      <c r="C12" s="23">
        <f>VLOOKUP(A12,ListLocation!A:H,3,0)</f>
        <v>77.156666999999999</v>
      </c>
      <c r="D12" s="10">
        <f>VLOOKUP(A12,ListLocation!$A$2:$H$65,7,0)</f>
        <v>5</v>
      </c>
      <c r="E12" s="10">
        <f>VLOOKUP(A12,ListLocation!$A$2:$H$65,8,0)</f>
        <v>8</v>
      </c>
      <c r="F12" t="str">
        <f t="shared" si="0"/>
        <v>05.08</v>
      </c>
    </row>
    <row r="13" spans="1:8">
      <c r="A13" s="1" t="s">
        <v>36</v>
      </c>
      <c r="B13" s="23">
        <f>VLOOKUP(A13,ListLocation!A:H,2,0)</f>
        <v>17.417221999999999</v>
      </c>
      <c r="C13" s="23">
        <f>VLOOKUP(A13,ListLocation!A:H,3,0)</f>
        <v>79.951389000000006</v>
      </c>
      <c r="D13" s="10">
        <f>VLOOKUP(A13,ListLocation!$A$2:$H$65,7,0)</f>
        <v>5</v>
      </c>
      <c r="E13" s="10">
        <f>VLOOKUP(A13,ListLocation!$A$2:$H$65,8,0)</f>
        <v>13</v>
      </c>
      <c r="F13" t="str">
        <f t="shared" si="0"/>
        <v>05.13</v>
      </c>
    </row>
    <row r="14" spans="1:8">
      <c r="A14" s="1" t="s">
        <v>38</v>
      </c>
      <c r="B14" s="23">
        <f>VLOOKUP(A14,ListLocation!A:H,2,0)</f>
        <v>16.855</v>
      </c>
      <c r="C14" s="23">
        <f>VLOOKUP(A14,ListLocation!A:H,3,0)</f>
        <v>74.496667000000002</v>
      </c>
      <c r="D14" s="10">
        <f>VLOOKUP(A14,ListLocation!$A$2:$H$65,7,0)</f>
        <v>6</v>
      </c>
      <c r="E14" s="10">
        <f>VLOOKUP(A14,ListLocation!$A$2:$H$65,8,0)</f>
        <v>2</v>
      </c>
      <c r="F14" t="str">
        <f t="shared" si="0"/>
        <v>06.02</v>
      </c>
    </row>
    <row r="15" spans="1:8">
      <c r="A15" s="1" t="s">
        <v>45</v>
      </c>
      <c r="B15" s="23">
        <f>VLOOKUP(A15,ListLocation!A:H,2,0)</f>
        <v>16.560832999999999</v>
      </c>
      <c r="C15" s="23">
        <f>VLOOKUP(A15,ListLocation!A:H,3,0)</f>
        <v>74.286944000000005</v>
      </c>
      <c r="D15" s="10">
        <f>VLOOKUP(A15,ListLocation!$A$2:$H$65,7,0)</f>
        <v>6</v>
      </c>
      <c r="E15" s="10">
        <f>VLOOKUP(A15,ListLocation!$A$2:$H$65,8,0)</f>
        <v>2</v>
      </c>
      <c r="F15" t="str">
        <f t="shared" si="0"/>
        <v>06.02</v>
      </c>
    </row>
    <row r="16" spans="1:8">
      <c r="A16" s="1" t="s">
        <v>128</v>
      </c>
      <c r="B16" s="23">
        <f>VLOOKUP(A16,ListLocation!A:H,2,0)</f>
        <v>16.785556</v>
      </c>
      <c r="C16" s="23">
        <f>VLOOKUP(A16,ListLocation!A:H,3,0)</f>
        <v>74.630832999999996</v>
      </c>
      <c r="D16" s="10">
        <f>VLOOKUP(A16,ListLocation!$A$2:$H$65,7,0)</f>
        <v>6</v>
      </c>
      <c r="E16" s="10">
        <f>VLOOKUP(A16,ListLocation!$A$2:$H$65,8,0)</f>
        <v>3</v>
      </c>
      <c r="F16" t="str">
        <f t="shared" si="0"/>
        <v>06.03</v>
      </c>
    </row>
    <row r="17" spans="1:6">
      <c r="A17" s="1" t="s">
        <v>23</v>
      </c>
      <c r="B17" s="23">
        <f>VLOOKUP(A17,ListLocation!A:H,2,0)</f>
        <v>16.686667</v>
      </c>
      <c r="C17" s="23">
        <f>VLOOKUP(A17,ListLocation!A:H,3,0)</f>
        <v>74.602221999999998</v>
      </c>
      <c r="D17" s="10">
        <f>VLOOKUP(A17,ListLocation!$A$2:$H$65,7,0)</f>
        <v>6</v>
      </c>
      <c r="E17" s="10">
        <f>VLOOKUP(A17,ListLocation!$A$2:$H$65,8,0)</f>
        <v>3</v>
      </c>
      <c r="F17" t="str">
        <f t="shared" si="0"/>
        <v>06.03</v>
      </c>
    </row>
    <row r="18" spans="1:6">
      <c r="A18" s="1" t="s">
        <v>37</v>
      </c>
      <c r="B18" s="23">
        <f>VLOOKUP(A18,ListLocation!A:H,2,0)</f>
        <v>16.558333000000001</v>
      </c>
      <c r="C18" s="23">
        <f>VLOOKUP(A18,ListLocation!A:H,3,0)</f>
        <v>74.501389000000003</v>
      </c>
      <c r="D18" s="10">
        <f>VLOOKUP(A18,ListLocation!$A$2:$H$65,7,0)</f>
        <v>6</v>
      </c>
      <c r="E18" s="10">
        <f>VLOOKUP(A18,ListLocation!$A$2:$H$65,8,0)</f>
        <v>3</v>
      </c>
      <c r="F18" t="str">
        <f t="shared" si="0"/>
        <v>06.03</v>
      </c>
    </row>
    <row r="19" spans="1:6">
      <c r="A19" s="1" t="s">
        <v>44</v>
      </c>
      <c r="B19" s="23">
        <f>VLOOKUP(A19,ListLocation!A:H,2,0)</f>
        <v>16.675556</v>
      </c>
      <c r="C19" s="23">
        <f>VLOOKUP(A19,ListLocation!A:H,3,0)</f>
        <v>74.573611</v>
      </c>
      <c r="D19" s="10">
        <f>VLOOKUP(A19,ListLocation!$A$2:$H$65,7,0)</f>
        <v>6</v>
      </c>
      <c r="E19" s="10">
        <f>VLOOKUP(A19,ListLocation!$A$2:$H$65,8,0)</f>
        <v>3</v>
      </c>
      <c r="F19" t="str">
        <f t="shared" si="0"/>
        <v>06.03</v>
      </c>
    </row>
    <row r="20" spans="1:6">
      <c r="A20" s="1" t="s">
        <v>50</v>
      </c>
      <c r="B20" s="23">
        <f>VLOOKUP(A20,ListLocation!A:H,2,0)</f>
        <v>16.737221999999999</v>
      </c>
      <c r="C20" s="23">
        <f>VLOOKUP(A20,ListLocation!A:H,3,0)</f>
        <v>77.122221999999994</v>
      </c>
      <c r="D20" s="10">
        <f>VLOOKUP(A20,ListLocation!$A$2:$H$65,7,0)</f>
        <v>6</v>
      </c>
      <c r="E20" s="10">
        <f>VLOOKUP(A20,ListLocation!$A$2:$H$65,8,0)</f>
        <v>8</v>
      </c>
      <c r="F20" t="str">
        <f t="shared" si="0"/>
        <v>06.08</v>
      </c>
    </row>
    <row r="21" spans="1:6">
      <c r="A21" s="1" t="s">
        <v>11</v>
      </c>
      <c r="B21" s="23">
        <f>VLOOKUP(A21,ListLocation!A:H,2,0)</f>
        <v>16.791944000000001</v>
      </c>
      <c r="C21" s="23">
        <f>VLOOKUP(A21,ListLocation!A:H,3,0)</f>
        <v>79.335555999999997</v>
      </c>
      <c r="D21" s="10">
        <f>VLOOKUP(A21,ListLocation!$A$2:$H$65,7,0)</f>
        <v>6</v>
      </c>
      <c r="E21" s="10">
        <f>VLOOKUP(A21,ListLocation!$A$2:$H$65,8,0)</f>
        <v>12</v>
      </c>
      <c r="F21" t="str">
        <f t="shared" si="0"/>
        <v>06.12</v>
      </c>
    </row>
    <row r="22" spans="1:6">
      <c r="A22" s="1" t="s">
        <v>7</v>
      </c>
      <c r="B22" s="23">
        <f>VLOOKUP(A22,ListLocation!A:H,2,0)</f>
        <v>16.736944000000001</v>
      </c>
      <c r="C22" s="23">
        <f>VLOOKUP(A22,ListLocation!A:H,3,0)</f>
        <v>79.668610999999999</v>
      </c>
      <c r="D22" s="10">
        <f>VLOOKUP(A22,ListLocation!$A$2:$H$65,7,0)</f>
        <v>6</v>
      </c>
      <c r="E22" s="10">
        <f>VLOOKUP(A22,ListLocation!$A$2:$H$65,8,0)</f>
        <v>13</v>
      </c>
      <c r="F22" t="str">
        <f t="shared" si="0"/>
        <v>06.13</v>
      </c>
    </row>
    <row r="23" spans="1:6">
      <c r="A23" s="1" t="s">
        <v>35</v>
      </c>
      <c r="B23" s="23">
        <f>VLOOKUP(A23,ListLocation!A:H,2,0)</f>
        <v>16.684443999999999</v>
      </c>
      <c r="C23" s="23">
        <f>VLOOKUP(A23,ListLocation!A:H,3,0)</f>
        <v>79.658889000000002</v>
      </c>
      <c r="D23" s="10">
        <f>VLOOKUP(A23,ListLocation!$A$2:$H$65,7,0)</f>
        <v>6</v>
      </c>
      <c r="E23" s="10">
        <f>VLOOKUP(A23,ListLocation!$A$2:$H$65,8,0)</f>
        <v>13</v>
      </c>
      <c r="F23" t="str">
        <f t="shared" si="0"/>
        <v>06.13</v>
      </c>
    </row>
    <row r="24" spans="1:6">
      <c r="A24" s="1" t="s">
        <v>19</v>
      </c>
      <c r="B24" s="23">
        <f>VLOOKUP(A24,ListLocation!A:H,2,0)</f>
        <v>16.717500000000001</v>
      </c>
      <c r="C24" s="23">
        <f>VLOOKUP(A24,ListLocation!A:H,3,0)</f>
        <v>80.317499999999995</v>
      </c>
      <c r="D24" s="10">
        <f>VLOOKUP(A24,ListLocation!$A$2:$H$65,7,0)</f>
        <v>6</v>
      </c>
      <c r="E24" s="10">
        <f>VLOOKUP(A24,ListLocation!$A$2:$H$65,8,0)</f>
        <v>14</v>
      </c>
      <c r="F24" t="str">
        <f t="shared" si="0"/>
        <v>06.14</v>
      </c>
    </row>
    <row r="25" spans="1:6">
      <c r="A25" s="1" t="s">
        <v>25</v>
      </c>
      <c r="B25" s="23">
        <f>VLOOKUP(A25,ListLocation!A:H,2,0)</f>
        <v>16.921389000000001</v>
      </c>
      <c r="C25" s="23">
        <f>VLOOKUP(A25,ListLocation!A:H,3,0)</f>
        <v>80.355556000000007</v>
      </c>
      <c r="D25" s="10">
        <f>VLOOKUP(A25,ListLocation!$A$2:$H$65,7,0)</f>
        <v>6</v>
      </c>
      <c r="E25" s="10">
        <f>VLOOKUP(A25,ListLocation!$A$2:$H$65,8,0)</f>
        <v>14</v>
      </c>
      <c r="F25" t="str">
        <f t="shared" si="0"/>
        <v>06.14</v>
      </c>
    </row>
    <row r="26" spans="1:6">
      <c r="A26" s="1" t="s">
        <v>33</v>
      </c>
      <c r="B26" s="23">
        <f>VLOOKUP(A26,ListLocation!A:H,2,0)</f>
        <v>16.951667</v>
      </c>
      <c r="C26" s="23">
        <f>VLOOKUP(A26,ListLocation!A:H,3,0)</f>
        <v>80.048610999999994</v>
      </c>
      <c r="D26" s="10">
        <f>VLOOKUP(A26,ListLocation!$A$2:$H$65,7,0)</f>
        <v>6</v>
      </c>
      <c r="E26" s="10">
        <f>VLOOKUP(A26,ListLocation!$A$2:$H$65,8,0)</f>
        <v>14</v>
      </c>
      <c r="F26" t="str">
        <f t="shared" si="0"/>
        <v>06.14</v>
      </c>
    </row>
    <row r="27" spans="1:6">
      <c r="A27" s="1" t="s">
        <v>48</v>
      </c>
      <c r="B27" s="23">
        <f>VLOOKUP(A27,ListLocation!A:H,2,0)</f>
        <v>16.788889000000001</v>
      </c>
      <c r="C27" s="23">
        <f>VLOOKUP(A27,ListLocation!A:H,3,0)</f>
        <v>80.131388999999999</v>
      </c>
      <c r="D27" s="10">
        <f>VLOOKUP(A27,ListLocation!$A$2:$H$65,7,0)</f>
        <v>6</v>
      </c>
      <c r="E27" s="10">
        <f>VLOOKUP(A27,ListLocation!$A$2:$H$65,8,0)</f>
        <v>14</v>
      </c>
      <c r="F27" t="str">
        <f t="shared" si="0"/>
        <v>06.14</v>
      </c>
    </row>
    <row r="28" spans="1:6">
      <c r="A28" s="1" t="s">
        <v>46</v>
      </c>
      <c r="B28" s="23">
        <f>VLOOKUP(A28,ListLocation!A:H,2,0)</f>
        <v>16.521388999999999</v>
      </c>
      <c r="C28" s="23">
        <f>VLOOKUP(A28,ListLocation!A:H,3,0)</f>
        <v>80.588333000000006</v>
      </c>
      <c r="D28" s="10">
        <f>VLOOKUP(A28,ListLocation!$A$2:$H$65,7,0)</f>
        <v>6</v>
      </c>
      <c r="E28" s="10">
        <f>VLOOKUP(A28,ListLocation!$A$2:$H$65,8,0)</f>
        <v>15</v>
      </c>
      <c r="F28" t="str">
        <f t="shared" si="0"/>
        <v>06.15</v>
      </c>
    </row>
    <row r="29" spans="1:6">
      <c r="A29" s="1" t="s">
        <v>6</v>
      </c>
      <c r="B29" s="23">
        <f>VLOOKUP(A29,ListLocation!A:H,2,0)</f>
        <v>16.059443999999999</v>
      </c>
      <c r="C29" s="23">
        <f>VLOOKUP(A29,ListLocation!A:H,3,0)</f>
        <v>74.429167000000007</v>
      </c>
      <c r="D29" s="10">
        <f>VLOOKUP(A29,ListLocation!$A$2:$H$65,7,0)</f>
        <v>7</v>
      </c>
      <c r="E29" s="10">
        <f>VLOOKUP(A29,ListLocation!$A$2:$H$65,8,0)</f>
        <v>2</v>
      </c>
      <c r="F29" t="str">
        <f t="shared" si="0"/>
        <v>07.02</v>
      </c>
    </row>
    <row r="30" spans="1:6">
      <c r="A30" s="1" t="s">
        <v>9</v>
      </c>
      <c r="B30" s="23">
        <f>VLOOKUP(A30,ListLocation!A:H,2,0)</f>
        <v>16.190277999999999</v>
      </c>
      <c r="C30" s="23">
        <f>VLOOKUP(A30,ListLocation!A:H,3,0)</f>
        <v>74.791388999999995</v>
      </c>
      <c r="D30" s="10">
        <f>VLOOKUP(A30,ListLocation!$A$2:$H$65,7,0)</f>
        <v>7</v>
      </c>
      <c r="E30" s="10">
        <f>VLOOKUP(A30,ListLocation!$A$2:$H$65,8,0)</f>
        <v>3</v>
      </c>
      <c r="F30" t="str">
        <f t="shared" si="0"/>
        <v>07.03</v>
      </c>
    </row>
    <row r="31" spans="1:6">
      <c r="A31" s="1" t="s">
        <v>10</v>
      </c>
      <c r="B31" s="23">
        <f>VLOOKUP(A31,ListLocation!A:H,2,0)</f>
        <v>16.225000000000001</v>
      </c>
      <c r="C31" s="23">
        <f>VLOOKUP(A31,ListLocation!A:H,3,0)</f>
        <v>74.502778000000006</v>
      </c>
      <c r="D31" s="10">
        <f>VLOOKUP(A31,ListLocation!$A$2:$H$65,7,0)</f>
        <v>7</v>
      </c>
      <c r="E31" s="10">
        <f>VLOOKUP(A31,ListLocation!$A$2:$H$65,8,0)</f>
        <v>3</v>
      </c>
      <c r="F31" t="str">
        <f t="shared" si="0"/>
        <v>07.03</v>
      </c>
    </row>
    <row r="32" spans="1:6">
      <c r="A32" s="1" t="s">
        <v>29</v>
      </c>
      <c r="B32" s="23">
        <f>VLOOKUP(A32,ListLocation!A:H,2,0)</f>
        <v>16.331111</v>
      </c>
      <c r="C32" s="23">
        <f>VLOOKUP(A32,ListLocation!A:H,3,0)</f>
        <v>75.199167000000003</v>
      </c>
      <c r="D32" s="10">
        <f>VLOOKUP(A32,ListLocation!$A$2:$H$65,7,0)</f>
        <v>7</v>
      </c>
      <c r="E32" s="10">
        <f>VLOOKUP(A32,ListLocation!$A$2:$H$65,8,0)</f>
        <v>4</v>
      </c>
      <c r="F32" t="str">
        <f t="shared" si="0"/>
        <v>07.04</v>
      </c>
    </row>
    <row r="33" spans="1:6">
      <c r="A33" s="1" t="s">
        <v>43</v>
      </c>
      <c r="B33" s="23">
        <f>VLOOKUP(A33,ListLocation!A:H,2,0)</f>
        <v>16.484166999999999</v>
      </c>
      <c r="C33" s="23">
        <f>VLOOKUP(A33,ListLocation!A:H,3,0)</f>
        <v>76.284443999999993</v>
      </c>
      <c r="D33" s="10">
        <f>VLOOKUP(A33,ListLocation!$A$2:$H$65,7,0)</f>
        <v>7</v>
      </c>
      <c r="E33" s="10">
        <f>VLOOKUP(A33,ListLocation!$A$2:$H$65,8,0)</f>
        <v>6</v>
      </c>
      <c r="F33" t="str">
        <f t="shared" si="0"/>
        <v>07.06</v>
      </c>
    </row>
    <row r="34" spans="1:6">
      <c r="A34" s="1" t="s">
        <v>15</v>
      </c>
      <c r="B34" s="23">
        <f>VLOOKUP(A34,ListLocation!A:H,2,0)</f>
        <v>16.490556000000002</v>
      </c>
      <c r="C34" s="23">
        <f>VLOOKUP(A34,ListLocation!A:H,3,0)</f>
        <v>76.92</v>
      </c>
      <c r="D34" s="10">
        <f>VLOOKUP(A34,ListLocation!$A$2:$H$65,7,0)</f>
        <v>7</v>
      </c>
      <c r="E34" s="10">
        <f>VLOOKUP(A34,ListLocation!$A$2:$H$65,8,0)</f>
        <v>7</v>
      </c>
      <c r="F34" t="str">
        <f t="shared" ref="F34:F50" si="1">TEXT(D34,"00")&amp;"."&amp;TEXT(E34,"00")</f>
        <v>07.07</v>
      </c>
    </row>
    <row r="35" spans="1:6">
      <c r="A35" s="1" t="s">
        <v>17</v>
      </c>
      <c r="B35" s="23">
        <f>VLOOKUP(A35,ListLocation!A:H,2,0)</f>
        <v>16.259722</v>
      </c>
      <c r="C35" s="23">
        <f>VLOOKUP(A35,ListLocation!A:H,3,0)</f>
        <v>77.844166999999999</v>
      </c>
      <c r="D35" s="10">
        <f>VLOOKUP(A35,ListLocation!$A$2:$H$65,7,0)</f>
        <v>7</v>
      </c>
      <c r="E35" s="10">
        <f>VLOOKUP(A35,ListLocation!$A$2:$H$65,8,0)</f>
        <v>9</v>
      </c>
      <c r="F35" t="str">
        <f t="shared" si="1"/>
        <v>07.09</v>
      </c>
    </row>
    <row r="36" spans="1:6">
      <c r="A36" s="1" t="s">
        <v>31</v>
      </c>
      <c r="B36" s="23">
        <f>VLOOKUP(A36,ListLocation!A:H,2,0)</f>
        <v>15.571944</v>
      </c>
      <c r="C36" s="23">
        <f>VLOOKUP(A36,ListLocation!A:H,3,0)</f>
        <v>75.371667000000002</v>
      </c>
      <c r="D36" s="10">
        <f>VLOOKUP(A36,ListLocation!$A$2:$H$65,7,0)</f>
        <v>8</v>
      </c>
      <c r="E36" s="10">
        <f>VLOOKUP(A36,ListLocation!$A$2:$H$65,8,0)</f>
        <v>4</v>
      </c>
      <c r="F36" t="str">
        <f t="shared" si="1"/>
        <v>08.04</v>
      </c>
    </row>
    <row r="37" spans="1:6">
      <c r="A37" s="1" t="s">
        <v>5</v>
      </c>
      <c r="B37" s="23">
        <f>VLOOKUP(A37,ListLocation!A:H,2,0)</f>
        <v>15.87</v>
      </c>
      <c r="C37" s="23">
        <f>VLOOKUP(A37,ListLocation!A:H,3,0)</f>
        <v>75.724999999999994</v>
      </c>
      <c r="D37" s="10">
        <f>VLOOKUP(A37,ListLocation!$A$2:$H$65,7,0)</f>
        <v>8</v>
      </c>
      <c r="E37" s="10">
        <f>VLOOKUP(A37,ListLocation!$A$2:$H$65,8,0)</f>
        <v>5</v>
      </c>
      <c r="F37" t="str">
        <f t="shared" si="1"/>
        <v>08.05</v>
      </c>
    </row>
    <row r="38" spans="1:6">
      <c r="A38" s="1" t="s">
        <v>41</v>
      </c>
      <c r="B38" s="23">
        <f>VLOOKUP(A38,ListLocation!A:H,2,0)</f>
        <v>15.657778</v>
      </c>
      <c r="C38" s="23">
        <f>VLOOKUP(A38,ListLocation!A:H,3,0)</f>
        <v>76.964721999999995</v>
      </c>
      <c r="D38" s="10">
        <f>VLOOKUP(A38,ListLocation!$A$2:$H$65,7,0)</f>
        <v>8</v>
      </c>
      <c r="E38" s="10">
        <f>VLOOKUP(A38,ListLocation!$A$2:$H$65,8,0)</f>
        <v>7</v>
      </c>
      <c r="F38" t="str">
        <f t="shared" si="1"/>
        <v>08.07</v>
      </c>
    </row>
    <row r="39" spans="1:6">
      <c r="A39" s="1" t="s">
        <v>27</v>
      </c>
      <c r="B39" s="23">
        <f>VLOOKUP(A39,ListLocation!A:H,2,0)</f>
        <v>15.948333</v>
      </c>
      <c r="C39" s="23">
        <f>VLOOKUP(A39,ListLocation!A:H,3,0)</f>
        <v>77.430278000000001</v>
      </c>
      <c r="D39" s="10">
        <f>VLOOKUP(A39,ListLocation!$A$2:$H$65,7,0)</f>
        <v>8</v>
      </c>
      <c r="E39" s="10">
        <f>VLOOKUP(A39,ListLocation!$A$2:$H$65,8,0)</f>
        <v>8</v>
      </c>
      <c r="F39" t="str">
        <f t="shared" si="1"/>
        <v>08.08</v>
      </c>
    </row>
    <row r="40" spans="1:6">
      <c r="A40" s="1" t="s">
        <v>3</v>
      </c>
      <c r="B40" s="23">
        <f>VLOOKUP(A40,ListLocation!A:H,2,0)</f>
        <v>15.884167</v>
      </c>
      <c r="C40" s="23">
        <f>VLOOKUP(A40,ListLocation!A:H,3,0)</f>
        <v>77.947500000000005</v>
      </c>
      <c r="D40" s="10">
        <f>VLOOKUP(A40,ListLocation!$A$2:$H$65,7,0)</f>
        <v>8</v>
      </c>
      <c r="E40" s="10">
        <f>VLOOKUP(A40,ListLocation!$A$2:$H$65,8,0)</f>
        <v>9</v>
      </c>
      <c r="F40" t="str">
        <f t="shared" si="1"/>
        <v>08.09</v>
      </c>
    </row>
    <row r="41" spans="1:6">
      <c r="A41" s="1" t="s">
        <v>24</v>
      </c>
      <c r="B41" s="23">
        <f>VLOOKUP(A41,ListLocation!A:H,2,0)</f>
        <v>15.753610999999999</v>
      </c>
      <c r="C41" s="23">
        <f>VLOOKUP(A41,ListLocation!A:H,3,0)</f>
        <v>78.001110999999995</v>
      </c>
      <c r="D41" s="10">
        <f>VLOOKUP(A41,ListLocation!$A$2:$H$65,7,0)</f>
        <v>8</v>
      </c>
      <c r="E41" s="10">
        <f>VLOOKUP(A41,ListLocation!$A$2:$H$65,8,0)</f>
        <v>10</v>
      </c>
      <c r="F41" t="str">
        <f t="shared" si="1"/>
        <v>08.10</v>
      </c>
    </row>
    <row r="42" spans="1:6">
      <c r="A42" s="1" t="s">
        <v>32</v>
      </c>
      <c r="B42" s="23">
        <f>VLOOKUP(A42,ListLocation!A:H,2,0)</f>
        <v>15.491667</v>
      </c>
      <c r="C42" s="23">
        <f>VLOOKUP(A42,ListLocation!A:H,3,0)</f>
        <v>76.718056000000004</v>
      </c>
      <c r="D42" s="10">
        <f>VLOOKUP(A42,ListLocation!$A$2:$H$65,7,0)</f>
        <v>9</v>
      </c>
      <c r="E42" s="10">
        <f>VLOOKUP(A42,ListLocation!$A$2:$H$65,8,0)</f>
        <v>7</v>
      </c>
      <c r="F42" t="str">
        <f t="shared" si="1"/>
        <v>09.07</v>
      </c>
    </row>
    <row r="43" spans="1:6">
      <c r="A43" s="1" t="s">
        <v>12</v>
      </c>
      <c r="B43" s="23">
        <f>VLOOKUP(A43,ListLocation!A:H,2,0)</f>
        <v>14.826110999999999</v>
      </c>
      <c r="C43" s="23">
        <f>VLOOKUP(A43,ListLocation!A:H,3,0)</f>
        <v>75.673056000000003</v>
      </c>
      <c r="D43" s="10">
        <f>VLOOKUP(A43,ListLocation!$A$2:$H$65,7,0)</f>
        <v>10</v>
      </c>
      <c r="E43" s="10">
        <f>VLOOKUP(A43,ListLocation!$A$2:$H$65,8,0)</f>
        <v>5</v>
      </c>
      <c r="F43" t="str">
        <f t="shared" si="1"/>
        <v>10.05</v>
      </c>
    </row>
    <row r="44" spans="1:6">
      <c r="A44" s="1" t="s">
        <v>28</v>
      </c>
      <c r="B44" s="23">
        <f>VLOOKUP(A44,ListLocation!A:H,2,0)</f>
        <v>14.938611</v>
      </c>
      <c r="C44" s="23">
        <f>VLOOKUP(A44,ListLocation!A:H,3,0)</f>
        <v>75.617500000000007</v>
      </c>
      <c r="D44" s="10">
        <f>VLOOKUP(A44,ListLocation!$A$2:$H$65,7,0)</f>
        <v>10</v>
      </c>
      <c r="E44" s="10">
        <f>VLOOKUP(A44,ListLocation!$A$2:$H$65,8,0)</f>
        <v>5</v>
      </c>
      <c r="F44" t="str">
        <f t="shared" si="1"/>
        <v>10.05</v>
      </c>
    </row>
    <row r="45" spans="1:6">
      <c r="A45" s="1" t="s">
        <v>4</v>
      </c>
      <c r="B45" s="23">
        <f>VLOOKUP(A45,ListLocation!A:H,2,0)</f>
        <v>14.450278000000001</v>
      </c>
      <c r="C45" s="23">
        <f>VLOOKUP(A45,ListLocation!A:H,3,0)</f>
        <v>75.775833000000006</v>
      </c>
      <c r="D45" s="10">
        <f>VLOOKUP(A45,ListLocation!$A$2:$H$65,7,0)</f>
        <v>11</v>
      </c>
      <c r="E45" s="10">
        <f>VLOOKUP(A45,ListLocation!$A$2:$H$65,8,0)</f>
        <v>5</v>
      </c>
      <c r="F45" t="str">
        <f t="shared" si="1"/>
        <v>11.05</v>
      </c>
    </row>
    <row r="46" spans="1:6">
      <c r="A46" s="1" t="s">
        <v>14</v>
      </c>
      <c r="B46" s="23">
        <f>VLOOKUP(A46,ListLocation!A:H,2,0)</f>
        <v>14.237778</v>
      </c>
      <c r="C46" s="23">
        <f>VLOOKUP(A46,ListLocation!A:H,3,0)</f>
        <v>75.657499999999999</v>
      </c>
      <c r="D46" s="10">
        <f>VLOOKUP(A46,ListLocation!$A$2:$H$65,7,0)</f>
        <v>11</v>
      </c>
      <c r="E46" s="10">
        <f>VLOOKUP(A46,ListLocation!$A$2:$H$65,8,0)</f>
        <v>5</v>
      </c>
      <c r="F46" t="str">
        <f t="shared" si="1"/>
        <v>11.05</v>
      </c>
    </row>
    <row r="47" spans="1:6">
      <c r="A47" s="1" t="s">
        <v>22</v>
      </c>
      <c r="B47" s="23">
        <f>VLOOKUP(A47,ListLocation!A:H,2,0)</f>
        <v>14.495556000000001</v>
      </c>
      <c r="C47" s="23">
        <f>VLOOKUP(A47,ListLocation!A:H,3,0)</f>
        <v>75.632499999999993</v>
      </c>
      <c r="D47" s="10">
        <f>VLOOKUP(A47,ListLocation!$A$2:$H$65,7,0)</f>
        <v>11</v>
      </c>
      <c r="E47" s="10">
        <f>VLOOKUP(A47,ListLocation!$A$2:$H$65,8,0)</f>
        <v>5</v>
      </c>
      <c r="F47" t="str">
        <f t="shared" si="1"/>
        <v>11.05</v>
      </c>
    </row>
    <row r="48" spans="1:6">
      <c r="A48" s="1" t="s">
        <v>13</v>
      </c>
      <c r="B48" s="23">
        <f>VLOOKUP(A48,ListLocation!A:H,2,0)</f>
        <v>13.976111</v>
      </c>
      <c r="C48" s="23">
        <f>VLOOKUP(A48,ListLocation!A:H,3,0)</f>
        <v>75.685556000000005</v>
      </c>
      <c r="D48" s="10">
        <f>VLOOKUP(A48,ListLocation!$A$2:$H$65,7,0)</f>
        <v>12</v>
      </c>
      <c r="E48" s="10">
        <f>VLOOKUP(A48,ListLocation!$A$2:$H$65,8,0)</f>
        <v>5</v>
      </c>
      <c r="F48" t="str">
        <f t="shared" si="1"/>
        <v>12.05</v>
      </c>
    </row>
    <row r="49" spans="1:6">
      <c r="A49" s="1" t="s">
        <v>40</v>
      </c>
      <c r="B49" s="23">
        <f>VLOOKUP(A49,ListLocation!A:H,2,0)</f>
        <v>13.918889</v>
      </c>
      <c r="C49" s="23">
        <f>VLOOKUP(A49,ListLocation!A:H,3,0)</f>
        <v>75.576943999999997</v>
      </c>
      <c r="D49" s="10">
        <f>VLOOKUP(A49,ListLocation!$A$2:$H$65,7,0)</f>
        <v>12</v>
      </c>
      <c r="E49" s="10">
        <f>VLOOKUP(A49,ListLocation!$A$2:$H$65,8,0)</f>
        <v>5</v>
      </c>
      <c r="F49" t="str">
        <f t="shared" si="1"/>
        <v>12.05</v>
      </c>
    </row>
    <row r="50" spans="1:6">
      <c r="A50" s="1" t="s">
        <v>20</v>
      </c>
      <c r="B50" s="23">
        <f>VLOOKUP(A50,ListLocation!A:H,2,0)</f>
        <v>13.751944</v>
      </c>
      <c r="C50" s="23">
        <f>VLOOKUP(A50,ListLocation!A:H,3,0)</f>
        <v>76.316389000000001</v>
      </c>
      <c r="D50" s="10">
        <f>VLOOKUP(A50,ListLocation!$A$2:$H$65,7,0)</f>
        <v>12</v>
      </c>
      <c r="E50" s="10">
        <f>VLOOKUP(A50,ListLocation!$A$2:$H$65,8,0)</f>
        <v>6</v>
      </c>
      <c r="F50" t="str">
        <f t="shared" si="1"/>
        <v>12.06</v>
      </c>
    </row>
  </sheetData>
  <sortState ref="A2:F50">
    <sortCondition ref="F2"/>
  </sortState>
  <conditionalFormatting sqref="F2:F50">
    <cfRule type="duplicateValues" dxfId="5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50"/>
  <sheetViews>
    <sheetView topLeftCell="A14" zoomScale="125" zoomScaleNormal="125" zoomScalePageLayoutView="125" workbookViewId="0">
      <selection activeCell="D33" sqref="D33:E33"/>
    </sheetView>
  </sheetViews>
  <sheetFormatPr baseColWidth="10" defaultRowHeight="14" x14ac:dyDescent="0"/>
  <cols>
    <col min="1" max="1" width="18.5" bestFit="1" customWidth="1"/>
    <col min="2" max="3" width="10.83203125" customWidth="1"/>
    <col min="4" max="5" width="10.83203125" style="6" customWidth="1"/>
    <col min="6" max="6" width="28.33203125" bestFit="1" customWidth="1"/>
  </cols>
  <sheetData>
    <row r="1" spans="1:9">
      <c r="A1" s="1" t="s">
        <v>1</v>
      </c>
      <c r="B1" s="3" t="s">
        <v>59</v>
      </c>
      <c r="C1" s="3" t="s">
        <v>314</v>
      </c>
      <c r="D1" s="6" t="s">
        <v>68</v>
      </c>
      <c r="E1" s="6" t="s">
        <v>69</v>
      </c>
      <c r="F1" s="8" t="s">
        <v>317</v>
      </c>
      <c r="G1" t="s">
        <v>313</v>
      </c>
      <c r="H1" t="s">
        <v>320</v>
      </c>
    </row>
    <row r="2" spans="1:9">
      <c r="A2" s="1" t="s">
        <v>34</v>
      </c>
      <c r="B2" s="23">
        <f>VLOOKUP(A2,ListLocation!A:H,2,0)</f>
        <v>18.665555999999999</v>
      </c>
      <c r="C2" s="23">
        <f>VLOOKUP(A2,ListLocation!A:H,3,0)</f>
        <v>74.003332999999998</v>
      </c>
      <c r="D2" s="10">
        <f>VLOOKUP(A2,ListLocation!$A$2:$H$65,7,0)</f>
        <v>2</v>
      </c>
      <c r="E2" s="10">
        <f>VLOOKUP(A2,ListLocation!$A$2:$H$65,8,0)</f>
        <v>2</v>
      </c>
      <c r="F2" t="str">
        <f t="shared" ref="F2:F33" si="0">TEXT(D2,"00")&amp;"."&amp;TEXT(E2,"00")</f>
        <v>02.02</v>
      </c>
      <c r="G2">
        <v>1.4955849999999999</v>
      </c>
      <c r="H2" t="s">
        <v>318</v>
      </c>
      <c r="I2" s="25" t="s">
        <v>321</v>
      </c>
    </row>
    <row r="3" spans="1:9">
      <c r="A3" s="1" t="s">
        <v>8</v>
      </c>
      <c r="B3" s="23">
        <f>VLOOKUP(A3,ListLocation!A:H,2,0)</f>
        <v>18.483611</v>
      </c>
      <c r="C3" s="23">
        <f>VLOOKUP(A3,ListLocation!A:H,3,0)</f>
        <v>74.571111000000002</v>
      </c>
      <c r="D3" s="10">
        <f>VLOOKUP(A3,ListLocation!$A$2:$H$65,7,0)</f>
        <v>3</v>
      </c>
      <c r="E3" s="10">
        <f>VLOOKUP(A3,ListLocation!$A$2:$H$65,8,0)</f>
        <v>3</v>
      </c>
      <c r="F3" t="str">
        <f t="shared" si="0"/>
        <v>03.03</v>
      </c>
      <c r="G3">
        <v>4.4606320000000004</v>
      </c>
      <c r="H3" t="s">
        <v>318</v>
      </c>
    </row>
    <row r="4" spans="1:9">
      <c r="A4" s="1" t="s">
        <v>30</v>
      </c>
      <c r="B4" s="23">
        <f>VLOOKUP(A4,ListLocation!A:H,2,0)</f>
        <v>17.972778000000002</v>
      </c>
      <c r="C4" s="24">
        <f>VLOOKUP(A4,ListLocation!A:H,3,0)</f>
        <v>75.139722000000006</v>
      </c>
      <c r="D4" s="10">
        <f>VLOOKUP(A4,ListLocation!$A$2:$H$65,7,0)</f>
        <v>4</v>
      </c>
      <c r="E4" s="10">
        <f>VLOOKUP(A4,ListLocation!$A$2:$H$65,8,0)</f>
        <v>4</v>
      </c>
      <c r="F4" t="str">
        <f t="shared" si="0"/>
        <v>04.04</v>
      </c>
      <c r="G4">
        <v>4.4585970000000001</v>
      </c>
      <c r="H4" t="s">
        <v>318</v>
      </c>
    </row>
    <row r="5" spans="1:9" hidden="1">
      <c r="A5" s="1" t="s">
        <v>39</v>
      </c>
      <c r="B5" s="23">
        <f>VLOOKUP(A5,ListLocation!A:H,2,0)</f>
        <v>17.911943999999998</v>
      </c>
      <c r="C5" s="23">
        <f>VLOOKUP(A5,ListLocation!A:H,3,0)</f>
        <v>75.004999999999995</v>
      </c>
      <c r="D5" s="10">
        <f>VLOOKUP(A5,ListLocation!$A$2:$H$65,7,0)</f>
        <v>4</v>
      </c>
      <c r="E5" s="10">
        <f>VLOOKUP(A5,ListLocation!$A$2:$H$65,8,0)</f>
        <v>4</v>
      </c>
      <c r="F5" t="str">
        <f t="shared" si="0"/>
        <v>04.04</v>
      </c>
      <c r="G5">
        <v>1.79667</v>
      </c>
      <c r="H5" t="s">
        <v>319</v>
      </c>
    </row>
    <row r="6" spans="1:9">
      <c r="A6" s="1" t="s">
        <v>47</v>
      </c>
      <c r="B6" s="23">
        <f>VLOOKUP(A6,ListLocation!A:H,2,0)</f>
        <v>17.534167</v>
      </c>
      <c r="C6" s="23">
        <f>VLOOKUP(A6,ListLocation!A:H,3,0)</f>
        <v>75.885000000000005</v>
      </c>
      <c r="D6" s="10">
        <f>VLOOKUP(A6,ListLocation!$A$2:$H$65,7,0)</f>
        <v>4</v>
      </c>
      <c r="E6" s="10">
        <f>VLOOKUP(A6,ListLocation!$A$2:$H$65,8,0)</f>
        <v>5</v>
      </c>
      <c r="F6" t="str">
        <f t="shared" si="0"/>
        <v>04.05</v>
      </c>
      <c r="G6">
        <v>1.029323</v>
      </c>
      <c r="H6" t="s">
        <v>318</v>
      </c>
    </row>
    <row r="7" spans="1:9">
      <c r="A7" s="1" t="s">
        <v>21</v>
      </c>
      <c r="B7" s="23">
        <f>VLOOKUP(A7,ListLocation!A:H,2,0)</f>
        <v>17.381111000000001</v>
      </c>
      <c r="C7" s="23">
        <f>VLOOKUP(A7,ListLocation!A:H,3,0)</f>
        <v>73.735556000000003</v>
      </c>
      <c r="D7" s="10">
        <f>VLOOKUP(A7,ListLocation!$A$2:$H$65,7,0)</f>
        <v>5</v>
      </c>
      <c r="E7" s="10">
        <f>VLOOKUP(A7,ListLocation!$A$2:$H$65,8,0)</f>
        <v>1</v>
      </c>
      <c r="F7" t="str">
        <f t="shared" si="0"/>
        <v>05.01</v>
      </c>
      <c r="G7">
        <v>2.2277640000000001</v>
      </c>
      <c r="H7" t="s">
        <v>318</v>
      </c>
    </row>
    <row r="8" spans="1:9">
      <c r="A8" s="1" t="s">
        <v>18</v>
      </c>
      <c r="B8" s="23">
        <f>VLOOKUP(A8,ListLocation!A:H,2,0)</f>
        <v>17.294722</v>
      </c>
      <c r="C8" s="24">
        <f>VLOOKUP(A8,ListLocation!A:H,3,0)</f>
        <v>74.189166999999998</v>
      </c>
      <c r="D8" s="10">
        <f>VLOOKUP(A8,ListLocation!$A$2:$H$65,7,0)</f>
        <v>5</v>
      </c>
      <c r="E8" s="10">
        <f>VLOOKUP(A8,ListLocation!$A$2:$H$65,8,0)</f>
        <v>2</v>
      </c>
      <c r="F8" t="str">
        <f t="shared" si="0"/>
        <v>05.02</v>
      </c>
      <c r="G8">
        <v>6.3282569999999998</v>
      </c>
      <c r="H8" t="s">
        <v>318</v>
      </c>
    </row>
    <row r="9" spans="1:9" hidden="1">
      <c r="A9" s="1" t="s">
        <v>49</v>
      </c>
      <c r="B9" s="23">
        <f>VLOOKUP(A9,ListLocation!A:H,2,0)</f>
        <v>17.271667000000001</v>
      </c>
      <c r="C9" s="23">
        <f>VLOOKUP(A9,ListLocation!A:H,3,0)</f>
        <v>74.165555999999995</v>
      </c>
      <c r="D9" s="10">
        <f>VLOOKUP(A9,ListLocation!$A$2:$H$65,7,0)</f>
        <v>5</v>
      </c>
      <c r="E9" s="10">
        <f>VLOOKUP(A9,ListLocation!$A$2:$H$65,8,0)</f>
        <v>2</v>
      </c>
      <c r="F9" t="str">
        <f t="shared" si="0"/>
        <v>05.02</v>
      </c>
      <c r="G9">
        <v>4.1446059999999996</v>
      </c>
      <c r="H9" t="s">
        <v>319</v>
      </c>
    </row>
    <row r="10" spans="1:9">
      <c r="A10" s="1" t="s">
        <v>42</v>
      </c>
      <c r="B10" s="23">
        <f>VLOOKUP(A10,ListLocation!A:H,2,0)</f>
        <v>17.414166999999999</v>
      </c>
      <c r="C10" s="23">
        <f>VLOOKUP(A10,ListLocation!A:H,3,0)</f>
        <v>75.844999999999999</v>
      </c>
      <c r="D10" s="10">
        <f>VLOOKUP(A10,ListLocation!$A$2:$H$65,7,0)</f>
        <v>5</v>
      </c>
      <c r="E10" s="10">
        <f>VLOOKUP(A10,ListLocation!$A$2:$H$65,8,0)</f>
        <v>5</v>
      </c>
      <c r="F10" t="str">
        <f t="shared" si="0"/>
        <v>05.05</v>
      </c>
      <c r="G10">
        <v>4.5829709999999997</v>
      </c>
      <c r="H10" t="s">
        <v>318</v>
      </c>
    </row>
    <row r="11" spans="1:9" hidden="1">
      <c r="A11" s="1" t="s">
        <v>16</v>
      </c>
      <c r="B11" s="23">
        <f>VLOOKUP(A11,ListLocation!A:H,2,0)</f>
        <v>17.254166999999999</v>
      </c>
      <c r="C11" s="23">
        <f>VLOOKUP(A11,ListLocation!A:H,3,0)</f>
        <v>77.464444</v>
      </c>
      <c r="D11" s="10">
        <f>VLOOKUP(A11,ListLocation!$A$2:$H$65,7,0)</f>
        <v>5</v>
      </c>
      <c r="E11" s="10">
        <f>VLOOKUP(A11,ListLocation!$A$2:$H$65,8,0)</f>
        <v>8</v>
      </c>
      <c r="F11" t="str">
        <f t="shared" si="0"/>
        <v>05.08</v>
      </c>
      <c r="G11">
        <v>0.24646499999999999</v>
      </c>
      <c r="H11" t="s">
        <v>319</v>
      </c>
    </row>
    <row r="12" spans="1:9">
      <c r="A12" s="1" t="s">
        <v>26</v>
      </c>
      <c r="B12" s="23">
        <f>VLOOKUP(A12,ListLocation!A:H,2,0)</f>
        <v>17.2</v>
      </c>
      <c r="C12" s="23">
        <f>VLOOKUP(A12,ListLocation!A:H,3,0)</f>
        <v>77.156666999999999</v>
      </c>
      <c r="D12" s="10">
        <f>VLOOKUP(A12,ListLocation!$A$2:$H$65,7,0)</f>
        <v>5</v>
      </c>
      <c r="E12" s="10">
        <f>VLOOKUP(A12,ListLocation!$A$2:$H$65,8,0)</f>
        <v>8</v>
      </c>
      <c r="F12" t="str">
        <f t="shared" si="0"/>
        <v>05.08</v>
      </c>
      <c r="G12">
        <v>1.059839</v>
      </c>
      <c r="H12" t="s">
        <v>318</v>
      </c>
    </row>
    <row r="13" spans="1:9">
      <c r="A13" s="1" t="s">
        <v>36</v>
      </c>
      <c r="B13" s="23">
        <f>VLOOKUP(A13,ListLocation!A:H,2,0)</f>
        <v>17.417221999999999</v>
      </c>
      <c r="C13" s="23">
        <f>VLOOKUP(A13,ListLocation!A:H,3,0)</f>
        <v>79.951389000000006</v>
      </c>
      <c r="D13" s="10">
        <f>VLOOKUP(A13,ListLocation!$A$2:$H$65,7,0)</f>
        <v>5</v>
      </c>
      <c r="E13" s="10">
        <f>VLOOKUP(A13,ListLocation!$A$2:$H$65,8,0)</f>
        <v>13</v>
      </c>
      <c r="F13" t="str">
        <f t="shared" si="0"/>
        <v>05.13</v>
      </c>
      <c r="G13">
        <v>0.21960299999999999</v>
      </c>
      <c r="H13" t="s">
        <v>318</v>
      </c>
    </row>
    <row r="14" spans="1:9">
      <c r="A14" s="1" t="s">
        <v>38</v>
      </c>
      <c r="B14" s="23">
        <f>VLOOKUP(A14,ListLocation!A:H,2,0)</f>
        <v>16.855</v>
      </c>
      <c r="C14" s="24">
        <f>VLOOKUP(A14,ListLocation!A:H,3,0)</f>
        <v>74.496667000000002</v>
      </c>
      <c r="D14" s="10">
        <f>VLOOKUP(A14,ListLocation!$A$2:$H$65,7,0)</f>
        <v>6</v>
      </c>
      <c r="E14" s="10">
        <f>VLOOKUP(A14,ListLocation!$A$2:$H$65,8,0)</f>
        <v>2</v>
      </c>
      <c r="F14" t="str">
        <f t="shared" si="0"/>
        <v>06.02</v>
      </c>
      <c r="G14">
        <v>3.5795650000000001</v>
      </c>
      <c r="H14" t="s">
        <v>318</v>
      </c>
    </row>
    <row r="15" spans="1:9" hidden="1">
      <c r="A15" s="1" t="s">
        <v>45</v>
      </c>
      <c r="B15" s="23">
        <f>VLOOKUP(A15,ListLocation!A:H,2,0)</f>
        <v>16.560832999999999</v>
      </c>
      <c r="C15" s="23">
        <f>VLOOKUP(A15,ListLocation!A:H,3,0)</f>
        <v>74.286944000000005</v>
      </c>
      <c r="D15" s="10">
        <f>VLOOKUP(A15,ListLocation!$A$2:$H$65,7,0)</f>
        <v>6</v>
      </c>
      <c r="E15" s="10">
        <f>VLOOKUP(A15,ListLocation!$A$2:$H$65,8,0)</f>
        <v>2</v>
      </c>
      <c r="F15" t="str">
        <f t="shared" si="0"/>
        <v>06.02</v>
      </c>
      <c r="G15">
        <v>1.0734459999999999</v>
      </c>
      <c r="H15" t="s">
        <v>319</v>
      </c>
    </row>
    <row r="16" spans="1:9" hidden="1">
      <c r="A16" s="1" t="s">
        <v>128</v>
      </c>
      <c r="B16" s="23">
        <f>VLOOKUP(A16,ListLocation!A:H,2,0)</f>
        <v>16.785556</v>
      </c>
      <c r="C16" s="23">
        <f>VLOOKUP(A16,ListLocation!A:H,3,0)</f>
        <v>74.630832999999996</v>
      </c>
      <c r="D16" s="10">
        <f>VLOOKUP(A16,ListLocation!$A$2:$H$65,7,0)</f>
        <v>6</v>
      </c>
      <c r="E16" s="10">
        <f>VLOOKUP(A16,ListLocation!$A$2:$H$65,8,0)</f>
        <v>3</v>
      </c>
      <c r="F16" t="str">
        <f t="shared" si="0"/>
        <v>06.03</v>
      </c>
      <c r="G16">
        <v>9.6876409999999993</v>
      </c>
      <c r="H16" t="s">
        <v>319</v>
      </c>
    </row>
    <row r="17" spans="1:8">
      <c r="A17" s="1" t="s">
        <v>23</v>
      </c>
      <c r="B17" s="23">
        <f>VLOOKUP(A17,ListLocation!A:H,2,0)</f>
        <v>16.686667</v>
      </c>
      <c r="C17" s="23">
        <f>VLOOKUP(A17,ListLocation!A:H,3,0)</f>
        <v>74.602221999999998</v>
      </c>
      <c r="D17" s="10">
        <f>VLOOKUP(A17,ListLocation!$A$2:$H$65,7,0)</f>
        <v>6</v>
      </c>
      <c r="E17" s="10">
        <f>VLOOKUP(A17,ListLocation!$A$2:$H$65,8,0)</f>
        <v>3</v>
      </c>
      <c r="F17" t="str">
        <f t="shared" si="0"/>
        <v>06.03</v>
      </c>
      <c r="G17">
        <v>15.291221999999999</v>
      </c>
      <c r="H17" t="s">
        <v>318</v>
      </c>
    </row>
    <row r="18" spans="1:8" hidden="1">
      <c r="A18" s="1" t="s">
        <v>37</v>
      </c>
      <c r="B18" s="23">
        <f>VLOOKUP(A18,ListLocation!A:H,2,0)</f>
        <v>16.558333000000001</v>
      </c>
      <c r="C18" s="23">
        <f>VLOOKUP(A18,ListLocation!A:H,3,0)</f>
        <v>74.501389000000003</v>
      </c>
      <c r="D18" s="10">
        <f>VLOOKUP(A18,ListLocation!$A$2:$H$65,7,0)</f>
        <v>6</v>
      </c>
      <c r="E18" s="10">
        <f>VLOOKUP(A18,ListLocation!$A$2:$H$65,8,0)</f>
        <v>3</v>
      </c>
      <c r="F18" t="str">
        <f t="shared" si="0"/>
        <v>06.03</v>
      </c>
      <c r="G18">
        <v>3.0042719999999998</v>
      </c>
      <c r="H18" t="s">
        <v>319</v>
      </c>
    </row>
    <row r="19" spans="1:8" hidden="1">
      <c r="A19" s="1" t="s">
        <v>44</v>
      </c>
      <c r="B19" s="23">
        <f>VLOOKUP(A19,ListLocation!A:H,2,0)</f>
        <v>16.675556</v>
      </c>
      <c r="C19" s="23">
        <f>VLOOKUP(A19,ListLocation!A:H,3,0)</f>
        <v>74.573611</v>
      </c>
      <c r="D19" s="10">
        <f>VLOOKUP(A19,ListLocation!$A$2:$H$65,7,0)</f>
        <v>6</v>
      </c>
      <c r="E19" s="10">
        <f>VLOOKUP(A19,ListLocation!$A$2:$H$65,8,0)</f>
        <v>3</v>
      </c>
      <c r="F19" t="str">
        <f t="shared" si="0"/>
        <v>06.03</v>
      </c>
      <c r="G19">
        <v>5.7227139999999999</v>
      </c>
      <c r="H19" t="s">
        <v>319</v>
      </c>
    </row>
    <row r="20" spans="1:8">
      <c r="A20" s="1" t="s">
        <v>50</v>
      </c>
      <c r="B20" s="23">
        <f>VLOOKUP(A20,ListLocation!A:H,2,0)</f>
        <v>16.737221999999999</v>
      </c>
      <c r="C20" s="23">
        <f>VLOOKUP(A20,ListLocation!A:H,3,0)</f>
        <v>77.122221999999994</v>
      </c>
      <c r="D20" s="10">
        <f>VLOOKUP(A20,ListLocation!$A$2:$H$65,7,0)</f>
        <v>6</v>
      </c>
      <c r="E20" s="10">
        <f>VLOOKUP(A20,ListLocation!$A$2:$H$65,8,0)</f>
        <v>8</v>
      </c>
      <c r="F20" t="str">
        <f t="shared" si="0"/>
        <v>06.08</v>
      </c>
      <c r="G20">
        <v>8.0034310000000009</v>
      </c>
      <c r="H20" t="s">
        <v>318</v>
      </c>
    </row>
    <row r="21" spans="1:8">
      <c r="A21" s="1" t="s">
        <v>11</v>
      </c>
      <c r="B21" s="23">
        <f>VLOOKUP(A21,ListLocation!A:H,2,0)</f>
        <v>16.791944000000001</v>
      </c>
      <c r="C21" s="23">
        <f>VLOOKUP(A21,ListLocation!A:H,3,0)</f>
        <v>79.335555999999997</v>
      </c>
      <c r="D21" s="10">
        <f>VLOOKUP(A21,ListLocation!$A$2:$H$65,7,0)</f>
        <v>6</v>
      </c>
      <c r="E21" s="10">
        <f>VLOOKUP(A21,ListLocation!$A$2:$H$65,8,0)</f>
        <v>12</v>
      </c>
      <c r="F21" t="str">
        <f t="shared" si="0"/>
        <v>06.12</v>
      </c>
      <c r="G21">
        <v>0.39333600000000002</v>
      </c>
      <c r="H21" t="s">
        <v>318</v>
      </c>
    </row>
    <row r="22" spans="1:8" hidden="1">
      <c r="A22" s="1" t="s">
        <v>7</v>
      </c>
      <c r="B22" s="23">
        <f>VLOOKUP(A22,ListLocation!A:H,2,0)</f>
        <v>16.736944000000001</v>
      </c>
      <c r="C22" s="23">
        <f>VLOOKUP(A22,ListLocation!A:H,3,0)</f>
        <v>79.668610999999999</v>
      </c>
      <c r="D22" s="10">
        <f>VLOOKUP(A22,ListLocation!$A$2:$H$65,7,0)</f>
        <v>6</v>
      </c>
      <c r="E22" s="10">
        <f>VLOOKUP(A22,ListLocation!$A$2:$H$65,8,0)</f>
        <v>13</v>
      </c>
      <c r="F22" t="str">
        <f t="shared" si="0"/>
        <v>06.13</v>
      </c>
      <c r="G22">
        <v>1.582308</v>
      </c>
      <c r="H22" t="s">
        <v>319</v>
      </c>
    </row>
    <row r="23" spans="1:8">
      <c r="A23" s="1" t="s">
        <v>35</v>
      </c>
      <c r="B23" s="23">
        <f>VLOOKUP(A23,ListLocation!A:H,2,0)</f>
        <v>16.684443999999999</v>
      </c>
      <c r="C23" s="24">
        <f>VLOOKUP(A23,ListLocation!A:H,3,0)</f>
        <v>79.658889000000002</v>
      </c>
      <c r="D23" s="10">
        <f>VLOOKUP(A23,ListLocation!$A$2:$H$65,7,0)</f>
        <v>6</v>
      </c>
      <c r="E23" s="10">
        <f>VLOOKUP(A23,ListLocation!$A$2:$H$65,8,0)</f>
        <v>13</v>
      </c>
      <c r="F23" t="str">
        <f t="shared" si="0"/>
        <v>06.13</v>
      </c>
      <c r="G23">
        <v>19.400203000000001</v>
      </c>
      <c r="H23" t="s">
        <v>318</v>
      </c>
    </row>
    <row r="24" spans="1:8" hidden="1">
      <c r="A24" s="1" t="s">
        <v>19</v>
      </c>
      <c r="B24" s="23">
        <f>VLOOKUP(A24,ListLocation!A:H,2,0)</f>
        <v>16.717500000000001</v>
      </c>
      <c r="C24" s="23">
        <f>VLOOKUP(A24,ListLocation!A:H,3,0)</f>
        <v>80.317499999999995</v>
      </c>
      <c r="D24" s="10">
        <f>VLOOKUP(A24,ListLocation!$A$2:$H$65,7,0)</f>
        <v>6</v>
      </c>
      <c r="E24" s="10">
        <f>VLOOKUP(A24,ListLocation!$A$2:$H$65,8,0)</f>
        <v>14</v>
      </c>
      <c r="F24" t="str">
        <f t="shared" si="0"/>
        <v>06.14</v>
      </c>
      <c r="G24">
        <v>2.6037309999999998</v>
      </c>
      <c r="H24" t="s">
        <v>319</v>
      </c>
    </row>
    <row r="25" spans="1:8" hidden="1">
      <c r="A25" s="1" t="s">
        <v>25</v>
      </c>
      <c r="B25" s="23">
        <f>VLOOKUP(A25,ListLocation!A:H,2,0)</f>
        <v>16.921389000000001</v>
      </c>
      <c r="C25" s="23">
        <f>VLOOKUP(A25,ListLocation!A:H,3,0)</f>
        <v>80.355556000000007</v>
      </c>
      <c r="D25" s="10">
        <f>VLOOKUP(A25,ListLocation!$A$2:$H$65,7,0)</f>
        <v>6</v>
      </c>
      <c r="E25" s="10">
        <f>VLOOKUP(A25,ListLocation!$A$2:$H$65,8,0)</f>
        <v>14</v>
      </c>
      <c r="F25" t="str">
        <f t="shared" si="0"/>
        <v>06.14</v>
      </c>
      <c r="G25">
        <v>0.64613399999999999</v>
      </c>
      <c r="H25" t="s">
        <v>319</v>
      </c>
    </row>
    <row r="26" spans="1:8" hidden="1">
      <c r="A26" s="1" t="s">
        <v>33</v>
      </c>
      <c r="B26" s="23">
        <f>VLOOKUP(A26,ListLocation!A:H,2,0)</f>
        <v>16.951667</v>
      </c>
      <c r="C26" s="23">
        <f>VLOOKUP(A26,ListLocation!A:H,3,0)</f>
        <v>80.048610999999994</v>
      </c>
      <c r="D26" s="10">
        <f>VLOOKUP(A26,ListLocation!$A$2:$H$65,7,0)</f>
        <v>6</v>
      </c>
      <c r="E26" s="10">
        <f>VLOOKUP(A26,ListLocation!$A$2:$H$65,8,0)</f>
        <v>14</v>
      </c>
      <c r="F26" t="str">
        <f t="shared" si="0"/>
        <v>06.14</v>
      </c>
      <c r="G26">
        <v>0.37840600000000002</v>
      </c>
      <c r="H26" t="s">
        <v>319</v>
      </c>
    </row>
    <row r="27" spans="1:8">
      <c r="A27" s="1" t="s">
        <v>48</v>
      </c>
      <c r="B27" s="23">
        <f>VLOOKUP(A27,ListLocation!A:H,2,0)</f>
        <v>16.788889000000001</v>
      </c>
      <c r="C27" s="23">
        <f>VLOOKUP(A27,ListLocation!A:H,3,0)</f>
        <v>80.131388999999999</v>
      </c>
      <c r="D27" s="10">
        <f>VLOOKUP(A27,ListLocation!$A$2:$H$65,7,0)</f>
        <v>6</v>
      </c>
      <c r="E27" s="10">
        <f>VLOOKUP(A27,ListLocation!$A$2:$H$65,8,0)</f>
        <v>14</v>
      </c>
      <c r="F27" t="str">
        <f t="shared" si="0"/>
        <v>06.14</v>
      </c>
      <c r="G27">
        <v>23.726317000000002</v>
      </c>
      <c r="H27" t="s">
        <v>318</v>
      </c>
    </row>
    <row r="28" spans="1:8">
      <c r="A28" s="1" t="s">
        <v>46</v>
      </c>
      <c r="B28" s="23">
        <f>VLOOKUP(A28,ListLocation!A:H,2,0)</f>
        <v>16.521388999999999</v>
      </c>
      <c r="C28" s="23">
        <f>VLOOKUP(A28,ListLocation!A:H,3,0)</f>
        <v>80.588333000000006</v>
      </c>
      <c r="D28" s="10">
        <f>VLOOKUP(A28,ListLocation!$A$2:$H$65,7,0)</f>
        <v>6</v>
      </c>
      <c r="E28" s="10">
        <f>VLOOKUP(A28,ListLocation!$A$2:$H$65,8,0)</f>
        <v>15</v>
      </c>
      <c r="F28" t="str">
        <f t="shared" si="0"/>
        <v>06.15</v>
      </c>
      <c r="G28">
        <v>16.697702</v>
      </c>
      <c r="H28" t="s">
        <v>318</v>
      </c>
    </row>
    <row r="29" spans="1:8">
      <c r="A29" s="1" t="s">
        <v>6</v>
      </c>
      <c r="B29" s="23">
        <f>VLOOKUP(A29,ListLocation!A:H,2,0)</f>
        <v>16.059443999999999</v>
      </c>
      <c r="C29" s="23">
        <f>VLOOKUP(A29,ListLocation!A:H,3,0)</f>
        <v>74.429167000000007</v>
      </c>
      <c r="D29" s="10">
        <f>VLOOKUP(A29,ListLocation!$A$2:$H$65,7,0)</f>
        <v>7</v>
      </c>
      <c r="E29" s="10">
        <f>VLOOKUP(A29,ListLocation!$A$2:$H$65,8,0)</f>
        <v>2</v>
      </c>
      <c r="F29" t="str">
        <f t="shared" si="0"/>
        <v>07.02</v>
      </c>
      <c r="G29">
        <v>2.5505300000000002</v>
      </c>
      <c r="H29" t="s">
        <v>318</v>
      </c>
    </row>
    <row r="30" spans="1:8">
      <c r="A30" s="1" t="s">
        <v>9</v>
      </c>
      <c r="B30" s="23">
        <f>VLOOKUP(A30,ListLocation!A:H,2,0)</f>
        <v>16.190277999999999</v>
      </c>
      <c r="C30" s="24">
        <f>VLOOKUP(A30,ListLocation!A:H,3,0)</f>
        <v>74.791388999999995</v>
      </c>
      <c r="D30" s="10">
        <f>VLOOKUP(A30,ListLocation!$A$2:$H$65,7,0)</f>
        <v>7</v>
      </c>
      <c r="E30" s="10">
        <f>VLOOKUP(A30,ListLocation!$A$2:$H$65,8,0)</f>
        <v>3</v>
      </c>
      <c r="F30" t="str">
        <f t="shared" si="0"/>
        <v>07.03</v>
      </c>
      <c r="G30">
        <v>1.9745360000000001</v>
      </c>
      <c r="H30" t="s">
        <v>318</v>
      </c>
    </row>
    <row r="31" spans="1:8" hidden="1">
      <c r="A31" s="1" t="s">
        <v>10</v>
      </c>
      <c r="B31" s="23">
        <f>VLOOKUP(A31,ListLocation!A:H,2,0)</f>
        <v>16.225000000000001</v>
      </c>
      <c r="C31" s="23">
        <f>VLOOKUP(A31,ListLocation!A:H,3,0)</f>
        <v>74.502778000000006</v>
      </c>
      <c r="D31" s="10">
        <f>VLOOKUP(A31,ListLocation!$A$2:$H$65,7,0)</f>
        <v>7</v>
      </c>
      <c r="E31" s="10">
        <f>VLOOKUP(A31,ListLocation!$A$2:$H$65,8,0)</f>
        <v>3</v>
      </c>
      <c r="F31" t="str">
        <f t="shared" si="0"/>
        <v>07.03</v>
      </c>
      <c r="G31">
        <v>1.549957</v>
      </c>
      <c r="H31" t="s">
        <v>319</v>
      </c>
    </row>
    <row r="32" spans="1:8">
      <c r="A32" s="1" t="s">
        <v>29</v>
      </c>
      <c r="B32" s="23">
        <f>VLOOKUP(A32,ListLocation!A:H,2,0)</f>
        <v>16.331111</v>
      </c>
      <c r="C32" s="23">
        <f>VLOOKUP(A32,ListLocation!A:H,3,0)</f>
        <v>75.199167000000003</v>
      </c>
      <c r="D32" s="10">
        <f>VLOOKUP(A32,ListLocation!$A$2:$H$65,7,0)</f>
        <v>7</v>
      </c>
      <c r="E32" s="10">
        <f>VLOOKUP(A32,ListLocation!$A$2:$H$65,8,0)</f>
        <v>4</v>
      </c>
      <c r="F32" t="str">
        <f t="shared" si="0"/>
        <v>07.04</v>
      </c>
      <c r="G32">
        <v>2.2131340000000002</v>
      </c>
      <c r="H32" t="s">
        <v>318</v>
      </c>
    </row>
    <row r="33" spans="1:8">
      <c r="A33" s="1" t="s">
        <v>43</v>
      </c>
      <c r="B33" s="23">
        <f>VLOOKUP(A33,ListLocation!A:H,2,0)</f>
        <v>16.484166999999999</v>
      </c>
      <c r="C33" s="23">
        <f>VLOOKUP(A33,ListLocation!A:H,3,0)</f>
        <v>76.284443999999993</v>
      </c>
      <c r="D33" s="10">
        <f>VLOOKUP(A33,ListLocation!$A$2:$H$65,7,0)</f>
        <v>7</v>
      </c>
      <c r="E33" s="10">
        <f>VLOOKUP(A33,ListLocation!$A$2:$H$65,8,0)</f>
        <v>6</v>
      </c>
      <c r="F33" t="str">
        <f t="shared" si="0"/>
        <v>07.06</v>
      </c>
      <c r="G33">
        <v>0.346389</v>
      </c>
      <c r="H33" t="s">
        <v>318</v>
      </c>
    </row>
    <row r="34" spans="1:8">
      <c r="A34" s="1" t="s">
        <v>15</v>
      </c>
      <c r="B34" s="23">
        <f>VLOOKUP(A34,ListLocation!A:H,2,0)</f>
        <v>16.490556000000002</v>
      </c>
      <c r="C34" s="23">
        <f>VLOOKUP(A34,ListLocation!A:H,3,0)</f>
        <v>76.92</v>
      </c>
      <c r="D34" s="10">
        <f>VLOOKUP(A34,ListLocation!$A$2:$H$65,7,0)</f>
        <v>7</v>
      </c>
      <c r="E34" s="10">
        <f>VLOOKUP(A34,ListLocation!$A$2:$H$65,8,0)</f>
        <v>7</v>
      </c>
      <c r="F34" t="str">
        <f t="shared" ref="F34:F50" si="1">TEXT(D34,"00")&amp;"."&amp;TEXT(E34,"00")</f>
        <v>07.07</v>
      </c>
      <c r="G34">
        <v>17.116216999999999</v>
      </c>
      <c r="H34" t="s">
        <v>318</v>
      </c>
    </row>
    <row r="35" spans="1:8">
      <c r="A35" s="1" t="s">
        <v>17</v>
      </c>
      <c r="B35" s="23">
        <f>VLOOKUP(A35,ListLocation!A:H,2,0)</f>
        <v>16.259722</v>
      </c>
      <c r="C35" s="23">
        <f>VLOOKUP(A35,ListLocation!A:H,3,0)</f>
        <v>77.844166999999999</v>
      </c>
      <c r="D35" s="10">
        <f>VLOOKUP(A35,ListLocation!$A$2:$H$65,7,0)</f>
        <v>7</v>
      </c>
      <c r="E35" s="10">
        <f>VLOOKUP(A35,ListLocation!$A$2:$H$65,8,0)</f>
        <v>9</v>
      </c>
      <c r="F35" t="str">
        <f t="shared" si="1"/>
        <v>07.09</v>
      </c>
      <c r="G35">
        <v>26.740024999999999</v>
      </c>
      <c r="H35" t="s">
        <v>318</v>
      </c>
    </row>
    <row r="36" spans="1:8">
      <c r="A36" s="1" t="s">
        <v>31</v>
      </c>
      <c r="B36" s="23">
        <f>VLOOKUP(A36,ListLocation!A:H,2,0)</f>
        <v>15.571944</v>
      </c>
      <c r="C36" s="23">
        <f>VLOOKUP(A36,ListLocation!A:H,3,0)</f>
        <v>75.371667000000002</v>
      </c>
      <c r="D36" s="10">
        <f>VLOOKUP(A36,ListLocation!$A$2:$H$65,7,0)</f>
        <v>8</v>
      </c>
      <c r="E36" s="10">
        <f>VLOOKUP(A36,ListLocation!$A$2:$H$65,8,0)</f>
        <v>4</v>
      </c>
      <c r="F36" t="str">
        <f t="shared" si="1"/>
        <v>08.04</v>
      </c>
      <c r="G36">
        <v>0.313058</v>
      </c>
      <c r="H36" t="s">
        <v>318</v>
      </c>
    </row>
    <row r="37" spans="1:8">
      <c r="A37" s="1" t="s">
        <v>5</v>
      </c>
      <c r="B37" s="23">
        <f>VLOOKUP(A37,ListLocation!A:H,2,0)</f>
        <v>15.87</v>
      </c>
      <c r="C37" s="23">
        <f>VLOOKUP(A37,ListLocation!A:H,3,0)</f>
        <v>75.724999999999994</v>
      </c>
      <c r="D37" s="10">
        <f>VLOOKUP(A37,ListLocation!$A$2:$H$65,7,0)</f>
        <v>8</v>
      </c>
      <c r="E37" s="10">
        <f>VLOOKUP(A37,ListLocation!$A$2:$H$65,8,0)</f>
        <v>5</v>
      </c>
      <c r="F37" t="str">
        <f t="shared" si="1"/>
        <v>08.05</v>
      </c>
      <c r="G37">
        <v>1.1551739999999999</v>
      </c>
      <c r="H37" t="s">
        <v>318</v>
      </c>
    </row>
    <row r="38" spans="1:8">
      <c r="A38" s="1" t="s">
        <v>41</v>
      </c>
      <c r="B38" s="23">
        <f>VLOOKUP(A38,ListLocation!A:H,2,0)</f>
        <v>15.657778</v>
      </c>
      <c r="C38" s="23">
        <f>VLOOKUP(A38,ListLocation!A:H,3,0)</f>
        <v>76.964721999999995</v>
      </c>
      <c r="D38" s="10">
        <f>VLOOKUP(A38,ListLocation!$A$2:$H$65,7,0)</f>
        <v>8</v>
      </c>
      <c r="E38" s="10">
        <f>VLOOKUP(A38,ListLocation!$A$2:$H$65,8,0)</f>
        <v>7</v>
      </c>
      <c r="F38" t="str">
        <f t="shared" si="1"/>
        <v>08.07</v>
      </c>
      <c r="G38">
        <v>1.3698300000000001</v>
      </c>
      <c r="H38" t="s">
        <v>318</v>
      </c>
    </row>
    <row r="39" spans="1:8">
      <c r="A39" s="1" t="s">
        <v>27</v>
      </c>
      <c r="B39" s="23">
        <f>VLOOKUP(A39,ListLocation!A:H,2,0)</f>
        <v>15.948333</v>
      </c>
      <c r="C39" s="23">
        <f>VLOOKUP(A39,ListLocation!A:H,3,0)</f>
        <v>77.430278000000001</v>
      </c>
      <c r="D39" s="10">
        <f>VLOOKUP(A39,ListLocation!$A$2:$H$65,7,0)</f>
        <v>8</v>
      </c>
      <c r="E39" s="10">
        <f>VLOOKUP(A39,ListLocation!$A$2:$H$65,8,0)</f>
        <v>8</v>
      </c>
      <c r="F39" t="str">
        <f t="shared" si="1"/>
        <v>08.08</v>
      </c>
      <c r="G39">
        <v>8.0042690000000007</v>
      </c>
      <c r="H39" t="s">
        <v>318</v>
      </c>
    </row>
    <row r="40" spans="1:8">
      <c r="A40" s="1" t="s">
        <v>3</v>
      </c>
      <c r="B40" s="23">
        <f>VLOOKUP(A40,ListLocation!A:H,2,0)</f>
        <v>15.884167</v>
      </c>
      <c r="C40" s="23">
        <f>VLOOKUP(A40,ListLocation!A:H,3,0)</f>
        <v>77.947500000000005</v>
      </c>
      <c r="D40" s="10">
        <f>VLOOKUP(A40,ListLocation!$A$2:$H$65,7,0)</f>
        <v>8</v>
      </c>
      <c r="E40" s="10">
        <f>VLOOKUP(A40,ListLocation!$A$2:$H$65,8,0)</f>
        <v>9</v>
      </c>
      <c r="F40" t="str">
        <f t="shared" si="1"/>
        <v>08.09</v>
      </c>
      <c r="G40">
        <v>6.7496520000000002</v>
      </c>
      <c r="H40" t="s">
        <v>318</v>
      </c>
    </row>
    <row r="41" spans="1:8">
      <c r="A41" s="1" t="s">
        <v>24</v>
      </c>
      <c r="B41" s="23">
        <f>VLOOKUP(A41,ListLocation!A:H,2,0)</f>
        <v>15.753610999999999</v>
      </c>
      <c r="C41" s="23">
        <f>VLOOKUP(A41,ListLocation!A:H,3,0)</f>
        <v>78.001110999999995</v>
      </c>
      <c r="D41" s="10">
        <f>VLOOKUP(A41,ListLocation!$A$2:$H$65,7,0)</f>
        <v>8</v>
      </c>
      <c r="E41" s="10">
        <f>VLOOKUP(A41,ListLocation!$A$2:$H$65,8,0)</f>
        <v>10</v>
      </c>
      <c r="F41" t="str">
        <f t="shared" si="1"/>
        <v>08.10</v>
      </c>
      <c r="G41">
        <v>0.26494600000000001</v>
      </c>
      <c r="H41" t="s">
        <v>318</v>
      </c>
    </row>
    <row r="42" spans="1:8">
      <c r="A42" s="1" t="s">
        <v>32</v>
      </c>
      <c r="B42" s="23">
        <f>VLOOKUP(A42,ListLocation!A:H,2,0)</f>
        <v>15.491667</v>
      </c>
      <c r="C42" s="23">
        <f>VLOOKUP(A42,ListLocation!A:H,3,0)</f>
        <v>76.718056000000004</v>
      </c>
      <c r="D42" s="10">
        <f>VLOOKUP(A42,ListLocation!$A$2:$H$65,7,0)</f>
        <v>9</v>
      </c>
      <c r="E42" s="10">
        <f>VLOOKUP(A42,ListLocation!$A$2:$H$65,8,0)</f>
        <v>7</v>
      </c>
      <c r="F42" t="str">
        <f t="shared" si="1"/>
        <v>09.07</v>
      </c>
      <c r="G42">
        <v>3.3303970000000001</v>
      </c>
      <c r="H42" t="s">
        <v>318</v>
      </c>
    </row>
    <row r="43" spans="1:8">
      <c r="A43" s="1" t="s">
        <v>12</v>
      </c>
      <c r="B43" s="23">
        <f>VLOOKUP(A43,ListLocation!A:H,2,0)</f>
        <v>14.826110999999999</v>
      </c>
      <c r="C43" s="24">
        <f>VLOOKUP(A43,ListLocation!A:H,3,0)</f>
        <v>75.673056000000003</v>
      </c>
      <c r="D43" s="10">
        <f>VLOOKUP(A43,ListLocation!$A$2:$H$65,7,0)</f>
        <v>10</v>
      </c>
      <c r="E43" s="10">
        <f>VLOOKUP(A43,ListLocation!$A$2:$H$65,8,0)</f>
        <v>5</v>
      </c>
      <c r="F43" t="str">
        <f t="shared" si="1"/>
        <v>10.05</v>
      </c>
      <c r="G43">
        <v>8.6340090000000007</v>
      </c>
      <c r="H43" t="s">
        <v>318</v>
      </c>
    </row>
    <row r="44" spans="1:8" hidden="1">
      <c r="A44" s="1" t="s">
        <v>28</v>
      </c>
      <c r="B44" s="23">
        <f>VLOOKUP(A44,ListLocation!A:H,2,0)</f>
        <v>14.938611</v>
      </c>
      <c r="C44" s="23">
        <f>VLOOKUP(A44,ListLocation!A:H,3,0)</f>
        <v>75.617500000000007</v>
      </c>
      <c r="D44" s="10">
        <f>VLOOKUP(A44,ListLocation!$A$2:$H$65,7,0)</f>
        <v>10</v>
      </c>
      <c r="E44" s="10">
        <f>VLOOKUP(A44,ListLocation!$A$2:$H$65,8,0)</f>
        <v>5</v>
      </c>
      <c r="F44" t="str">
        <f t="shared" si="1"/>
        <v>10.05</v>
      </c>
      <c r="G44">
        <v>2.4856669999999998</v>
      </c>
      <c r="H44" t="s">
        <v>319</v>
      </c>
    </row>
    <row r="45" spans="1:8" hidden="1">
      <c r="A45" s="1" t="s">
        <v>4</v>
      </c>
      <c r="B45" s="23">
        <f>VLOOKUP(A45,ListLocation!A:H,2,0)</f>
        <v>14.450278000000001</v>
      </c>
      <c r="C45" s="23">
        <f>VLOOKUP(A45,ListLocation!A:H,3,0)</f>
        <v>75.775833000000006</v>
      </c>
      <c r="D45" s="10">
        <f>VLOOKUP(A45,ListLocation!$A$2:$H$65,7,0)</f>
        <v>11</v>
      </c>
      <c r="E45" s="10">
        <f>VLOOKUP(A45,ListLocation!$A$2:$H$65,8,0)</f>
        <v>5</v>
      </c>
      <c r="F45" t="str">
        <f t="shared" si="1"/>
        <v>11.05</v>
      </c>
      <c r="G45">
        <v>0.43523400000000001</v>
      </c>
      <c r="H45" t="s">
        <v>319</v>
      </c>
    </row>
    <row r="46" spans="1:8">
      <c r="A46" s="1" t="s">
        <v>14</v>
      </c>
      <c r="B46" s="23">
        <f>VLOOKUP(A46,ListLocation!A:H,2,0)</f>
        <v>14.237778</v>
      </c>
      <c r="C46" s="23">
        <f>VLOOKUP(A46,ListLocation!A:H,3,0)</f>
        <v>75.657499999999999</v>
      </c>
      <c r="D46" s="10">
        <f>VLOOKUP(A46,ListLocation!$A$2:$H$65,7,0)</f>
        <v>11</v>
      </c>
      <c r="E46" s="10">
        <f>VLOOKUP(A46,ListLocation!$A$2:$H$65,8,0)</f>
        <v>5</v>
      </c>
      <c r="F46" t="str">
        <f t="shared" si="1"/>
        <v>11.05</v>
      </c>
      <c r="G46">
        <v>8.8656900000000007</v>
      </c>
      <c r="H46" t="s">
        <v>318</v>
      </c>
    </row>
    <row r="47" spans="1:8" hidden="1">
      <c r="A47" s="1" t="s">
        <v>22</v>
      </c>
      <c r="B47" s="23">
        <f>VLOOKUP(A47,ListLocation!A:H,2,0)</f>
        <v>14.495556000000001</v>
      </c>
      <c r="C47" s="23">
        <f>VLOOKUP(A47,ListLocation!A:H,3,0)</f>
        <v>75.632499999999993</v>
      </c>
      <c r="D47" s="10">
        <f>VLOOKUP(A47,ListLocation!$A$2:$H$65,7,0)</f>
        <v>11</v>
      </c>
      <c r="E47" s="10">
        <f>VLOOKUP(A47,ListLocation!$A$2:$H$65,8,0)</f>
        <v>5</v>
      </c>
      <c r="F47" t="str">
        <f t="shared" si="1"/>
        <v>11.05</v>
      </c>
      <c r="G47">
        <v>0.61429900000000004</v>
      </c>
      <c r="H47" t="s">
        <v>319</v>
      </c>
    </row>
    <row r="48" spans="1:8" hidden="1">
      <c r="A48" s="1" t="s">
        <v>13</v>
      </c>
      <c r="B48" s="23">
        <f>VLOOKUP(A48,ListLocation!A:H,2,0)</f>
        <v>13.976111</v>
      </c>
      <c r="C48" s="23">
        <f>VLOOKUP(A48,ListLocation!A:H,3,0)</f>
        <v>75.685556000000005</v>
      </c>
      <c r="D48" s="10">
        <f>VLOOKUP(A48,ListLocation!$A$2:$H$65,7,0)</f>
        <v>12</v>
      </c>
      <c r="E48" s="10">
        <f>VLOOKUP(A48,ListLocation!$A$2:$H$65,8,0)</f>
        <v>5</v>
      </c>
      <c r="F48" t="str">
        <f t="shared" si="1"/>
        <v>12.05</v>
      </c>
      <c r="G48">
        <v>2.411896</v>
      </c>
      <c r="H48" t="s">
        <v>319</v>
      </c>
    </row>
    <row r="49" spans="1:8">
      <c r="A49" s="1" t="s">
        <v>40</v>
      </c>
      <c r="B49" s="23">
        <f>VLOOKUP(A49,ListLocation!A:H,2,0)</f>
        <v>13.918889</v>
      </c>
      <c r="C49" s="23">
        <f>VLOOKUP(A49,ListLocation!A:H,3,0)</f>
        <v>75.576943999999997</v>
      </c>
      <c r="D49" s="10">
        <f>VLOOKUP(A49,ListLocation!$A$2:$H$65,7,0)</f>
        <v>12</v>
      </c>
      <c r="E49" s="10">
        <f>VLOOKUP(A49,ListLocation!$A$2:$H$65,8,0)</f>
        <v>5</v>
      </c>
      <c r="F49" t="str">
        <f t="shared" si="1"/>
        <v>12.05</v>
      </c>
      <c r="G49">
        <v>6.9218529999999996</v>
      </c>
      <c r="H49" t="s">
        <v>318</v>
      </c>
    </row>
    <row r="50" spans="1:8">
      <c r="A50" s="1" t="s">
        <v>20</v>
      </c>
      <c r="B50" s="23">
        <f>VLOOKUP(A50,ListLocation!A:H,2,0)</f>
        <v>13.751944</v>
      </c>
      <c r="C50" s="23">
        <f>VLOOKUP(A50,ListLocation!A:H,3,0)</f>
        <v>76.316389000000001</v>
      </c>
      <c r="D50" s="10">
        <f>VLOOKUP(A50,ListLocation!$A$2:$H$65,7,0)</f>
        <v>12</v>
      </c>
      <c r="E50" s="10">
        <f>VLOOKUP(A50,ListLocation!$A$2:$H$65,8,0)</f>
        <v>6</v>
      </c>
      <c r="F50" t="str">
        <f t="shared" si="1"/>
        <v>12.06</v>
      </c>
      <c r="G50">
        <v>0.17357700000000001</v>
      </c>
      <c r="H50" t="s">
        <v>318</v>
      </c>
    </row>
  </sheetData>
  <autoFilter ref="A1:I50">
    <filterColumn colId="7">
      <filters>
        <filter val="Yes"/>
      </filters>
    </filterColumn>
  </autoFilter>
  <conditionalFormatting sqref="F2:F50">
    <cfRule type="duplicateValues" dxfId="4" priority="1"/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T34"/>
  <sheetViews>
    <sheetView topLeftCell="AB10" workbookViewId="0">
      <selection activeCell="AB25" sqref="AB25"/>
    </sheetView>
  </sheetViews>
  <sheetFormatPr baseColWidth="10" defaultRowHeight="14" x14ac:dyDescent="0"/>
  <cols>
    <col min="1" max="1" width="18.5" bestFit="1" customWidth="1"/>
    <col min="2" max="3" width="9.1640625" bestFit="1" customWidth="1"/>
    <col min="4" max="4" width="5.5" bestFit="1" customWidth="1"/>
    <col min="5" max="6" width="5.5" style="2" customWidth="1"/>
  </cols>
  <sheetData>
    <row r="1" spans="1:20">
      <c r="A1" s="1" t="s">
        <v>1</v>
      </c>
      <c r="B1" s="3" t="s">
        <v>59</v>
      </c>
      <c r="C1" s="3" t="s">
        <v>314</v>
      </c>
      <c r="D1" s="8" t="s">
        <v>317</v>
      </c>
      <c r="E1" s="2" t="s">
        <v>68</v>
      </c>
      <c r="F1" s="2" t="s">
        <v>69</v>
      </c>
      <c r="G1" s="1" t="s">
        <v>301</v>
      </c>
      <c r="H1" s="1" t="s">
        <v>302</v>
      </c>
      <c r="I1" s="1" t="s">
        <v>303</v>
      </c>
      <c r="J1" s="1" t="s">
        <v>304</v>
      </c>
      <c r="K1" s="1" t="s">
        <v>305</v>
      </c>
      <c r="L1" s="1" t="s">
        <v>306</v>
      </c>
      <c r="M1" s="1" t="s">
        <v>307</v>
      </c>
      <c r="N1" s="1" t="s">
        <v>308</v>
      </c>
      <c r="O1" s="1" t="s">
        <v>309</v>
      </c>
      <c r="P1" s="1" t="s">
        <v>310</v>
      </c>
      <c r="Q1" s="1" t="s">
        <v>311</v>
      </c>
      <c r="R1" s="1" t="s">
        <v>312</v>
      </c>
      <c r="S1" s="26" t="s">
        <v>313</v>
      </c>
      <c r="T1" s="26" t="s">
        <v>325</v>
      </c>
    </row>
    <row r="2" spans="1:20">
      <c r="A2" s="1" t="s">
        <v>17</v>
      </c>
      <c r="B2" s="23">
        <v>16.259722</v>
      </c>
      <c r="C2" s="23">
        <v>77.844166999999999</v>
      </c>
      <c r="D2" t="s">
        <v>280</v>
      </c>
      <c r="E2" s="2" t="str">
        <f>LEFT(D2,2)</f>
        <v>07</v>
      </c>
      <c r="F2" s="2" t="str">
        <f>RIGHT(D2,2)</f>
        <v>09</v>
      </c>
      <c r="G2" s="12">
        <v>0.1948587614154435</v>
      </c>
      <c r="H2" s="12">
        <v>0.18807498188190269</v>
      </c>
      <c r="I2" s="12">
        <v>0.13341653149124999</v>
      </c>
      <c r="J2" s="12">
        <v>0.11020227231550001</v>
      </c>
      <c r="K2" s="12">
        <v>0.12197640169875</v>
      </c>
      <c r="L2" s="12">
        <v>0.27567674185314289</v>
      </c>
      <c r="M2" s="12">
        <v>2.977726860185391</v>
      </c>
      <c r="N2" s="12">
        <v>13.376145217874519</v>
      </c>
      <c r="O2" s="12">
        <v>5.2393015838928569</v>
      </c>
      <c r="P2" s="12">
        <v>3.537426846629447</v>
      </c>
      <c r="Q2" s="12">
        <v>0.32810116483914292</v>
      </c>
      <c r="R2" s="12">
        <v>0.25711784744806448</v>
      </c>
      <c r="S2" s="12">
        <f t="shared" ref="S2:S34" si="0">SUM(G2:R2)</f>
        <v>26.74002521152541</v>
      </c>
    </row>
    <row r="3" spans="1:20">
      <c r="A3" s="27" t="s">
        <v>48</v>
      </c>
      <c r="B3" s="28">
        <v>16.788889000000001</v>
      </c>
      <c r="C3" s="28">
        <v>80.131388999999999</v>
      </c>
      <c r="D3" s="29" t="s">
        <v>282</v>
      </c>
      <c r="E3" s="30" t="str">
        <f t="shared" ref="E3:E34" si="1">LEFT(D3,2)</f>
        <v>06</v>
      </c>
      <c r="F3" s="30" t="str">
        <f t="shared" ref="F3:F34" si="2">RIGHT(D3,2)</f>
        <v>14</v>
      </c>
      <c r="G3" s="31">
        <v>0.68205261324571853</v>
      </c>
      <c r="H3" s="31">
        <v>0.67874085808601292</v>
      </c>
      <c r="I3" s="31">
        <v>0.7534256348022581</v>
      </c>
      <c r="J3" s="31">
        <v>0.49222125198390909</v>
      </c>
      <c r="K3" s="31">
        <v>0.18467258904853379</v>
      </c>
      <c r="L3" s="31">
        <v>0.22264622684090909</v>
      </c>
      <c r="M3" s="31">
        <v>1.1627432875792081</v>
      </c>
      <c r="N3" s="31">
        <v>6.8925196751169491</v>
      </c>
      <c r="O3" s="31">
        <v>6.2436863448328177</v>
      </c>
      <c r="P3" s="31">
        <v>4.4920711366710266</v>
      </c>
      <c r="Q3" s="31">
        <v>1.343457428529818</v>
      </c>
      <c r="R3" s="31">
        <v>0.57807979155598244</v>
      </c>
      <c r="S3" s="31">
        <f t="shared" si="0"/>
        <v>23.72631683829314</v>
      </c>
      <c r="T3" t="s">
        <v>323</v>
      </c>
    </row>
    <row r="4" spans="1:20">
      <c r="A4" s="1" t="s">
        <v>35</v>
      </c>
      <c r="B4" s="23">
        <v>16.684443999999999</v>
      </c>
      <c r="C4" s="24">
        <v>79.658889000000002</v>
      </c>
      <c r="D4" t="s">
        <v>272</v>
      </c>
      <c r="E4" s="2" t="str">
        <f t="shared" si="1"/>
        <v>06</v>
      </c>
      <c r="F4" s="2" t="str">
        <f t="shared" si="2"/>
        <v>13</v>
      </c>
      <c r="G4" s="12">
        <v>0.45050673549931458</v>
      </c>
      <c r="H4" s="12">
        <v>0.46777281833482298</v>
      </c>
      <c r="I4" s="12">
        <v>0.79881454135669361</v>
      </c>
      <c r="J4" s="12">
        <v>0.74735484247387496</v>
      </c>
      <c r="K4" s="12">
        <v>0.29332787193303972</v>
      </c>
      <c r="L4" s="12">
        <v>0.34170023630628571</v>
      </c>
      <c r="M4" s="12">
        <v>0.79766026089732733</v>
      </c>
      <c r="N4" s="12">
        <v>8.1338037259519353</v>
      </c>
      <c r="O4" s="12">
        <v>3.997835344019999</v>
      </c>
      <c r="P4" s="12">
        <v>2.059855948552396</v>
      </c>
      <c r="Q4" s="12">
        <v>0.88403638830585707</v>
      </c>
      <c r="R4" s="12">
        <v>0.42753428780778802</v>
      </c>
      <c r="S4" s="12">
        <f t="shared" si="0"/>
        <v>19.400203001439337</v>
      </c>
    </row>
    <row r="5" spans="1:20">
      <c r="A5" s="1" t="s">
        <v>15</v>
      </c>
      <c r="B5" s="23">
        <v>16.490556000000002</v>
      </c>
      <c r="C5" s="23">
        <v>76.92</v>
      </c>
      <c r="D5" t="s">
        <v>278</v>
      </c>
      <c r="E5" s="2" t="str">
        <f t="shared" si="1"/>
        <v>07</v>
      </c>
      <c r="F5" s="2" t="str">
        <f t="shared" si="2"/>
        <v>07</v>
      </c>
      <c r="G5" s="12">
        <v>0.22577803914017591</v>
      </c>
      <c r="H5" s="12">
        <v>0.22552588254376199</v>
      </c>
      <c r="I5" s="12">
        <v>0.21973360966715541</v>
      </c>
      <c r="J5" s="12">
        <v>0.15542100260354549</v>
      </c>
      <c r="K5" s="12">
        <v>9.4480101256979476E-2</v>
      </c>
      <c r="L5" s="12">
        <v>0.1782127729330909</v>
      </c>
      <c r="M5" s="12">
        <v>2.7916157147561882</v>
      </c>
      <c r="N5" s="12">
        <v>7.1744047355051617</v>
      </c>
      <c r="O5" s="12">
        <v>3.4278008285091821</v>
      </c>
      <c r="P5" s="12">
        <v>2.0801745744551612</v>
      </c>
      <c r="Q5" s="12">
        <v>0.30444003379599999</v>
      </c>
      <c r="R5" s="12">
        <v>0.23863006572923751</v>
      </c>
      <c r="S5" s="12">
        <f t="shared" si="0"/>
        <v>17.116217360895636</v>
      </c>
    </row>
    <row r="6" spans="1:20">
      <c r="A6" s="27" t="s">
        <v>46</v>
      </c>
      <c r="B6" s="28">
        <v>16.521388999999999</v>
      </c>
      <c r="C6" s="28">
        <v>80.588333000000006</v>
      </c>
      <c r="D6" s="29" t="s">
        <v>297</v>
      </c>
      <c r="E6" s="30" t="str">
        <f t="shared" si="1"/>
        <v>06</v>
      </c>
      <c r="F6" s="30" t="str">
        <f t="shared" si="2"/>
        <v>15</v>
      </c>
      <c r="G6" s="31">
        <v>7.0138048115718485E-2</v>
      </c>
      <c r="H6" s="31">
        <v>8.2649423701639857E-2</v>
      </c>
      <c r="I6" s="31">
        <v>0.15809613044604109</v>
      </c>
      <c r="J6" s="31">
        <v>0.26346009141190913</v>
      </c>
      <c r="K6" s="31">
        <v>0.16353869314240471</v>
      </c>
      <c r="L6" s="31">
        <v>0.22174233171854549</v>
      </c>
      <c r="M6" s="31">
        <v>0.53368214811721404</v>
      </c>
      <c r="N6" s="31">
        <v>6.1619043309013204</v>
      </c>
      <c r="O6" s="31">
        <v>5.1131698815051818</v>
      </c>
      <c r="P6" s="31">
        <v>3.1505999621831089</v>
      </c>
      <c r="Q6" s="31">
        <v>0.57088126614490908</v>
      </c>
      <c r="R6" s="31">
        <v>0.2078397861856891</v>
      </c>
      <c r="S6" s="31">
        <f t="shared" si="0"/>
        <v>16.697702093573682</v>
      </c>
      <c r="T6" t="s">
        <v>322</v>
      </c>
    </row>
    <row r="7" spans="1:20">
      <c r="A7" s="1" t="s">
        <v>23</v>
      </c>
      <c r="B7" s="23">
        <v>16.686667</v>
      </c>
      <c r="C7" s="23">
        <v>74.602221999999998</v>
      </c>
      <c r="D7" t="s">
        <v>267</v>
      </c>
      <c r="E7" s="2" t="str">
        <f t="shared" si="1"/>
        <v>06</v>
      </c>
      <c r="F7" s="2" t="str">
        <f t="shared" si="2"/>
        <v>03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0.83750915716109087</v>
      </c>
      <c r="M7" s="12">
        <v>4.5196307047581827</v>
      </c>
      <c r="N7" s="12">
        <v>6.58878543944261</v>
      </c>
      <c r="O7" s="12">
        <v>2.5005462390711108</v>
      </c>
      <c r="P7" s="12">
        <v>0.79827374548317287</v>
      </c>
      <c r="Q7" s="12">
        <v>4.647694171495384E-2</v>
      </c>
      <c r="R7" s="12">
        <v>0</v>
      </c>
      <c r="S7" s="12">
        <f t="shared" si="0"/>
        <v>15.29122222763112</v>
      </c>
    </row>
    <row r="8" spans="1:20">
      <c r="A8" s="1" t="s">
        <v>14</v>
      </c>
      <c r="B8" s="23">
        <v>14.237778</v>
      </c>
      <c r="C8" s="23">
        <v>75.657499999999999</v>
      </c>
      <c r="D8" t="s">
        <v>269</v>
      </c>
      <c r="E8" s="2" t="str">
        <f t="shared" si="1"/>
        <v>11</v>
      </c>
      <c r="F8" s="2" t="str">
        <f t="shared" si="2"/>
        <v>05</v>
      </c>
      <c r="G8" s="12">
        <v>8.5323311439853375E-2</v>
      </c>
      <c r="H8" s="12">
        <v>0.1180269556880322</v>
      </c>
      <c r="I8" s="12">
        <v>0.1032564629655132</v>
      </c>
      <c r="J8" s="12">
        <v>0.128646815946</v>
      </c>
      <c r="K8" s="12">
        <v>0.11551440220231669</v>
      </c>
      <c r="L8" s="12">
        <v>0.52082512497900002</v>
      </c>
      <c r="M8" s="12">
        <v>2.1501638869004691</v>
      </c>
      <c r="N8" s="12">
        <v>2.8979919000080061</v>
      </c>
      <c r="O8" s="12">
        <v>1.453135599292545</v>
      </c>
      <c r="P8" s="12">
        <v>0.7894123050994134</v>
      </c>
      <c r="Q8" s="12">
        <v>0.36161481464500012</v>
      </c>
      <c r="R8" s="12">
        <v>0.1417788692294428</v>
      </c>
      <c r="S8" s="12">
        <f t="shared" si="0"/>
        <v>8.8656904483955916</v>
      </c>
    </row>
    <row r="9" spans="1:20">
      <c r="A9" s="1" t="s">
        <v>12</v>
      </c>
      <c r="B9" s="23">
        <v>14.826110999999999</v>
      </c>
      <c r="C9" s="24">
        <v>75.673056000000003</v>
      </c>
      <c r="D9" t="s">
        <v>276</v>
      </c>
      <c r="E9" s="2" t="str">
        <f t="shared" si="1"/>
        <v>10</v>
      </c>
      <c r="F9" s="2" t="str">
        <f t="shared" si="2"/>
        <v>05</v>
      </c>
      <c r="G9" s="12">
        <v>7.4449002549705878E-2</v>
      </c>
      <c r="H9" s="12">
        <v>7.8644287385927436E-2</v>
      </c>
      <c r="I9" s="12">
        <v>8.557224029249999E-2</v>
      </c>
      <c r="J9" s="12">
        <v>0.11108645365816611</v>
      </c>
      <c r="K9" s="12">
        <v>0.1303993139710784</v>
      </c>
      <c r="L9" s="12">
        <v>0.49019317254523809</v>
      </c>
      <c r="M9" s="12">
        <v>2.050816666155308</v>
      </c>
      <c r="N9" s="12">
        <v>2.829594151896774</v>
      </c>
      <c r="O9" s="12">
        <v>1.343374421189</v>
      </c>
      <c r="P9" s="12">
        <v>0.89047136578205266</v>
      </c>
      <c r="Q9" s="12">
        <v>0.42056665124227272</v>
      </c>
      <c r="R9" s="12">
        <v>0.1288411264170968</v>
      </c>
      <c r="S9" s="12">
        <f t="shared" si="0"/>
        <v>8.6340088530851204</v>
      </c>
    </row>
    <row r="10" spans="1:20">
      <c r="A10" s="1" t="s">
        <v>27</v>
      </c>
      <c r="B10" s="23">
        <v>15.948333</v>
      </c>
      <c r="C10" s="23">
        <v>77.430278000000001</v>
      </c>
      <c r="D10" t="s">
        <v>286</v>
      </c>
      <c r="E10" s="2" t="str">
        <f t="shared" si="1"/>
        <v>08</v>
      </c>
      <c r="F10" s="2" t="str">
        <f t="shared" si="2"/>
        <v>08</v>
      </c>
      <c r="G10" s="12">
        <v>0.120189367871349</v>
      </c>
      <c r="H10" s="12">
        <v>8.8432026418842444E-2</v>
      </c>
      <c r="I10" s="12">
        <v>9.3676468388093848E-2</v>
      </c>
      <c r="J10" s="12">
        <v>4.1465181265636357E-2</v>
      </c>
      <c r="K10" s="12">
        <v>5.1401537630225813E-2</v>
      </c>
      <c r="L10" s="12">
        <v>0.15776248512118179</v>
      </c>
      <c r="M10" s="12">
        <v>0.27396895639029328</v>
      </c>
      <c r="N10" s="12">
        <v>2.424786508407625</v>
      </c>
      <c r="O10" s="12">
        <v>2.0981685782540911</v>
      </c>
      <c r="P10" s="12">
        <v>1.823773299563666</v>
      </c>
      <c r="Q10" s="12">
        <v>0.59068526673472732</v>
      </c>
      <c r="R10" s="12">
        <v>0.2399597668993548</v>
      </c>
      <c r="S10" s="12">
        <f t="shared" si="0"/>
        <v>8.0042694429450876</v>
      </c>
    </row>
    <row r="11" spans="1:20">
      <c r="A11" s="1" t="s">
        <v>50</v>
      </c>
      <c r="B11" s="23">
        <v>16.737221999999999</v>
      </c>
      <c r="C11" s="23">
        <v>77.122221999999994</v>
      </c>
      <c r="D11" t="s">
        <v>299</v>
      </c>
      <c r="E11" s="2" t="str">
        <f t="shared" si="1"/>
        <v>06</v>
      </c>
      <c r="F11" s="2" t="str">
        <f t="shared" si="2"/>
        <v>08</v>
      </c>
      <c r="G11" s="12">
        <v>2.260306667832845E-2</v>
      </c>
      <c r="H11" s="12">
        <v>2.456740051138263E-2</v>
      </c>
      <c r="I11" s="12">
        <v>4.5886069304604107E-2</v>
      </c>
      <c r="J11" s="12">
        <v>2.5785621732727269E-3</v>
      </c>
      <c r="K11" s="12">
        <v>4.8236025692639288E-2</v>
      </c>
      <c r="L11" s="12">
        <v>0.129113136435</v>
      </c>
      <c r="M11" s="12">
        <v>0.35160654185778761</v>
      </c>
      <c r="N11" s="12">
        <v>2.775809044451965</v>
      </c>
      <c r="O11" s="12">
        <v>2.5070075727550911</v>
      </c>
      <c r="P11" s="12">
        <v>1.701675243806569</v>
      </c>
      <c r="Q11" s="12">
        <v>0.29275182369190911</v>
      </c>
      <c r="R11" s="12">
        <v>0.10159695085785921</v>
      </c>
      <c r="S11" s="12">
        <f t="shared" si="0"/>
        <v>8.0034314382164098</v>
      </c>
    </row>
    <row r="12" spans="1:20">
      <c r="A12" s="1" t="s">
        <v>40</v>
      </c>
      <c r="B12" s="23">
        <v>13.918889</v>
      </c>
      <c r="C12" s="23">
        <v>75.576943999999997</v>
      </c>
      <c r="D12" t="s">
        <v>277</v>
      </c>
      <c r="E12" s="2" t="str">
        <f t="shared" si="1"/>
        <v>12</v>
      </c>
      <c r="F12" s="2" t="str">
        <f t="shared" si="2"/>
        <v>05</v>
      </c>
      <c r="G12" s="12">
        <v>1.7711916507448681E-2</v>
      </c>
      <c r="H12" s="12">
        <v>9.5311597027331191E-3</v>
      </c>
      <c r="I12" s="12">
        <v>1.5120421210821111E-2</v>
      </c>
      <c r="J12" s="12">
        <v>6.8828647441818184E-3</v>
      </c>
      <c r="K12" s="12">
        <v>1.326206538633431E-2</v>
      </c>
      <c r="L12" s="12">
        <v>0.58012290135246947</v>
      </c>
      <c r="M12" s="12">
        <v>2.2137354898740171</v>
      </c>
      <c r="N12" s="12">
        <v>2.344763438964105</v>
      </c>
      <c r="O12" s="12">
        <v>0.96244295973945471</v>
      </c>
      <c r="P12" s="12">
        <v>0.47929967455750738</v>
      </c>
      <c r="Q12" s="12">
        <v>0.1932087345542727</v>
      </c>
      <c r="R12" s="12">
        <v>8.5770954182551318E-2</v>
      </c>
      <c r="S12" s="12">
        <f t="shared" si="0"/>
        <v>6.9218525807758979</v>
      </c>
    </row>
    <row r="13" spans="1:20">
      <c r="A13" s="1" t="s">
        <v>3</v>
      </c>
      <c r="B13" s="23">
        <v>15.884167</v>
      </c>
      <c r="C13" s="23">
        <v>77.947500000000005</v>
      </c>
      <c r="D13" t="s">
        <v>268</v>
      </c>
      <c r="E13" s="2" t="str">
        <f t="shared" si="1"/>
        <v>08</v>
      </c>
      <c r="F13" s="2" t="str">
        <f t="shared" si="2"/>
        <v>09</v>
      </c>
      <c r="G13" s="12">
        <v>4.1574394609002932E-2</v>
      </c>
      <c r="H13" s="12">
        <v>3.1896541169421207E-2</v>
      </c>
      <c r="I13" s="12">
        <v>5.2929922509237823E-2</v>
      </c>
      <c r="J13" s="12">
        <v>3.5307589376888902E-2</v>
      </c>
      <c r="K13" s="12">
        <v>5.539275931342106E-2</v>
      </c>
      <c r="L13" s="12">
        <v>0.25508503898180002</v>
      </c>
      <c r="M13" s="12">
        <v>0.2490557705037037</v>
      </c>
      <c r="N13" s="12">
        <v>2.2218733176497949</v>
      </c>
      <c r="O13" s="12">
        <v>1.7714111543999089</v>
      </c>
      <c r="P13" s="12">
        <v>1.53746513680177</v>
      </c>
      <c r="Q13" s="12">
        <v>0.39146066222345449</v>
      </c>
      <c r="R13" s="12">
        <v>0.10619983466129029</v>
      </c>
      <c r="S13" s="12">
        <f t="shared" si="0"/>
        <v>6.7496521221996941</v>
      </c>
    </row>
    <row r="14" spans="1:20">
      <c r="A14" s="1" t="s">
        <v>18</v>
      </c>
      <c r="B14" s="23">
        <v>17.294722</v>
      </c>
      <c r="C14" s="24">
        <v>74.189166999999998</v>
      </c>
      <c r="D14" t="s">
        <v>281</v>
      </c>
      <c r="E14" s="2" t="str">
        <f t="shared" si="1"/>
        <v>05</v>
      </c>
      <c r="F14" s="2" t="str">
        <f t="shared" si="2"/>
        <v>02</v>
      </c>
      <c r="G14" s="12">
        <v>8.9805980734838711E-2</v>
      </c>
      <c r="H14" s="12">
        <v>8.8910870381768481E-2</v>
      </c>
      <c r="I14" s="12">
        <v>0.1095066398853959</v>
      </c>
      <c r="J14" s="12">
        <v>0.102740855139</v>
      </c>
      <c r="K14" s="12">
        <v>0.13011247172173021</v>
      </c>
      <c r="L14" s="12">
        <v>0.39607321464309092</v>
      </c>
      <c r="M14" s="12">
        <v>1.7516263372868619</v>
      </c>
      <c r="N14" s="12">
        <v>2.2570741235277709</v>
      </c>
      <c r="O14" s="12">
        <v>0.87226037136727286</v>
      </c>
      <c r="P14" s="12">
        <v>0.28617905827653961</v>
      </c>
      <c r="Q14" s="12">
        <v>0.14058586836281819</v>
      </c>
      <c r="R14" s="12">
        <v>0.1033810050333431</v>
      </c>
      <c r="S14" s="12">
        <f t="shared" si="0"/>
        <v>6.3282567963604306</v>
      </c>
    </row>
    <row r="15" spans="1:20">
      <c r="A15" s="1" t="s">
        <v>42</v>
      </c>
      <c r="B15" s="23">
        <v>17.414166999999999</v>
      </c>
      <c r="C15" s="23">
        <v>75.844999999999999</v>
      </c>
      <c r="D15" t="s">
        <v>295</v>
      </c>
      <c r="E15" s="2" t="str">
        <f t="shared" si="1"/>
        <v>05</v>
      </c>
      <c r="F15" s="2" t="str">
        <f t="shared" si="2"/>
        <v>05</v>
      </c>
      <c r="G15" s="12">
        <v>3.234979557877814E-4</v>
      </c>
      <c r="H15" s="12">
        <v>1.627264336510791E-3</v>
      </c>
      <c r="I15" s="12">
        <v>0</v>
      </c>
      <c r="J15" s="12">
        <v>0</v>
      </c>
      <c r="K15" s="12">
        <v>2.8352877958415842E-3</v>
      </c>
      <c r="L15" s="12">
        <v>5.8187608773354042E-2</v>
      </c>
      <c r="M15" s="12">
        <v>0.43618142773399338</v>
      </c>
      <c r="N15" s="12">
        <v>2.074555699861742</v>
      </c>
      <c r="O15" s="12">
        <v>1.435990825119188</v>
      </c>
      <c r="P15" s="12">
        <v>0.57326980963341378</v>
      </c>
      <c r="Q15" s="12">
        <v>0</v>
      </c>
      <c r="R15" s="12">
        <v>0</v>
      </c>
      <c r="S15" s="12">
        <f t="shared" si="0"/>
        <v>4.5829714212098311</v>
      </c>
    </row>
    <row r="16" spans="1:20">
      <c r="A16" s="1" t="s">
        <v>8</v>
      </c>
      <c r="B16" s="23">
        <v>18.483611</v>
      </c>
      <c r="C16" s="23">
        <v>74.571111000000002</v>
      </c>
      <c r="D16" t="s">
        <v>273</v>
      </c>
      <c r="E16" s="2" t="str">
        <f t="shared" si="1"/>
        <v>03</v>
      </c>
      <c r="F16" s="2" t="str">
        <f t="shared" si="2"/>
        <v>03</v>
      </c>
      <c r="G16" s="12">
        <v>5.0901414255319148E-5</v>
      </c>
      <c r="H16" s="12">
        <v>0</v>
      </c>
      <c r="I16" s="12">
        <v>0</v>
      </c>
      <c r="J16" s="12">
        <v>0</v>
      </c>
      <c r="K16" s="12">
        <v>0</v>
      </c>
      <c r="L16" s="12">
        <v>0.16779409751326529</v>
      </c>
      <c r="M16" s="12">
        <v>1.1035208730588939</v>
      </c>
      <c r="N16" s="12">
        <v>2.2853814473279721</v>
      </c>
      <c r="O16" s="12">
        <v>0.77563999801171424</v>
      </c>
      <c r="P16" s="12">
        <v>0.1227912696754839</v>
      </c>
      <c r="Q16" s="12">
        <v>5.2207812523469392E-3</v>
      </c>
      <c r="R16" s="12">
        <v>2.323253389447236E-4</v>
      </c>
      <c r="S16" s="12">
        <f t="shared" si="0"/>
        <v>4.4606316935928767</v>
      </c>
    </row>
    <row r="17" spans="1:20">
      <c r="A17" s="1" t="s">
        <v>30</v>
      </c>
      <c r="B17" s="23">
        <v>17.972778000000002</v>
      </c>
      <c r="C17" s="24">
        <v>75.139722000000006</v>
      </c>
      <c r="D17" t="s">
        <v>288</v>
      </c>
      <c r="E17" s="2" t="str">
        <f t="shared" si="1"/>
        <v>04</v>
      </c>
      <c r="F17" s="2" t="str">
        <f t="shared" si="2"/>
        <v>04</v>
      </c>
      <c r="G17" s="12">
        <v>3.8963363930560747E-2</v>
      </c>
      <c r="H17" s="12">
        <v>3.2473257300898881E-2</v>
      </c>
      <c r="I17" s="12">
        <v>8.6497538525294113E-2</v>
      </c>
      <c r="J17" s="12">
        <v>6.0240963483517228E-2</v>
      </c>
      <c r="K17" s="12">
        <v>7.281765089618894E-2</v>
      </c>
      <c r="L17" s="12">
        <v>6.887952087227274E-2</v>
      </c>
      <c r="M17" s="12">
        <v>0.47969567305304739</v>
      </c>
      <c r="N17" s="12">
        <v>1.9070544878884901</v>
      </c>
      <c r="O17" s="12">
        <v>1.2207430332798179</v>
      </c>
      <c r="P17" s="12">
        <v>0.3817084396604063</v>
      </c>
      <c r="Q17" s="12">
        <v>7.9435599492464787E-2</v>
      </c>
      <c r="R17" s="12">
        <v>3.0087863460752349E-2</v>
      </c>
      <c r="S17" s="12">
        <f t="shared" si="0"/>
        <v>4.4585973918437114</v>
      </c>
    </row>
    <row r="18" spans="1:20">
      <c r="A18" s="1" t="s">
        <v>38</v>
      </c>
      <c r="B18" s="23">
        <v>16.855</v>
      </c>
      <c r="C18" s="24">
        <v>74.496667000000002</v>
      </c>
      <c r="D18" t="s">
        <v>293</v>
      </c>
      <c r="E18" s="2" t="str">
        <f t="shared" si="1"/>
        <v>06</v>
      </c>
      <c r="F18" s="2" t="str">
        <f t="shared" si="2"/>
        <v>02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0.21545060887090911</v>
      </c>
      <c r="M18" s="12">
        <v>1.1196769235969211</v>
      </c>
      <c r="N18" s="12">
        <v>1.520814501436011</v>
      </c>
      <c r="O18" s="12">
        <v>0.57686358173381824</v>
      </c>
      <c r="P18" s="12">
        <v>0.14622869998557189</v>
      </c>
      <c r="Q18" s="12">
        <v>5.3090396700000003E-4</v>
      </c>
      <c r="R18" s="12">
        <v>0</v>
      </c>
      <c r="S18" s="12">
        <f t="shared" si="0"/>
        <v>3.5795652195902314</v>
      </c>
    </row>
    <row r="19" spans="1:20">
      <c r="A19" s="1" t="s">
        <v>32</v>
      </c>
      <c r="B19" s="23">
        <v>15.491667</v>
      </c>
      <c r="C19" s="23">
        <v>76.718056000000004</v>
      </c>
      <c r="D19" t="s">
        <v>290</v>
      </c>
      <c r="E19" s="2" t="str">
        <f t="shared" si="1"/>
        <v>09</v>
      </c>
      <c r="F19" s="2" t="str">
        <f t="shared" si="2"/>
        <v>07</v>
      </c>
      <c r="G19" s="12">
        <v>0.20138637180338709</v>
      </c>
      <c r="H19" s="12">
        <v>0.14351817423318591</v>
      </c>
      <c r="I19" s="12">
        <v>0.13392201423361111</v>
      </c>
      <c r="J19" s="12">
        <v>7.6467918201333335E-2</v>
      </c>
      <c r="K19" s="12">
        <v>7.6118188724193542E-2</v>
      </c>
      <c r="L19" s="12">
        <v>3.3467243176333331E-2</v>
      </c>
      <c r="M19" s="12">
        <v>8.0178084317741954E-2</v>
      </c>
      <c r="N19" s="12">
        <v>0.63454734432193538</v>
      </c>
      <c r="O19" s="12">
        <v>0.71515059884733323</v>
      </c>
      <c r="P19" s="12">
        <v>0.7270881728793549</v>
      </c>
      <c r="Q19" s="12">
        <v>0.23023631819733331</v>
      </c>
      <c r="R19" s="12">
        <v>0.27831637163516132</v>
      </c>
      <c r="S19" s="12">
        <f t="shared" si="0"/>
        <v>3.3303968005709041</v>
      </c>
    </row>
    <row r="20" spans="1:20">
      <c r="A20" s="1" t="s">
        <v>6</v>
      </c>
      <c r="B20" s="23">
        <v>16.059443999999999</v>
      </c>
      <c r="C20" s="23">
        <v>74.429167000000007</v>
      </c>
      <c r="D20" t="s">
        <v>271</v>
      </c>
      <c r="E20" s="2" t="str">
        <f t="shared" si="1"/>
        <v>07</v>
      </c>
      <c r="F20" s="2" t="str">
        <f t="shared" si="2"/>
        <v>02</v>
      </c>
      <c r="G20" s="12">
        <v>2.6424109822784808E-4</v>
      </c>
      <c r="H20" s="12">
        <v>5.4708794634146338E-5</v>
      </c>
      <c r="I20" s="12">
        <v>3.440923008196722E-5</v>
      </c>
      <c r="J20" s="12">
        <v>5.8366532857142853E-5</v>
      </c>
      <c r="K20" s="12">
        <v>8.9419749566037733E-4</v>
      </c>
      <c r="L20" s="12">
        <v>0.27975082052086298</v>
      </c>
      <c r="M20" s="12">
        <v>0.88596964649792631</v>
      </c>
      <c r="N20" s="12">
        <v>0.96296469863875567</v>
      </c>
      <c r="O20" s="12">
        <v>0.31708032335357139</v>
      </c>
      <c r="P20" s="12">
        <v>8.3376130822534561E-2</v>
      </c>
      <c r="Q20" s="12">
        <v>1.6375284696428571E-2</v>
      </c>
      <c r="R20" s="12">
        <v>3.7067223788942311E-3</v>
      </c>
      <c r="S20" s="12">
        <f t="shared" si="0"/>
        <v>2.550529550060435</v>
      </c>
    </row>
    <row r="21" spans="1:20">
      <c r="A21" s="27" t="s">
        <v>21</v>
      </c>
      <c r="B21" s="28">
        <v>17.381111000000001</v>
      </c>
      <c r="C21" s="28">
        <v>73.735556000000003</v>
      </c>
      <c r="D21" s="29" t="s">
        <v>284</v>
      </c>
      <c r="E21" s="30" t="str">
        <f t="shared" si="1"/>
        <v>05</v>
      </c>
      <c r="F21" s="30" t="str">
        <f t="shared" si="2"/>
        <v>01</v>
      </c>
      <c r="G21" s="31">
        <v>7.4616710599838709E-2</v>
      </c>
      <c r="H21" s="31">
        <v>7.5298272772964608E-2</v>
      </c>
      <c r="I21" s="31">
        <v>9.8377180489838734E-2</v>
      </c>
      <c r="J21" s="31">
        <v>9.3898083595125012E-2</v>
      </c>
      <c r="K21" s="31">
        <v>0.1161535699952419</v>
      </c>
      <c r="L21" s="31">
        <v>5.8842509452428568E-2</v>
      </c>
      <c r="M21" s="31">
        <v>0.43721276890894012</v>
      </c>
      <c r="N21" s="31">
        <v>0.91135908829078327</v>
      </c>
      <c r="O21" s="31">
        <v>0.19903230760385709</v>
      </c>
      <c r="P21" s="31">
        <v>3.7632172749539172E-2</v>
      </c>
      <c r="Q21" s="31">
        <v>5.3292877312285707E-2</v>
      </c>
      <c r="R21" s="31">
        <v>7.2048628490460828E-2</v>
      </c>
      <c r="S21" s="31">
        <f t="shared" si="0"/>
        <v>2.2277641702613034</v>
      </c>
      <c r="T21" t="s">
        <v>324</v>
      </c>
    </row>
    <row r="22" spans="1:20">
      <c r="A22" s="1" t="s">
        <v>29</v>
      </c>
      <c r="B22" s="23">
        <v>16.331111</v>
      </c>
      <c r="C22" s="23">
        <v>75.199167000000003</v>
      </c>
      <c r="D22" t="s">
        <v>287</v>
      </c>
      <c r="E22" s="2" t="str">
        <f t="shared" si="1"/>
        <v>07</v>
      </c>
      <c r="F22" s="2" t="str">
        <f t="shared" si="2"/>
        <v>04</v>
      </c>
      <c r="G22" s="12">
        <v>4.2018623307373271E-3</v>
      </c>
      <c r="H22" s="12">
        <v>0</v>
      </c>
      <c r="I22" s="12">
        <v>7.8958731361146485E-3</v>
      </c>
      <c r="J22" s="12">
        <v>4.8309286956521737E-4</v>
      </c>
      <c r="K22" s="12">
        <v>2.2947073707727271E-2</v>
      </c>
      <c r="L22" s="12">
        <v>0.14151310752153071</v>
      </c>
      <c r="M22" s="12">
        <v>0.39523590675079778</v>
      </c>
      <c r="N22" s="12">
        <v>1.0395028885170969</v>
      </c>
      <c r="O22" s="12">
        <v>0.34912030914414288</v>
      </c>
      <c r="P22" s="12">
        <v>0.17431473560637681</v>
      </c>
      <c r="Q22" s="12">
        <v>4.4138454893019798E-2</v>
      </c>
      <c r="R22" s="12">
        <v>3.3780925643502303E-2</v>
      </c>
      <c r="S22" s="12">
        <f t="shared" si="0"/>
        <v>2.2131342301206121</v>
      </c>
    </row>
    <row r="23" spans="1:20">
      <c r="A23" s="1" t="s">
        <v>9</v>
      </c>
      <c r="B23" s="23">
        <v>16.190277999999999</v>
      </c>
      <c r="C23" s="24">
        <v>74.791388999999995</v>
      </c>
      <c r="D23" t="s">
        <v>274</v>
      </c>
      <c r="E23" s="2" t="str">
        <f t="shared" si="1"/>
        <v>07</v>
      </c>
      <c r="F23" s="2" t="str">
        <f t="shared" si="2"/>
        <v>03</v>
      </c>
      <c r="G23" s="12">
        <v>4.8325921101843323E-3</v>
      </c>
      <c r="H23" s="12">
        <v>0</v>
      </c>
      <c r="I23" s="12">
        <v>0</v>
      </c>
      <c r="J23" s="12">
        <v>4.2584916818571416E-3</v>
      </c>
      <c r="K23" s="12">
        <v>6.0675059106912437E-3</v>
      </c>
      <c r="L23" s="12">
        <v>8.7906194384181804E-2</v>
      </c>
      <c r="M23" s="12">
        <v>0.48555896480832839</v>
      </c>
      <c r="N23" s="12">
        <v>0.85952930600278576</v>
      </c>
      <c r="O23" s="12">
        <v>0.32778514080272719</v>
      </c>
      <c r="P23" s="12">
        <v>0.14757170967360711</v>
      </c>
      <c r="Q23" s="12">
        <v>4.3148339497181817E-2</v>
      </c>
      <c r="R23" s="12">
        <v>7.8779111650000011E-3</v>
      </c>
      <c r="S23" s="12">
        <f t="shared" si="0"/>
        <v>1.9745361560365451</v>
      </c>
    </row>
    <row r="24" spans="1:20">
      <c r="A24" s="1" t="s">
        <v>34</v>
      </c>
      <c r="B24" s="23">
        <v>18.665555999999999</v>
      </c>
      <c r="C24" s="23">
        <v>74.003332999999998</v>
      </c>
      <c r="D24" t="s">
        <v>291</v>
      </c>
      <c r="E24" s="2" t="str">
        <f t="shared" si="1"/>
        <v>02</v>
      </c>
      <c r="F24" s="2" t="str">
        <f t="shared" si="2"/>
        <v>02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4.9586827024064528E-2</v>
      </c>
      <c r="M24" s="12">
        <v>0.4775386328154545</v>
      </c>
      <c r="N24" s="12">
        <v>0.7017574370357772</v>
      </c>
      <c r="O24" s="12">
        <v>0.25050279176472728</v>
      </c>
      <c r="P24" s="12">
        <v>1.6199724703724341E-2</v>
      </c>
      <c r="Q24" s="12">
        <v>0</v>
      </c>
      <c r="R24" s="12">
        <v>0</v>
      </c>
      <c r="S24" s="12">
        <f t="shared" si="0"/>
        <v>1.4955854133437481</v>
      </c>
    </row>
    <row r="25" spans="1:20">
      <c r="A25" s="1" t="s">
        <v>41</v>
      </c>
      <c r="B25" s="23">
        <v>15.657778</v>
      </c>
      <c r="C25" s="23">
        <v>76.964721999999995</v>
      </c>
      <c r="D25" t="s">
        <v>294</v>
      </c>
      <c r="E25" s="2" t="str">
        <f t="shared" si="1"/>
        <v>08</v>
      </c>
      <c r="F25" s="2" t="str">
        <f t="shared" si="2"/>
        <v>07</v>
      </c>
      <c r="G25" s="12">
        <v>2.8271181269016399E-2</v>
      </c>
      <c r="H25" s="12">
        <v>1.5439227650826439E-2</v>
      </c>
      <c r="I25" s="12">
        <v>1.1298636420000001E-2</v>
      </c>
      <c r="J25" s="12">
        <v>4.7138363165454547E-3</v>
      </c>
      <c r="K25" s="12">
        <v>1.624412751736842E-2</v>
      </c>
      <c r="L25" s="12">
        <v>4.0060825847160003E-2</v>
      </c>
      <c r="M25" s="12">
        <v>4.9140776909096393E-2</v>
      </c>
      <c r="N25" s="12">
        <v>0.16934611119643839</v>
      </c>
      <c r="O25" s="12">
        <v>0.44919735645045122</v>
      </c>
      <c r="P25" s="12">
        <v>0.37943284875632532</v>
      </c>
      <c r="Q25" s="12">
        <v>0.15876286614990909</v>
      </c>
      <c r="R25" s="12">
        <v>4.7922019680806463E-2</v>
      </c>
      <c r="S25" s="12">
        <f t="shared" si="0"/>
        <v>1.3698298141639436</v>
      </c>
    </row>
    <row r="26" spans="1:20">
      <c r="A26" s="1" t="s">
        <v>5</v>
      </c>
      <c r="B26" s="23">
        <v>15.87</v>
      </c>
      <c r="C26" s="23">
        <v>75.724999999999994</v>
      </c>
      <c r="D26" t="s">
        <v>270</v>
      </c>
      <c r="E26" s="2" t="str">
        <f t="shared" si="1"/>
        <v>08</v>
      </c>
      <c r="F26" s="2" t="str">
        <f t="shared" si="2"/>
        <v>05</v>
      </c>
      <c r="G26" s="12">
        <v>5.0258202117127657E-2</v>
      </c>
      <c r="H26" s="12">
        <v>2.4742437577818181E-2</v>
      </c>
      <c r="I26" s="12">
        <v>9.9431609241025648E-3</v>
      </c>
      <c r="J26" s="12">
        <v>8.5305040423728842E-3</v>
      </c>
      <c r="K26" s="12">
        <v>4.5757985859336742E-2</v>
      </c>
      <c r="L26" s="12">
        <v>9.2119278690093467E-2</v>
      </c>
      <c r="M26" s="12">
        <v>4.979640399478405E-2</v>
      </c>
      <c r="N26" s="12">
        <v>0.13419216851264329</v>
      </c>
      <c r="O26" s="12">
        <v>0.30350455016006372</v>
      </c>
      <c r="P26" s="12">
        <v>0.2938219049012023</v>
      </c>
      <c r="Q26" s="12">
        <v>9.1219354162545438E-2</v>
      </c>
      <c r="R26" s="12">
        <v>5.1288402669516127E-2</v>
      </c>
      <c r="S26" s="12">
        <f t="shared" si="0"/>
        <v>1.1551743536116064</v>
      </c>
    </row>
    <row r="27" spans="1:20">
      <c r="A27" s="1" t="s">
        <v>26</v>
      </c>
      <c r="B27" s="23">
        <v>17.2</v>
      </c>
      <c r="C27" s="23">
        <v>77.156666999999999</v>
      </c>
      <c r="D27" t="s">
        <v>279</v>
      </c>
      <c r="E27" s="2" t="str">
        <f t="shared" si="1"/>
        <v>05</v>
      </c>
      <c r="F27" s="2" t="str">
        <f t="shared" si="2"/>
        <v>08</v>
      </c>
      <c r="G27" s="12">
        <v>1.610951800117302E-2</v>
      </c>
      <c r="H27" s="12">
        <v>1.2105198605401929E-2</v>
      </c>
      <c r="I27" s="12">
        <v>1.856589628836923E-2</v>
      </c>
      <c r="J27" s="12">
        <v>5.5025060124545442E-3</v>
      </c>
      <c r="K27" s="12">
        <v>6.4909701285628743E-3</v>
      </c>
      <c r="L27" s="12">
        <v>2.4867767261981429E-2</v>
      </c>
      <c r="M27" s="12">
        <v>7.7323150964956011E-2</v>
      </c>
      <c r="N27" s="12">
        <v>0.25329739656378297</v>
      </c>
      <c r="O27" s="12">
        <v>0.36603282748745458</v>
      </c>
      <c r="P27" s="12">
        <v>0.21310949088651021</v>
      </c>
      <c r="Q27" s="12">
        <v>4.5575196785181807E-2</v>
      </c>
      <c r="R27" s="12">
        <v>2.0858826049178891E-2</v>
      </c>
      <c r="S27" s="12">
        <f t="shared" si="0"/>
        <v>1.0598387450350075</v>
      </c>
    </row>
    <row r="28" spans="1:20">
      <c r="A28" s="1" t="s">
        <v>47</v>
      </c>
      <c r="B28" s="23">
        <v>17.534167</v>
      </c>
      <c r="C28" s="23">
        <v>75.885000000000005</v>
      </c>
      <c r="D28" t="s">
        <v>298</v>
      </c>
      <c r="E28" s="2" t="str">
        <f t="shared" si="1"/>
        <v>04</v>
      </c>
      <c r="F28" s="2" t="str">
        <f t="shared" si="2"/>
        <v>05</v>
      </c>
      <c r="G28" s="12">
        <v>1.4560266314191619E-2</v>
      </c>
      <c r="H28" s="12">
        <v>1.712952627632653E-2</v>
      </c>
      <c r="I28" s="12">
        <v>4.5277052478571436E-3</v>
      </c>
      <c r="J28" s="12">
        <v>1.304692141425743E-2</v>
      </c>
      <c r="K28" s="12">
        <v>1.489842065429752E-2</v>
      </c>
      <c r="L28" s="12">
        <v>4.7747459624419897E-2</v>
      </c>
      <c r="M28" s="12">
        <v>6.3350260951885715E-2</v>
      </c>
      <c r="N28" s="12">
        <v>0.20975057387685389</v>
      </c>
      <c r="O28" s="12">
        <v>0.35479518152241879</v>
      </c>
      <c r="P28" s="12">
        <v>0.20532486653944029</v>
      </c>
      <c r="Q28" s="12">
        <v>4.4365285867323939E-2</v>
      </c>
      <c r="R28" s="12">
        <v>3.9826356267368433E-2</v>
      </c>
      <c r="S28" s="12">
        <f t="shared" si="0"/>
        <v>1.0293228245566413</v>
      </c>
    </row>
    <row r="29" spans="1:20">
      <c r="A29" s="1" t="s">
        <v>11</v>
      </c>
      <c r="B29" s="23">
        <v>16.791944000000001</v>
      </c>
      <c r="C29" s="23">
        <v>79.335555999999997</v>
      </c>
      <c r="D29" t="s">
        <v>275</v>
      </c>
      <c r="E29" s="2" t="str">
        <f t="shared" si="1"/>
        <v>06</v>
      </c>
      <c r="F29" s="2" t="str">
        <f t="shared" si="2"/>
        <v>12</v>
      </c>
      <c r="G29" s="12">
        <v>9.5322364411178275E-3</v>
      </c>
      <c r="H29" s="12">
        <v>8.5162759472438149E-3</v>
      </c>
      <c r="I29" s="12">
        <v>8.8853188672881368E-3</v>
      </c>
      <c r="J29" s="12">
        <v>7.1163534069550189E-3</v>
      </c>
      <c r="K29" s="12">
        <v>1.7889019737254901E-3</v>
      </c>
      <c r="L29" s="12">
        <v>3.7811878962195119E-3</v>
      </c>
      <c r="M29" s="12">
        <v>6.0750253286075964E-3</v>
      </c>
      <c r="N29" s="12">
        <v>2.8382470151330941E-2</v>
      </c>
      <c r="O29" s="12">
        <v>8.1706064755181815E-2</v>
      </c>
      <c r="P29" s="12">
        <v>0.16070378394344409</v>
      </c>
      <c r="Q29" s="12">
        <v>5.586306372947368E-2</v>
      </c>
      <c r="R29" s="12">
        <v>2.098499009155963E-2</v>
      </c>
      <c r="S29" s="12">
        <f t="shared" si="0"/>
        <v>0.39333567253214757</v>
      </c>
    </row>
    <row r="30" spans="1:20" s="29" customFormat="1">
      <c r="A30" s="27" t="s">
        <v>43</v>
      </c>
      <c r="B30" s="28">
        <v>16.484166999999999</v>
      </c>
      <c r="C30" s="28">
        <v>76.284443999999993</v>
      </c>
      <c r="D30" s="29" t="s">
        <v>296</v>
      </c>
      <c r="E30" s="30" t="str">
        <f t="shared" si="1"/>
        <v>07</v>
      </c>
      <c r="F30" s="30" t="str">
        <f t="shared" si="2"/>
        <v>06</v>
      </c>
      <c r="G30" s="31">
        <v>1.200077763243243E-4</v>
      </c>
      <c r="H30" s="31">
        <v>0</v>
      </c>
      <c r="I30" s="31">
        <v>0</v>
      </c>
      <c r="J30" s="31">
        <v>6.846650704225352E-4</v>
      </c>
      <c r="K30" s="31">
        <v>1.8854208899999999E-2</v>
      </c>
      <c r="L30" s="31">
        <v>5.2707007748817203E-2</v>
      </c>
      <c r="M30" s="31">
        <v>1.094025431240132E-2</v>
      </c>
      <c r="N30" s="31">
        <v>3.1244406454115851E-2</v>
      </c>
      <c r="O30" s="31">
        <v>9.5504548946545476E-2</v>
      </c>
      <c r="P30" s="31">
        <v>0.12962395645346039</v>
      </c>
      <c r="Q30" s="31">
        <v>5.5864498031818191E-3</v>
      </c>
      <c r="R30" s="31">
        <v>1.123739890909091E-3</v>
      </c>
      <c r="S30" s="31">
        <f t="shared" si="0"/>
        <v>0.34638924535617799</v>
      </c>
      <c r="T30" t="s">
        <v>324</v>
      </c>
    </row>
    <row r="31" spans="1:20">
      <c r="A31" s="1" t="s">
        <v>31</v>
      </c>
      <c r="B31" s="23">
        <v>15.571944</v>
      </c>
      <c r="C31" s="23">
        <v>75.371667000000002</v>
      </c>
      <c r="D31" t="s">
        <v>289</v>
      </c>
      <c r="E31" s="2" t="str">
        <f t="shared" si="1"/>
        <v>08</v>
      </c>
      <c r="F31" s="2" t="str">
        <f t="shared" si="2"/>
        <v>04</v>
      </c>
      <c r="G31" s="12">
        <v>2.1126541988543041E-2</v>
      </c>
      <c r="H31" s="12">
        <v>1.712530545461538E-2</v>
      </c>
      <c r="I31" s="12">
        <v>4.8067918129411757E-3</v>
      </c>
      <c r="J31" s="12">
        <v>2.95588675402174E-3</v>
      </c>
      <c r="K31" s="12">
        <v>1.484343333534884E-2</v>
      </c>
      <c r="L31" s="12">
        <v>3.2723662710562512E-2</v>
      </c>
      <c r="M31" s="12">
        <v>1.7696841141240881E-2</v>
      </c>
      <c r="N31" s="12">
        <v>1.68046552987931E-2</v>
      </c>
      <c r="O31" s="12">
        <v>9.6362507064313735E-2</v>
      </c>
      <c r="P31" s="12">
        <v>4.7145244494000003E-2</v>
      </c>
      <c r="Q31" s="12">
        <v>1.933258298742857E-2</v>
      </c>
      <c r="R31" s="12">
        <v>2.213445097807018E-2</v>
      </c>
      <c r="S31" s="12">
        <f t="shared" si="0"/>
        <v>0.3130579040198791</v>
      </c>
    </row>
    <row r="32" spans="1:20" s="29" customFormat="1">
      <c r="A32" s="27" t="s">
        <v>24</v>
      </c>
      <c r="B32" s="28">
        <v>15.753610999999999</v>
      </c>
      <c r="C32" s="28">
        <v>78.001110999999995</v>
      </c>
      <c r="D32" s="29" t="s">
        <v>285</v>
      </c>
      <c r="E32" s="30" t="str">
        <f t="shared" si="1"/>
        <v>08</v>
      </c>
      <c r="F32" s="30" t="str">
        <f t="shared" si="2"/>
        <v>10</v>
      </c>
      <c r="G32" s="31">
        <v>1.7036549104545451E-3</v>
      </c>
      <c r="H32" s="31">
        <v>1.3490233591071431E-3</v>
      </c>
      <c r="I32" s="31">
        <v>1.02279574983871E-3</v>
      </c>
      <c r="J32" s="31">
        <v>6.7361261999999999E-4</v>
      </c>
      <c r="K32" s="31">
        <v>0</v>
      </c>
      <c r="L32" s="31">
        <v>6.5901986959459426E-3</v>
      </c>
      <c r="M32" s="31">
        <v>4.1871200693636368E-2</v>
      </c>
      <c r="N32" s="31">
        <v>5.0734075284285723E-2</v>
      </c>
      <c r="O32" s="31">
        <v>4.0758861345463908E-2</v>
      </c>
      <c r="P32" s="31">
        <v>0.1086091544374809</v>
      </c>
      <c r="Q32" s="31">
        <v>1.1528437949711539E-2</v>
      </c>
      <c r="R32" s="31">
        <v>1.04861346E-4</v>
      </c>
      <c r="S32" s="31">
        <f t="shared" si="0"/>
        <v>0.2649458763919248</v>
      </c>
      <c r="T32" t="s">
        <v>324</v>
      </c>
    </row>
    <row r="33" spans="1:20">
      <c r="A33" s="1" t="s">
        <v>36</v>
      </c>
      <c r="B33" s="23">
        <v>17.417221999999999</v>
      </c>
      <c r="C33" s="23">
        <v>79.951389000000006</v>
      </c>
      <c r="D33" t="s">
        <v>292</v>
      </c>
      <c r="E33" s="2" t="str">
        <f t="shared" si="1"/>
        <v>05</v>
      </c>
      <c r="F33" s="2" t="str">
        <f t="shared" si="2"/>
        <v>13</v>
      </c>
      <c r="G33" s="12">
        <v>1.792118709677419E-5</v>
      </c>
      <c r="H33" s="12">
        <v>0</v>
      </c>
      <c r="I33" s="12">
        <v>0</v>
      </c>
      <c r="J33" s="12">
        <v>0</v>
      </c>
      <c r="K33" s="12">
        <v>0</v>
      </c>
      <c r="L33" s="12">
        <v>3.9816377067272719E-3</v>
      </c>
      <c r="M33" s="12">
        <v>3.4289218221818178E-2</v>
      </c>
      <c r="N33" s="12">
        <v>0.102254048493</v>
      </c>
      <c r="O33" s="12">
        <v>5.0910780910808827E-2</v>
      </c>
      <c r="P33" s="12">
        <v>2.0227788581366458E-2</v>
      </c>
      <c r="Q33" s="12">
        <v>6.8561000137142862E-3</v>
      </c>
      <c r="R33" s="12">
        <v>1.0659746100000001E-3</v>
      </c>
      <c r="S33" s="12">
        <f t="shared" si="0"/>
        <v>0.21960346972453179</v>
      </c>
    </row>
    <row r="34" spans="1:20" s="29" customFormat="1">
      <c r="A34" s="27" t="s">
        <v>20</v>
      </c>
      <c r="B34" s="28">
        <v>13.751944</v>
      </c>
      <c r="C34" s="28">
        <v>76.316389000000001</v>
      </c>
      <c r="D34" s="29" t="s">
        <v>283</v>
      </c>
      <c r="E34" s="30" t="str">
        <f t="shared" si="1"/>
        <v>12</v>
      </c>
      <c r="F34" s="30" t="str">
        <f t="shared" si="2"/>
        <v>06</v>
      </c>
      <c r="G34" s="31">
        <v>1.161950608461538E-3</v>
      </c>
      <c r="H34" s="31">
        <v>7.8882752454545457E-4</v>
      </c>
      <c r="I34" s="31">
        <v>5.5800153336734695E-4</v>
      </c>
      <c r="J34" s="31">
        <v>2.8449137800000011E-4</v>
      </c>
      <c r="K34" s="31">
        <v>3.7856506925641022E-3</v>
      </c>
      <c r="L34" s="31">
        <v>8.5085497979695435E-4</v>
      </c>
      <c r="M34" s="31">
        <v>2.9840660277272728E-3</v>
      </c>
      <c r="N34" s="31">
        <v>1.0604216332164179E-2</v>
      </c>
      <c r="O34" s="31">
        <v>3.5304560358895017E-2</v>
      </c>
      <c r="P34" s="31">
        <v>7.0446243125063313E-2</v>
      </c>
      <c r="Q34" s="31">
        <v>4.2708388935807702E-2</v>
      </c>
      <c r="R34" s="31">
        <v>4.099457614449761E-3</v>
      </c>
      <c r="S34" s="31">
        <f t="shared" si="0"/>
        <v>0.17357670911084264</v>
      </c>
      <c r="T34" t="s">
        <v>324</v>
      </c>
    </row>
  </sheetData>
  <sortState ref="A2:S34">
    <sortCondition descending="1" ref="S1"/>
  </sortState>
  <conditionalFormatting sqref="D2:D34">
    <cfRule type="duplicateValues" dxfId="3" priority="1"/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19" workbookViewId="0">
      <selection activeCell="C43" sqref="C43"/>
    </sheetView>
  </sheetViews>
  <sheetFormatPr baseColWidth="10" defaultRowHeight="14" x14ac:dyDescent="0"/>
  <cols>
    <col min="1" max="1" width="18.5" style="9" customWidth="1"/>
  </cols>
  <sheetData>
    <row r="1" spans="1:2">
      <c r="A1" s="8" t="s">
        <v>300</v>
      </c>
    </row>
    <row r="2" spans="1:2">
      <c r="A2" t="s">
        <v>280</v>
      </c>
      <c r="B2" s="13" t="str">
        <f>A2</f>
        <v>07.09</v>
      </c>
    </row>
    <row r="3" spans="1:2">
      <c r="A3" t="s">
        <v>282</v>
      </c>
      <c r="B3" t="str">
        <f>B2&amp;", "&amp;A3</f>
        <v>07.09, 06.14</v>
      </c>
    </row>
    <row r="4" spans="1:2">
      <c r="A4" t="s">
        <v>272</v>
      </c>
      <c r="B4" t="str">
        <f t="shared" ref="B4:B34" si="0">B3&amp;", "&amp;A4</f>
        <v>07.09, 06.14, 06.13</v>
      </c>
    </row>
    <row r="5" spans="1:2">
      <c r="A5" t="s">
        <v>278</v>
      </c>
      <c r="B5" t="str">
        <f t="shared" si="0"/>
        <v>07.09, 06.14, 06.13, 07.07</v>
      </c>
    </row>
    <row r="6" spans="1:2">
      <c r="A6" t="s">
        <v>297</v>
      </c>
      <c r="B6" t="str">
        <f t="shared" si="0"/>
        <v>07.09, 06.14, 06.13, 07.07, 06.15</v>
      </c>
    </row>
    <row r="7" spans="1:2">
      <c r="A7" t="s">
        <v>267</v>
      </c>
      <c r="B7" t="str">
        <f t="shared" si="0"/>
        <v>07.09, 06.14, 06.13, 07.07, 06.15, 06.03</v>
      </c>
    </row>
    <row r="8" spans="1:2">
      <c r="A8" t="s">
        <v>269</v>
      </c>
      <c r="B8" t="str">
        <f t="shared" si="0"/>
        <v>07.09, 06.14, 06.13, 07.07, 06.15, 06.03, 11.05</v>
      </c>
    </row>
    <row r="9" spans="1:2">
      <c r="A9" t="s">
        <v>276</v>
      </c>
      <c r="B9" t="str">
        <f t="shared" si="0"/>
        <v>07.09, 06.14, 06.13, 07.07, 06.15, 06.03, 11.05, 10.05</v>
      </c>
    </row>
    <row r="10" spans="1:2">
      <c r="A10" t="s">
        <v>286</v>
      </c>
      <c r="B10" t="str">
        <f t="shared" si="0"/>
        <v>07.09, 06.14, 06.13, 07.07, 06.15, 06.03, 11.05, 10.05, 08.08</v>
      </c>
    </row>
    <row r="11" spans="1:2">
      <c r="A11" t="s">
        <v>299</v>
      </c>
      <c r="B11" t="str">
        <f t="shared" si="0"/>
        <v>07.09, 06.14, 06.13, 07.07, 06.15, 06.03, 11.05, 10.05, 08.08, 06.08</v>
      </c>
    </row>
    <row r="12" spans="1:2">
      <c r="A12" t="s">
        <v>277</v>
      </c>
      <c r="B12" t="str">
        <f t="shared" si="0"/>
        <v>07.09, 06.14, 06.13, 07.07, 06.15, 06.03, 11.05, 10.05, 08.08, 06.08, 12.05</v>
      </c>
    </row>
    <row r="13" spans="1:2">
      <c r="A13" t="s">
        <v>268</v>
      </c>
      <c r="B13" t="str">
        <f t="shared" si="0"/>
        <v>07.09, 06.14, 06.13, 07.07, 06.15, 06.03, 11.05, 10.05, 08.08, 06.08, 12.05, 08.09</v>
      </c>
    </row>
    <row r="14" spans="1:2">
      <c r="A14" t="s">
        <v>281</v>
      </c>
      <c r="B14" t="str">
        <f t="shared" si="0"/>
        <v>07.09, 06.14, 06.13, 07.07, 06.15, 06.03, 11.05, 10.05, 08.08, 06.08, 12.05, 08.09, 05.02</v>
      </c>
    </row>
    <row r="15" spans="1:2">
      <c r="A15" t="s">
        <v>295</v>
      </c>
      <c r="B15" t="str">
        <f t="shared" si="0"/>
        <v>07.09, 06.14, 06.13, 07.07, 06.15, 06.03, 11.05, 10.05, 08.08, 06.08, 12.05, 08.09, 05.02, 05.05</v>
      </c>
    </row>
    <row r="16" spans="1:2">
      <c r="A16" t="s">
        <v>273</v>
      </c>
      <c r="B16" t="str">
        <f t="shared" si="0"/>
        <v>07.09, 06.14, 06.13, 07.07, 06.15, 06.03, 11.05, 10.05, 08.08, 06.08, 12.05, 08.09, 05.02, 05.05, 03.03</v>
      </c>
    </row>
    <row r="17" spans="1:2">
      <c r="A17" t="s">
        <v>288</v>
      </c>
      <c r="B17" t="str">
        <f t="shared" si="0"/>
        <v>07.09, 06.14, 06.13, 07.07, 06.15, 06.03, 11.05, 10.05, 08.08, 06.08, 12.05, 08.09, 05.02, 05.05, 03.03, 04.04</v>
      </c>
    </row>
    <row r="18" spans="1:2">
      <c r="A18" t="s">
        <v>293</v>
      </c>
      <c r="B18" t="str">
        <f t="shared" si="0"/>
        <v>07.09, 06.14, 06.13, 07.07, 06.15, 06.03, 11.05, 10.05, 08.08, 06.08, 12.05, 08.09, 05.02, 05.05, 03.03, 04.04, 06.02</v>
      </c>
    </row>
    <row r="19" spans="1:2">
      <c r="A19" t="s">
        <v>290</v>
      </c>
      <c r="B19" t="str">
        <f t="shared" si="0"/>
        <v>07.09, 06.14, 06.13, 07.07, 06.15, 06.03, 11.05, 10.05, 08.08, 06.08, 12.05, 08.09, 05.02, 05.05, 03.03, 04.04, 06.02, 09.07</v>
      </c>
    </row>
    <row r="20" spans="1:2">
      <c r="A20" t="s">
        <v>271</v>
      </c>
      <c r="B20" t="str">
        <f t="shared" si="0"/>
        <v>07.09, 06.14, 06.13, 07.07, 06.15, 06.03, 11.05, 10.05, 08.08, 06.08, 12.05, 08.09, 05.02, 05.05, 03.03, 04.04, 06.02, 09.07, 07.02</v>
      </c>
    </row>
    <row r="21" spans="1:2">
      <c r="A21" t="s">
        <v>284</v>
      </c>
      <c r="B21" t="str">
        <f t="shared" si="0"/>
        <v>07.09, 06.14, 06.13, 07.07, 06.15, 06.03, 11.05, 10.05, 08.08, 06.08, 12.05, 08.09, 05.02, 05.05, 03.03, 04.04, 06.02, 09.07, 07.02, 05.01</v>
      </c>
    </row>
    <row r="22" spans="1:2">
      <c r="A22" t="s">
        <v>287</v>
      </c>
      <c r="B22" t="str">
        <f t="shared" si="0"/>
        <v>07.09, 06.14, 06.13, 07.07, 06.15, 06.03, 11.05, 10.05, 08.08, 06.08, 12.05, 08.09, 05.02, 05.05, 03.03, 04.04, 06.02, 09.07, 07.02, 05.01, 07.04</v>
      </c>
    </row>
    <row r="23" spans="1:2">
      <c r="A23" t="s">
        <v>274</v>
      </c>
      <c r="B23" t="str">
        <f t="shared" si="0"/>
        <v>07.09, 06.14, 06.13, 07.07, 06.15, 06.03, 11.05, 10.05, 08.08, 06.08, 12.05, 08.09, 05.02, 05.05, 03.03, 04.04, 06.02, 09.07, 07.02, 05.01, 07.04, 07.03</v>
      </c>
    </row>
    <row r="24" spans="1:2">
      <c r="A24" t="s">
        <v>291</v>
      </c>
      <c r="B24" t="str">
        <f t="shared" si="0"/>
        <v>07.09, 06.14, 06.13, 07.07, 06.15, 06.03, 11.05, 10.05, 08.08, 06.08, 12.05, 08.09, 05.02, 05.05, 03.03, 04.04, 06.02, 09.07, 07.02, 05.01, 07.04, 07.03, 02.02</v>
      </c>
    </row>
    <row r="25" spans="1:2">
      <c r="A25" t="s">
        <v>294</v>
      </c>
      <c r="B25" t="str">
        <f t="shared" si="0"/>
        <v>07.09, 06.14, 06.13, 07.07, 06.15, 06.03, 11.05, 10.05, 08.08, 06.08, 12.05, 08.09, 05.02, 05.05, 03.03, 04.04, 06.02, 09.07, 07.02, 05.01, 07.04, 07.03, 02.02, 08.07</v>
      </c>
    </row>
    <row r="26" spans="1:2">
      <c r="A26" t="s">
        <v>270</v>
      </c>
      <c r="B26" t="str">
        <f t="shared" si="0"/>
        <v>07.09, 06.14, 06.13, 07.07, 06.15, 06.03, 11.05, 10.05, 08.08, 06.08, 12.05, 08.09, 05.02, 05.05, 03.03, 04.04, 06.02, 09.07, 07.02, 05.01, 07.04, 07.03, 02.02, 08.07, 08.05</v>
      </c>
    </row>
    <row r="27" spans="1:2">
      <c r="A27" t="s">
        <v>279</v>
      </c>
      <c r="B27" t="str">
        <f t="shared" si="0"/>
        <v>07.09, 06.14, 06.13, 07.07, 06.15, 06.03, 11.05, 10.05, 08.08, 06.08, 12.05, 08.09, 05.02, 05.05, 03.03, 04.04, 06.02, 09.07, 07.02, 05.01, 07.04, 07.03, 02.02, 08.07, 08.05, 05.08</v>
      </c>
    </row>
    <row r="28" spans="1:2">
      <c r="A28" t="s">
        <v>298</v>
      </c>
      <c r="B28" t="str">
        <f t="shared" si="0"/>
        <v>07.09, 06.14, 06.13, 07.07, 06.15, 06.03, 11.05, 10.05, 08.08, 06.08, 12.05, 08.09, 05.02, 05.05, 03.03, 04.04, 06.02, 09.07, 07.02, 05.01, 07.04, 07.03, 02.02, 08.07, 08.05, 05.08, 04.05</v>
      </c>
    </row>
    <row r="29" spans="1:2">
      <c r="A29" t="s">
        <v>275</v>
      </c>
      <c r="B29" t="str">
        <f t="shared" si="0"/>
        <v>07.09, 06.14, 06.13, 07.07, 06.15, 06.03, 11.05, 10.05, 08.08, 06.08, 12.05, 08.09, 05.02, 05.05, 03.03, 04.04, 06.02, 09.07, 07.02, 05.01, 07.04, 07.03, 02.02, 08.07, 08.05, 05.08, 04.05, 06.12</v>
      </c>
    </row>
    <row r="30" spans="1:2">
      <c r="A30" t="s">
        <v>296</v>
      </c>
      <c r="B30" t="str">
        <f t="shared" si="0"/>
        <v>07.09, 06.14, 06.13, 07.07, 06.15, 06.03, 11.05, 10.05, 08.08, 06.08, 12.05, 08.09, 05.02, 05.05, 03.03, 04.04, 06.02, 09.07, 07.02, 05.01, 07.04, 07.03, 02.02, 08.07, 08.05, 05.08, 04.05, 06.12, 07.06</v>
      </c>
    </row>
    <row r="31" spans="1:2">
      <c r="A31" t="s">
        <v>289</v>
      </c>
      <c r="B31" t="str">
        <f t="shared" si="0"/>
        <v>07.09, 06.14, 06.13, 07.07, 06.15, 06.03, 11.05, 10.05, 08.08, 06.08, 12.05, 08.09, 05.02, 05.05, 03.03, 04.04, 06.02, 09.07, 07.02, 05.01, 07.04, 07.03, 02.02, 08.07, 08.05, 05.08, 04.05, 06.12, 07.06, 08.04</v>
      </c>
    </row>
    <row r="32" spans="1:2">
      <c r="A32" t="s">
        <v>285</v>
      </c>
      <c r="B32" t="str">
        <f t="shared" si="0"/>
        <v>07.09, 06.14, 06.13, 07.07, 06.15, 06.03, 11.05, 10.05, 08.08, 06.08, 12.05, 08.09, 05.02, 05.05, 03.03, 04.04, 06.02, 09.07, 07.02, 05.01, 07.04, 07.03, 02.02, 08.07, 08.05, 05.08, 04.05, 06.12, 07.06, 08.04, 08.10</v>
      </c>
    </row>
    <row r="33" spans="1:2">
      <c r="A33" t="s">
        <v>292</v>
      </c>
      <c r="B33" t="str">
        <f t="shared" si="0"/>
        <v>07.09, 06.14, 06.13, 07.07, 06.15, 06.03, 11.05, 10.05, 08.08, 06.08, 12.05, 08.09, 05.02, 05.05, 03.03, 04.04, 06.02, 09.07, 07.02, 05.01, 07.04, 07.03, 02.02, 08.07, 08.05, 05.08, 04.05, 06.12, 07.06, 08.04, 08.10, 05.13</v>
      </c>
    </row>
    <row r="34" spans="1:2">
      <c r="A34" t="s">
        <v>283</v>
      </c>
      <c r="B34" t="str">
        <f t="shared" si="0"/>
        <v>07.09, 06.14, 06.13, 07.07, 06.15, 06.03, 11.05, 10.05, 08.08, 06.08, 12.05, 08.09, 05.02, 05.05, 03.03, 04.04, 06.02, 09.07, 07.02, 05.01, 07.04, 07.03, 02.02, 08.07, 08.05, 05.08, 04.05, 06.12, 07.06, 08.04, 08.10, 05.13, 12.06</v>
      </c>
    </row>
  </sheetData>
  <conditionalFormatting sqref="A2:A34">
    <cfRule type="duplicateValues" dxfId="2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StationData</vt:lpstr>
      <vt:lpstr>GridData</vt:lpstr>
      <vt:lpstr>ListLocation</vt:lpstr>
      <vt:lpstr>ForGAMS</vt:lpstr>
      <vt:lpstr>ForGAMSText</vt:lpstr>
      <vt:lpstr>SelectedStation</vt:lpstr>
      <vt:lpstr>NoDuplicates</vt:lpstr>
      <vt:lpstr>UniqueForGAMS</vt:lpstr>
      <vt:lpstr>Sheet6</vt:lpstr>
      <vt:lpstr>UniqueForGAMS (2)</vt:lpstr>
      <vt:lpstr>Catchment Area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A.Jain</cp:lastModifiedBy>
  <dcterms:created xsi:type="dcterms:W3CDTF">2018-08-17T20:06:35Z</dcterms:created>
  <dcterms:modified xsi:type="dcterms:W3CDTF">2018-12-09T03:05:14Z</dcterms:modified>
</cp:coreProperties>
</file>