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R-Draft-Projects\PH-Budget-Data\"/>
    </mc:Choice>
  </mc:AlternateContent>
  <xr:revisionPtr revIDLastSave="0" documentId="13_ncr:1_{A54018C4-BB60-4468-9842-277F39B08705}" xr6:coauthVersionLast="47" xr6:coauthVersionMax="47" xr10:uidLastSave="{00000000-0000-0000-0000-000000000000}"/>
  <bookViews>
    <workbookView xWindow="0" yWindow="0" windowWidth="14400" windowHeight="15600" xr2:uid="{ECFD4592-F3CE-48D9-B691-D56424C05401}"/>
  </bookViews>
  <sheets>
    <sheet name="metadata" sheetId="9" r:id="rId1"/>
    <sheet name="glossary" sheetId="12" r:id="rId2"/>
    <sheet name="appropriations" sheetId="6" r:id="rId3"/>
    <sheet name="saaodb" sheetId="1" r:id="rId4"/>
    <sheet name="gaa_programs" sheetId="5" r:id="rId5"/>
    <sheet name="nep_programs" sheetId="7" r:id="rId6"/>
    <sheet name="sin tax" sheetId="11" r:id="rId7"/>
    <sheet name="pivot_gaa_prog" sheetId="8" r:id="rId8"/>
    <sheet name="scratch" sheetId="2" r:id="rId9"/>
    <sheet name="Sheet2" sheetId="10" r:id="rId10"/>
  </sheets>
  <definedNames>
    <definedName name="_xlnm._FilterDatabase" localSheetId="4" hidden="1">gaa_programs!$A$1:$I$6494</definedName>
    <definedName name="_xlnm._FilterDatabase" localSheetId="3" hidden="1">saaodb!$A$1:$AN$298</definedName>
  </definedNames>
  <calcPr calcId="191029"/>
  <pivotCaches>
    <pivotCache cacheId="1" r:id="rId11"/>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6" i="11" l="1"/>
  <c r="J39" i="11"/>
  <c r="I39" i="11"/>
  <c r="G39" i="11"/>
  <c r="F39" i="11"/>
  <c r="J38" i="11"/>
  <c r="I38" i="11"/>
  <c r="H38" i="11"/>
  <c r="G38" i="11"/>
  <c r="F38" i="11"/>
  <c r="J37" i="11"/>
  <c r="I37" i="11"/>
  <c r="G37" i="11"/>
  <c r="F37" i="11"/>
  <c r="O12" i="11"/>
  <c r="O41" i="11" s="1"/>
  <c r="N12" i="11"/>
  <c r="N41" i="11" s="1"/>
  <c r="M12" i="11"/>
  <c r="L12" i="11"/>
  <c r="J12" i="11"/>
  <c r="K12" i="11"/>
  <c r="L41" i="11"/>
  <c r="K41" i="11"/>
  <c r="I12" i="11"/>
  <c r="I41" i="11" s="1"/>
  <c r="G41" i="11"/>
  <c r="H41" i="11"/>
  <c r="J41" i="11"/>
  <c r="M41" i="11"/>
  <c r="P41" i="11"/>
  <c r="F41" i="11"/>
  <c r="F12" i="11"/>
  <c r="G12" i="11"/>
  <c r="H12" i="11"/>
  <c r="K36" i="11"/>
  <c r="K37" i="11"/>
  <c r="K38" i="11"/>
  <c r="K39" i="11"/>
  <c r="L37" i="11"/>
  <c r="M37" i="11"/>
  <c r="L38" i="11"/>
  <c r="M38" i="11"/>
  <c r="L39" i="11"/>
  <c r="M39" i="11"/>
  <c r="N39" i="11"/>
  <c r="N38" i="11"/>
  <c r="C36" i="11"/>
  <c r="D36" i="11"/>
  <c r="E36" i="11"/>
  <c r="F36" i="11"/>
  <c r="G36" i="11"/>
  <c r="I36" i="11"/>
  <c r="J36" i="11"/>
  <c r="L36" i="11"/>
  <c r="M36" i="11"/>
  <c r="N36" i="11"/>
  <c r="O36" i="11"/>
  <c r="P36" i="11"/>
  <c r="N37" i="11"/>
  <c r="J14" i="11"/>
  <c r="K24" i="6"/>
  <c r="K3" i="6" s="1"/>
  <c r="K73" i="6" s="1"/>
  <c r="O73" i="6"/>
  <c r="G294" i="6"/>
  <c r="G340" i="6"/>
  <c r="G339" i="6"/>
  <c r="G338" i="6"/>
  <c r="G337" i="6"/>
  <c r="G336" i="6"/>
  <c r="G335" i="6"/>
  <c r="G334" i="6"/>
  <c r="G333" i="6"/>
  <c r="G332" i="6"/>
  <c r="B188" i="6"/>
  <c r="B150" i="6"/>
  <c r="C188" i="6"/>
  <c r="O188" i="6"/>
  <c r="N188" i="6"/>
  <c r="M188" i="6"/>
  <c r="L188" i="6"/>
  <c r="K188" i="6"/>
  <c r="J188" i="6"/>
  <c r="I188" i="6"/>
  <c r="H188" i="6"/>
  <c r="G188" i="6"/>
  <c r="F188" i="6"/>
  <c r="E188" i="6"/>
  <c r="D188" i="6"/>
  <c r="C150" i="6"/>
  <c r="D150" i="6"/>
  <c r="E150" i="6"/>
  <c r="F150" i="6"/>
  <c r="G150" i="6"/>
  <c r="E115" i="6"/>
  <c r="E77" i="6"/>
  <c r="N73" i="6"/>
  <c r="M73" i="6"/>
  <c r="L73" i="6"/>
  <c r="J73" i="6"/>
  <c r="I73" i="6"/>
  <c r="H73" i="6"/>
  <c r="G73" i="6"/>
  <c r="F73" i="6"/>
  <c r="D115" i="6"/>
  <c r="E3" i="6"/>
  <c r="D135" i="6"/>
  <c r="C135" i="6"/>
  <c r="B135" i="6"/>
  <c r="C115" i="6"/>
  <c r="B115" i="6"/>
  <c r="D77" i="6"/>
  <c r="C77" i="6"/>
  <c r="B77" i="6"/>
  <c r="B41" i="6"/>
  <c r="B61" i="6"/>
  <c r="B3" i="6"/>
  <c r="C61" i="6"/>
  <c r="C41" i="6"/>
  <c r="C3" i="6"/>
  <c r="D61" i="6"/>
  <c r="D41" i="6"/>
  <c r="D3" i="6"/>
  <c r="F115" i="6"/>
  <c r="F146" i="6" s="1"/>
  <c r="E135" i="6"/>
  <c r="O150" i="6"/>
  <c r="N150" i="6"/>
  <c r="M150" i="6"/>
  <c r="L150" i="6"/>
  <c r="K150" i="6"/>
  <c r="J150" i="6"/>
  <c r="I150" i="6"/>
  <c r="H150" i="6"/>
  <c r="E61" i="6"/>
  <c r="N146" i="6"/>
  <c r="M146" i="6"/>
  <c r="L146" i="6"/>
  <c r="K146" i="6"/>
  <c r="J146" i="6"/>
  <c r="I146" i="6"/>
  <c r="H146" i="6"/>
  <c r="G146" i="6"/>
  <c r="E41" i="6"/>
  <c r="H37" i="11" l="1"/>
  <c r="H39" i="11"/>
  <c r="G341" i="6"/>
  <c r="B208" i="6"/>
  <c r="C208" i="6"/>
  <c r="E208" i="6"/>
  <c r="D208" i="6"/>
  <c r="F208" i="6"/>
  <c r="G208" i="6"/>
  <c r="M208" i="6"/>
  <c r="B73" i="6"/>
  <c r="H208" i="6"/>
  <c r="K208" i="6"/>
  <c r="J208" i="6"/>
  <c r="D73" i="6"/>
  <c r="O208" i="6"/>
  <c r="N208" i="6"/>
  <c r="C73" i="6"/>
  <c r="E73" i="6"/>
  <c r="L208" i="6"/>
  <c r="B146" i="6"/>
  <c r="C146" i="6"/>
  <c r="D146" i="6"/>
  <c r="I208" i="6"/>
  <c r="E146" i="6"/>
  <c r="I110" i="5"/>
  <c r="H110" i="5"/>
  <c r="I114" i="5"/>
  <c r="F114" i="5"/>
  <c r="E114" i="5"/>
  <c r="I112" i="5"/>
  <c r="F112" i="5"/>
  <c r="E112" i="5"/>
  <c r="I2" i="5"/>
  <c r="H2" i="5"/>
  <c r="F2" i="5"/>
  <c r="H2" i="7"/>
  <c r="I2" i="7"/>
  <c r="F2" i="7"/>
  <c r="I23" i="7"/>
  <c r="F23" i="7"/>
  <c r="E21" i="7"/>
  <c r="E23" i="7"/>
  <c r="I21" i="7"/>
  <c r="F21" i="7"/>
  <c r="H332" i="6"/>
  <c r="I332" i="6"/>
  <c r="J332" i="6"/>
  <c r="K332" i="6"/>
  <c r="L332" i="6"/>
  <c r="M332" i="6"/>
  <c r="N332" i="6"/>
  <c r="O332" i="6"/>
  <c r="H333" i="6"/>
  <c r="I333" i="6"/>
  <c r="J333" i="6"/>
  <c r="K333" i="6"/>
  <c r="L333" i="6"/>
  <c r="M333" i="6"/>
  <c r="N333" i="6"/>
  <c r="O333" i="6"/>
  <c r="H334" i="6"/>
  <c r="I334" i="6"/>
  <c r="J334" i="6"/>
  <c r="K334" i="6"/>
  <c r="L334" i="6"/>
  <c r="M334" i="6"/>
  <c r="N334" i="6"/>
  <c r="O334" i="6"/>
  <c r="H335" i="6"/>
  <c r="I335" i="6"/>
  <c r="J335" i="6"/>
  <c r="K335" i="6"/>
  <c r="L335" i="6"/>
  <c r="M335" i="6"/>
  <c r="N335" i="6"/>
  <c r="O335" i="6"/>
  <c r="H336" i="6"/>
  <c r="I336" i="6"/>
  <c r="J336" i="6"/>
  <c r="K336" i="6"/>
  <c r="L336" i="6"/>
  <c r="M336" i="6"/>
  <c r="N336" i="6"/>
  <c r="O336" i="6"/>
  <c r="H337" i="6"/>
  <c r="I337" i="6"/>
  <c r="J337" i="6"/>
  <c r="K337" i="6"/>
  <c r="L337" i="6"/>
  <c r="M337" i="6"/>
  <c r="N337" i="6"/>
  <c r="O337" i="6"/>
  <c r="H338" i="6"/>
  <c r="I338" i="6"/>
  <c r="J338" i="6"/>
  <c r="K338" i="6"/>
  <c r="L338" i="6"/>
  <c r="M338" i="6"/>
  <c r="N338" i="6"/>
  <c r="O338" i="6"/>
  <c r="H339" i="6"/>
  <c r="I339" i="6"/>
  <c r="J339" i="6"/>
  <c r="K339" i="6"/>
  <c r="L339" i="6"/>
  <c r="M339" i="6"/>
  <c r="N339" i="6"/>
  <c r="O339" i="6"/>
  <c r="H340" i="6"/>
  <c r="I340" i="6"/>
  <c r="J340" i="6"/>
  <c r="K340" i="6"/>
  <c r="L340" i="6"/>
  <c r="M340" i="6"/>
  <c r="N340" i="6"/>
  <c r="O340" i="6"/>
  <c r="A340" i="6"/>
  <c r="A339" i="6"/>
  <c r="A338" i="6"/>
  <c r="A337" i="6"/>
  <c r="A336" i="6"/>
  <c r="A335" i="6"/>
  <c r="A334" i="6"/>
  <c r="A333" i="6"/>
  <c r="A332" i="6"/>
  <c r="H329" i="6"/>
  <c r="H294" i="6"/>
  <c r="I329" i="6"/>
  <c r="J329" i="6"/>
  <c r="K329" i="6"/>
  <c r="L329" i="6"/>
  <c r="M329" i="6"/>
  <c r="O329" i="6"/>
  <c r="N329" i="6"/>
  <c r="N341" i="6" l="1"/>
  <c r="M341" i="6"/>
  <c r="L341" i="6"/>
  <c r="K341" i="6"/>
  <c r="O341" i="6"/>
  <c r="J341" i="6"/>
  <c r="I341" i="6"/>
  <c r="H341" i="6"/>
</calcChain>
</file>

<file path=xl/sharedStrings.xml><?xml version="1.0" encoding="utf-8"?>
<sst xmlns="http://schemas.openxmlformats.org/spreadsheetml/2006/main" count="29353" uniqueCount="1277">
  <si>
    <r>
      <rPr>
        <sz val="6"/>
        <rFont val="Liberation Sans Narrow"/>
        <family val="2"/>
      </rPr>
      <t>Congress of the Philippines</t>
    </r>
  </si>
  <si>
    <r>
      <rPr>
        <sz val="6"/>
        <rFont val="Liberation Sans Narrow"/>
        <family val="2"/>
      </rPr>
      <t>Office of the President</t>
    </r>
  </si>
  <si>
    <r>
      <rPr>
        <sz val="6"/>
        <rFont val="Liberation Sans Narrow"/>
        <family val="2"/>
      </rPr>
      <t>Office of the Vice-President</t>
    </r>
  </si>
  <si>
    <r>
      <rPr>
        <sz val="6"/>
        <rFont val="Liberation Sans Narrow"/>
        <family val="2"/>
      </rPr>
      <t>Department of Agrarian Reform</t>
    </r>
  </si>
  <si>
    <r>
      <rPr>
        <sz val="6"/>
        <rFont val="Liberation Sans Narrow"/>
        <family val="2"/>
      </rPr>
      <t>Department of Agriculture</t>
    </r>
  </si>
  <si>
    <r>
      <rPr>
        <sz val="6"/>
        <rFont val="Liberation Sans Narrow"/>
        <family val="2"/>
      </rPr>
      <t>Department of Budget and Management</t>
    </r>
  </si>
  <si>
    <r>
      <rPr>
        <sz val="6"/>
        <rFont val="Liberation Sans Narrow"/>
        <family val="2"/>
      </rPr>
      <t>Department of Education</t>
    </r>
  </si>
  <si>
    <r>
      <rPr>
        <sz val="6"/>
        <rFont val="Liberation Sans Narrow"/>
        <family val="2"/>
      </rPr>
      <t>State Universities and Colleges</t>
    </r>
  </si>
  <si>
    <r>
      <rPr>
        <sz val="6"/>
        <rFont val="Liberation Sans Narrow"/>
        <family val="2"/>
      </rPr>
      <t>Department of Energy</t>
    </r>
  </si>
  <si>
    <r>
      <rPr>
        <sz val="6"/>
        <rFont val="Liberation Sans Narrow"/>
        <family val="2"/>
      </rPr>
      <t>Department of Environment and Natural Resources</t>
    </r>
  </si>
  <si>
    <r>
      <rPr>
        <sz val="6"/>
        <rFont val="Liberation Sans Narrow"/>
        <family val="2"/>
      </rPr>
      <t>Department of Finance</t>
    </r>
  </si>
  <si>
    <r>
      <rPr>
        <sz val="6"/>
        <rFont val="Liberation Sans Narrow"/>
        <family val="2"/>
      </rPr>
      <t>Department of Foreign Affairs</t>
    </r>
  </si>
  <si>
    <r>
      <rPr>
        <sz val="6"/>
        <rFont val="Liberation Sans Narrow"/>
        <family val="2"/>
      </rPr>
      <t>Department of Health</t>
    </r>
  </si>
  <si>
    <r>
      <rPr>
        <sz val="6"/>
        <rFont val="Liberation Sans Narrow"/>
        <family val="2"/>
      </rPr>
      <t>Department of Human Settlements and Urban Developm</t>
    </r>
  </si>
  <si>
    <r>
      <rPr>
        <sz val="6"/>
        <rFont val="Liberation Sans Narrow"/>
        <family val="2"/>
      </rPr>
      <t>Department of Information and Communications Tech.</t>
    </r>
  </si>
  <si>
    <r>
      <rPr>
        <sz val="6"/>
        <rFont val="Liberation Sans Narrow"/>
        <family val="2"/>
      </rPr>
      <t>Department of the Interior and Local Government</t>
    </r>
  </si>
  <si>
    <r>
      <rPr>
        <sz val="6"/>
        <rFont val="Liberation Sans Narrow"/>
        <family val="2"/>
      </rPr>
      <t>Department of Justice</t>
    </r>
  </si>
  <si>
    <r>
      <rPr>
        <sz val="6"/>
        <rFont val="Liberation Sans Narrow"/>
        <family val="2"/>
      </rPr>
      <t>Department of Labor and Employment</t>
    </r>
  </si>
  <si>
    <r>
      <rPr>
        <sz val="6"/>
        <rFont val="Liberation Sans Narrow"/>
        <family val="2"/>
      </rPr>
      <t>Department of National Defense</t>
    </r>
  </si>
  <si>
    <r>
      <rPr>
        <sz val="6"/>
        <rFont val="Liberation Sans Narrow"/>
        <family val="2"/>
      </rPr>
      <t>Department of Public Works and Highways</t>
    </r>
  </si>
  <si>
    <r>
      <rPr>
        <sz val="6"/>
        <rFont val="Liberation Sans Narrow"/>
        <family val="2"/>
      </rPr>
      <t>Department of Science and Technology</t>
    </r>
  </si>
  <si>
    <r>
      <rPr>
        <sz val="6"/>
        <rFont val="Liberation Sans Narrow"/>
        <family val="2"/>
      </rPr>
      <t>Department of Social Welfare and Development</t>
    </r>
  </si>
  <si>
    <r>
      <rPr>
        <sz val="6"/>
        <rFont val="Liberation Sans Narrow"/>
        <family val="2"/>
      </rPr>
      <t>Department of Tourism</t>
    </r>
  </si>
  <si>
    <r>
      <rPr>
        <sz val="6"/>
        <rFont val="Liberation Sans Narrow"/>
        <family val="2"/>
      </rPr>
      <t>Department of Trade and Industry</t>
    </r>
  </si>
  <si>
    <r>
      <rPr>
        <sz val="6"/>
        <rFont val="Liberation Sans Narrow"/>
        <family val="2"/>
      </rPr>
      <t>Department of Transportation</t>
    </r>
  </si>
  <si>
    <r>
      <rPr>
        <sz val="6"/>
        <rFont val="Liberation Sans Narrow"/>
        <family val="2"/>
      </rPr>
      <t>National Economic and Development Authority</t>
    </r>
  </si>
  <si>
    <r>
      <rPr>
        <sz val="6"/>
        <rFont val="Liberation Sans Narrow"/>
        <family val="2"/>
      </rPr>
      <t>Presidential Communications Operations Office</t>
    </r>
  </si>
  <si>
    <r>
      <rPr>
        <sz val="6"/>
        <rFont val="Liberation Sans Narrow"/>
        <family val="2"/>
      </rPr>
      <t>Other Executive Offices</t>
    </r>
  </si>
  <si>
    <r>
      <rPr>
        <sz val="6"/>
        <rFont val="Liberation Sans Narrow"/>
        <family val="2"/>
      </rPr>
      <t>Joint Legislative-Executive Councils</t>
    </r>
  </si>
  <si>
    <r>
      <rPr>
        <sz val="6"/>
        <rFont val="Liberation Sans Narrow"/>
        <family val="2"/>
      </rPr>
      <t>The Judiciary</t>
    </r>
  </si>
  <si>
    <r>
      <rPr>
        <sz val="6"/>
        <rFont val="Liberation Sans Narrow"/>
        <family val="2"/>
      </rPr>
      <t>Civil Service Commission</t>
    </r>
  </si>
  <si>
    <r>
      <rPr>
        <sz val="6"/>
        <rFont val="Liberation Sans Narrow"/>
        <family val="2"/>
      </rPr>
      <t>Commission on Audit</t>
    </r>
  </si>
  <si>
    <r>
      <rPr>
        <sz val="6"/>
        <rFont val="Liberation Sans Narrow"/>
        <family val="2"/>
      </rPr>
      <t>Commission on Elections</t>
    </r>
  </si>
  <si>
    <r>
      <rPr>
        <sz val="6"/>
        <rFont val="Liberation Sans Narrow"/>
        <family val="2"/>
      </rPr>
      <t>Office of the Ombudsman</t>
    </r>
  </si>
  <si>
    <r>
      <rPr>
        <sz val="6"/>
        <rFont val="Liberation Sans Narrow"/>
        <family val="2"/>
      </rPr>
      <t>Commission on Human Rights</t>
    </r>
  </si>
  <si>
    <t>Congress of the Philippines</t>
  </si>
  <si>
    <t>Office of the President</t>
  </si>
  <si>
    <t>Office of the Vice-President</t>
  </si>
  <si>
    <t>Department of Agrarian Reform</t>
  </si>
  <si>
    <t>Department of Agriculture</t>
  </si>
  <si>
    <t>Department of Budget and Management</t>
  </si>
  <si>
    <t>Department of Education</t>
  </si>
  <si>
    <t>State Universities and Colleges</t>
  </si>
  <si>
    <t>Department of Energy</t>
  </si>
  <si>
    <t>Department of Environment and Natural Resources</t>
  </si>
  <si>
    <t>Department of Finance</t>
  </si>
  <si>
    <t>Department of Foreign Affairs</t>
  </si>
  <si>
    <t>Department of Health</t>
  </si>
  <si>
    <t>Department of Human Settlements and Urban Developm</t>
  </si>
  <si>
    <t>Department of the Interior and Local Government</t>
  </si>
  <si>
    <t>Department of Justice</t>
  </si>
  <si>
    <t>Department of Labor and Employment</t>
  </si>
  <si>
    <t>Department of National Defense</t>
  </si>
  <si>
    <t>Department of Public Works and Highways</t>
  </si>
  <si>
    <t>Department of Science and Technology</t>
  </si>
  <si>
    <t>Department of Social Welfare and Development</t>
  </si>
  <si>
    <t>Department of Tourism</t>
  </si>
  <si>
    <t>Department of Trade and Industry</t>
  </si>
  <si>
    <t>Department of Transportation</t>
  </si>
  <si>
    <t>National Economic and Development Authority</t>
  </si>
  <si>
    <t>Presidential Communications Operations Office</t>
  </si>
  <si>
    <t>Other Executive Offices</t>
  </si>
  <si>
    <t>Joint Legislative-Executive Councils</t>
  </si>
  <si>
    <t>The Judiciary</t>
  </si>
  <si>
    <t>Civil Service Commission</t>
  </si>
  <si>
    <t>Commission on Audit</t>
  </si>
  <si>
    <t>Commission on Elections</t>
  </si>
  <si>
    <t>Office of the Ombudsman</t>
  </si>
  <si>
    <t>Commission on Human Rights</t>
  </si>
  <si>
    <t>FY</t>
  </si>
  <si>
    <t>Particular</t>
  </si>
  <si>
    <t>-</t>
  </si>
  <si>
    <t>PS</t>
  </si>
  <si>
    <t>MOOE</t>
  </si>
  <si>
    <t>CO</t>
  </si>
  <si>
    <t>TOTAL</t>
  </si>
  <si>
    <t>FINEX</t>
  </si>
  <si>
    <t>Appropriations</t>
  </si>
  <si>
    <t>Adjustments</t>
  </si>
  <si>
    <t>Allotments</t>
  </si>
  <si>
    <t>Available Appropriations</t>
  </si>
  <si>
    <t>Obligations Incurred</t>
  </si>
  <si>
    <t>Unobligated Allotments</t>
  </si>
  <si>
    <t>Disbursements</t>
  </si>
  <si>
    <r>
      <rPr>
        <sz val="5"/>
        <rFont val="Liberation Sans Narrow"/>
        <family val="2"/>
      </rPr>
      <t>Congress of the Philippines</t>
    </r>
  </si>
  <si>
    <r>
      <rPr>
        <sz val="5"/>
        <rFont val="Liberation Sans Narrow"/>
        <family val="2"/>
      </rPr>
      <t>Office of the President</t>
    </r>
  </si>
  <si>
    <r>
      <rPr>
        <sz val="5"/>
        <rFont val="Liberation Sans Narrow"/>
        <family val="2"/>
      </rPr>
      <t>Office of the Vice-President</t>
    </r>
  </si>
  <si>
    <r>
      <rPr>
        <sz val="5"/>
        <rFont val="Liberation Sans Narrow"/>
        <family val="2"/>
      </rPr>
      <t>Department of Agrarian Reform</t>
    </r>
  </si>
  <si>
    <r>
      <rPr>
        <sz val="5"/>
        <rFont val="Liberation Sans Narrow"/>
        <family val="2"/>
      </rPr>
      <t>Department of Agriculture</t>
    </r>
  </si>
  <si>
    <r>
      <rPr>
        <sz val="5"/>
        <rFont val="Liberation Sans Narrow"/>
        <family val="2"/>
      </rPr>
      <t>Department of Budget and Management</t>
    </r>
  </si>
  <si>
    <r>
      <rPr>
        <sz val="5"/>
        <rFont val="Liberation Sans Narrow"/>
        <family val="2"/>
      </rPr>
      <t>Department of Education</t>
    </r>
  </si>
  <si>
    <r>
      <rPr>
        <sz val="5"/>
        <rFont val="Liberation Sans Narrow"/>
        <family val="2"/>
      </rPr>
      <t>State Universities and Colleges</t>
    </r>
  </si>
  <si>
    <r>
      <rPr>
        <sz val="5"/>
        <rFont val="Liberation Sans Narrow"/>
        <family val="2"/>
      </rPr>
      <t>Department of Energy</t>
    </r>
  </si>
  <si>
    <r>
      <rPr>
        <sz val="5"/>
        <rFont val="Liberation Sans Narrow"/>
        <family val="2"/>
      </rPr>
      <t>Department of Environment and Natural Resources</t>
    </r>
  </si>
  <si>
    <r>
      <rPr>
        <sz val="5"/>
        <rFont val="Liberation Sans Narrow"/>
        <family val="2"/>
      </rPr>
      <t>Department of Finance</t>
    </r>
  </si>
  <si>
    <r>
      <rPr>
        <sz val="5"/>
        <rFont val="Liberation Sans Narrow"/>
        <family val="2"/>
      </rPr>
      <t>Department of Foreign Affairs</t>
    </r>
  </si>
  <si>
    <r>
      <rPr>
        <sz val="5"/>
        <rFont val="Liberation Sans Narrow"/>
        <family val="2"/>
      </rPr>
      <t>Department of Health</t>
    </r>
  </si>
  <si>
    <r>
      <rPr>
        <sz val="5"/>
        <rFont val="Liberation Sans Narrow"/>
        <family val="2"/>
      </rPr>
      <t>Department of Human Settlements and Urban Developme</t>
    </r>
  </si>
  <si>
    <r>
      <rPr>
        <sz val="5"/>
        <rFont val="Liberation Sans Narrow"/>
        <family val="2"/>
      </rPr>
      <t>Department of Information and Communications Tech.</t>
    </r>
  </si>
  <si>
    <r>
      <rPr>
        <sz val="5"/>
        <rFont val="Liberation Sans Narrow"/>
        <family val="2"/>
      </rPr>
      <t>Department of the Interior and Local Government</t>
    </r>
  </si>
  <si>
    <r>
      <rPr>
        <sz val="5"/>
        <rFont val="Liberation Sans Narrow"/>
        <family val="2"/>
      </rPr>
      <t>Department of Justice</t>
    </r>
  </si>
  <si>
    <r>
      <rPr>
        <sz val="5"/>
        <rFont val="Liberation Sans Narrow"/>
        <family val="2"/>
      </rPr>
      <t>Department of Labor and Employment</t>
    </r>
  </si>
  <si>
    <r>
      <rPr>
        <sz val="5"/>
        <rFont val="Liberation Sans Narrow"/>
        <family val="2"/>
      </rPr>
      <t>Department of National Defense</t>
    </r>
  </si>
  <si>
    <r>
      <rPr>
        <sz val="5"/>
        <rFont val="Liberation Sans Narrow"/>
        <family val="2"/>
      </rPr>
      <t>Department of Public Works and Highways</t>
    </r>
  </si>
  <si>
    <r>
      <rPr>
        <sz val="5"/>
        <rFont val="Liberation Sans Narrow"/>
        <family val="2"/>
      </rPr>
      <t>Department of Science and Technology</t>
    </r>
  </si>
  <si>
    <r>
      <rPr>
        <sz val="5"/>
        <rFont val="Liberation Sans Narrow"/>
        <family val="2"/>
      </rPr>
      <t>Department of Social Welfare and Development</t>
    </r>
  </si>
  <si>
    <r>
      <rPr>
        <sz val="5"/>
        <rFont val="Liberation Sans Narrow"/>
        <family val="2"/>
      </rPr>
      <t>Department of Tourism</t>
    </r>
  </si>
  <si>
    <r>
      <rPr>
        <sz val="5"/>
        <rFont val="Liberation Sans Narrow"/>
        <family val="2"/>
      </rPr>
      <t>Department of Trade and Industry</t>
    </r>
  </si>
  <si>
    <r>
      <rPr>
        <sz val="5"/>
        <rFont val="Liberation Sans Narrow"/>
        <family val="2"/>
      </rPr>
      <t>Department of Transportation</t>
    </r>
  </si>
  <si>
    <r>
      <rPr>
        <sz val="5"/>
        <rFont val="Liberation Sans Narrow"/>
        <family val="2"/>
      </rPr>
      <t>National Economic and Development Authority</t>
    </r>
  </si>
  <si>
    <r>
      <rPr>
        <sz val="5"/>
        <rFont val="Liberation Sans Narrow"/>
        <family val="2"/>
      </rPr>
      <t>Presidential Communications Operations Office</t>
    </r>
  </si>
  <si>
    <r>
      <rPr>
        <sz val="5"/>
        <rFont val="Liberation Sans Narrow"/>
        <family val="2"/>
      </rPr>
      <t>Other Executive Offices</t>
    </r>
  </si>
  <si>
    <r>
      <rPr>
        <sz val="5"/>
        <rFont val="Liberation Sans Narrow"/>
        <family val="2"/>
      </rPr>
      <t>Joint Legislative-Executive Councils</t>
    </r>
  </si>
  <si>
    <r>
      <rPr>
        <sz val="5"/>
        <rFont val="Liberation Sans Narrow"/>
        <family val="2"/>
      </rPr>
      <t>The Judiciary</t>
    </r>
  </si>
  <si>
    <r>
      <rPr>
        <sz val="5"/>
        <rFont val="Liberation Sans Narrow"/>
        <family val="2"/>
      </rPr>
      <t>Civil Service Commission</t>
    </r>
  </si>
  <si>
    <r>
      <rPr>
        <sz val="5"/>
        <rFont val="Liberation Sans Narrow"/>
        <family val="2"/>
      </rPr>
      <t>Commission on Audit</t>
    </r>
  </si>
  <si>
    <r>
      <rPr>
        <sz val="5"/>
        <rFont val="Liberation Sans Narrow"/>
        <family val="2"/>
      </rPr>
      <t>Commission on Elections</t>
    </r>
  </si>
  <si>
    <r>
      <rPr>
        <sz val="5"/>
        <rFont val="Liberation Sans Narrow"/>
        <family val="2"/>
      </rPr>
      <t>Office of the Ombudsman</t>
    </r>
  </si>
  <si>
    <r>
      <rPr>
        <sz val="5"/>
        <rFont val="Liberation Sans Narrow"/>
        <family val="2"/>
      </rPr>
      <t>Commission on Human Rights</t>
    </r>
  </si>
  <si>
    <t>Expense_Class</t>
  </si>
  <si>
    <r>
      <rPr>
        <sz val="6.5"/>
        <rFont val="Liberation Sans Narrow"/>
        <family val="2"/>
      </rPr>
      <t>Congress of the Philippines</t>
    </r>
  </si>
  <si>
    <r>
      <rPr>
        <sz val="6.5"/>
        <rFont val="Liberation Sans Narrow"/>
        <family val="2"/>
      </rPr>
      <t>Office of the President</t>
    </r>
  </si>
  <si>
    <r>
      <rPr>
        <sz val="6.5"/>
        <rFont val="Liberation Sans Narrow"/>
        <family val="2"/>
      </rPr>
      <t>Office of the Vice-President</t>
    </r>
  </si>
  <si>
    <r>
      <rPr>
        <sz val="6.5"/>
        <rFont val="Liberation Sans Narrow"/>
        <family val="2"/>
      </rPr>
      <t>Department of Agrarian Reform</t>
    </r>
  </si>
  <si>
    <r>
      <rPr>
        <sz val="6.5"/>
        <rFont val="Liberation Sans Narrow"/>
        <family val="2"/>
      </rPr>
      <t>Department of Agriculture</t>
    </r>
  </si>
  <si>
    <r>
      <rPr>
        <sz val="6.5"/>
        <rFont val="Liberation Sans Narrow"/>
        <family val="2"/>
      </rPr>
      <t>Department of Budget and Management</t>
    </r>
  </si>
  <si>
    <r>
      <rPr>
        <sz val="6.5"/>
        <rFont val="Liberation Sans Narrow"/>
        <family val="2"/>
      </rPr>
      <t>Department of Education</t>
    </r>
  </si>
  <si>
    <r>
      <rPr>
        <sz val="6.5"/>
        <rFont val="Liberation Sans Narrow"/>
        <family val="2"/>
      </rPr>
      <t>State Universities and Colleges</t>
    </r>
  </si>
  <si>
    <r>
      <rPr>
        <sz val="6.5"/>
        <rFont val="Liberation Sans Narrow"/>
        <family val="2"/>
      </rPr>
      <t>Department of Energy</t>
    </r>
  </si>
  <si>
    <r>
      <rPr>
        <sz val="6.5"/>
        <rFont val="Liberation Sans Narrow"/>
        <family val="2"/>
      </rPr>
      <t>Department of Environment and Natural Resources</t>
    </r>
  </si>
  <si>
    <r>
      <rPr>
        <sz val="6.5"/>
        <rFont val="Liberation Sans Narrow"/>
        <family val="2"/>
      </rPr>
      <t>Department of Finance</t>
    </r>
  </si>
  <si>
    <r>
      <rPr>
        <sz val="6.5"/>
        <rFont val="Liberation Sans Narrow"/>
        <family val="2"/>
      </rPr>
      <t>Department of Foreign Affairs</t>
    </r>
  </si>
  <si>
    <r>
      <rPr>
        <sz val="6.5"/>
        <rFont val="Liberation Sans Narrow"/>
        <family val="2"/>
      </rPr>
      <t>Department of Health</t>
    </r>
  </si>
  <si>
    <r>
      <rPr>
        <sz val="6.5"/>
        <rFont val="Liberation Sans Narrow"/>
        <family val="2"/>
      </rPr>
      <t>Department of Information and Communications Tech.</t>
    </r>
  </si>
  <si>
    <r>
      <rPr>
        <sz val="6.5"/>
        <rFont val="Liberation Sans Narrow"/>
        <family val="2"/>
      </rPr>
      <t>Department of the Interior and Local Government</t>
    </r>
  </si>
  <si>
    <r>
      <rPr>
        <sz val="6.5"/>
        <rFont val="Liberation Sans Narrow"/>
        <family val="2"/>
      </rPr>
      <t>Department of Justice</t>
    </r>
  </si>
  <si>
    <r>
      <rPr>
        <sz val="6.5"/>
        <rFont val="Liberation Sans Narrow"/>
        <family val="2"/>
      </rPr>
      <t>Department of Labor and Employment</t>
    </r>
  </si>
  <si>
    <r>
      <rPr>
        <sz val="6.5"/>
        <rFont val="Liberation Sans Narrow"/>
        <family val="2"/>
      </rPr>
      <t>Department of National Defense</t>
    </r>
  </si>
  <si>
    <r>
      <rPr>
        <sz val="6.5"/>
        <rFont val="Liberation Sans Narrow"/>
        <family val="2"/>
      </rPr>
      <t>Department of Public Works and Highways</t>
    </r>
  </si>
  <si>
    <r>
      <rPr>
        <sz val="6.5"/>
        <rFont val="Liberation Sans Narrow"/>
        <family val="2"/>
      </rPr>
      <t>Department of Science and Technology</t>
    </r>
  </si>
  <si>
    <r>
      <rPr>
        <sz val="6.5"/>
        <rFont val="Liberation Sans Narrow"/>
        <family val="2"/>
      </rPr>
      <t>Department of Social Welfare and Development</t>
    </r>
  </si>
  <si>
    <r>
      <rPr>
        <sz val="6.5"/>
        <rFont val="Liberation Sans Narrow"/>
        <family val="2"/>
      </rPr>
      <t>Department of Tourism</t>
    </r>
  </si>
  <si>
    <r>
      <rPr>
        <sz val="6.5"/>
        <rFont val="Liberation Sans Narrow"/>
        <family val="2"/>
      </rPr>
      <t>Department of Trade and Industry</t>
    </r>
  </si>
  <si>
    <r>
      <rPr>
        <sz val="6.5"/>
        <rFont val="Liberation Sans Narrow"/>
        <family val="2"/>
      </rPr>
      <t>Department of Transportation</t>
    </r>
  </si>
  <si>
    <r>
      <rPr>
        <sz val="6.5"/>
        <rFont val="Liberation Sans Narrow"/>
        <family val="2"/>
      </rPr>
      <t>National Economic and Development Authority</t>
    </r>
  </si>
  <si>
    <r>
      <rPr>
        <sz val="6.5"/>
        <rFont val="Liberation Sans Narrow"/>
        <family val="2"/>
      </rPr>
      <t>Presidential Communications Operations Office</t>
    </r>
  </si>
  <si>
    <r>
      <rPr>
        <sz val="6.5"/>
        <rFont val="Liberation Sans Narrow"/>
        <family val="2"/>
      </rPr>
      <t>Other Executive Offices</t>
    </r>
  </si>
  <si>
    <r>
      <rPr>
        <sz val="6.5"/>
        <rFont val="Liberation Sans Narrow"/>
        <family val="2"/>
      </rPr>
      <t>Autonomous Region in Muslim Mindanao</t>
    </r>
  </si>
  <si>
    <r>
      <rPr>
        <sz val="6.5"/>
        <rFont val="Liberation Sans Narrow"/>
        <family val="2"/>
      </rPr>
      <t>Joint Legislative-Executive Councils</t>
    </r>
  </si>
  <si>
    <r>
      <rPr>
        <sz val="6.5"/>
        <rFont val="Liberation Sans Narrow"/>
        <family val="2"/>
      </rPr>
      <t>The Judiciary</t>
    </r>
  </si>
  <si>
    <r>
      <rPr>
        <sz val="6.5"/>
        <rFont val="Liberation Sans Narrow"/>
        <family val="2"/>
      </rPr>
      <t>Civil Service Commission</t>
    </r>
  </si>
  <si>
    <r>
      <rPr>
        <sz val="6.5"/>
        <rFont val="Liberation Sans Narrow"/>
        <family val="2"/>
      </rPr>
      <t>Commission on Audit</t>
    </r>
  </si>
  <si>
    <r>
      <rPr>
        <sz val="6.5"/>
        <rFont val="Liberation Sans Narrow"/>
        <family val="2"/>
      </rPr>
      <t>Commission on Elections</t>
    </r>
  </si>
  <si>
    <r>
      <rPr>
        <sz val="6.5"/>
        <rFont val="Liberation Sans Narrow"/>
        <family val="2"/>
      </rPr>
      <t>Office of the Ombudsman</t>
    </r>
  </si>
  <si>
    <r>
      <rPr>
        <sz val="6.5"/>
        <rFont val="Liberation Sans Narrow"/>
        <family val="2"/>
      </rPr>
      <t>Commission on Human Rights</t>
    </r>
  </si>
  <si>
    <t>Autonomous Region in Muslim Mindanao</t>
  </si>
  <si>
    <r>
      <rPr>
        <sz val="6"/>
        <color rgb="FF520054"/>
        <rFont val="Liberation Sans Narrow"/>
        <family val="2"/>
      </rPr>
      <t>Congress of the Philippines</t>
    </r>
  </si>
  <si>
    <r>
      <rPr>
        <sz val="6"/>
        <color rgb="FF520054"/>
        <rFont val="Liberation Sans Narrow"/>
        <family val="2"/>
      </rPr>
      <t>Office of the President</t>
    </r>
  </si>
  <si>
    <r>
      <rPr>
        <sz val="6"/>
        <color rgb="FF520054"/>
        <rFont val="Liberation Sans Narrow"/>
        <family val="2"/>
      </rPr>
      <t>Office of the Vice-President</t>
    </r>
  </si>
  <si>
    <r>
      <rPr>
        <sz val="6"/>
        <color rgb="FF520054"/>
        <rFont val="Liberation Sans Narrow"/>
        <family val="2"/>
      </rPr>
      <t>Department of Agrarian Reform</t>
    </r>
  </si>
  <si>
    <r>
      <rPr>
        <sz val="6"/>
        <color rgb="FF520054"/>
        <rFont val="Liberation Sans Narrow"/>
        <family val="2"/>
      </rPr>
      <t>Department of Agriculture</t>
    </r>
  </si>
  <si>
    <r>
      <rPr>
        <sz val="6"/>
        <color rgb="FF520054"/>
        <rFont val="Liberation Sans Narrow"/>
        <family val="2"/>
      </rPr>
      <t>Department of Budget and Management</t>
    </r>
  </si>
  <si>
    <r>
      <rPr>
        <sz val="6"/>
        <color rgb="FF520054"/>
        <rFont val="Liberation Sans Narrow"/>
        <family val="2"/>
      </rPr>
      <t>Department of Education</t>
    </r>
  </si>
  <si>
    <r>
      <rPr>
        <sz val="6"/>
        <color rgb="FF520054"/>
        <rFont val="Liberation Sans Narrow"/>
        <family val="2"/>
      </rPr>
      <t>State Universities and Colleges</t>
    </r>
  </si>
  <si>
    <r>
      <rPr>
        <sz val="6"/>
        <color rgb="FF520054"/>
        <rFont val="Liberation Sans Narrow"/>
        <family val="2"/>
      </rPr>
      <t>Department of Energy</t>
    </r>
  </si>
  <si>
    <r>
      <rPr>
        <sz val="6"/>
        <color rgb="FF520054"/>
        <rFont val="Liberation Sans Narrow"/>
        <family val="2"/>
      </rPr>
      <t>Department of Environment and Natural Resources</t>
    </r>
  </si>
  <si>
    <r>
      <rPr>
        <sz val="6"/>
        <color rgb="FF520054"/>
        <rFont val="Liberation Sans Narrow"/>
        <family val="2"/>
      </rPr>
      <t>Department of Finance</t>
    </r>
  </si>
  <si>
    <r>
      <rPr>
        <sz val="6"/>
        <color rgb="FF520054"/>
        <rFont val="Liberation Sans Narrow"/>
        <family val="2"/>
      </rPr>
      <t>Department of Foreign Affairs</t>
    </r>
  </si>
  <si>
    <r>
      <rPr>
        <sz val="6"/>
        <color rgb="FF520054"/>
        <rFont val="Liberation Sans Narrow"/>
        <family val="2"/>
      </rPr>
      <t>Department of Health</t>
    </r>
  </si>
  <si>
    <r>
      <rPr>
        <sz val="6"/>
        <color rgb="FF520054"/>
        <rFont val="Liberation Sans Narrow"/>
        <family val="2"/>
      </rPr>
      <t>Department of the Interior and Local Government</t>
    </r>
  </si>
  <si>
    <r>
      <rPr>
        <sz val="6"/>
        <color rgb="FF520054"/>
        <rFont val="Liberation Sans Narrow"/>
        <family val="2"/>
      </rPr>
      <t>Department of Justice</t>
    </r>
  </si>
  <si>
    <r>
      <rPr>
        <sz val="6"/>
        <color rgb="FF520054"/>
        <rFont val="Liberation Sans Narrow"/>
        <family val="2"/>
      </rPr>
      <t>Department of Labor and Employment</t>
    </r>
  </si>
  <si>
    <r>
      <rPr>
        <sz val="6"/>
        <color rgb="FF520054"/>
        <rFont val="Liberation Sans Narrow"/>
        <family val="2"/>
      </rPr>
      <t>Department of National Defense</t>
    </r>
  </si>
  <si>
    <r>
      <rPr>
        <sz val="6"/>
        <color rgb="FF520054"/>
        <rFont val="Liberation Sans Narrow"/>
        <family val="2"/>
      </rPr>
      <t>Department of Public Works and Highways</t>
    </r>
  </si>
  <si>
    <r>
      <rPr>
        <sz val="6"/>
        <color rgb="FF520054"/>
        <rFont val="Liberation Sans Narrow"/>
        <family val="2"/>
      </rPr>
      <t>Department of Science and Technology</t>
    </r>
  </si>
  <si>
    <r>
      <rPr>
        <sz val="6"/>
        <color rgb="FF520054"/>
        <rFont val="Liberation Sans Narrow"/>
        <family val="2"/>
      </rPr>
      <t>Department of Social Welfare and Development</t>
    </r>
  </si>
  <si>
    <r>
      <rPr>
        <sz val="6"/>
        <color rgb="FF520054"/>
        <rFont val="Liberation Sans Narrow"/>
        <family val="2"/>
      </rPr>
      <t>Department of Tourism</t>
    </r>
  </si>
  <si>
    <r>
      <rPr>
        <sz val="6"/>
        <color rgb="FF520054"/>
        <rFont val="Liberation Sans Narrow"/>
        <family val="2"/>
      </rPr>
      <t>Department of Trade and Industry</t>
    </r>
  </si>
  <si>
    <r>
      <rPr>
        <sz val="6"/>
        <color rgb="FF520054"/>
        <rFont val="Liberation Sans Narrow"/>
        <family val="2"/>
      </rPr>
      <t>Department of Transportation and Communications</t>
    </r>
  </si>
  <si>
    <r>
      <rPr>
        <sz val="6"/>
        <color rgb="FF520054"/>
        <rFont val="Liberation Sans Narrow"/>
        <family val="2"/>
      </rPr>
      <t>National Economic and Development Authority</t>
    </r>
  </si>
  <si>
    <r>
      <rPr>
        <sz val="6"/>
        <color rgb="FF520054"/>
        <rFont val="Liberation Sans Narrow"/>
        <family val="2"/>
      </rPr>
      <t>Presidential Communications Operations Office</t>
    </r>
  </si>
  <si>
    <r>
      <rPr>
        <sz val="6"/>
        <color rgb="FF520054"/>
        <rFont val="Liberation Sans Narrow"/>
        <family val="2"/>
      </rPr>
      <t>Other Executive Offices</t>
    </r>
  </si>
  <si>
    <r>
      <rPr>
        <sz val="6"/>
        <color rgb="FF520054"/>
        <rFont val="Liberation Sans Narrow"/>
        <family val="2"/>
      </rPr>
      <t>Autonomous Region in Muslim Mindanao</t>
    </r>
  </si>
  <si>
    <r>
      <rPr>
        <sz val="6"/>
        <color rgb="FF520054"/>
        <rFont val="Liberation Sans Narrow"/>
        <family val="2"/>
      </rPr>
      <t>Joint Legislative-Executive Councils</t>
    </r>
  </si>
  <si>
    <r>
      <rPr>
        <sz val="6"/>
        <color rgb="FF520054"/>
        <rFont val="Liberation Sans Narrow"/>
        <family val="2"/>
      </rPr>
      <t>The Judiciary</t>
    </r>
  </si>
  <si>
    <r>
      <rPr>
        <sz val="6"/>
        <color rgb="FF520054"/>
        <rFont val="Liberation Sans Narrow"/>
        <family val="2"/>
      </rPr>
      <t>Civil Service Commission</t>
    </r>
  </si>
  <si>
    <r>
      <rPr>
        <sz val="6"/>
        <color rgb="FF520054"/>
        <rFont val="Liberation Sans Narrow"/>
        <family val="2"/>
      </rPr>
      <t>Commission on Audit</t>
    </r>
  </si>
  <si>
    <r>
      <rPr>
        <sz val="6"/>
        <color rgb="FF520054"/>
        <rFont val="Liberation Sans Narrow"/>
        <family val="2"/>
      </rPr>
      <t>Commission on Elections</t>
    </r>
  </si>
  <si>
    <r>
      <rPr>
        <sz val="6"/>
        <color rgb="FF520054"/>
        <rFont val="Liberation Sans Narrow"/>
        <family val="2"/>
      </rPr>
      <t>Office of the Ombudsman</t>
    </r>
  </si>
  <si>
    <r>
      <rPr>
        <sz val="6"/>
        <color rgb="FF520054"/>
        <rFont val="Liberation Sans Narrow"/>
        <family val="2"/>
      </rPr>
      <t>Commission on Human Rights</t>
    </r>
  </si>
  <si>
    <r>
      <rPr>
        <sz val="6.5"/>
        <rFont val="Liberation Sans Narrow"/>
        <family val="2"/>
      </rPr>
      <t>Department of Human Settlements and Urban Developm</t>
    </r>
  </si>
  <si>
    <t>GAA</t>
  </si>
  <si>
    <t>Department of Information and Communications Technology</t>
  </si>
  <si>
    <t>General Appropriations Act</t>
  </si>
  <si>
    <t>RA 11260</t>
  </si>
  <si>
    <t>RA 11465</t>
  </si>
  <si>
    <t>RA 11518</t>
  </si>
  <si>
    <t>RA 10964</t>
  </si>
  <si>
    <t>RA 10924</t>
  </si>
  <si>
    <t>RA 10717</t>
  </si>
  <si>
    <t>RA 11639</t>
  </si>
  <si>
    <t>Republic Act</t>
  </si>
  <si>
    <t>DBM URL</t>
  </si>
  <si>
    <t>National Expenditure Program</t>
  </si>
  <si>
    <t>https://dbm.gov.ph/index.php/budget-documents/2023/national-expenditure-program-fy-2023</t>
  </si>
  <si>
    <t>https://dbm.gov.ph/index.php/budget-documents/2022/national-expenditure-program-fy-2022</t>
  </si>
  <si>
    <t>https://dbm.gov.ph/index.php/budget-documents/2021/national-expenditure-program-fy-2021</t>
  </si>
  <si>
    <t>https://dbm.gov.ph/index.php/budget-documents/2020/national-expenditure-program-fy-2020</t>
  </si>
  <si>
    <t>https://dbm.gov.ph/index.php/budget-documents/2019/national-expenditure-program-fy-2019</t>
  </si>
  <si>
    <t>https://dbm.gov.ph/index.php/budget-documents/2018/national-expenditure-program-fy-2018</t>
  </si>
  <si>
    <t>https://dbm.gov.ph/index.php/budget-documents/2017/national-expenditure-program</t>
  </si>
  <si>
    <t>https://dbm.gov.ph/index.php/budget-documents/2016/national-expenditure-program</t>
  </si>
  <si>
    <t>BUDGET DATA SOURCES</t>
  </si>
  <si>
    <t>Statements of Allotments, Obligations, and Balances</t>
  </si>
  <si>
    <t>https://dbm.gov.ph/index.php/programs-projects/statement-of-allotment-obligation-and-balances</t>
  </si>
  <si>
    <t>LIST OF GOVERNMENT AGENCIES</t>
  </si>
  <si>
    <t>Senate</t>
  </si>
  <si>
    <t>Senate Electoral Tribunal</t>
  </si>
  <si>
    <t>Commission on Appointments</t>
  </si>
  <si>
    <t>House of Representatives</t>
  </si>
  <si>
    <t>House Electoral Tribunal</t>
  </si>
  <si>
    <t>DA - Office of the Secretary</t>
  </si>
  <si>
    <t>Agricultural Credit Policy Council</t>
  </si>
  <si>
    <t>Bureau of Fisheries and Aquatic Resources</t>
  </si>
  <si>
    <t>National Meat Inspection Service</t>
  </si>
  <si>
    <t>Philippine Carabao Center</t>
  </si>
  <si>
    <t>Philippine Center for Post-Harvest Development and Mechanization</t>
  </si>
  <si>
    <t>Philippine Council for Agriculture and Fisheries</t>
  </si>
  <si>
    <t>Fertilizer and Pesticide Authority</t>
  </si>
  <si>
    <t>Philippine Fiber Industry Development Authority</t>
  </si>
  <si>
    <t>DBM - Office of the Secretary</t>
  </si>
  <si>
    <t>Government Procurement Policy Board - Technical Support Office</t>
  </si>
  <si>
    <t>DepEd - Office of the Secretary</t>
  </si>
  <si>
    <t>Early Childhood Care and Development Council</t>
  </si>
  <si>
    <t>National Academy of Sports</t>
  </si>
  <si>
    <t>National Book Development Board</t>
  </si>
  <si>
    <t>National Council for Children's Television</t>
  </si>
  <si>
    <t>National Museum of the Philippines</t>
  </si>
  <si>
    <t>Philippine High School for the Arts</t>
  </si>
  <si>
    <t>DENR - Office of the Secretary</t>
  </si>
  <si>
    <t>Environmental Management Bureau</t>
  </si>
  <si>
    <t>Mines and Geosciences Bureau</t>
  </si>
  <si>
    <t>National Mapping and Resources Information Authority</t>
  </si>
  <si>
    <t>National Water Resources Board</t>
  </si>
  <si>
    <t>Palawan Council for Sustainable Development Staff</t>
  </si>
  <si>
    <t>DOF - Office of the Secretary</t>
  </si>
  <si>
    <t>Bureau of Customs</t>
  </si>
  <si>
    <t>Bureau of Internal Revenue</t>
  </si>
  <si>
    <t>Bureau of Local Government Finance</t>
  </si>
  <si>
    <t>Bureau of the Treasury</t>
  </si>
  <si>
    <t>Central Board of Assessment Appeals</t>
  </si>
  <si>
    <t>Insurance Commission</t>
  </si>
  <si>
    <t>National Tax Research Center</t>
  </si>
  <si>
    <t>Privatization and Management Office</t>
  </si>
  <si>
    <t>DFA - Office of the Secretary</t>
  </si>
  <si>
    <t>Foreign Service Institute</t>
  </si>
  <si>
    <t>Technical Cooperation Council of the Philippines</t>
  </si>
  <si>
    <t>UNESCO National Commission of the Philippines</t>
  </si>
  <si>
    <t>Presidential Commission on Visiting Forces</t>
  </si>
  <si>
    <t>National Nutrition Council</t>
  </si>
  <si>
    <t>Philippine National AIDS Council</t>
  </si>
  <si>
    <t>DOH - Office of the Secretary</t>
  </si>
  <si>
    <t>DHSUD - Office of the Secretary</t>
  </si>
  <si>
    <t>Human Settlements Adjudication Commission</t>
  </si>
  <si>
    <t>DICT - Office of the Secretary</t>
  </si>
  <si>
    <t>Cybercrime Investigation and Coordination Center</t>
  </si>
  <si>
    <t>National Privacy Commission</t>
  </si>
  <si>
    <t>National Telecommunications Commission</t>
  </si>
  <si>
    <t>DILG - Office of the Secretary</t>
  </si>
  <si>
    <t>Bureau of Fire Protection</t>
  </si>
  <si>
    <t>Bureau of Jail Management and Penology</t>
  </si>
  <si>
    <t>Local Government Academy</t>
  </si>
  <si>
    <t>National Commission on Muslim Filipinos</t>
  </si>
  <si>
    <t>National Police Commission</t>
  </si>
  <si>
    <t>National Youth Commission</t>
  </si>
  <si>
    <t>Philippine Commission on Women</t>
  </si>
  <si>
    <t>Philippine National Police</t>
  </si>
  <si>
    <t>Philippine Public Safety College</t>
  </si>
  <si>
    <t>DOJ - Office of the Secretary</t>
  </si>
  <si>
    <t>Bureau of Corrections</t>
  </si>
  <si>
    <t>Bureau of Immigrations</t>
  </si>
  <si>
    <t>Land Registration Authority</t>
  </si>
  <si>
    <t>National Bureau of Investigation</t>
  </si>
  <si>
    <t>Office for Alternative Dispute Resolution</t>
  </si>
  <si>
    <t>Office of the Government Corporate Counsel</t>
  </si>
  <si>
    <t>Office of the Solicitor General</t>
  </si>
  <si>
    <t>Parole and Probation Administration</t>
  </si>
  <si>
    <t>Presidential Commission on Good Government</t>
  </si>
  <si>
    <t>Public Attorney's Office</t>
  </si>
  <si>
    <t>DOLE - Office of the Secretary</t>
  </si>
  <si>
    <t>Institute for Labor Studies</t>
  </si>
  <si>
    <t>National Conciliation and Mediation Board</t>
  </si>
  <si>
    <t>National Labor Relations Commission</t>
  </si>
  <si>
    <t>National Maritime Polytechnic</t>
  </si>
  <si>
    <t>National Wages and Productivity Commission</t>
  </si>
  <si>
    <t>Overseas Workers Welfare Administration</t>
  </si>
  <si>
    <t>Philippine Overseas Employment Administration</t>
  </si>
  <si>
    <t>Professional Regulation Commission</t>
  </si>
  <si>
    <t>DND - Office of the Secretary</t>
  </si>
  <si>
    <t>Government Arsenal</t>
  </si>
  <si>
    <t>National Defense College of the Philippines</t>
  </si>
  <si>
    <t>Office of Civil Defense</t>
  </si>
  <si>
    <t>Philippine Veterans Affairs Office</t>
  </si>
  <si>
    <t>Veterans Memorial Medical Center</t>
  </si>
  <si>
    <t>Armed Forces of the Philippines</t>
  </si>
  <si>
    <t>Career Executive Service Board</t>
  </si>
  <si>
    <t>Supreme Court of the Philippines and the Lower Courts</t>
  </si>
  <si>
    <t>Presidential Electoral Tribunal</t>
  </si>
  <si>
    <t>Sandiganbayan</t>
  </si>
  <si>
    <t>Court of Appeals</t>
  </si>
  <si>
    <t>Court of Tax Appeals</t>
  </si>
  <si>
    <t>DOST - Office of the Secretary</t>
  </si>
  <si>
    <t>Advanced Science and Technology Institute</t>
  </si>
  <si>
    <t>Food and Nutrition Research Institute</t>
  </si>
  <si>
    <t>Forest Products Research and Development Institute</t>
  </si>
  <si>
    <t>Industrial Technology Development Institute</t>
  </si>
  <si>
    <t>Metals Industry Research and Development Center</t>
  </si>
  <si>
    <t>National Academy of Science and Technology</t>
  </si>
  <si>
    <t>National Research Council of the Philippines</t>
  </si>
  <si>
    <t>Philippine Atmospheric, Geophysical and Astronomical Services Administration</t>
  </si>
  <si>
    <t>Philippine Council for Agriculture, Aquatic and Natural Resource Research and Development</t>
  </si>
  <si>
    <t>Philippine Council for Health Research and Development</t>
  </si>
  <si>
    <t>Philippine Council for Industry, Energy and Emerging Technology Research and Development</t>
  </si>
  <si>
    <t>Philippine Institute of Volcanology and Seismology</t>
  </si>
  <si>
    <t>Philippine Nuclear Research Institute</t>
  </si>
  <si>
    <t>Philippine Science High School</t>
  </si>
  <si>
    <t>Philippine Textile Research Institute</t>
  </si>
  <si>
    <t>Science Education Institute</t>
  </si>
  <si>
    <t>Science and Technology Information Institute</t>
  </si>
  <si>
    <t>Technology Application and Promotion Institute</t>
  </si>
  <si>
    <t>DSWD - Office of the Secretary</t>
  </si>
  <si>
    <t>Council for the Welfare of Children</t>
  </si>
  <si>
    <t>Inter-Country Adoption Board</t>
  </si>
  <si>
    <t>Juvenile Justice and Welfare Council</t>
  </si>
  <si>
    <t>National Anti-Poverty Commission</t>
  </si>
  <si>
    <t>National Commission on Indigenous Peoples</t>
  </si>
  <si>
    <t>National Council on Disability Affairs</t>
  </si>
  <si>
    <t>Presidential Commission for the Urban Poor</t>
  </si>
  <si>
    <t>DOT - Office of the Secretary</t>
  </si>
  <si>
    <t>Intramuros Administration</t>
  </si>
  <si>
    <t>National Parks Development Committee</t>
  </si>
  <si>
    <t>DTI - Office of the Secretary</t>
  </si>
  <si>
    <t>Board of Investments</t>
  </si>
  <si>
    <t>Construction Industry Authority of the Philippines</t>
  </si>
  <si>
    <t>Cooperative Development Authority</t>
  </si>
  <si>
    <t>Design Center of the Philippines</t>
  </si>
  <si>
    <t>Philippine Trade Training Center</t>
  </si>
  <si>
    <t>Technical Education and Skills Development Authority</t>
  </si>
  <si>
    <t>DOTr - Office of the Secretary</t>
  </si>
  <si>
    <t>Civil Aeronautics Board</t>
  </si>
  <si>
    <t>Maritime Industry Authority</t>
  </si>
  <si>
    <t>Office for Transportation Security</t>
  </si>
  <si>
    <t>Office of Transportation Cooperatives</t>
  </si>
  <si>
    <t>Philippine Coast Guard</t>
  </si>
  <si>
    <t>Toll Regulatory Board</t>
  </si>
  <si>
    <t>NEDA - Office of the Secretary</t>
  </si>
  <si>
    <t>Commission on Population and Development</t>
  </si>
  <si>
    <t>Philippine National Volunteer Service Coordinating Agency</t>
  </si>
  <si>
    <t>Public-Private Partnership Center of the Philippines</t>
  </si>
  <si>
    <t>Philippine Statistical Research and Training Institute</t>
  </si>
  <si>
    <t>Philippine Statistics Authority</t>
  </si>
  <si>
    <t>Tariff Commission</t>
  </si>
  <si>
    <t>Presidentional Communications Operations Office Proper</t>
  </si>
  <si>
    <t>Bureau of Broadcast Services</t>
  </si>
  <si>
    <t>Bureau of Communications Services</t>
  </si>
  <si>
    <t>National Printing Office</t>
  </si>
  <si>
    <t>News and Information Bureau</t>
  </si>
  <si>
    <t>Philippine Information Agency</t>
  </si>
  <si>
    <t>Presidential Broadcast Staff (RTVM)</t>
  </si>
  <si>
    <t>Legislative-Executive Development Advisory Council</t>
  </si>
  <si>
    <t>Human Rights Violations Victims' Memorial Commission</t>
  </si>
  <si>
    <t>Anti-Money Laundering Council</t>
  </si>
  <si>
    <t>Anti-Red Tape Authority</t>
  </si>
  <si>
    <t>Climate Change Commission</t>
  </si>
  <si>
    <t>Commission on Filipinos Overseas</t>
  </si>
  <si>
    <t>Commission on Higher Education</t>
  </si>
  <si>
    <t>Commission on the Filipino Language</t>
  </si>
  <si>
    <t>Dangerous Drugs Board</t>
  </si>
  <si>
    <t>Energy Regulatory Commission</t>
  </si>
  <si>
    <t>Film Development Council of the Philippines</t>
  </si>
  <si>
    <t>Games and Amusements Board</t>
  </si>
  <si>
    <t>Governance Commission for Government-Owned or Controlled Corporations</t>
  </si>
  <si>
    <t>Mindanao Development Authority</t>
  </si>
  <si>
    <t>Movie and Television Review and Classification Board</t>
  </si>
  <si>
    <t>National Commission for Culture and the Arts</t>
  </si>
  <si>
    <t>National Commission of Senior Citizens</t>
  </si>
  <si>
    <t>National Intelligence Coordinating Agency</t>
  </si>
  <si>
    <t>National Security Council</t>
  </si>
  <si>
    <t>Office of the Presidential Adviser on the Peace Process</t>
  </si>
  <si>
    <t>Optical Media Board</t>
  </si>
  <si>
    <t>Philippine Competition Commission</t>
  </si>
  <si>
    <t>Philippine Drug Enforcement Agency</t>
  </si>
  <si>
    <t>Philippine Racing Commission</t>
  </si>
  <si>
    <t>Philippine Space Agency</t>
  </si>
  <si>
    <t>Philippine Sports Commission</t>
  </si>
  <si>
    <t>Presidential Legislative Liaison Office</t>
  </si>
  <si>
    <t>Presidential Management Staff</t>
  </si>
  <si>
    <t>NEP</t>
  </si>
  <si>
    <t>Department of Migrant Workers</t>
  </si>
  <si>
    <t>Department</t>
  </si>
  <si>
    <t>Program</t>
  </si>
  <si>
    <t>Agency</t>
  </si>
  <si>
    <t>DPWH - Office of the Secretary</t>
  </si>
  <si>
    <t>General Administration and Support</t>
  </si>
  <si>
    <t>Support to Operations</t>
  </si>
  <si>
    <t>TotalAppropriations</t>
  </si>
  <si>
    <t>Asset Preservation Program</t>
  </si>
  <si>
    <t>Network Development Program</t>
  </si>
  <si>
    <t>Bridge Program</t>
  </si>
  <si>
    <t>Flood Management Program</t>
  </si>
  <si>
    <t>Local Program</t>
  </si>
  <si>
    <t>Convergence and Special Support Program</t>
  </si>
  <si>
    <t>Education Policy Development Program</t>
  </si>
  <si>
    <t>Basic Education Inputs Program</t>
  </si>
  <si>
    <t>Inclusive Education Program</t>
  </si>
  <si>
    <t>Support to Schools and Learners Program</t>
  </si>
  <si>
    <t>Education Human Resource Development Program</t>
  </si>
  <si>
    <t>Early Childhood Care and Development Program</t>
  </si>
  <si>
    <t>Sports-Integrated Secondary Education Program</t>
  </si>
  <si>
    <t>Local Book Publishing Industry Development Program</t>
  </si>
  <si>
    <t>Child-Friendly Television Development Program</t>
  </si>
  <si>
    <t>Museums Program</t>
  </si>
  <si>
    <t>Special Secondary Education for the Arts Program</t>
  </si>
  <si>
    <t>..</t>
  </si>
  <si>
    <t>Local Government Empowerment Program</t>
  </si>
  <si>
    <t>Local Government Performance Oversight and Recognition and Incentives Program</t>
  </si>
  <si>
    <t>Fire Prevention Management Program</t>
  </si>
  <si>
    <t>Fire and Emergency Management Program</t>
  </si>
  <si>
    <t>Inmates' Safekeeping and Development Program</t>
  </si>
  <si>
    <t>LGU and DILG LG-Sector Personnel Capacity Development Program</t>
  </si>
  <si>
    <t>Socio-Cultural Program</t>
  </si>
  <si>
    <t>Socio-Economic Program</t>
  </si>
  <si>
    <t>Social Protection Program</t>
  </si>
  <si>
    <t>Police Administration Program</t>
  </si>
  <si>
    <t>Crime Prevention and Coordination Program</t>
  </si>
  <si>
    <t>Youth Development Program</t>
  </si>
  <si>
    <t>Women's Empowerment and Gender Equality Policy Development and Planning Program</t>
  </si>
  <si>
    <t>Crime Prevention and Suppression Program</t>
  </si>
  <si>
    <t>Crime Investigation Program</t>
  </si>
  <si>
    <t>Police Education Program</t>
  </si>
  <si>
    <t>Public Safety Education Program</t>
  </si>
  <si>
    <t>Defense Policy and Strategy Management Program</t>
  </si>
  <si>
    <t>Small Arms Ammunitions, Weapons, and Munitions Program</t>
  </si>
  <si>
    <t>National Defense and Security Policy Studies Program</t>
  </si>
  <si>
    <t>National Defense and Security Education Program</t>
  </si>
  <si>
    <t>Civil Protection Program</t>
  </si>
  <si>
    <t>Veterans' Welfare and Benefits Administration of Program</t>
  </si>
  <si>
    <t>Veterans Affairs Management Program</t>
  </si>
  <si>
    <t>Veterans Memorial and Historical Preservation Program</t>
  </si>
  <si>
    <t>FE</t>
  </si>
  <si>
    <t>Veterans Health Care Program</t>
  </si>
  <si>
    <t>Philippine Army</t>
  </si>
  <si>
    <t>Land Forces Defense Program</t>
  </si>
  <si>
    <t>Philippine Air Force</t>
  </si>
  <si>
    <t>Air Forces Defense Program</t>
  </si>
  <si>
    <t>Philippine Navy</t>
  </si>
  <si>
    <t>Naval Forces Defense Program</t>
  </si>
  <si>
    <t>General Headquarters, AFP and AFP-Wide Service Support Units</t>
  </si>
  <si>
    <t>Joint Force Planning Program</t>
  </si>
  <si>
    <t>Joint Force Operating Program</t>
  </si>
  <si>
    <t>Joint Force Capability Program</t>
  </si>
  <si>
    <t>2016 Appropriations (Adjusted)</t>
  </si>
  <si>
    <t>2017 Appropriations (Adjusted)</t>
  </si>
  <si>
    <t>2018 Appropriations (Adjusted)</t>
  </si>
  <si>
    <t>2019 Appropriations (Adjusted)</t>
  </si>
  <si>
    <t>2020 Appropriations (Adjusted)</t>
  </si>
  <si>
    <t>2021 Appropriations (Adjusted)</t>
  </si>
  <si>
    <t>2022 Appropriations (Adjusted)</t>
  </si>
  <si>
    <t>2023 Appropriations (Proposed)</t>
  </si>
  <si>
    <t>TOTAL OBLIGATIONS</t>
  </si>
  <si>
    <t>Departments</t>
  </si>
  <si>
    <t>Special Purpose Funds</t>
  </si>
  <si>
    <t>Automatic Appropriations</t>
  </si>
  <si>
    <t>GENERAL PUBLIC SERVICES</t>
  </si>
  <si>
    <t>Executive and legislative organs, financial and fiscal affairs, external affairs</t>
  </si>
  <si>
    <t>Foreign economic aid</t>
  </si>
  <si>
    <t>General services</t>
  </si>
  <si>
    <t>Basic research</t>
  </si>
  <si>
    <t>R&amp;D General public services</t>
  </si>
  <si>
    <t>General public services n.e.c.</t>
  </si>
  <si>
    <t>Public debt transactions</t>
  </si>
  <si>
    <t>Transfers of a general character between different levels of government</t>
  </si>
  <si>
    <t>Governance / Government Institutions and Regulatory Regime</t>
  </si>
  <si>
    <t>DEFENSE</t>
  </si>
  <si>
    <t>Military Defense</t>
  </si>
  <si>
    <t>Civil Defense</t>
  </si>
  <si>
    <t>Foreign military aid</t>
  </si>
  <si>
    <t>R&amp;D Defense</t>
  </si>
  <si>
    <t>Defense against cybercrimes</t>
  </si>
  <si>
    <t>Defense n.e.c.</t>
  </si>
  <si>
    <t>PUBLIC ORDER AND SAFETY</t>
  </si>
  <si>
    <t>Police services</t>
  </si>
  <si>
    <t>Fire-protection services</t>
  </si>
  <si>
    <t>Law courts</t>
  </si>
  <si>
    <t>Prisons</t>
  </si>
  <si>
    <t>R&amp;D Public order and safety</t>
  </si>
  <si>
    <t>Public order and safety n.e.c.</t>
  </si>
  <si>
    <t>ECONOMIC AFFAIRS</t>
  </si>
  <si>
    <t>General economic, commercial and labor affairs</t>
  </si>
  <si>
    <t>Agriculture, forestry, fishing and hunting</t>
  </si>
  <si>
    <t>Fuel and energy</t>
  </si>
  <si>
    <t>Mining, manufacturing and construction</t>
  </si>
  <si>
    <t>Transport</t>
  </si>
  <si>
    <t>Communication</t>
  </si>
  <si>
    <t>Other industries</t>
  </si>
  <si>
    <t>R&amp;D Economic affairs</t>
  </si>
  <si>
    <t>Economic affairs n.e.c.</t>
  </si>
  <si>
    <t>ENVIRONMENTAL PROTECTION</t>
  </si>
  <si>
    <t>Waste management</t>
  </si>
  <si>
    <t>Waste water management</t>
  </si>
  <si>
    <t>Pollution abatement</t>
  </si>
  <si>
    <t>Protection of biodiversity and landscape</t>
  </si>
  <si>
    <t>R&amp;D Environmental protection</t>
  </si>
  <si>
    <t>Environmental protection n.e.c.</t>
  </si>
  <si>
    <t>HOUSING AND COMMUNITY AMENITIES</t>
  </si>
  <si>
    <t>Housing development</t>
  </si>
  <si>
    <t>Community development</t>
  </si>
  <si>
    <t>Water supply</t>
  </si>
  <si>
    <t>Housing and community amenities n.e.c.</t>
  </si>
  <si>
    <t>Housing and community amenities</t>
  </si>
  <si>
    <t>HEALTH</t>
  </si>
  <si>
    <t>Medical products, appliances and equipment</t>
  </si>
  <si>
    <t>Public health services</t>
  </si>
  <si>
    <t>R&amp;D Health</t>
  </si>
  <si>
    <t>Health n.e.c.</t>
  </si>
  <si>
    <t>RECREATION, CULTURE AND RELIGION</t>
  </si>
  <si>
    <t>Recreational and sporting services</t>
  </si>
  <si>
    <t>Cultural services</t>
  </si>
  <si>
    <t>Broadcasting and publishing services</t>
  </si>
  <si>
    <t>Religious and other community services</t>
  </si>
  <si>
    <t>R&amp;D Recreation, culture and religion</t>
  </si>
  <si>
    <t>Recreation, culture and religion n.e.c.</t>
  </si>
  <si>
    <t>EDUCATION</t>
  </si>
  <si>
    <t>Pre-primary and primary education</t>
  </si>
  <si>
    <t>Secondary education</t>
  </si>
  <si>
    <t>Post-secondary non-tertiary education</t>
  </si>
  <si>
    <t>Tertiary education</t>
  </si>
  <si>
    <t>Education not definable by level</t>
  </si>
  <si>
    <t>Subsidiary services to education</t>
  </si>
  <si>
    <t>R&amp;D Education</t>
  </si>
  <si>
    <t>School Buildings</t>
  </si>
  <si>
    <t>Education n.e.c.</t>
  </si>
  <si>
    <t>Pre-primary, Primary and Secondary</t>
  </si>
  <si>
    <t>SOCIAL PROTECTION</t>
  </si>
  <si>
    <t>Sickness and disability (Persons with Disabilities)</t>
  </si>
  <si>
    <t>Old age (Senior Citizens)</t>
  </si>
  <si>
    <t>Survivors (Gender and Development, Internally Displaced Persons and Disaster Relief Assistance)</t>
  </si>
  <si>
    <t>Family and children (Street Families)</t>
  </si>
  <si>
    <t>Unemployment (Labor Standards, Minimum Wages, Emergency Employment, etc.)</t>
  </si>
  <si>
    <t>Housing</t>
  </si>
  <si>
    <t>Pantawid Pamilya Program or the Conditional Cash Transfer (CCT)</t>
  </si>
  <si>
    <t>Social exclusion n.e.c</t>
  </si>
  <si>
    <t>R&amp;D Social protection</t>
  </si>
  <si>
    <t>Conflict-affected areas</t>
  </si>
  <si>
    <t>Social protection n.e.c.</t>
  </si>
  <si>
    <t>GRAND TOTAL</t>
  </si>
  <si>
    <t>Health insurance</t>
  </si>
  <si>
    <t>R&amp;D TOTAL</t>
  </si>
  <si>
    <t>NEP 2020</t>
  </si>
  <si>
    <t>NEP 2023</t>
  </si>
  <si>
    <t>BESF 2017</t>
  </si>
  <si>
    <t>BESF 2018</t>
  </si>
  <si>
    <t>BESF 2019</t>
  </si>
  <si>
    <t>BESF 2020</t>
  </si>
  <si>
    <t>BESF 2021</t>
  </si>
  <si>
    <t>BESF 2022</t>
  </si>
  <si>
    <t>BESF 2023</t>
  </si>
  <si>
    <t>DEPARTMENTS</t>
  </si>
  <si>
    <t>Department of Human Settlements and Urban Development</t>
  </si>
  <si>
    <t>SPECIAL PURPOSE FUNDS</t>
  </si>
  <si>
    <t>Budgetary Support to Government Corporations</t>
  </si>
  <si>
    <t>Allocations to Local Government Units</t>
  </si>
  <si>
    <t>Contingent Fund</t>
  </si>
  <si>
    <t>Miscellaneous Personnel Benefits Fund</t>
  </si>
  <si>
    <t>Pension and Gratuity Fund</t>
  </si>
  <si>
    <t>Net Lending</t>
  </si>
  <si>
    <t>Debt Service Fund-Interest Payment</t>
  </si>
  <si>
    <t>Unprogrammed Appropriations</t>
  </si>
  <si>
    <t>GAA 2017</t>
  </si>
  <si>
    <t>GAA 2018</t>
  </si>
  <si>
    <t>GAA 2019</t>
  </si>
  <si>
    <t>GAA 2020</t>
  </si>
  <si>
    <t>GAA 2021</t>
  </si>
  <si>
    <t>GAA 2022</t>
  </si>
  <si>
    <t>GAA 2016</t>
  </si>
  <si>
    <t>Debt Service - Interest Payment</t>
  </si>
  <si>
    <t>National Tax Allotment</t>
  </si>
  <si>
    <t>Pension under RA 2087,as amended by PD 1625 and RA 5059, as amended by Section 1 of EO No. 145, s. 1987</t>
  </si>
  <si>
    <t>Customs Duties and Taxes, including Tax Expenditures</t>
  </si>
  <si>
    <t>Retirement and Life Insurance Premiums</t>
  </si>
  <si>
    <t>Special Account</t>
  </si>
  <si>
    <t>Bangsamoro Autonomous Region in Muslim Mindanao Block Grant</t>
  </si>
  <si>
    <t>Grant Proceeds</t>
  </si>
  <si>
    <t>ECONOMIC SERVICES</t>
  </si>
  <si>
    <t>Agriculture and Agrarian Reform</t>
  </si>
  <si>
    <t>Natural Resources and Environment</t>
  </si>
  <si>
    <t>Trade and Industry</t>
  </si>
  <si>
    <t>Tourism</t>
  </si>
  <si>
    <t>Power and Energy</t>
  </si>
  <si>
    <t>Water Resources Development and Flood Control</t>
  </si>
  <si>
    <t>Communications, Roads and Other Transport</t>
  </si>
  <si>
    <t>Other Economic Services</t>
  </si>
  <si>
    <t>Subsidy to Local Government Units</t>
  </si>
  <si>
    <t>SOCIAL SERVICES</t>
  </si>
  <si>
    <t>Education, Culture and Manpower Development</t>
  </si>
  <si>
    <t>Health</t>
  </si>
  <si>
    <t>Social Security, Welfare and Employment</t>
  </si>
  <si>
    <t>Housing and Community Development</t>
  </si>
  <si>
    <t>Land Distribution</t>
  </si>
  <si>
    <t>Other Social Services</t>
  </si>
  <si>
    <t>Domestic Security</t>
  </si>
  <si>
    <t>General Administration</t>
  </si>
  <si>
    <t>Public Order and Safety</t>
  </si>
  <si>
    <t>Other General Public Services</t>
  </si>
  <si>
    <t>NET LENDING</t>
  </si>
  <si>
    <t>DEBT-SERVICE-INTEREST PAYMENTS</t>
  </si>
  <si>
    <t>Promotive Social Welfare Program</t>
  </si>
  <si>
    <t>Protective Social Welfare Program</t>
  </si>
  <si>
    <t>Disaster Response and Management Program</t>
  </si>
  <si>
    <t>Social Welfare and Development Agencies Regulatory Program</t>
  </si>
  <si>
    <t>Social Welfare and Development Technical Assistance and Resource Augmentation Program</t>
  </si>
  <si>
    <t>Child Rights Coordination Program</t>
  </si>
  <si>
    <t>Inter-Country Adoption Regulatory Program</t>
  </si>
  <si>
    <t>Inter-Country Adoption Program</t>
  </si>
  <si>
    <t>Juvenile Justice and Welfare Program</t>
  </si>
  <si>
    <t>Social Reform and Poverty Eradication Coordination and Oversight Program</t>
  </si>
  <si>
    <t>Ancestral Domain/Land Security and Development Program</t>
  </si>
  <si>
    <t>Human, Socio-Economic and Ecology Development and Protection Program</t>
  </si>
  <si>
    <t>Indigenous Peoples Rights Protection Program</t>
  </si>
  <si>
    <t>Persons with Disability Rights Program</t>
  </si>
  <si>
    <t>Urban Poor Coordination and Support Program</t>
  </si>
  <si>
    <t>Health Policy and Standards Development Program</t>
  </si>
  <si>
    <t>Health Systems Strengthening Program</t>
  </si>
  <si>
    <t>Public Health Program</t>
  </si>
  <si>
    <t>Epidemiology and Surveillance Program</t>
  </si>
  <si>
    <t>Health Emergency Management Program</t>
  </si>
  <si>
    <t>Health Facilities Operation Program</t>
  </si>
  <si>
    <t>Health Regulatory Program</t>
  </si>
  <si>
    <t>Social Health Protection Program</t>
  </si>
  <si>
    <t>National Nutrition Management Program</t>
  </si>
  <si>
    <t>National HIV and AIDS Management Program</t>
  </si>
  <si>
    <t>Commission on Population</t>
  </si>
  <si>
    <t>Philippine Population Management Program</t>
  </si>
  <si>
    <t>Rail Transport Program</t>
  </si>
  <si>
    <t>Aviation Infrastructure Program</t>
  </si>
  <si>
    <t>Maritime Infrastructure Program</t>
  </si>
  <si>
    <t>Motor Vehicle Regulatory Program</t>
  </si>
  <si>
    <t>Land Public Transportation Program</t>
  </si>
  <si>
    <t>Air Transport Development and Regulatory Program</t>
  </si>
  <si>
    <t>Air Passenger Bill of Rights Program</t>
  </si>
  <si>
    <t>Maritime Industry Promotion and Development Program</t>
  </si>
  <si>
    <t>Transportation Cooperative Development Program</t>
  </si>
  <si>
    <t>Transportation Security Program</t>
  </si>
  <si>
    <t>Maritime Search and Rescue Program</t>
  </si>
  <si>
    <t>Maritime Security and Law Enforcement Program</t>
  </si>
  <si>
    <t>Marine Environmental Protection Program</t>
  </si>
  <si>
    <t>Maritime Safety Program</t>
  </si>
  <si>
    <t>Tollway Regulatory Program</t>
  </si>
  <si>
    <t>Maritime Industry Regulatory and Supervisory Program</t>
  </si>
  <si>
    <t>Technical and Support Services Program</t>
  </si>
  <si>
    <t>Agricultural Machinery, Equipment, Facilities and Infrastructures Program</t>
  </si>
  <si>
    <t>Agriculture and Fishery Policy Program</t>
  </si>
  <si>
    <t>Agriculture and Fishery Regulatory Support Program</t>
  </si>
  <si>
    <t>Locally-Funded and Foreign-Assisted Program</t>
  </si>
  <si>
    <t>Agricultural Credit Program</t>
  </si>
  <si>
    <t>Fisheries Development Program</t>
  </si>
  <si>
    <t>Fisheries Regulatory and Law Enforcement Program</t>
  </si>
  <si>
    <t>Fisheries Extension Program</t>
  </si>
  <si>
    <t>Fisheries Policy Program</t>
  </si>
  <si>
    <t>Fertilizer and Pesticide Regulatory Program</t>
  </si>
  <si>
    <t>National Fisheries Research and Development Institute</t>
  </si>
  <si>
    <t>Fisheries Research and Development Program</t>
  </si>
  <si>
    <t>Meat Regulatory Program</t>
  </si>
  <si>
    <t>Local Meat Establishment Assistance Program</t>
  </si>
  <si>
    <t>National Carabao Development Program</t>
  </si>
  <si>
    <t>Agricultural Mechanization and Postharvest Research, Development and Extension Program</t>
  </si>
  <si>
    <t>Agriculture and Fishery Stakeholders Engagement Program</t>
  </si>
  <si>
    <t>Fiber Development Program</t>
  </si>
  <si>
    <t>Fiber Industry Regulatory Program</t>
  </si>
  <si>
    <t>Senate Legislative Program</t>
  </si>
  <si>
    <t>Senate Electoral Contests Adjudication Program</t>
  </si>
  <si>
    <t>Presidential Appointments Confirmation Program</t>
  </si>
  <si>
    <t>HOR Legislative Program</t>
  </si>
  <si>
    <t>House of Representatives Electoral Tribunal</t>
  </si>
  <si>
    <t>HOR Electoral Contests Adjudication Program</t>
  </si>
  <si>
    <t>Adjudication Program</t>
  </si>
  <si>
    <t>Adjudication of Presidential and Vice-Presidential Electoral Protest Program</t>
  </si>
  <si>
    <t>Sandiganbayan Adjudication Program</t>
  </si>
  <si>
    <t>Appellate Adjudication Program</t>
  </si>
  <si>
    <t>Tax Appellate Adjudication Program</t>
  </si>
  <si>
    <t>Natural Resources Enforcement and Regulatory Program</t>
  </si>
  <si>
    <t>Natural Resources Conservation and Development Program</t>
  </si>
  <si>
    <t>Environment and Natural Resources Resiliency Program</t>
  </si>
  <si>
    <t>Environmental Assessment and Protection Program</t>
  </si>
  <si>
    <t>Environmental Regulations and Pollution Control Program</t>
  </si>
  <si>
    <t>Mineral Resources Enforcement and Regulatory Program</t>
  </si>
  <si>
    <t>Mineral Resources and Geosciences Development Program</t>
  </si>
  <si>
    <t>Geological Risk Reduction and Resiliency Program</t>
  </si>
  <si>
    <t>National Mapping and Resource Information Authority</t>
  </si>
  <si>
    <t>Mapping and Resources Information Program</t>
  </si>
  <si>
    <t>Water Resources Management Program</t>
  </si>
  <si>
    <t>Water Resources Enforcement and Regulatory Program</t>
  </si>
  <si>
    <t>Water Resources Vulnerability and Sustainability Assessment Program</t>
  </si>
  <si>
    <t>Palawan Environmentally Critical Areas Network (ECAN) Management Program</t>
  </si>
  <si>
    <t>Financial Sustainability and Revenue Strengthening Program</t>
  </si>
  <si>
    <t>Asset and Liability Management Program</t>
  </si>
  <si>
    <t>Customs Revenue Enhancement Program</t>
  </si>
  <si>
    <t>Customs Border Protection and Cargo Control and Clearance Program</t>
  </si>
  <si>
    <t>Revenue Administration Program</t>
  </si>
  <si>
    <t>Local Finance Administration Program</t>
  </si>
  <si>
    <t>Financial Asset Management Program</t>
  </si>
  <si>
    <t>Debt and Risk Management Program</t>
  </si>
  <si>
    <t>NG Accounting Program</t>
  </si>
  <si>
    <t>Real Property Tax Adjudication Program</t>
  </si>
  <si>
    <t>Insurance, Pre-Need, and HMO Regulatory and Supervisory Program</t>
  </si>
  <si>
    <t>National Tax Advisory Program</t>
  </si>
  <si>
    <t>Privatization of Government Assets Program</t>
  </si>
  <si>
    <t>Securities and Exchange Commission</t>
  </si>
  <si>
    <t>Corporate and Capital Market Development Program</t>
  </si>
  <si>
    <t>Corporate and Capital Market Regulatory Program</t>
  </si>
  <si>
    <t>Diplomacy Program</t>
  </si>
  <si>
    <t>Consular / ATN Program</t>
  </si>
  <si>
    <t>Foreign Service Personnel Development and Technical Research Program</t>
  </si>
  <si>
    <t>Economic and Technical Skills Training Program</t>
  </si>
  <si>
    <t>UNESCO Promotion, Implementation and Coordination Program</t>
  </si>
  <si>
    <t>Presidential Oversight Program</t>
  </si>
  <si>
    <t>Law Enforcement Program</t>
  </si>
  <si>
    <t>Corrections Program</t>
  </si>
  <si>
    <t>Legal Services Program</t>
  </si>
  <si>
    <t>Prisoners Rehabilitation Program</t>
  </si>
  <si>
    <t>Prisoners Custody and Safekeeping Program</t>
  </si>
  <si>
    <t>Bureau of Immigration</t>
  </si>
  <si>
    <t>Border Control and Management Program</t>
  </si>
  <si>
    <t>Land Titling and Registration Program</t>
  </si>
  <si>
    <t>Crime Detection and Investigation Program</t>
  </si>
  <si>
    <t>Office for Alternative Dispute Program</t>
  </si>
  <si>
    <t>ADR Advocacy and Development Program</t>
  </si>
  <si>
    <t>Legal Services for Government Corporations Program</t>
  </si>
  <si>
    <t>Legal Services for National Government Agencies Program</t>
  </si>
  <si>
    <t>Parole and Probation Program</t>
  </si>
  <si>
    <t>Ill-Gotten Wealth Recovery and Administration Program</t>
  </si>
  <si>
    <t>Public Legal Assistance Program</t>
  </si>
  <si>
    <t>Employment Facilitation Program</t>
  </si>
  <si>
    <t>Employment Preservation and Regulation Program</t>
  </si>
  <si>
    <t>Workers Protection and Welfare Program</t>
  </si>
  <si>
    <t>Labor and Employment Research Program</t>
  </si>
  <si>
    <t>Labor-Management Partnership and Empowerment Program</t>
  </si>
  <si>
    <t>Labor Case Management Program</t>
  </si>
  <si>
    <t>Labor Arbitration Program</t>
  </si>
  <si>
    <t>Maritime Skills Competency Program</t>
  </si>
  <si>
    <t>Maritime Research Program</t>
  </si>
  <si>
    <t>Enterprise Productivity Improvement Program</t>
  </si>
  <si>
    <t>Wage Regulatory Program</t>
  </si>
  <si>
    <t>Social Protection and Welfare for OFWs Program</t>
  </si>
  <si>
    <t>Overseas Employment and Welfare Program</t>
  </si>
  <si>
    <t>Overseas Employment Regulatory Program</t>
  </si>
  <si>
    <t>Professional Licensure Program</t>
  </si>
  <si>
    <t>Professional Regulation Program</t>
  </si>
  <si>
    <t>Professional Database Management Program</t>
  </si>
  <si>
    <t>Strategic Science and Technology (S&amp;T) Program</t>
  </si>
  <si>
    <t>S&amp;T Program for Regional and Countryside Development</t>
  </si>
  <si>
    <t>Advanced Science and Technology Research and Development Program</t>
  </si>
  <si>
    <t>Advanced Science and Technology Transfer Program</t>
  </si>
  <si>
    <t>Food and Nutrition Research and Development Program</t>
  </si>
  <si>
    <t>Nutritional Assessment and Monitoring Program</t>
  </si>
  <si>
    <t>Food and Nutrition Technology and Knowledge Diffusion Program</t>
  </si>
  <si>
    <t>Forest Products Research and Development Program</t>
  </si>
  <si>
    <t>Forest Products Technology Transfer Program</t>
  </si>
  <si>
    <t>Forest Products Science and Technology Services Program</t>
  </si>
  <si>
    <t>Industrial Technology Research and Development Program</t>
  </si>
  <si>
    <t>Industrial Technology Transfer Program</t>
  </si>
  <si>
    <t>Industrial Technology Technical Services Program</t>
  </si>
  <si>
    <t>Metals Industry Research Program</t>
  </si>
  <si>
    <t>Metals Industry Technology Transfer Program</t>
  </si>
  <si>
    <t>Metals Industry Science and Technology Services Program</t>
  </si>
  <si>
    <t>Science and Technology Recognition and Policy Advisory Program</t>
  </si>
  <si>
    <t>Policy Development for Science and Technology Advisory Program</t>
  </si>
  <si>
    <t>Basic Research and Development Management Program</t>
  </si>
  <si>
    <t>Weather and Climate Forecasting and Warning Program</t>
  </si>
  <si>
    <t>Flood Forecasting and Warning Program</t>
  </si>
  <si>
    <t>Research and Development on Atmospheric, Geophysical and Astronomical and Allied Sciences Program</t>
  </si>
  <si>
    <t>Philippine Council for Agriculture, Aquatic and Natural Resources Research and Development</t>
  </si>
  <si>
    <t>National AANR Sector R&amp;D Program</t>
  </si>
  <si>
    <t>National Health Research and Development Program</t>
  </si>
  <si>
    <t>National Industry, Energy and Emerging Technology Sectors R&amp;D Program</t>
  </si>
  <si>
    <t>Volcano, Earthquake and Tsunami Hazards Mapping, Risk Assessment and Research and Development Program</t>
  </si>
  <si>
    <t>Volcano, Earthquake and Tsunami Disaster Preparedness and Risk Reduction Program</t>
  </si>
  <si>
    <t>Volcano, Earthquake and Tsunami Monitoring and Warning Program</t>
  </si>
  <si>
    <t>Nuclear Research and Development Program</t>
  </si>
  <si>
    <t>Nuclear Science and Technology Services and Advisory Program</t>
  </si>
  <si>
    <t>Nuclear Regulations, Security and Safeguards Program</t>
  </si>
  <si>
    <t>Science, Technology, Engineering and Mathematics (STEM) Secondary Education on Scholarship Basis Program</t>
  </si>
  <si>
    <t>Science, Technology, Engineering and Mathematics (STEM) Promotion Program</t>
  </si>
  <si>
    <t>Textile and Other Textile-Related Research and Development Program</t>
  </si>
  <si>
    <t>Textile S&amp;T Services Program</t>
  </si>
  <si>
    <t>Textile Technology Transfer Program</t>
  </si>
  <si>
    <t>Science and Technology Scholarship Program</t>
  </si>
  <si>
    <t>Science and Technology Education Development Program</t>
  </si>
  <si>
    <t>Science and Technology Information Program</t>
  </si>
  <si>
    <t>Technology Application and Invention Development Program</t>
  </si>
  <si>
    <t>Exports and Investments Development Program</t>
  </si>
  <si>
    <t>Industry Development Program</t>
  </si>
  <si>
    <t>MSME Development Program</t>
  </si>
  <si>
    <t>Consumer Protection Program</t>
  </si>
  <si>
    <t>Consumer Education and Advocacy Program</t>
  </si>
  <si>
    <t>Investment Promotion Program</t>
  </si>
  <si>
    <t>Construction Industry Development Program</t>
  </si>
  <si>
    <t>Construction Industry Regulatory Program</t>
  </si>
  <si>
    <t>Cooperative Development Program</t>
  </si>
  <si>
    <t>Cooperative Regulatory Program</t>
  </si>
  <si>
    <t>Design Innovation, Promotion and Industry Development Program</t>
  </si>
  <si>
    <t>Trade Business Management Training Program</t>
  </si>
  <si>
    <t>Technical Education and Skills Development Policy Program</t>
  </si>
  <si>
    <t>Technical Education and Skills Development Regulatory Program</t>
  </si>
  <si>
    <t>Technical Education and Skills Development Program</t>
  </si>
  <si>
    <t>The President's Offices</t>
  </si>
  <si>
    <t>Presidential Advisory Program</t>
  </si>
  <si>
    <t>Presidential Legal and Legislative Services Program</t>
  </si>
  <si>
    <t>Presidential Executive Staff Services Program</t>
  </si>
  <si>
    <t>Good Governance Program</t>
  </si>
  <si>
    <t>DAR - Office of the Secretary</t>
  </si>
  <si>
    <t>Land Tenure Security Program</t>
  </si>
  <si>
    <t>Agrarian Justice Delivery Program</t>
  </si>
  <si>
    <t>AR Beneficiaries Development and Sustainability Program</t>
  </si>
  <si>
    <t>Organizational and Productivity Enhancement Program</t>
  </si>
  <si>
    <t>Budget Operations and Performance Management Program</t>
  </si>
  <si>
    <t>Local Expenditure Management Policy Development Program</t>
  </si>
  <si>
    <t>Fiscal Discipline and Openness Program</t>
  </si>
  <si>
    <t>Government Procurement Policy Board-Technical Support Office</t>
  </si>
  <si>
    <t>Procurement Policy Advisory and Technical Support Program</t>
  </si>
  <si>
    <t>Results-Based Performance Management Program</t>
  </si>
  <si>
    <t>DOE - Office of the Secretary</t>
  </si>
  <si>
    <t>National and Regional Energy Planning Program</t>
  </si>
  <si>
    <t>Conventional Energy Development Program</t>
  </si>
  <si>
    <t>Renewable Energy Development Program</t>
  </si>
  <si>
    <t>Downstream Energy Development Program</t>
  </si>
  <si>
    <t>Electric Power Industry Development Program</t>
  </si>
  <si>
    <t>Energy Efficiency and Conservation Program</t>
  </si>
  <si>
    <t>Alternative Fuels and Technologies Program</t>
  </si>
  <si>
    <t>Household Electrification Development Program</t>
  </si>
  <si>
    <t>Human Settlements and Urban Development Coordination Program</t>
  </si>
  <si>
    <t>Homeowners Association and Community Development Program</t>
  </si>
  <si>
    <t>Environmental, Land Use and Urban Planning and Development Program</t>
  </si>
  <si>
    <t>Housing and Real Estate Development Regulation Program</t>
  </si>
  <si>
    <t>Human Settlements Adjudication Program</t>
  </si>
  <si>
    <t>Resettlement Emergency Assistance Program</t>
  </si>
  <si>
    <t>ICT Governance Program</t>
  </si>
  <si>
    <t>ICT System and Infostructure Development, Management, and Advisory Program</t>
  </si>
  <si>
    <t>ICT Capacity Development and Management Program</t>
  </si>
  <si>
    <t>Cybercrime Prevention, Investigation and Coordination Program</t>
  </si>
  <si>
    <t>Regulatory and Enforcement Program</t>
  </si>
  <si>
    <t>Radio Communications, Broadcast and Telecommunications Management and Enforcement Program</t>
  </si>
  <si>
    <t>LEDAC Secretariat Support Program</t>
  </si>
  <si>
    <t>Civil Service Human Resource Governance Program</t>
  </si>
  <si>
    <t>Civil Service Professionalization and Workplace Cooperation Program</t>
  </si>
  <si>
    <t>Administrative Justice Program</t>
  </si>
  <si>
    <t>Career Executive Screening and Development Program</t>
  </si>
  <si>
    <t>Government Auditing Program</t>
  </si>
  <si>
    <t>Government Accountancy Program</t>
  </si>
  <si>
    <t>Government Financial Adjudication Program</t>
  </si>
  <si>
    <t>Election Administration Program</t>
  </si>
  <si>
    <t>Election Enforcement and Adjudication Program</t>
  </si>
  <si>
    <t>Anti-Corruption Investigation Program</t>
  </si>
  <si>
    <t>Anti-Corruption Enforcement Program</t>
  </si>
  <si>
    <t>Ombudsman Public Assistance Program</t>
  </si>
  <si>
    <t>Corruption Prevention Program</t>
  </si>
  <si>
    <t>Human Rights Protection Program</t>
  </si>
  <si>
    <t>Human Rights Promotion Program</t>
  </si>
  <si>
    <t>Human Rights Policy Advisory Program</t>
  </si>
  <si>
    <t>Human Rights Education Program</t>
  </si>
  <si>
    <t>Tourism Policy Formulation and Planning Program</t>
  </si>
  <si>
    <t>Tourism Industry Training Program</t>
  </si>
  <si>
    <t>Standards Development and Enforcement Program</t>
  </si>
  <si>
    <t>Market and Product Development Program</t>
  </si>
  <si>
    <t>Intramuros Property Conservation and Development Program</t>
  </si>
  <si>
    <t>Intramuros Commercial Property Leasing Program</t>
  </si>
  <si>
    <t>Intramuros Tourism Promotions Program</t>
  </si>
  <si>
    <t>Intramuros Regulatory Program</t>
  </si>
  <si>
    <t>Parks Management Program</t>
  </si>
  <si>
    <t>Cultural and Events Program</t>
  </si>
  <si>
    <t>Socio-Economic Policy and Planning Program</t>
  </si>
  <si>
    <t>National Investment Programming Program</t>
  </si>
  <si>
    <t>National Development Monitoring and Evaluation Program</t>
  </si>
  <si>
    <t>National Volunteer Service Program</t>
  </si>
  <si>
    <t>Public-Private Partnership Management Program</t>
  </si>
  <si>
    <t>Philippine Statistical System Capacity Development Program</t>
  </si>
  <si>
    <t>Statistical Research Program</t>
  </si>
  <si>
    <t>National Statistics Development Program</t>
  </si>
  <si>
    <t>Statistical Policy and Coordination Program</t>
  </si>
  <si>
    <t>Civil Registration Program</t>
  </si>
  <si>
    <t>Tariff Administration Program</t>
  </si>
  <si>
    <t>International Trade and Tariff Negotiations Program</t>
  </si>
  <si>
    <t>Trade Remedy Measures Program</t>
  </si>
  <si>
    <t>PCOO Proper</t>
  </si>
  <si>
    <t>Presidential Communications Program</t>
  </si>
  <si>
    <t>Public Radio Broadcasting Program</t>
  </si>
  <si>
    <t>Government Communications Program</t>
  </si>
  <si>
    <t>National Printing Program</t>
  </si>
  <si>
    <t>Government News Information and Media Services Program</t>
  </si>
  <si>
    <t>Development Communication Program</t>
  </si>
  <si>
    <t>Presidential Documentation and Broadcast Management Program</t>
  </si>
  <si>
    <t>Anti-Money Laundering Program</t>
  </si>
  <si>
    <t>Ease of Doing Business and Efficient Delivery of Government Services Program</t>
  </si>
  <si>
    <t>Climate Change Policy and Advisory Program</t>
  </si>
  <si>
    <t>Research and Development Management Program</t>
  </si>
  <si>
    <t>Overseas Filipino Welfare Program</t>
  </si>
  <si>
    <t>Higher Education Regulation Program</t>
  </si>
  <si>
    <t>Higher Education Development Program</t>
  </si>
  <si>
    <t>Filipino and Other Philippine Languages Development Program</t>
  </si>
  <si>
    <t>Drug Abuse Protection and Control Program</t>
  </si>
  <si>
    <t>Electric Power Industry Regulatory Program</t>
  </si>
  <si>
    <t>Film Industry Promotion and Development Program</t>
  </si>
  <si>
    <t>Film Heritage Preservation Program</t>
  </si>
  <si>
    <t>Professional Games and Amusements Regulatory Program</t>
  </si>
  <si>
    <t>GOCC Regulatory Program</t>
  </si>
  <si>
    <t>Mindanao Development Planning and Management Program</t>
  </si>
  <si>
    <t>Mindanao Governance and Institutional Support Program</t>
  </si>
  <si>
    <t>Mindanao Investments Promotion Program</t>
  </si>
  <si>
    <t>Movie and Television Regulatory and Developmental Program</t>
  </si>
  <si>
    <t>National Commission for Culture and the Arts (Proper)</t>
  </si>
  <si>
    <t>National Culture and Arts Coordination Program</t>
  </si>
  <si>
    <t>National Culture and Arts Development Program</t>
  </si>
  <si>
    <t>National Historical Commission of the Philippines</t>
  </si>
  <si>
    <t>Historical Asset Preservation and Management Program</t>
  </si>
  <si>
    <t>Historical Commemoration and Promotion Program</t>
  </si>
  <si>
    <t>National Library of the Philippines</t>
  </si>
  <si>
    <t>National Library Program</t>
  </si>
  <si>
    <t>Library Extension Program</t>
  </si>
  <si>
    <t>National Archives of the Philippines</t>
  </si>
  <si>
    <t>Government Records Management Program</t>
  </si>
  <si>
    <t>Government Archives Administration Program</t>
  </si>
  <si>
    <t>Senior Citizens Rights and Welfare Development Program</t>
  </si>
  <si>
    <t>National Intelligence Management Program</t>
  </si>
  <si>
    <t>National Security Policy Advisory Program</t>
  </si>
  <si>
    <t>National Security Management Program</t>
  </si>
  <si>
    <t>Technical Advisory and Support Services on the Comprehensive Peace Process Program</t>
  </si>
  <si>
    <t>Optical Media Industry Regulatory Program</t>
  </si>
  <si>
    <t>Competition Policy Enforcement Program</t>
  </si>
  <si>
    <t>Dangerous Drugs Supply Reduction and Suppression Program</t>
  </si>
  <si>
    <t>Horse Racing Incentive Program</t>
  </si>
  <si>
    <t>Horse Racing Regulatory Program</t>
  </si>
  <si>
    <t>Space Science and Technology Application (SSTA) Program</t>
  </si>
  <si>
    <t>Amateur Sports Development Program</t>
  </si>
  <si>
    <t>Legislative Policy Reforms and Development Program</t>
  </si>
  <si>
    <t>Presidential Staff Support Program</t>
  </si>
  <si>
    <t>Housing and Land Use Regulatory Board</t>
  </si>
  <si>
    <t>Land Use Regulatory Program</t>
  </si>
  <si>
    <t>Land Use Adjudication Program</t>
  </si>
  <si>
    <t>Housing and Urban Development Coordinating Council</t>
  </si>
  <si>
    <t>Housing Development Coordination Program</t>
  </si>
  <si>
    <t>Urban Development Coordination Program</t>
  </si>
  <si>
    <t>Pasig River Rehabilitation</t>
  </si>
  <si>
    <t>Pasig River Rehabilitation Program</t>
  </si>
  <si>
    <t>Autonomous Regional Government in Muslim Mindanao</t>
  </si>
  <si>
    <t>Regional Legislative Program</t>
  </si>
  <si>
    <t>Administration of Regional Autonomy and Financial Resources Management Program</t>
  </si>
  <si>
    <t>Peace, Law and Order, and Human Rights Protection and Promotion Program</t>
  </si>
  <si>
    <t>Agriculture, Fishery and Land Reform Program</t>
  </si>
  <si>
    <t>Employment Promotion and Development of Industrial Peace Maintenance Program</t>
  </si>
  <si>
    <t>Trade, Industry and Investment Development, Promotion and Regulatory Program</t>
  </si>
  <si>
    <t>Health and Nutrition Program</t>
  </si>
  <si>
    <t>Education, Science and Technology Program</t>
  </si>
  <si>
    <t>Social Welfare and Protection Program</t>
  </si>
  <si>
    <t>Transportation and Communication Regulatory Program</t>
  </si>
  <si>
    <t>Road Network and Other Public Infrastructure Facilities Program</t>
  </si>
  <si>
    <t>Environmental Conservation and Management and Human Settlement Regulatory Program</t>
  </si>
  <si>
    <t>University of the Philippines System</t>
  </si>
  <si>
    <t>Higher Education Program</t>
  </si>
  <si>
    <t>Advanced Education Program</t>
  </si>
  <si>
    <t>Research Program</t>
  </si>
  <si>
    <t>Technical Advisory Extension Program</t>
  </si>
  <si>
    <t>Hospital Services Program</t>
  </si>
  <si>
    <t>Eulogio 'Amang' Rodriguez Institute of Science and Technology</t>
  </si>
  <si>
    <t>Marikina Polytechnic College</t>
  </si>
  <si>
    <t>Philippine Normal University</t>
  </si>
  <si>
    <t>Philippine State College of Aeronautics</t>
  </si>
  <si>
    <t>Polytechnic University of the Philippines</t>
  </si>
  <si>
    <t>Rizal Technological University</t>
  </si>
  <si>
    <t>Technological University of the Philippines</t>
  </si>
  <si>
    <t>Don Mariano Marcos Memorial State University</t>
  </si>
  <si>
    <t>Ilocos Sur Polytechnic State College</t>
  </si>
  <si>
    <t>Mariano Marcos State University</t>
  </si>
  <si>
    <t>North Luzon Philippines State College</t>
  </si>
  <si>
    <t>University of Northern Philippines</t>
  </si>
  <si>
    <t>Abra State Institute of Science and Technology</t>
  </si>
  <si>
    <t>Apayao State College</t>
  </si>
  <si>
    <t>Benguet State University</t>
  </si>
  <si>
    <t>Ifugao State University</t>
  </si>
  <si>
    <t>Kalinga State University</t>
  </si>
  <si>
    <t>Mountain Province State University</t>
  </si>
  <si>
    <t>Batanes State College</t>
  </si>
  <si>
    <t>Cagayan State University</t>
  </si>
  <si>
    <t>Isabela State University</t>
  </si>
  <si>
    <t>Nueva Vizcaya State University</t>
  </si>
  <si>
    <t>Quirino State University</t>
  </si>
  <si>
    <t>Aurora State College of Technology</t>
  </si>
  <si>
    <t>Bataan Peninsula State University</t>
  </si>
  <si>
    <t>Bulacan Agricultural State College</t>
  </si>
  <si>
    <t>Bulacan State College</t>
  </si>
  <si>
    <t>Central Luzon State Univerity</t>
  </si>
  <si>
    <t>Don Honorio Ventura State University</t>
  </si>
  <si>
    <t>Nueva Ecija University of Science and Technology</t>
  </si>
  <si>
    <t>Pampanga State Agricultural University</t>
  </si>
  <si>
    <t>Philippine Merchant Marine Academy</t>
  </si>
  <si>
    <t>President Ramon Magsaysay State University</t>
  </si>
  <si>
    <t>Tarlac Agricultural University</t>
  </si>
  <si>
    <t>Tarlac State University</t>
  </si>
  <si>
    <t>Batangas State University</t>
  </si>
  <si>
    <t>Cavite State University</t>
  </si>
  <si>
    <t>Laguna State Polytechnic University</t>
  </si>
  <si>
    <t>Southern Luzon State University</t>
  </si>
  <si>
    <t>University of Rizal System</t>
  </si>
  <si>
    <t>Marinduque State College</t>
  </si>
  <si>
    <t>Mindoro State University</t>
  </si>
  <si>
    <t>Occidental Mindoro State College</t>
  </si>
  <si>
    <t>Palawan State University</t>
  </si>
  <si>
    <t>Romblon State University</t>
  </si>
  <si>
    <t>Western Philippines University</t>
  </si>
  <si>
    <t>Bicol State College of Applied Science and Technology</t>
  </si>
  <si>
    <t>Bicol University</t>
  </si>
  <si>
    <t>Camarines Norte State College</t>
  </si>
  <si>
    <t>Camarines Sur Polytechnic Colleges</t>
  </si>
  <si>
    <t>Catanduanes State University</t>
  </si>
  <si>
    <t>Central Bicol State University of Agriculture</t>
  </si>
  <si>
    <t>Dr. Emilio B. Espinosa, Sr. Memorial State College of Agriculture and Technology</t>
  </si>
  <si>
    <t>Partido State University</t>
  </si>
  <si>
    <t>Sorsogon State College</t>
  </si>
  <si>
    <t>Aklan State University</t>
  </si>
  <si>
    <t>Capiz State University</t>
  </si>
  <si>
    <t>Carlos C. Hilado Memorial State College</t>
  </si>
  <si>
    <t>Central Philippines State University</t>
  </si>
  <si>
    <t>Guimaras State College</t>
  </si>
  <si>
    <t>Iloilo Science and Technology University</t>
  </si>
  <si>
    <t>Iloilo State University of Science and Technology</t>
  </si>
  <si>
    <t>Northern Iloilo State University</t>
  </si>
  <si>
    <t>Northern Negros State College of Science and Technology</t>
  </si>
  <si>
    <t>University of Antique</t>
  </si>
  <si>
    <t>West Visayas State University</t>
  </si>
  <si>
    <t>Bohol Island State University</t>
  </si>
  <si>
    <t>Cebu Normal University</t>
  </si>
  <si>
    <t>Cebu Technological University</t>
  </si>
  <si>
    <t>Negros Oriental State University</t>
  </si>
  <si>
    <t>Siquijor State College</t>
  </si>
  <si>
    <t>Biliran Province State University</t>
  </si>
  <si>
    <t>Eastern Samar State University</t>
  </si>
  <si>
    <t>Eastern Visayas State University</t>
  </si>
  <si>
    <t>Leyte Normal University</t>
  </si>
  <si>
    <t>Northwest Samar State University</t>
  </si>
  <si>
    <t>Palompon Polytechnic State University</t>
  </si>
  <si>
    <t>Samar State University</t>
  </si>
  <si>
    <t>Southern Leyte State University</t>
  </si>
  <si>
    <t>University of Eastern Philippines</t>
  </si>
  <si>
    <t>Visayas State University</t>
  </si>
  <si>
    <t>Basilan State College</t>
  </si>
  <si>
    <t>J.H. Cerilles State College</t>
  </si>
  <si>
    <t>Jose Rizal Memorial State University</t>
  </si>
  <si>
    <t>Western Mindanao State University</t>
  </si>
  <si>
    <t>Zamboanga City State Polytechnic College</t>
  </si>
  <si>
    <t>Zamboanga State College of Marine Sciences and Technology</t>
  </si>
  <si>
    <t>Bukidnon State University</t>
  </si>
  <si>
    <t>Camiguin Polytechnic State College</t>
  </si>
  <si>
    <t>Central Mindanao University</t>
  </si>
  <si>
    <t>MSU-Iligan Institute of Technology</t>
  </si>
  <si>
    <t>Northern Bukidnon State College</t>
  </si>
  <si>
    <t>Northwestern Mindanao State College of Science and Technology</t>
  </si>
  <si>
    <t>University of Science and Technology of Southern Philippines - Cagayan de Oro Campus</t>
  </si>
  <si>
    <t>University of Science and Technology of Southern Philippines - Claveria Campus</t>
  </si>
  <si>
    <t>Compostela Valley State College</t>
  </si>
  <si>
    <t>Davao del Norte State College</t>
  </si>
  <si>
    <t>Davao del Sur State College</t>
  </si>
  <si>
    <t>Davao Oriental State University</t>
  </si>
  <si>
    <t>Southern Philippines Agri-Business and Marine and Aquatic School of Technology</t>
  </si>
  <si>
    <t>University of Southeastern Philippines</t>
  </si>
  <si>
    <t>Cotabato Foundation College of Science and Technology</t>
  </si>
  <si>
    <t>Custodial Care Program</t>
  </si>
  <si>
    <t>South Cotabato State College</t>
  </si>
  <si>
    <t>Sultan Kudarat State University</t>
  </si>
  <si>
    <t>University of Southern Mindanao</t>
  </si>
  <si>
    <t>Agusan del Sur State College of Agriculture and Technology</t>
  </si>
  <si>
    <t>Caraga State University</t>
  </si>
  <si>
    <t>Surigao del Sur State University</t>
  </si>
  <si>
    <t>Surigao State College of Technology</t>
  </si>
  <si>
    <t>Adiong Memorial Polytechnic State College</t>
  </si>
  <si>
    <t>Cotabato State University</t>
  </si>
  <si>
    <t>Mindanao State University</t>
  </si>
  <si>
    <t>MSU-Tawi-Tawi College of Technology and Oceanography</t>
  </si>
  <si>
    <t>Sulu State College</t>
  </si>
  <si>
    <t>Tawi-Tawi Regional Agricultural College</t>
  </si>
  <si>
    <t>Pangasinan State University</t>
  </si>
  <si>
    <t>Sum of TotalAppropriations</t>
  </si>
  <si>
    <t>Column Labels</t>
  </si>
  <si>
    <t>Grand Total</t>
  </si>
  <si>
    <t>Row Labels</t>
  </si>
  <si>
    <t>Last updated</t>
  </si>
  <si>
    <t>Department of Human Settlements and Urban Developme</t>
  </si>
  <si>
    <t>Department of Information and Communications Tech.</t>
  </si>
  <si>
    <t>Office of the Press Secretary</t>
  </si>
  <si>
    <t>2022Q3</t>
  </si>
  <si>
    <t>RA 11936</t>
  </si>
  <si>
    <t>Revised AFP Modernization Program</t>
  </si>
  <si>
    <t>GAA 2023</t>
  </si>
  <si>
    <t>Continuing Appropriations (NEP)</t>
  </si>
  <si>
    <t>Less: Unused Appropriations (NEP)</t>
  </si>
  <si>
    <t>Socio-Economic Program Delivery</t>
  </si>
  <si>
    <t>saaodb</t>
  </si>
  <si>
    <t>Particulars</t>
  </si>
  <si>
    <t>gaa_programs</t>
  </si>
  <si>
    <t>nep_programs</t>
  </si>
  <si>
    <t>appropriations</t>
  </si>
  <si>
    <t>GAA Summary</t>
  </si>
  <si>
    <t>BESF</t>
  </si>
  <si>
    <t>2015 Appropriations (Adjusted)</t>
  </si>
  <si>
    <t>GAA 2015</t>
  </si>
  <si>
    <t>2014 Appropriations (Adjusted)</t>
  </si>
  <si>
    <t>GAA 2014</t>
  </si>
  <si>
    <t>GAA 2013</t>
  </si>
  <si>
    <t>2013 Appropriations (Adjusted)</t>
  </si>
  <si>
    <t>GAA 2012</t>
  </si>
  <si>
    <t>2012 Appropriations (Adjusted)</t>
  </si>
  <si>
    <t>GAA 2011</t>
  </si>
  <si>
    <t>2011 Appropriations (Adjusted)</t>
  </si>
  <si>
    <t>GAA 2010</t>
  </si>
  <si>
    <t>2010 Appropriations (Adjusted)</t>
  </si>
  <si>
    <t>E-Government Fund</t>
  </si>
  <si>
    <t>International Commitments Fund</t>
  </si>
  <si>
    <t>Rehabilitation and Reconstruction Program</t>
  </si>
  <si>
    <t>Department of Education - School Building Program</t>
  </si>
  <si>
    <t>Feasibility Studies Fund</t>
  </si>
  <si>
    <t>National Disaster Risk Reduction and Management Fund / Calamity Fund</t>
  </si>
  <si>
    <t>Priority Development Assistance Fund</t>
  </si>
  <si>
    <t>NEP 2021</t>
  </si>
  <si>
    <t>NEP 2022</t>
  </si>
  <si>
    <t>NEP 2011</t>
  </si>
  <si>
    <t>NEP 2012</t>
  </si>
  <si>
    <t>NEP 2013</t>
  </si>
  <si>
    <t>NEP 2014</t>
  </si>
  <si>
    <t>NEP 2015</t>
  </si>
  <si>
    <t>NEP 2016</t>
  </si>
  <si>
    <t>NEP 2017</t>
  </si>
  <si>
    <t>NEP 2018</t>
  </si>
  <si>
    <t>NEP 2019</t>
  </si>
  <si>
    <t>Rewards and Incentive Fund</t>
  </si>
  <si>
    <t>BESF 2011</t>
  </si>
  <si>
    <t>BESF 2012</t>
  </si>
  <si>
    <t>BESF 2013</t>
  </si>
  <si>
    <t>BESF 2014</t>
  </si>
  <si>
    <t>BESF 2015</t>
  </si>
  <si>
    <t>BESF 2016</t>
  </si>
  <si>
    <t>PAMANA Fund</t>
  </si>
  <si>
    <t>General Fund Adjustments</t>
  </si>
  <si>
    <t>National Unification Fund</t>
  </si>
  <si>
    <t>Annexes A-B</t>
  </si>
  <si>
    <t>Table B9</t>
  </si>
  <si>
    <t>Table B11</t>
  </si>
  <si>
    <t>Function</t>
  </si>
  <si>
    <t>Sector</t>
  </si>
  <si>
    <t>Table B14</t>
  </si>
  <si>
    <t>Table B8b</t>
  </si>
  <si>
    <t>Table B8a</t>
  </si>
  <si>
    <t>Table B12</t>
  </si>
  <si>
    <t>Tax Expenditure Fund / Customs duties and taxes</t>
  </si>
  <si>
    <t>Dept</t>
  </si>
  <si>
    <t>Table B8</t>
  </si>
  <si>
    <t>Table B10</t>
  </si>
  <si>
    <t>Table B13</t>
  </si>
  <si>
    <t>AFP Modernization Program</t>
  </si>
  <si>
    <t>Hospital services (and Outpatient services)</t>
  </si>
  <si>
    <t>Table B7a</t>
  </si>
  <si>
    <t>RA 10633</t>
  </si>
  <si>
    <t>RA 10651</t>
  </si>
  <si>
    <t>RA 10352</t>
  </si>
  <si>
    <t>RA 10155</t>
  </si>
  <si>
    <t>RA 10147</t>
  </si>
  <si>
    <t>RA 9970</t>
  </si>
  <si>
    <t>Table B7b</t>
  </si>
  <si>
    <t>Table B5a</t>
  </si>
  <si>
    <t>Table B5b</t>
  </si>
  <si>
    <t>BESF2023</t>
  </si>
  <si>
    <t>BESF2022</t>
  </si>
  <si>
    <t>BESF2021</t>
  </si>
  <si>
    <t>BESF2020</t>
  </si>
  <si>
    <t>BESF2019</t>
  </si>
  <si>
    <t>BESF2018</t>
  </si>
  <si>
    <t>BESF2017</t>
  </si>
  <si>
    <t>BESF2016</t>
  </si>
  <si>
    <t>BESF2015</t>
  </si>
  <si>
    <t>BESF2014</t>
  </si>
  <si>
    <t>BESF2013</t>
  </si>
  <si>
    <t>BESF2012</t>
  </si>
  <si>
    <t>BESF2011</t>
  </si>
  <si>
    <t>NEP2023</t>
  </si>
  <si>
    <t>NEP2022</t>
  </si>
  <si>
    <t>NEP2021</t>
  </si>
  <si>
    <t>NEP2020</t>
  </si>
  <si>
    <t>NEP2019</t>
  </si>
  <si>
    <t>NEP2018</t>
  </si>
  <si>
    <t>NEP2017</t>
  </si>
  <si>
    <t>NEP2016</t>
  </si>
  <si>
    <t>NEP2015</t>
  </si>
  <si>
    <t>NEP2014</t>
  </si>
  <si>
    <t>NEP2013</t>
  </si>
  <si>
    <t>NEP2012</t>
  </si>
  <si>
    <t>NEP2011</t>
  </si>
  <si>
    <t>ALGU - Special Shares of LGUs in the Proceeds of National Taxes</t>
  </si>
  <si>
    <t>Share in Tobacco Excise Tax Pursuant to R.A. No. 7171 (Virginia Tobacco)</t>
  </si>
  <si>
    <t xml:space="preserve">Share in Tobacco Excise Tax Pursuant to R.A. No. 8240, as amended by R.A. No. 10351 (Burley and Native Tobacco) </t>
  </si>
  <si>
    <t>BSGC - Philippine Health Insurance Corporation</t>
  </si>
  <si>
    <t>Subsidy for the National Health Insurance Program</t>
  </si>
  <si>
    <t>Benefit Package Improvement Under Universal Health Care Law</t>
  </si>
  <si>
    <t>SP : National Health Insurance Program for the Indigents and Senior Citizens</t>
  </si>
  <si>
    <t>SP : Health Facilities Enhancement Program</t>
  </si>
  <si>
    <t>SP : Assistance to Indigent Patients</t>
  </si>
  <si>
    <t>Attributed to Sin Taxes</t>
  </si>
  <si>
    <t>DOH STL Report 2022</t>
  </si>
  <si>
    <t>DOH STL Report 2021</t>
  </si>
  <si>
    <t>DOH STL Report 2014</t>
  </si>
  <si>
    <t>DOH STL Report 2015</t>
  </si>
  <si>
    <t>DOH STL Report 2016</t>
  </si>
  <si>
    <t>DOH STL Report 2017</t>
  </si>
  <si>
    <t>DOH STL Report 2018</t>
  </si>
  <si>
    <t>DOH STL Report 2019</t>
  </si>
  <si>
    <t>Rule III, Sec. 2</t>
  </si>
  <si>
    <t>Rule IV, Sec. 2</t>
  </si>
  <si>
    <t>Rule IV, Sec. 3</t>
  </si>
  <si>
    <t>Rule III, Sec. 3</t>
  </si>
  <si>
    <t>Rule III, Sec. 4</t>
  </si>
  <si>
    <t>Rule III, Sec. 5</t>
  </si>
  <si>
    <t>Strengthening of Preventive Health Programs</t>
  </si>
  <si>
    <t>Health Awareness Program</t>
  </si>
  <si>
    <t>Implementation Research to Support UHC</t>
  </si>
  <si>
    <t>Rule IV, Sec. 4</t>
  </si>
  <si>
    <t>Service Delivery Networks</t>
  </si>
  <si>
    <t>Sin Tax Health Allocations</t>
  </si>
  <si>
    <t>Sin Tax Health 80%</t>
  </si>
  <si>
    <t>Sin Tax Health 20%</t>
  </si>
  <si>
    <t>BSGC - DOH</t>
  </si>
  <si>
    <t>TOTAL HEALTH SPENDING</t>
  </si>
  <si>
    <t>TOTAL SIN TAX ALLOCATIONS</t>
  </si>
  <si>
    <t>Appropriation</t>
  </si>
  <si>
    <t>GLOSSARY</t>
  </si>
  <si>
    <t>An authorization pursuant to laws or other legislative enactment, hence, required Congressional action, directing the spending of public funds for a specific purpose, up to a specified amount under specivied conditions. This includes Automatic Appropriations, New General Appropriations (Annual), Unprogrammed Appropriations (UA), and Supplemental Appropriations.</t>
  </si>
  <si>
    <t>Allotment</t>
  </si>
  <si>
    <t>The share of appropriations which serves as a government entity's limit and basis of committing/incurring obligations, in accordance with the purpose, documentation requirements, and within the period of time as specified in any of the following budget authorization documents.</t>
  </si>
  <si>
    <t>Allotment Order</t>
  </si>
  <si>
    <t>A budget authorization document issued to identified agencies to incur obligations not exceeding a given amount during a specified period for the purpose indicated, pursuant to specific laws or regulations. This includes General Appropriations Act as an Allotment Order (GAAAO), General Allotment Order (GARO), and Special Allotment Release Order (SARO).</t>
  </si>
  <si>
    <t>One-time legislative authorization to provide funds for a specified purpose, for which the amount may or may not be fixed by law, and is made automatically available and set aside as needed. Since it is already covered by a separate law, it does not require periodic action by the Congress of the Philippines, and need not be included in the legislation of annual appropriations.</t>
  </si>
  <si>
    <t>Budget of Expenditures and Sources of Financing (BESF)</t>
  </si>
  <si>
    <t>A budget document which reflects the annual program of estimated expenditures and sources of financing, constitutionally mandated to be submitted by the executive branch to the legislature to support the National Budget proposal.</t>
  </si>
  <si>
    <t>Disbursement</t>
  </si>
  <si>
    <t>Settlement/ liquidation/ payment of an obligation incurred in the current or prior years, involving cash or non-cash transactions and covered by disbursement authorities.</t>
  </si>
  <si>
    <t>Earmarked Revenues</t>
  </si>
  <si>
    <t>Identified revenues required by statute to be used for designated activities, benefits, or purposes, and must be accounted for separately from government's general revenues.</t>
  </si>
  <si>
    <t>General Fund</t>
  </si>
  <si>
    <t>Fund which is available for any purpose to which the Congress may choose to apply, and is composed of all receipts or revenues which are not otherwise accruing to other funds.</t>
  </si>
  <si>
    <t>General Appropriations Act as an Allotment Order (GAAAO)</t>
  </si>
  <si>
    <t>GAA itself, upon effectivity, serves as the obligational authority for the comprehensive release of budgetary items categorized as For Comprehensive Release (FCR).</t>
  </si>
  <si>
    <t>General Allotment Release Order (GARO)</t>
  </si>
  <si>
    <t>A comprehensive authority issued to all national government agencies for the full year requirement for the automatically appropriated Retirement and Life Insurance Premium (RLIP) contributions, except RLIP for the departments/agencies chargeable against Special Accounts in the General Funds (SAGFs) and those covered by special arrangements.</t>
  </si>
  <si>
    <t>National Expenditure Program (NEP)</t>
  </si>
  <si>
    <t>Budget document containing the details of the government's proposed programs submitted to Congress in the review and deliberation of the proposed national budget for the legislation of the annual appropriations measures for the next fiscal year. It serves as the basis of the General Appropriations Bill (GAB) which becomes the General Appropriations Act (GAA) upon enactment.</t>
  </si>
  <si>
    <t>New General Appropriations (Annual)</t>
  </si>
  <si>
    <t>Authority for any Department or agency of the Government available for expenditure during a specific budget year as listed in the General Appropriations Act (GAA).
The GAA is the legislative authorization that contains the new appropriations authorized by Congress in terms of specific amounts for salaries, wages and other personnel benefits; Maintenance and Other Operating Expense (MOOE); and Capital Outlay (CO) authorized to be spent for the implementation of programs, activities and projects (P/A/Ps) of all departments, bureaus and offices of government for a given year.</t>
  </si>
  <si>
    <t>Obligation</t>
  </si>
  <si>
    <t>A commitment by a government agency arising from an act of a duly authorized official which binds the government to the immediate or eventual payment of a sum of money. The agency is authorized to incur obligations only in the performance of activities which are in pursuit of its functions and programs authorized in appropriations acts/laws within the limit of the allotment released by the DBM.</t>
  </si>
  <si>
    <t>Special Allotment Release Order (SARO)</t>
  </si>
  <si>
    <t>An authority issued to identified agencies to incur obligations not exceeding a given amount during a specified period for the purpose indicated. It shall cover expenditures the release of which are subject to compliance with specific laws or regulations, is subject to required documents/clearances</t>
  </si>
  <si>
    <t>Special Purpose Fund (SPF)</t>
  </si>
  <si>
    <t>Appropriations in the GAA provided to cove expenditures for specific purposes for which recipient departments/agencies have not yet been identified during budget preparation. These shall be available for allocation to departments/agencies in addition to their built-in appropriations, during budget execution, pursuant to special conditions per SPF.
Among such SPFs are National Risk Reduction and Management Fund (NDRRMF, formerly Calamity Fund), Contingent Fund, Pension and Gratuity Fund, and Miscellaneous Personnel Benefits Fund.
Unprogrammed Appropriations SPFs (e.g., BSGC, FAPS), are provided to cover deficiencies, i.e., requirements cannot be fully accommodated vis-a-vis provisions in the agency specific budgets, subject to availability of excess/unexpected inflow of revenues/financing sources.</t>
  </si>
  <si>
    <t>Supplemented Appropriations</t>
  </si>
  <si>
    <t>Additional appropriation authorized by law to augment the original appropriations which proved to be inadequate or insufficient for the particular purpose intended due to current economic, political, or social conditions. Supplemental or deficiency appropriations involving the creation of new offices, programs or activities may be enacted if accompanied and supported by new revenue sources.</t>
  </si>
  <si>
    <t>Unprogrammed Appropriations (UA)</t>
  </si>
  <si>
    <t>Appropriations under the annual GAA which provide standby authority to incur additional agency obligations for priority programs or projects when any of the following exist:
  1. Excess revenue collections in any of the identified non-tax revenue sources from its corresponding revenue collection target as reflected in the BESF;
  2. New revenue collections or those arising from new tax or non-tax sources which are not part of, nor included, in the original revenue sources reflected in the BESF; or
  3. Approved loans for foreign-assisted projects (FAPs).</t>
  </si>
  <si>
    <t>Portions or balances of any programmed appropriation free from any obligation or encumbrance which are still available after the completion or final discontinuance or abandonment of the work, activity or purpose for which the appropriation is authorized.</t>
  </si>
  <si>
    <t>Off-Budgetary Funds</t>
  </si>
  <si>
    <t>Receipts for expenditure items that are not part of the NEP, and which are authorized for depositing in government financial institutions. These are categorized into: (i) Retained Income/Receipts; (ii) Revolving Funds; and (iii) Receipts from borrowing by BTr.</t>
  </si>
  <si>
    <t>Notice of Cash Allocation (NCA)</t>
  </si>
  <si>
    <t>Cash authority issued by the DBM to the account of agencies/operating units through the authorized MDS-GSBs, to cover the cash requirements of the agencies/operating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</si>
</sst>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theme="1"/>
      <name val="Calibri"/>
      <family val="2"/>
      <scheme val="minor"/>
    </font>
    <font>
      <b/>
      <sz val="11"/>
      <color theme="1"/>
      <name val="Calibri"/>
      <family val="2"/>
      <scheme val="minor"/>
    </font>
    <font>
      <sz val="6"/>
      <name val="Liberation Sans Narrow"/>
    </font>
    <font>
      <sz val="6"/>
      <name val="Liberation Sans Narrow"/>
      <family val="2"/>
    </font>
    <font>
      <sz val="5"/>
      <name val="Liberation Sans Narrow"/>
    </font>
    <font>
      <sz val="5"/>
      <name val="Liberation Sans Narrow"/>
      <family val="2"/>
    </font>
    <font>
      <sz val="6.5"/>
      <name val="Liberation Sans Narrow"/>
    </font>
    <font>
      <sz val="6.5"/>
      <name val="Liberation Sans Narrow"/>
      <family val="2"/>
    </font>
    <font>
      <sz val="6"/>
      <color rgb="FF520054"/>
      <name val="Liberation Sans Narrow"/>
      <family val="2"/>
    </font>
    <font>
      <u/>
      <sz val="11"/>
      <color theme="10"/>
      <name val="Calibri"/>
      <family val="2"/>
      <scheme val="minor"/>
    </font>
    <font>
      <b/>
      <u/>
      <sz val="11"/>
      <color theme="1"/>
      <name val="Calibri"/>
      <family val="2"/>
      <scheme val="minor"/>
    </font>
    <font>
      <sz val="8"/>
      <name val="Calibri"/>
      <family val="2"/>
      <scheme val="minor"/>
    </font>
    <font>
      <sz val="9"/>
      <color theme="1"/>
      <name val="Calibri"/>
      <family val="2"/>
      <scheme val="minor"/>
    </font>
    <font>
      <b/>
      <i/>
      <sz val="11"/>
      <color theme="1"/>
      <name val="Calibri"/>
      <family val="2"/>
      <scheme val="minor"/>
    </font>
    <font>
      <b/>
      <sz val="11"/>
      <color rgb="FFFF0000"/>
      <name val="Calibri"/>
      <family val="2"/>
      <scheme val="minor"/>
    </font>
    <font>
      <i/>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5"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bottom/>
      <diagonal/>
    </border>
  </borders>
  <cellStyleXfs count="2">
    <xf numFmtId="0" fontId="0" fillId="0" borderId="0"/>
    <xf numFmtId="0" fontId="9" fillId="0" borderId="0" applyNumberFormat="0" applyFill="0" applyBorder="0" applyAlignment="0" applyProtection="0"/>
  </cellStyleXfs>
  <cellXfs count="62">
    <xf numFmtId="0" fontId="0" fillId="0" borderId="0" xfId="0"/>
    <xf numFmtId="0" fontId="2" fillId="0" borderId="1" xfId="0" applyFont="1" applyBorder="1" applyAlignment="1">
      <alignment horizontal="left" vertical="top" wrapText="1"/>
    </xf>
    <xf numFmtId="0" fontId="1" fillId="0" borderId="0" xfId="0" applyFont="1" applyAlignment="1">
      <alignment vertical="center" wrapText="1"/>
    </xf>
    <xf numFmtId="164" fontId="0" fillId="0" borderId="0" xfId="0" applyNumberFormat="1"/>
    <xf numFmtId="0" fontId="4"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0" borderId="1" xfId="0" applyFont="1" applyBorder="1" applyAlignment="1">
      <alignment horizontal="left" vertical="top" wrapText="1"/>
    </xf>
    <xf numFmtId="0" fontId="6"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9" fillId="0" borderId="0" xfId="1"/>
    <xf numFmtId="0" fontId="1" fillId="0" borderId="0" xfId="0" applyFont="1"/>
    <xf numFmtId="0" fontId="10" fillId="0" borderId="0" xfId="0" applyFont="1"/>
    <xf numFmtId="3" fontId="0" fillId="0" borderId="0" xfId="0" applyNumberFormat="1"/>
    <xf numFmtId="3" fontId="1" fillId="0" borderId="0" xfId="0" applyNumberFormat="1" applyFont="1"/>
    <xf numFmtId="3" fontId="1" fillId="2" borderId="0" xfId="0" applyNumberFormat="1" applyFont="1" applyFill="1"/>
    <xf numFmtId="3" fontId="0" fillId="2" borderId="0" xfId="0" applyNumberFormat="1" applyFill="1"/>
    <xf numFmtId="0" fontId="0" fillId="0" borderId="0" xfId="0" pivotButton="1"/>
    <xf numFmtId="0" fontId="0" fillId="0" borderId="0" xfId="0" applyAlignment="1">
      <alignment horizontal="left"/>
    </xf>
    <xf numFmtId="14" fontId="0" fillId="0" borderId="0" xfId="0" applyNumberFormat="1"/>
    <xf numFmtId="0" fontId="0" fillId="0" borderId="0" xfId="0" applyAlignment="1">
      <alignment wrapText="1"/>
    </xf>
    <xf numFmtId="0" fontId="12" fillId="0" borderId="0" xfId="0" applyFont="1" applyAlignment="1">
      <alignment wrapText="1"/>
    </xf>
    <xf numFmtId="3" fontId="12" fillId="0" borderId="0" xfId="0" applyNumberFormat="1" applyFont="1"/>
    <xf numFmtId="0" fontId="12" fillId="0" borderId="0" xfId="0" applyFont="1"/>
    <xf numFmtId="0" fontId="13" fillId="0" borderId="0" xfId="0" applyFont="1"/>
    <xf numFmtId="0" fontId="0" fillId="3" borderId="0" xfId="0" applyFill="1"/>
    <xf numFmtId="0" fontId="0" fillId="4" borderId="0" xfId="0" applyFill="1"/>
    <xf numFmtId="0" fontId="0" fillId="5" borderId="0" xfId="0" applyFill="1"/>
    <xf numFmtId="0" fontId="0" fillId="0" borderId="4" xfId="0" applyBorder="1"/>
    <xf numFmtId="0" fontId="0" fillId="3" borderId="4" xfId="0" applyFill="1" applyBorder="1"/>
    <xf numFmtId="3" fontId="1" fillId="0" borderId="4" xfId="0" applyNumberFormat="1" applyFont="1" applyBorder="1"/>
    <xf numFmtId="3" fontId="0" fillId="0" borderId="4" xfId="0" applyNumberFormat="1" applyBorder="1"/>
    <xf numFmtId="0" fontId="0" fillId="4" borderId="4" xfId="0" applyFill="1" applyBorder="1"/>
    <xf numFmtId="0" fontId="0" fillId="5" borderId="4" xfId="0" applyFill="1" applyBorder="1"/>
    <xf numFmtId="0" fontId="1" fillId="4" borderId="0" xfId="0" applyFont="1" applyFill="1"/>
    <xf numFmtId="0" fontId="1" fillId="3" borderId="0" xfId="0" applyFont="1" applyFill="1"/>
    <xf numFmtId="3" fontId="14" fillId="2" borderId="0" xfId="0" applyNumberFormat="1" applyFont="1" applyFill="1"/>
    <xf numFmtId="0" fontId="1" fillId="5" borderId="0" xfId="0" applyFont="1" applyFill="1"/>
    <xf numFmtId="0" fontId="1" fillId="0" borderId="0" xfId="0" applyFont="1" applyAlignment="1">
      <alignment horizontal="center" vertical="center" wrapText="1"/>
    </xf>
    <xf numFmtId="0" fontId="1" fillId="6" borderId="0" xfId="0" applyFont="1" applyFill="1" applyAlignment="1">
      <alignment horizontal="center" vertical="center" wrapText="1"/>
    </xf>
    <xf numFmtId="0" fontId="14" fillId="6" borderId="0" xfId="0" applyFont="1" applyFill="1" applyAlignment="1">
      <alignment horizontal="center" vertical="center" wrapText="1"/>
    </xf>
    <xf numFmtId="0" fontId="1" fillId="6" borderId="4" xfId="0" applyFont="1" applyFill="1" applyBorder="1" applyAlignment="1">
      <alignment horizontal="center" vertical="center" wrapText="1"/>
    </xf>
    <xf numFmtId="0" fontId="15" fillId="5" borderId="0" xfId="0" applyFont="1" applyFill="1" applyAlignment="1">
      <alignment horizontal="center"/>
    </xf>
    <xf numFmtId="0" fontId="15" fillId="0" borderId="0" xfId="0" applyFont="1"/>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7"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1" fillId="6" borderId="0" xfId="0" applyFont="1" applyFill="1" applyBorder="1" applyAlignment="1">
      <alignment horizontal="center" vertical="center" wrapText="1"/>
    </xf>
    <xf numFmtId="0" fontId="0" fillId="3" borderId="0" xfId="0" applyFill="1" applyBorder="1"/>
    <xf numFmtId="0" fontId="0" fillId="0" borderId="0" xfId="0" applyBorder="1"/>
    <xf numFmtId="3" fontId="0" fillId="0" borderId="0" xfId="0" applyNumberFormat="1" applyBorder="1"/>
    <xf numFmtId="3" fontId="1" fillId="5" borderId="0" xfId="0" applyNumberFormat="1" applyFont="1" applyFill="1"/>
    <xf numFmtId="0" fontId="0" fillId="7" borderId="0" xfId="0" applyFill="1" applyAlignment="1">
      <alignment wrapText="1"/>
    </xf>
    <xf numFmtId="0" fontId="0" fillId="8" borderId="0" xfId="0" applyFill="1" applyAlignment="1">
      <alignment wrapText="1"/>
    </xf>
    <xf numFmtId="3" fontId="1" fillId="0" borderId="0" xfId="0" applyNumberFormat="1" applyFont="1" applyBorder="1"/>
    <xf numFmtId="0" fontId="0" fillId="0" borderId="0" xfId="0" applyFill="1"/>
    <xf numFmtId="3" fontId="1" fillId="5" borderId="4" xfId="0" applyNumberFormat="1" applyFont="1" applyFill="1" applyBorder="1"/>
    <xf numFmtId="0" fontId="0" fillId="0" borderId="0" xfId="0"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appropriations!$A$245</c:f>
              <c:strCache>
                <c:ptCount val="1"/>
                <c:pt idx="0">
                  <c:v>GENERAL PUBLIC SERVICES</c:v>
                </c:pt>
              </c:strCache>
            </c:strRef>
          </c:tx>
          <c:spPr>
            <a:solidFill>
              <a:schemeClr val="accent1"/>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appropriations!$H$245:$O$245</c:f>
              <c:numCache>
                <c:formatCode>#,##0</c:formatCode>
                <c:ptCount val="8"/>
                <c:pt idx="0">
                  <c:v>1250564700000</c:v>
                </c:pt>
                <c:pt idx="1">
                  <c:v>1278150346000</c:v>
                </c:pt>
                <c:pt idx="2">
                  <c:v>1378675471000</c:v>
                </c:pt>
                <c:pt idx="3">
                  <c:v>1399227023000</c:v>
                </c:pt>
                <c:pt idx="4">
                  <c:v>1578322902000</c:v>
                </c:pt>
                <c:pt idx="5">
                  <c:v>1900254720000</c:v>
                </c:pt>
                <c:pt idx="6">
                  <c:v>2152461838000</c:v>
                </c:pt>
                <c:pt idx="7">
                  <c:v>2292443611000</c:v>
                </c:pt>
              </c:numCache>
            </c:numRef>
          </c:val>
          <c:extLst>
            <c:ext xmlns:c16="http://schemas.microsoft.com/office/drawing/2014/chart" uri="{C3380CC4-5D6E-409C-BE32-E72D297353CC}">
              <c16:uniqueId val="{00000000-9682-4CF1-B9C8-E90B0AC77889}"/>
            </c:ext>
          </c:extLst>
        </c:ser>
        <c:ser>
          <c:idx val="1"/>
          <c:order val="1"/>
          <c:tx>
            <c:strRef>
              <c:f>appropriations!$A$255</c:f>
              <c:strCache>
                <c:ptCount val="1"/>
                <c:pt idx="0">
                  <c:v>DEFENSE</c:v>
                </c:pt>
              </c:strCache>
            </c:strRef>
          </c:tx>
          <c:spPr>
            <a:solidFill>
              <a:schemeClr val="accent2"/>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appropriations!$H$255:$O$255</c:f>
              <c:numCache>
                <c:formatCode>#,##0</c:formatCode>
                <c:ptCount val="8"/>
                <c:pt idx="0">
                  <c:v>100547745000</c:v>
                </c:pt>
                <c:pt idx="1">
                  <c:v>117878468000</c:v>
                </c:pt>
                <c:pt idx="2">
                  <c:v>127391525000</c:v>
                </c:pt>
                <c:pt idx="3">
                  <c:v>166110724000</c:v>
                </c:pt>
                <c:pt idx="4">
                  <c:v>170542628000</c:v>
                </c:pt>
                <c:pt idx="5">
                  <c:v>184703104000</c:v>
                </c:pt>
                <c:pt idx="6">
                  <c:v>201481614000</c:v>
                </c:pt>
                <c:pt idx="7">
                  <c:v>218920621000</c:v>
                </c:pt>
              </c:numCache>
            </c:numRef>
          </c:val>
          <c:extLst>
            <c:ext xmlns:c16="http://schemas.microsoft.com/office/drawing/2014/chart" uri="{C3380CC4-5D6E-409C-BE32-E72D297353CC}">
              <c16:uniqueId val="{00000001-9682-4CF1-B9C8-E90B0AC77889}"/>
            </c:ext>
          </c:extLst>
        </c:ser>
        <c:ser>
          <c:idx val="2"/>
          <c:order val="2"/>
          <c:tx>
            <c:strRef>
              <c:f>appropriations!$A$262</c:f>
              <c:strCache>
                <c:ptCount val="1"/>
                <c:pt idx="0">
                  <c:v>PUBLIC ORDER AND SAFETY</c:v>
                </c:pt>
              </c:strCache>
            </c:strRef>
          </c:tx>
          <c:spPr>
            <a:solidFill>
              <a:schemeClr val="accent3"/>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appropriations!$H$262:$O$262</c:f>
              <c:numCache>
                <c:formatCode>#,##0</c:formatCode>
                <c:ptCount val="8"/>
                <c:pt idx="0">
                  <c:v>137711452000</c:v>
                </c:pt>
                <c:pt idx="1">
                  <c:v>174208543000</c:v>
                </c:pt>
                <c:pt idx="2">
                  <c:v>195391192000</c:v>
                </c:pt>
                <c:pt idx="3">
                  <c:v>259019598000</c:v>
                </c:pt>
                <c:pt idx="4">
                  <c:v>245666521000</c:v>
                </c:pt>
                <c:pt idx="5">
                  <c:v>259691426000</c:v>
                </c:pt>
                <c:pt idx="6">
                  <c:v>270462137000</c:v>
                </c:pt>
                <c:pt idx="7">
                  <c:v>278870859000</c:v>
                </c:pt>
              </c:numCache>
            </c:numRef>
          </c:val>
          <c:extLst>
            <c:ext xmlns:c16="http://schemas.microsoft.com/office/drawing/2014/chart" uri="{C3380CC4-5D6E-409C-BE32-E72D297353CC}">
              <c16:uniqueId val="{00000002-9682-4CF1-B9C8-E90B0AC77889}"/>
            </c:ext>
          </c:extLst>
        </c:ser>
        <c:ser>
          <c:idx val="3"/>
          <c:order val="3"/>
          <c:tx>
            <c:strRef>
              <c:f>appropriations!$A$269</c:f>
              <c:strCache>
                <c:ptCount val="1"/>
                <c:pt idx="0">
                  <c:v>ECONOMIC AFFAIRS</c:v>
                </c:pt>
              </c:strCache>
            </c:strRef>
          </c:tx>
          <c:spPr>
            <a:solidFill>
              <a:schemeClr val="accent4"/>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appropriations!$H$269:$O$269</c:f>
              <c:numCache>
                <c:formatCode>#,##0</c:formatCode>
                <c:ptCount val="8"/>
                <c:pt idx="0">
                  <c:v>499182220000</c:v>
                </c:pt>
                <c:pt idx="1">
                  <c:v>551181403000</c:v>
                </c:pt>
                <c:pt idx="2">
                  <c:v>693017128000</c:v>
                </c:pt>
                <c:pt idx="3">
                  <c:v>514434466000</c:v>
                </c:pt>
                <c:pt idx="4">
                  <c:v>643043315000</c:v>
                </c:pt>
                <c:pt idx="5">
                  <c:v>697466937000</c:v>
                </c:pt>
                <c:pt idx="6">
                  <c:v>747296332000</c:v>
                </c:pt>
                <c:pt idx="7">
                  <c:v>802597489000</c:v>
                </c:pt>
              </c:numCache>
            </c:numRef>
          </c:val>
          <c:extLst>
            <c:ext xmlns:c16="http://schemas.microsoft.com/office/drawing/2014/chart" uri="{C3380CC4-5D6E-409C-BE32-E72D297353CC}">
              <c16:uniqueId val="{00000003-9682-4CF1-B9C8-E90B0AC77889}"/>
            </c:ext>
          </c:extLst>
        </c:ser>
        <c:ser>
          <c:idx val="4"/>
          <c:order val="4"/>
          <c:tx>
            <c:strRef>
              <c:f>appropriations!$A$279</c:f>
              <c:strCache>
                <c:ptCount val="1"/>
                <c:pt idx="0">
                  <c:v>ENVIRONMENTAL PROTECTION</c:v>
                </c:pt>
              </c:strCache>
            </c:strRef>
          </c:tx>
          <c:spPr>
            <a:solidFill>
              <a:schemeClr val="accent5"/>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appropriations!$H$279:$O$279</c:f>
              <c:numCache>
                <c:formatCode>#,##0</c:formatCode>
                <c:ptCount val="8"/>
                <c:pt idx="0">
                  <c:v>6679518000</c:v>
                </c:pt>
                <c:pt idx="1">
                  <c:v>7648956000</c:v>
                </c:pt>
                <c:pt idx="2">
                  <c:v>22554330000</c:v>
                </c:pt>
                <c:pt idx="3">
                  <c:v>19950507000</c:v>
                </c:pt>
                <c:pt idx="4">
                  <c:v>26642624000</c:v>
                </c:pt>
                <c:pt idx="5">
                  <c:v>24088383000</c:v>
                </c:pt>
                <c:pt idx="6">
                  <c:v>24938578000</c:v>
                </c:pt>
                <c:pt idx="7">
                  <c:v>20893459000</c:v>
                </c:pt>
              </c:numCache>
            </c:numRef>
          </c:val>
          <c:extLst>
            <c:ext xmlns:c16="http://schemas.microsoft.com/office/drawing/2014/chart" uri="{C3380CC4-5D6E-409C-BE32-E72D297353CC}">
              <c16:uniqueId val="{00000004-9682-4CF1-B9C8-E90B0AC77889}"/>
            </c:ext>
          </c:extLst>
        </c:ser>
        <c:ser>
          <c:idx val="5"/>
          <c:order val="5"/>
          <c:tx>
            <c:strRef>
              <c:f>appropriations!$A$286</c:f>
              <c:strCache>
                <c:ptCount val="1"/>
                <c:pt idx="0">
                  <c:v>HOUSING AND COMMUNITY AMENITIES</c:v>
                </c:pt>
              </c:strCache>
            </c:strRef>
          </c:tx>
          <c:spPr>
            <a:solidFill>
              <a:schemeClr val="accent6"/>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appropriations!$H$286:$O$286</c:f>
              <c:numCache>
                <c:formatCode>#,##0</c:formatCode>
                <c:ptCount val="8"/>
                <c:pt idx="0">
                  <c:v>14310453000</c:v>
                </c:pt>
                <c:pt idx="1">
                  <c:v>11703294000</c:v>
                </c:pt>
                <c:pt idx="2">
                  <c:v>6082199000</c:v>
                </c:pt>
                <c:pt idx="3">
                  <c:v>6296235000</c:v>
                </c:pt>
                <c:pt idx="4">
                  <c:v>9171072000</c:v>
                </c:pt>
                <c:pt idx="5">
                  <c:v>8013357000</c:v>
                </c:pt>
                <c:pt idx="6">
                  <c:v>10432961000</c:v>
                </c:pt>
                <c:pt idx="7">
                  <c:v>7501257000</c:v>
                </c:pt>
              </c:numCache>
            </c:numRef>
          </c:val>
          <c:extLst>
            <c:ext xmlns:c16="http://schemas.microsoft.com/office/drawing/2014/chart" uri="{C3380CC4-5D6E-409C-BE32-E72D297353CC}">
              <c16:uniqueId val="{00000005-9682-4CF1-B9C8-E90B0AC77889}"/>
            </c:ext>
          </c:extLst>
        </c:ser>
        <c:ser>
          <c:idx val="6"/>
          <c:order val="6"/>
          <c:tx>
            <c:strRef>
              <c:f>appropriations!$A$292</c:f>
              <c:strCache>
                <c:ptCount val="1"/>
                <c:pt idx="0">
                  <c:v>HEALTH</c:v>
                </c:pt>
              </c:strCache>
            </c:strRef>
          </c:tx>
          <c:spPr>
            <a:solidFill>
              <a:schemeClr val="accent1">
                <a:lumMod val="60000"/>
              </a:schemeClr>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appropriations!$H$292:$O$292</c:f>
              <c:numCache>
                <c:formatCode>#,##0</c:formatCode>
                <c:ptCount val="8"/>
                <c:pt idx="0">
                  <c:v>125352768000</c:v>
                </c:pt>
                <c:pt idx="1">
                  <c:v>153590893000</c:v>
                </c:pt>
                <c:pt idx="2">
                  <c:v>172750850000</c:v>
                </c:pt>
                <c:pt idx="3">
                  <c:v>173778669000</c:v>
                </c:pt>
                <c:pt idx="4">
                  <c:v>189691470000</c:v>
                </c:pt>
                <c:pt idx="5">
                  <c:v>221615368000</c:v>
                </c:pt>
                <c:pt idx="6">
                  <c:v>277039519000</c:v>
                </c:pt>
                <c:pt idx="7">
                  <c:v>298972738000</c:v>
                </c:pt>
              </c:numCache>
            </c:numRef>
          </c:val>
          <c:extLst>
            <c:ext xmlns:c16="http://schemas.microsoft.com/office/drawing/2014/chart" uri="{C3380CC4-5D6E-409C-BE32-E72D297353CC}">
              <c16:uniqueId val="{00000006-9682-4CF1-B9C8-E90B0AC77889}"/>
            </c:ext>
          </c:extLst>
        </c:ser>
        <c:ser>
          <c:idx val="7"/>
          <c:order val="7"/>
          <c:tx>
            <c:strRef>
              <c:f>appropriations!$A$299</c:f>
              <c:strCache>
                <c:ptCount val="1"/>
                <c:pt idx="0">
                  <c:v>RECREATION, CULTURE AND RELIGION</c:v>
                </c:pt>
              </c:strCache>
            </c:strRef>
          </c:tx>
          <c:spPr>
            <a:solidFill>
              <a:schemeClr val="accent2">
                <a:lumMod val="60000"/>
              </a:schemeClr>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appropriations!$H$299:$O$299</c:f>
              <c:numCache>
                <c:formatCode>#,##0</c:formatCode>
                <c:ptCount val="8"/>
                <c:pt idx="0">
                  <c:v>6423492000</c:v>
                </c:pt>
                <c:pt idx="1">
                  <c:v>5786565000</c:v>
                </c:pt>
                <c:pt idx="2">
                  <c:v>6621861000</c:v>
                </c:pt>
                <c:pt idx="3">
                  <c:v>15719648000</c:v>
                </c:pt>
                <c:pt idx="4">
                  <c:v>6661453000</c:v>
                </c:pt>
                <c:pt idx="5">
                  <c:v>4642633000</c:v>
                </c:pt>
                <c:pt idx="6">
                  <c:v>4687190000</c:v>
                </c:pt>
                <c:pt idx="7">
                  <c:v>3754700000</c:v>
                </c:pt>
              </c:numCache>
            </c:numRef>
          </c:val>
          <c:extLst>
            <c:ext xmlns:c16="http://schemas.microsoft.com/office/drawing/2014/chart" uri="{C3380CC4-5D6E-409C-BE32-E72D297353CC}">
              <c16:uniqueId val="{00000007-9682-4CF1-B9C8-E90B0AC77889}"/>
            </c:ext>
          </c:extLst>
        </c:ser>
        <c:ser>
          <c:idx val="8"/>
          <c:order val="8"/>
          <c:tx>
            <c:strRef>
              <c:f>appropriations!$A$306</c:f>
              <c:strCache>
                <c:ptCount val="1"/>
                <c:pt idx="0">
                  <c:v>EDUCATION</c:v>
                </c:pt>
              </c:strCache>
            </c:strRef>
          </c:tx>
          <c:spPr>
            <a:solidFill>
              <a:schemeClr val="accent3">
                <a:lumMod val="60000"/>
              </a:schemeClr>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appropriations!$H$306:$O$306</c:f>
              <c:numCache>
                <c:formatCode>#,##0</c:formatCode>
                <c:ptCount val="8"/>
                <c:pt idx="0">
                  <c:v>490627568000</c:v>
                </c:pt>
                <c:pt idx="1">
                  <c:v>648177434000</c:v>
                </c:pt>
                <c:pt idx="2">
                  <c:v>705776666000</c:v>
                </c:pt>
                <c:pt idx="3">
                  <c:v>673365397000</c:v>
                </c:pt>
                <c:pt idx="4">
                  <c:v>695923823000</c:v>
                </c:pt>
                <c:pt idx="5">
                  <c:v>748992614000</c:v>
                </c:pt>
                <c:pt idx="6">
                  <c:v>773460974000</c:v>
                </c:pt>
                <c:pt idx="7">
                  <c:v>831780280000</c:v>
                </c:pt>
              </c:numCache>
            </c:numRef>
          </c:val>
          <c:extLst>
            <c:ext xmlns:c16="http://schemas.microsoft.com/office/drawing/2014/chart" uri="{C3380CC4-5D6E-409C-BE32-E72D297353CC}">
              <c16:uniqueId val="{00000008-9682-4CF1-B9C8-E90B0AC77889}"/>
            </c:ext>
          </c:extLst>
        </c:ser>
        <c:ser>
          <c:idx val="9"/>
          <c:order val="9"/>
          <c:tx>
            <c:strRef>
              <c:f>appropriations!$A$317</c:f>
              <c:strCache>
                <c:ptCount val="1"/>
                <c:pt idx="0">
                  <c:v>SOCIAL PROTECTION</c:v>
                </c:pt>
              </c:strCache>
            </c:strRef>
          </c:tx>
          <c:spPr>
            <a:solidFill>
              <a:schemeClr val="accent4">
                <a:lumMod val="60000"/>
              </a:schemeClr>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appropriations!$H$317:$O$317</c:f>
              <c:numCache>
                <c:formatCode>#,##0</c:formatCode>
                <c:ptCount val="8"/>
                <c:pt idx="0">
                  <c:v>370400084000</c:v>
                </c:pt>
                <c:pt idx="1">
                  <c:v>401674098000</c:v>
                </c:pt>
                <c:pt idx="2">
                  <c:v>458738778000</c:v>
                </c:pt>
                <c:pt idx="3">
                  <c:v>433746042000</c:v>
                </c:pt>
                <c:pt idx="4">
                  <c:v>534334192000</c:v>
                </c:pt>
                <c:pt idx="5">
                  <c:v>456531458000</c:v>
                </c:pt>
                <c:pt idx="6">
                  <c:v>561338857000</c:v>
                </c:pt>
                <c:pt idx="7">
                  <c:v>512264986000</c:v>
                </c:pt>
              </c:numCache>
            </c:numRef>
          </c:val>
          <c:extLst>
            <c:ext xmlns:c16="http://schemas.microsoft.com/office/drawing/2014/chart" uri="{C3380CC4-5D6E-409C-BE32-E72D297353CC}">
              <c16:uniqueId val="{00000009-9682-4CF1-B9C8-E90B0AC77889}"/>
            </c:ext>
          </c:extLst>
        </c:ser>
        <c:dLbls>
          <c:showLegendKey val="0"/>
          <c:showVal val="0"/>
          <c:showCatName val="0"/>
          <c:showSerName val="0"/>
          <c:showPercent val="0"/>
          <c:showBubbleSize val="0"/>
        </c:dLbls>
        <c:gapWidth val="75"/>
        <c:overlap val="100"/>
        <c:axId val="100024639"/>
        <c:axId val="100024223"/>
      </c:barChart>
      <c:catAx>
        <c:axId val="100024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24223"/>
        <c:crosses val="autoZero"/>
        <c:auto val="1"/>
        <c:lblAlgn val="ctr"/>
        <c:lblOffset val="100"/>
        <c:noMultiLvlLbl val="0"/>
      </c:catAx>
      <c:valAx>
        <c:axId val="1000242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24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appropriations!$A$245</c:f>
              <c:strCache>
                <c:ptCount val="1"/>
                <c:pt idx="0">
                  <c:v>GENERAL PUBLIC SERVICES</c:v>
                </c:pt>
              </c:strCache>
            </c:strRef>
          </c:tx>
          <c:spPr>
            <a:solidFill>
              <a:schemeClr val="accent1"/>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appropriations!$H$245:$O$245</c:f>
              <c:numCache>
                <c:formatCode>#,##0</c:formatCode>
                <c:ptCount val="8"/>
                <c:pt idx="0">
                  <c:v>1250564700000</c:v>
                </c:pt>
                <c:pt idx="1">
                  <c:v>1278150346000</c:v>
                </c:pt>
                <c:pt idx="2">
                  <c:v>1378675471000</c:v>
                </c:pt>
                <c:pt idx="3">
                  <c:v>1399227023000</c:v>
                </c:pt>
                <c:pt idx="4">
                  <c:v>1578322902000</c:v>
                </c:pt>
                <c:pt idx="5">
                  <c:v>1900254720000</c:v>
                </c:pt>
                <c:pt idx="6">
                  <c:v>2152461838000</c:v>
                </c:pt>
                <c:pt idx="7">
                  <c:v>2292443611000</c:v>
                </c:pt>
              </c:numCache>
            </c:numRef>
          </c:val>
          <c:extLst>
            <c:ext xmlns:c16="http://schemas.microsoft.com/office/drawing/2014/chart" uri="{C3380CC4-5D6E-409C-BE32-E72D297353CC}">
              <c16:uniqueId val="{00000000-95C6-4573-A47D-40E9B3C38D19}"/>
            </c:ext>
          </c:extLst>
        </c:ser>
        <c:ser>
          <c:idx val="1"/>
          <c:order val="1"/>
          <c:tx>
            <c:strRef>
              <c:f>appropriations!$A$255</c:f>
              <c:strCache>
                <c:ptCount val="1"/>
                <c:pt idx="0">
                  <c:v>DEFENSE</c:v>
                </c:pt>
              </c:strCache>
            </c:strRef>
          </c:tx>
          <c:spPr>
            <a:solidFill>
              <a:schemeClr val="accent2"/>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appropriations!$H$255:$O$255</c:f>
              <c:numCache>
                <c:formatCode>#,##0</c:formatCode>
                <c:ptCount val="8"/>
                <c:pt idx="0">
                  <c:v>100547745000</c:v>
                </c:pt>
                <c:pt idx="1">
                  <c:v>117878468000</c:v>
                </c:pt>
                <c:pt idx="2">
                  <c:v>127391525000</c:v>
                </c:pt>
                <c:pt idx="3">
                  <c:v>166110724000</c:v>
                </c:pt>
                <c:pt idx="4">
                  <c:v>170542628000</c:v>
                </c:pt>
                <c:pt idx="5">
                  <c:v>184703104000</c:v>
                </c:pt>
                <c:pt idx="6">
                  <c:v>201481614000</c:v>
                </c:pt>
                <c:pt idx="7">
                  <c:v>218920621000</c:v>
                </c:pt>
              </c:numCache>
            </c:numRef>
          </c:val>
          <c:extLst>
            <c:ext xmlns:c16="http://schemas.microsoft.com/office/drawing/2014/chart" uri="{C3380CC4-5D6E-409C-BE32-E72D297353CC}">
              <c16:uniqueId val="{00000001-95C6-4573-A47D-40E9B3C38D19}"/>
            </c:ext>
          </c:extLst>
        </c:ser>
        <c:ser>
          <c:idx val="2"/>
          <c:order val="2"/>
          <c:tx>
            <c:strRef>
              <c:f>appropriations!$A$262</c:f>
              <c:strCache>
                <c:ptCount val="1"/>
                <c:pt idx="0">
                  <c:v>PUBLIC ORDER AND SAFETY</c:v>
                </c:pt>
              </c:strCache>
            </c:strRef>
          </c:tx>
          <c:spPr>
            <a:solidFill>
              <a:schemeClr val="accent3"/>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appropriations!$H$262:$O$262</c:f>
              <c:numCache>
                <c:formatCode>#,##0</c:formatCode>
                <c:ptCount val="8"/>
                <c:pt idx="0">
                  <c:v>137711452000</c:v>
                </c:pt>
                <c:pt idx="1">
                  <c:v>174208543000</c:v>
                </c:pt>
                <c:pt idx="2">
                  <c:v>195391192000</c:v>
                </c:pt>
                <c:pt idx="3">
                  <c:v>259019598000</c:v>
                </c:pt>
                <c:pt idx="4">
                  <c:v>245666521000</c:v>
                </c:pt>
                <c:pt idx="5">
                  <c:v>259691426000</c:v>
                </c:pt>
                <c:pt idx="6">
                  <c:v>270462137000</c:v>
                </c:pt>
                <c:pt idx="7">
                  <c:v>278870859000</c:v>
                </c:pt>
              </c:numCache>
            </c:numRef>
          </c:val>
          <c:extLst>
            <c:ext xmlns:c16="http://schemas.microsoft.com/office/drawing/2014/chart" uri="{C3380CC4-5D6E-409C-BE32-E72D297353CC}">
              <c16:uniqueId val="{00000002-95C6-4573-A47D-40E9B3C38D19}"/>
            </c:ext>
          </c:extLst>
        </c:ser>
        <c:ser>
          <c:idx val="3"/>
          <c:order val="3"/>
          <c:tx>
            <c:strRef>
              <c:f>appropriations!$A$269</c:f>
              <c:strCache>
                <c:ptCount val="1"/>
                <c:pt idx="0">
                  <c:v>ECONOMIC AFFAIRS</c:v>
                </c:pt>
              </c:strCache>
            </c:strRef>
          </c:tx>
          <c:spPr>
            <a:solidFill>
              <a:schemeClr val="accent4"/>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appropriations!$H$269:$O$269</c:f>
              <c:numCache>
                <c:formatCode>#,##0</c:formatCode>
                <c:ptCount val="8"/>
                <c:pt idx="0">
                  <c:v>499182220000</c:v>
                </c:pt>
                <c:pt idx="1">
                  <c:v>551181403000</c:v>
                </c:pt>
                <c:pt idx="2">
                  <c:v>693017128000</c:v>
                </c:pt>
                <c:pt idx="3">
                  <c:v>514434466000</c:v>
                </c:pt>
                <c:pt idx="4">
                  <c:v>643043315000</c:v>
                </c:pt>
                <c:pt idx="5">
                  <c:v>697466937000</c:v>
                </c:pt>
                <c:pt idx="6">
                  <c:v>747296332000</c:v>
                </c:pt>
                <c:pt idx="7">
                  <c:v>802597489000</c:v>
                </c:pt>
              </c:numCache>
            </c:numRef>
          </c:val>
          <c:extLst>
            <c:ext xmlns:c16="http://schemas.microsoft.com/office/drawing/2014/chart" uri="{C3380CC4-5D6E-409C-BE32-E72D297353CC}">
              <c16:uniqueId val="{00000003-95C6-4573-A47D-40E9B3C38D19}"/>
            </c:ext>
          </c:extLst>
        </c:ser>
        <c:ser>
          <c:idx val="4"/>
          <c:order val="4"/>
          <c:tx>
            <c:strRef>
              <c:f>appropriations!$A$279</c:f>
              <c:strCache>
                <c:ptCount val="1"/>
                <c:pt idx="0">
                  <c:v>ENVIRONMENTAL PROTECTION</c:v>
                </c:pt>
              </c:strCache>
            </c:strRef>
          </c:tx>
          <c:spPr>
            <a:solidFill>
              <a:schemeClr val="accent5"/>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appropriations!$H$279:$O$279</c:f>
              <c:numCache>
                <c:formatCode>#,##0</c:formatCode>
                <c:ptCount val="8"/>
                <c:pt idx="0">
                  <c:v>6679518000</c:v>
                </c:pt>
                <c:pt idx="1">
                  <c:v>7648956000</c:v>
                </c:pt>
                <c:pt idx="2">
                  <c:v>22554330000</c:v>
                </c:pt>
                <c:pt idx="3">
                  <c:v>19950507000</c:v>
                </c:pt>
                <c:pt idx="4">
                  <c:v>26642624000</c:v>
                </c:pt>
                <c:pt idx="5">
                  <c:v>24088383000</c:v>
                </c:pt>
                <c:pt idx="6">
                  <c:v>24938578000</c:v>
                </c:pt>
                <c:pt idx="7">
                  <c:v>20893459000</c:v>
                </c:pt>
              </c:numCache>
            </c:numRef>
          </c:val>
          <c:extLst>
            <c:ext xmlns:c16="http://schemas.microsoft.com/office/drawing/2014/chart" uri="{C3380CC4-5D6E-409C-BE32-E72D297353CC}">
              <c16:uniqueId val="{00000004-95C6-4573-A47D-40E9B3C38D19}"/>
            </c:ext>
          </c:extLst>
        </c:ser>
        <c:ser>
          <c:idx val="5"/>
          <c:order val="5"/>
          <c:tx>
            <c:strRef>
              <c:f>appropriations!$A$286</c:f>
              <c:strCache>
                <c:ptCount val="1"/>
                <c:pt idx="0">
                  <c:v>HOUSING AND COMMUNITY AMENITIES</c:v>
                </c:pt>
              </c:strCache>
            </c:strRef>
          </c:tx>
          <c:spPr>
            <a:solidFill>
              <a:schemeClr val="accent6"/>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appropriations!$H$286:$O$286</c:f>
              <c:numCache>
                <c:formatCode>#,##0</c:formatCode>
                <c:ptCount val="8"/>
                <c:pt idx="0">
                  <c:v>14310453000</c:v>
                </c:pt>
                <c:pt idx="1">
                  <c:v>11703294000</c:v>
                </c:pt>
                <c:pt idx="2">
                  <c:v>6082199000</c:v>
                </c:pt>
                <c:pt idx="3">
                  <c:v>6296235000</c:v>
                </c:pt>
                <c:pt idx="4">
                  <c:v>9171072000</c:v>
                </c:pt>
                <c:pt idx="5">
                  <c:v>8013357000</c:v>
                </c:pt>
                <c:pt idx="6">
                  <c:v>10432961000</c:v>
                </c:pt>
                <c:pt idx="7">
                  <c:v>7501257000</c:v>
                </c:pt>
              </c:numCache>
            </c:numRef>
          </c:val>
          <c:extLst>
            <c:ext xmlns:c16="http://schemas.microsoft.com/office/drawing/2014/chart" uri="{C3380CC4-5D6E-409C-BE32-E72D297353CC}">
              <c16:uniqueId val="{00000005-95C6-4573-A47D-40E9B3C38D19}"/>
            </c:ext>
          </c:extLst>
        </c:ser>
        <c:ser>
          <c:idx val="6"/>
          <c:order val="6"/>
          <c:tx>
            <c:strRef>
              <c:f>appropriations!$A$292</c:f>
              <c:strCache>
                <c:ptCount val="1"/>
                <c:pt idx="0">
                  <c:v>HEALTH</c:v>
                </c:pt>
              </c:strCache>
            </c:strRef>
          </c:tx>
          <c:spPr>
            <a:solidFill>
              <a:schemeClr val="accent1">
                <a:lumMod val="60000"/>
              </a:schemeClr>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appropriations!$H$292:$O$292</c:f>
              <c:numCache>
                <c:formatCode>#,##0</c:formatCode>
                <c:ptCount val="8"/>
                <c:pt idx="0">
                  <c:v>125352768000</c:v>
                </c:pt>
                <c:pt idx="1">
                  <c:v>153590893000</c:v>
                </c:pt>
                <c:pt idx="2">
                  <c:v>172750850000</c:v>
                </c:pt>
                <c:pt idx="3">
                  <c:v>173778669000</c:v>
                </c:pt>
                <c:pt idx="4">
                  <c:v>189691470000</c:v>
                </c:pt>
                <c:pt idx="5">
                  <c:v>221615368000</c:v>
                </c:pt>
                <c:pt idx="6">
                  <c:v>277039519000</c:v>
                </c:pt>
                <c:pt idx="7">
                  <c:v>298972738000</c:v>
                </c:pt>
              </c:numCache>
            </c:numRef>
          </c:val>
          <c:extLst>
            <c:ext xmlns:c16="http://schemas.microsoft.com/office/drawing/2014/chart" uri="{C3380CC4-5D6E-409C-BE32-E72D297353CC}">
              <c16:uniqueId val="{00000006-95C6-4573-A47D-40E9B3C38D19}"/>
            </c:ext>
          </c:extLst>
        </c:ser>
        <c:ser>
          <c:idx val="7"/>
          <c:order val="7"/>
          <c:tx>
            <c:strRef>
              <c:f>appropriations!$A$299</c:f>
              <c:strCache>
                <c:ptCount val="1"/>
                <c:pt idx="0">
                  <c:v>RECREATION, CULTURE AND RELIGION</c:v>
                </c:pt>
              </c:strCache>
            </c:strRef>
          </c:tx>
          <c:spPr>
            <a:solidFill>
              <a:schemeClr val="accent2">
                <a:lumMod val="60000"/>
              </a:schemeClr>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appropriations!$H$299:$O$299</c:f>
              <c:numCache>
                <c:formatCode>#,##0</c:formatCode>
                <c:ptCount val="8"/>
                <c:pt idx="0">
                  <c:v>6423492000</c:v>
                </c:pt>
                <c:pt idx="1">
                  <c:v>5786565000</c:v>
                </c:pt>
                <c:pt idx="2">
                  <c:v>6621861000</c:v>
                </c:pt>
                <c:pt idx="3">
                  <c:v>15719648000</c:v>
                </c:pt>
                <c:pt idx="4">
                  <c:v>6661453000</c:v>
                </c:pt>
                <c:pt idx="5">
                  <c:v>4642633000</c:v>
                </c:pt>
                <c:pt idx="6">
                  <c:v>4687190000</c:v>
                </c:pt>
                <c:pt idx="7">
                  <c:v>3754700000</c:v>
                </c:pt>
              </c:numCache>
            </c:numRef>
          </c:val>
          <c:extLst>
            <c:ext xmlns:c16="http://schemas.microsoft.com/office/drawing/2014/chart" uri="{C3380CC4-5D6E-409C-BE32-E72D297353CC}">
              <c16:uniqueId val="{00000007-95C6-4573-A47D-40E9B3C38D19}"/>
            </c:ext>
          </c:extLst>
        </c:ser>
        <c:ser>
          <c:idx val="8"/>
          <c:order val="8"/>
          <c:tx>
            <c:strRef>
              <c:f>appropriations!$A$306</c:f>
              <c:strCache>
                <c:ptCount val="1"/>
                <c:pt idx="0">
                  <c:v>EDUCATION</c:v>
                </c:pt>
              </c:strCache>
            </c:strRef>
          </c:tx>
          <c:spPr>
            <a:solidFill>
              <a:schemeClr val="accent3">
                <a:lumMod val="60000"/>
              </a:schemeClr>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appropriations!$H$306:$O$306</c:f>
              <c:numCache>
                <c:formatCode>#,##0</c:formatCode>
                <c:ptCount val="8"/>
                <c:pt idx="0">
                  <c:v>490627568000</c:v>
                </c:pt>
                <c:pt idx="1">
                  <c:v>648177434000</c:v>
                </c:pt>
                <c:pt idx="2">
                  <c:v>705776666000</c:v>
                </c:pt>
                <c:pt idx="3">
                  <c:v>673365397000</c:v>
                </c:pt>
                <c:pt idx="4">
                  <c:v>695923823000</c:v>
                </c:pt>
                <c:pt idx="5">
                  <c:v>748992614000</c:v>
                </c:pt>
                <c:pt idx="6">
                  <c:v>773460974000</c:v>
                </c:pt>
                <c:pt idx="7">
                  <c:v>831780280000</c:v>
                </c:pt>
              </c:numCache>
            </c:numRef>
          </c:val>
          <c:extLst>
            <c:ext xmlns:c16="http://schemas.microsoft.com/office/drawing/2014/chart" uri="{C3380CC4-5D6E-409C-BE32-E72D297353CC}">
              <c16:uniqueId val="{00000008-95C6-4573-A47D-40E9B3C38D19}"/>
            </c:ext>
          </c:extLst>
        </c:ser>
        <c:ser>
          <c:idx val="9"/>
          <c:order val="9"/>
          <c:tx>
            <c:strRef>
              <c:f>appropriations!$A$317</c:f>
              <c:strCache>
                <c:ptCount val="1"/>
                <c:pt idx="0">
                  <c:v>SOCIAL PROTECTION</c:v>
                </c:pt>
              </c:strCache>
            </c:strRef>
          </c:tx>
          <c:spPr>
            <a:solidFill>
              <a:schemeClr val="accent4">
                <a:lumMod val="60000"/>
              </a:schemeClr>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appropriations!$H$317:$O$317</c:f>
              <c:numCache>
                <c:formatCode>#,##0</c:formatCode>
                <c:ptCount val="8"/>
                <c:pt idx="0">
                  <c:v>370400084000</c:v>
                </c:pt>
                <c:pt idx="1">
                  <c:v>401674098000</c:v>
                </c:pt>
                <c:pt idx="2">
                  <c:v>458738778000</c:v>
                </c:pt>
                <c:pt idx="3">
                  <c:v>433746042000</c:v>
                </c:pt>
                <c:pt idx="4">
                  <c:v>534334192000</c:v>
                </c:pt>
                <c:pt idx="5">
                  <c:v>456531458000</c:v>
                </c:pt>
                <c:pt idx="6">
                  <c:v>561338857000</c:v>
                </c:pt>
                <c:pt idx="7">
                  <c:v>512264986000</c:v>
                </c:pt>
              </c:numCache>
            </c:numRef>
          </c:val>
          <c:extLst>
            <c:ext xmlns:c16="http://schemas.microsoft.com/office/drawing/2014/chart" uri="{C3380CC4-5D6E-409C-BE32-E72D297353CC}">
              <c16:uniqueId val="{00000009-95C6-4573-A47D-40E9B3C38D19}"/>
            </c:ext>
          </c:extLst>
        </c:ser>
        <c:dLbls>
          <c:showLegendKey val="0"/>
          <c:showVal val="0"/>
          <c:showCatName val="0"/>
          <c:showSerName val="0"/>
          <c:showPercent val="0"/>
          <c:showBubbleSize val="0"/>
        </c:dLbls>
        <c:gapWidth val="75"/>
        <c:overlap val="100"/>
        <c:axId val="100024639"/>
        <c:axId val="100024223"/>
      </c:barChart>
      <c:catAx>
        <c:axId val="100024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24223"/>
        <c:crosses val="autoZero"/>
        <c:auto val="1"/>
        <c:lblAlgn val="ctr"/>
        <c:lblOffset val="100"/>
        <c:noMultiLvlLbl val="0"/>
      </c:catAx>
      <c:valAx>
        <c:axId val="1000242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24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appropriations!$A$213</c:f>
              <c:strCache>
                <c:ptCount val="1"/>
                <c:pt idx="0">
                  <c:v>ECONOMIC SERVICES</c:v>
                </c:pt>
              </c:strCache>
            </c:strRef>
          </c:tx>
          <c:spPr>
            <a:solidFill>
              <a:schemeClr val="accent1"/>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appropriations!$H$213:$O$213</c:f>
              <c:numCache>
                <c:formatCode>#,##0</c:formatCode>
                <c:ptCount val="8"/>
                <c:pt idx="0">
                  <c:v>834028944000</c:v>
                </c:pt>
                <c:pt idx="1">
                  <c:v>922856236000</c:v>
                </c:pt>
                <c:pt idx="2">
                  <c:v>1153602019000</c:v>
                </c:pt>
                <c:pt idx="3">
                  <c:v>970255914000</c:v>
                </c:pt>
                <c:pt idx="4">
                  <c:v>1199986970000</c:v>
                </c:pt>
                <c:pt idx="5">
                  <c:v>1323137138000</c:v>
                </c:pt>
                <c:pt idx="6">
                  <c:v>1494067969000</c:v>
                </c:pt>
                <c:pt idx="7">
                  <c:v>1528458474000</c:v>
                </c:pt>
              </c:numCache>
            </c:numRef>
          </c:val>
          <c:extLst>
            <c:ext xmlns:c16="http://schemas.microsoft.com/office/drawing/2014/chart" uri="{C3380CC4-5D6E-409C-BE32-E72D297353CC}">
              <c16:uniqueId val="{00000000-A5D2-4CFA-BBD0-0F9850CDB7D2}"/>
            </c:ext>
          </c:extLst>
        </c:ser>
        <c:ser>
          <c:idx val="1"/>
          <c:order val="1"/>
          <c:tx>
            <c:strRef>
              <c:f>appropriations!$A$223</c:f>
              <c:strCache>
                <c:ptCount val="1"/>
                <c:pt idx="0">
                  <c:v>SOCIAL SERVICES</c:v>
                </c:pt>
              </c:strCache>
            </c:strRef>
          </c:tx>
          <c:spPr>
            <a:solidFill>
              <a:schemeClr val="accent2"/>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appropriations!$H$223:$O$223</c:f>
              <c:numCache>
                <c:formatCode>#,##0</c:formatCode>
                <c:ptCount val="8"/>
                <c:pt idx="0">
                  <c:v>1119811981000</c:v>
                </c:pt>
                <c:pt idx="1">
                  <c:v>1351457601000</c:v>
                </c:pt>
                <c:pt idx="2">
                  <c:v>1425677552000</c:v>
                </c:pt>
                <c:pt idx="3">
                  <c:v>1377796898000</c:v>
                </c:pt>
                <c:pt idx="4">
                  <c:v>1495000242000</c:v>
                </c:pt>
                <c:pt idx="5">
                  <c:v>1668037950000</c:v>
                </c:pt>
                <c:pt idx="6">
                  <c:v>1932425425000</c:v>
                </c:pt>
                <c:pt idx="7">
                  <c:v>2070709525000</c:v>
                </c:pt>
              </c:numCache>
            </c:numRef>
          </c:val>
          <c:extLst>
            <c:ext xmlns:c16="http://schemas.microsoft.com/office/drawing/2014/chart" uri="{C3380CC4-5D6E-409C-BE32-E72D297353CC}">
              <c16:uniqueId val="{00000001-A5D2-4CFA-BBD0-0F9850CDB7D2}"/>
            </c:ext>
          </c:extLst>
        </c:ser>
        <c:ser>
          <c:idx val="2"/>
          <c:order val="2"/>
          <c:tx>
            <c:strRef>
              <c:f>appropriations!$A$231</c:f>
              <c:strCache>
                <c:ptCount val="1"/>
                <c:pt idx="0">
                  <c:v>DEFENSE</c:v>
                </c:pt>
              </c:strCache>
            </c:strRef>
          </c:tx>
          <c:spPr>
            <a:solidFill>
              <a:schemeClr val="accent3"/>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appropriations!$H$231:$O$231</c:f>
              <c:numCache>
                <c:formatCode>#,##0</c:formatCode>
                <c:ptCount val="8"/>
                <c:pt idx="0">
                  <c:v>130687433000</c:v>
                </c:pt>
                <c:pt idx="1">
                  <c:v>148676873000</c:v>
                </c:pt>
                <c:pt idx="2">
                  <c:v>161507165000</c:v>
                </c:pt>
                <c:pt idx="3">
                  <c:v>188594679000</c:v>
                </c:pt>
                <c:pt idx="4">
                  <c:v>197366470000</c:v>
                </c:pt>
                <c:pt idx="5">
                  <c:v>206775502000</c:v>
                </c:pt>
                <c:pt idx="6">
                  <c:v>221147239000</c:v>
                </c:pt>
                <c:pt idx="7">
                  <c:v>250654332000</c:v>
                </c:pt>
              </c:numCache>
            </c:numRef>
          </c:val>
          <c:extLst>
            <c:ext xmlns:c16="http://schemas.microsoft.com/office/drawing/2014/chart" uri="{C3380CC4-5D6E-409C-BE32-E72D297353CC}">
              <c16:uniqueId val="{00000002-A5D2-4CFA-BBD0-0F9850CDB7D2}"/>
            </c:ext>
          </c:extLst>
        </c:ser>
        <c:ser>
          <c:idx val="3"/>
          <c:order val="3"/>
          <c:tx>
            <c:strRef>
              <c:f>appropriations!$A$233</c:f>
              <c:strCache>
                <c:ptCount val="1"/>
                <c:pt idx="0">
                  <c:v>GENERAL PUBLIC SERVICES</c:v>
                </c:pt>
              </c:strCache>
            </c:strRef>
          </c:tx>
          <c:spPr>
            <a:solidFill>
              <a:schemeClr val="accent4"/>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appropriations!$H$233:$O$233</c:f>
              <c:numCache>
                <c:formatCode>#,##0</c:formatCode>
                <c:ptCount val="8"/>
                <c:pt idx="0">
                  <c:v>497974642000</c:v>
                </c:pt>
                <c:pt idx="1">
                  <c:v>575367126000</c:v>
                </c:pt>
                <c:pt idx="2">
                  <c:v>655403263000</c:v>
                </c:pt>
                <c:pt idx="3">
                  <c:v>710929818000</c:v>
                </c:pt>
                <c:pt idx="4">
                  <c:v>746682317000</c:v>
                </c:pt>
                <c:pt idx="5">
                  <c:v>747805410000</c:v>
                </c:pt>
                <c:pt idx="6">
                  <c:v>834674366000</c:v>
                </c:pt>
                <c:pt idx="7">
                  <c:v>807157669000</c:v>
                </c:pt>
              </c:numCache>
            </c:numRef>
          </c:val>
          <c:extLst>
            <c:ext xmlns:c16="http://schemas.microsoft.com/office/drawing/2014/chart" uri="{C3380CC4-5D6E-409C-BE32-E72D297353CC}">
              <c16:uniqueId val="{00000003-A5D2-4CFA-BBD0-0F9850CDB7D2}"/>
            </c:ext>
          </c:extLst>
        </c:ser>
        <c:ser>
          <c:idx val="4"/>
          <c:order val="4"/>
          <c:tx>
            <c:strRef>
              <c:f>appropriations!$A$238</c:f>
              <c:strCache>
                <c:ptCount val="1"/>
                <c:pt idx="0">
                  <c:v>NET LENDING</c:v>
                </c:pt>
              </c:strCache>
            </c:strRef>
          </c:tx>
          <c:spPr>
            <a:solidFill>
              <a:schemeClr val="accent5"/>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appropriations!$H$238:$O$238</c:f>
              <c:numCache>
                <c:formatCode>#,##0</c:formatCode>
                <c:ptCount val="8"/>
                <c:pt idx="0">
                  <c:v>26500000000</c:v>
                </c:pt>
                <c:pt idx="1">
                  <c:v>16765165000</c:v>
                </c:pt>
                <c:pt idx="2">
                  <c:v>16800000000</c:v>
                </c:pt>
                <c:pt idx="3">
                  <c:v>14500000000</c:v>
                </c:pt>
                <c:pt idx="4">
                  <c:v>10000000000</c:v>
                </c:pt>
                <c:pt idx="5">
                  <c:v>28700000000</c:v>
                </c:pt>
                <c:pt idx="6">
                  <c:v>28700000000</c:v>
                </c:pt>
                <c:pt idx="7">
                  <c:v>28700000000</c:v>
                </c:pt>
              </c:numCache>
            </c:numRef>
          </c:val>
          <c:extLst>
            <c:ext xmlns:c16="http://schemas.microsoft.com/office/drawing/2014/chart" uri="{C3380CC4-5D6E-409C-BE32-E72D297353CC}">
              <c16:uniqueId val="{00000004-A5D2-4CFA-BBD0-0F9850CDB7D2}"/>
            </c:ext>
          </c:extLst>
        </c:ser>
        <c:ser>
          <c:idx val="5"/>
          <c:order val="5"/>
          <c:tx>
            <c:strRef>
              <c:f>appropriations!$A$239</c:f>
              <c:strCache>
                <c:ptCount val="1"/>
                <c:pt idx="0">
                  <c:v>DEBT-SERVICE-INTEREST PAYMENTS</c:v>
                </c:pt>
              </c:strCache>
            </c:strRef>
          </c:tx>
          <c:spPr>
            <a:solidFill>
              <a:schemeClr val="accent6"/>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appropriations!$H$239:$O$239</c:f>
              <c:numCache>
                <c:formatCode>#,##0</c:formatCode>
                <c:ptCount val="8"/>
                <c:pt idx="0">
                  <c:v>392797000000</c:v>
                </c:pt>
                <c:pt idx="1">
                  <c:v>334877000000</c:v>
                </c:pt>
                <c:pt idx="2">
                  <c:v>354010000000</c:v>
                </c:pt>
                <c:pt idx="3">
                  <c:v>399571000000</c:v>
                </c:pt>
                <c:pt idx="4">
                  <c:v>450964000000</c:v>
                </c:pt>
                <c:pt idx="5">
                  <c:v>531544000000</c:v>
                </c:pt>
                <c:pt idx="6">
                  <c:v>512585000000</c:v>
                </c:pt>
                <c:pt idx="7">
                  <c:v>582320000000</c:v>
                </c:pt>
              </c:numCache>
            </c:numRef>
          </c:val>
          <c:extLst>
            <c:ext xmlns:c16="http://schemas.microsoft.com/office/drawing/2014/chart" uri="{C3380CC4-5D6E-409C-BE32-E72D297353CC}">
              <c16:uniqueId val="{00000005-A5D2-4CFA-BBD0-0F9850CDB7D2}"/>
            </c:ext>
          </c:extLst>
        </c:ser>
        <c:dLbls>
          <c:showLegendKey val="0"/>
          <c:showVal val="0"/>
          <c:showCatName val="0"/>
          <c:showSerName val="0"/>
          <c:showPercent val="0"/>
          <c:showBubbleSize val="0"/>
        </c:dLbls>
        <c:gapWidth val="150"/>
        <c:overlap val="100"/>
        <c:axId val="984297551"/>
        <c:axId val="1034575023"/>
      </c:barChart>
      <c:catAx>
        <c:axId val="9842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575023"/>
        <c:crosses val="autoZero"/>
        <c:auto val="1"/>
        <c:lblAlgn val="ctr"/>
        <c:lblOffset val="100"/>
        <c:noMultiLvlLbl val="0"/>
      </c:catAx>
      <c:valAx>
        <c:axId val="10345750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2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appropriations!$A$214</c:f>
              <c:strCache>
                <c:ptCount val="1"/>
                <c:pt idx="0">
                  <c:v>Agriculture and Agrarian Reform</c:v>
                </c:pt>
              </c:strCache>
            </c:strRef>
          </c:tx>
          <c:spPr>
            <a:solidFill>
              <a:schemeClr val="accent1"/>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appropriations!$H$214:$O$214</c:f>
              <c:numCache>
                <c:formatCode>#,##0</c:formatCode>
                <c:ptCount val="8"/>
                <c:pt idx="0">
                  <c:v>122232576000</c:v>
                </c:pt>
                <c:pt idx="1">
                  <c:v>119786093000</c:v>
                </c:pt>
                <c:pt idx="2">
                  <c:v>142739811000</c:v>
                </c:pt>
                <c:pt idx="3">
                  <c:v>133707273000</c:v>
                </c:pt>
                <c:pt idx="4">
                  <c:v>147331732000</c:v>
                </c:pt>
                <c:pt idx="5">
                  <c:v>143361869000</c:v>
                </c:pt>
                <c:pt idx="6">
                  <c:v>144802384000</c:v>
                </c:pt>
                <c:pt idx="7">
                  <c:v>200400236000</c:v>
                </c:pt>
              </c:numCache>
            </c:numRef>
          </c:val>
          <c:extLst>
            <c:ext xmlns:c16="http://schemas.microsoft.com/office/drawing/2014/chart" uri="{C3380CC4-5D6E-409C-BE32-E72D297353CC}">
              <c16:uniqueId val="{00000000-E46E-4AD8-98FD-3EF67EA618DA}"/>
            </c:ext>
          </c:extLst>
        </c:ser>
        <c:ser>
          <c:idx val="1"/>
          <c:order val="1"/>
          <c:tx>
            <c:strRef>
              <c:f>appropriations!$A$220</c:f>
              <c:strCache>
                <c:ptCount val="1"/>
                <c:pt idx="0">
                  <c:v>Communications, Roads and Other Transport</c:v>
                </c:pt>
              </c:strCache>
            </c:strRef>
          </c:tx>
          <c:spPr>
            <a:solidFill>
              <a:schemeClr val="accent2"/>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appropriations!$H$220:$O$220</c:f>
              <c:numCache>
                <c:formatCode>#,##0</c:formatCode>
                <c:ptCount val="8"/>
                <c:pt idx="0">
                  <c:v>420596027000</c:v>
                </c:pt>
                <c:pt idx="1">
                  <c:v>479659866000</c:v>
                </c:pt>
                <c:pt idx="2">
                  <c:v>658437286000</c:v>
                </c:pt>
                <c:pt idx="3">
                  <c:v>495709442000</c:v>
                </c:pt>
                <c:pt idx="4">
                  <c:v>631573450000</c:v>
                </c:pt>
                <c:pt idx="5">
                  <c:v>720164142000</c:v>
                </c:pt>
                <c:pt idx="6">
                  <c:v>786021517000</c:v>
                </c:pt>
                <c:pt idx="7">
                  <c:v>819818581000</c:v>
                </c:pt>
              </c:numCache>
            </c:numRef>
          </c:val>
          <c:extLst>
            <c:ext xmlns:c16="http://schemas.microsoft.com/office/drawing/2014/chart" uri="{C3380CC4-5D6E-409C-BE32-E72D297353CC}">
              <c16:uniqueId val="{00000001-E46E-4AD8-98FD-3EF67EA618DA}"/>
            </c:ext>
          </c:extLst>
        </c:ser>
        <c:ser>
          <c:idx val="2"/>
          <c:order val="2"/>
          <c:tx>
            <c:strRef>
              <c:f>appropriations!$A$224</c:f>
              <c:strCache>
                <c:ptCount val="1"/>
                <c:pt idx="0">
                  <c:v>Education, Culture and Manpower Development</c:v>
                </c:pt>
              </c:strCache>
            </c:strRef>
          </c:tx>
          <c:spPr>
            <a:solidFill>
              <a:schemeClr val="accent3"/>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appropriations!$H$224:$O$224</c:f>
              <c:numCache>
                <c:formatCode>#,##0</c:formatCode>
                <c:ptCount val="8"/>
                <c:pt idx="0">
                  <c:v>551096761000</c:v>
                </c:pt>
                <c:pt idx="1">
                  <c:v>705934717000</c:v>
                </c:pt>
                <c:pt idx="2">
                  <c:v>760226151000</c:v>
                </c:pt>
                <c:pt idx="3">
                  <c:v>698588037000</c:v>
                </c:pt>
                <c:pt idx="4">
                  <c:v>729049538000</c:v>
                </c:pt>
                <c:pt idx="5">
                  <c:v>779276400000</c:v>
                </c:pt>
                <c:pt idx="6">
                  <c:v>814483358000</c:v>
                </c:pt>
                <c:pt idx="7">
                  <c:v>904933765000</c:v>
                </c:pt>
              </c:numCache>
            </c:numRef>
          </c:val>
          <c:extLst>
            <c:ext xmlns:c16="http://schemas.microsoft.com/office/drawing/2014/chart" uri="{C3380CC4-5D6E-409C-BE32-E72D297353CC}">
              <c16:uniqueId val="{00000002-E46E-4AD8-98FD-3EF67EA618DA}"/>
            </c:ext>
          </c:extLst>
        </c:ser>
        <c:ser>
          <c:idx val="3"/>
          <c:order val="3"/>
          <c:tx>
            <c:strRef>
              <c:f>appropriations!$A$225</c:f>
              <c:strCache>
                <c:ptCount val="1"/>
                <c:pt idx="0">
                  <c:v>Health</c:v>
                </c:pt>
              </c:strCache>
            </c:strRef>
          </c:tx>
          <c:spPr>
            <a:solidFill>
              <a:schemeClr val="accent4"/>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appropriations!$H$225:$O$225</c:f>
              <c:numCache>
                <c:formatCode>#,##0</c:formatCode>
                <c:ptCount val="8"/>
                <c:pt idx="0">
                  <c:v>132737650000</c:v>
                </c:pt>
                <c:pt idx="1">
                  <c:v>158258249000</c:v>
                </c:pt>
                <c:pt idx="2">
                  <c:v>179367664000</c:v>
                </c:pt>
                <c:pt idx="3">
                  <c:v>177735483000</c:v>
                </c:pt>
                <c:pt idx="4">
                  <c:v>185483931000</c:v>
                </c:pt>
                <c:pt idx="5">
                  <c:v>221148403000</c:v>
                </c:pt>
                <c:pt idx="6">
                  <c:v>279539552000</c:v>
                </c:pt>
                <c:pt idx="7">
                  <c:v>308265224000</c:v>
                </c:pt>
              </c:numCache>
            </c:numRef>
          </c:val>
          <c:extLst>
            <c:ext xmlns:c16="http://schemas.microsoft.com/office/drawing/2014/chart" uri="{C3380CC4-5D6E-409C-BE32-E72D297353CC}">
              <c16:uniqueId val="{00000003-E46E-4AD8-98FD-3EF67EA618DA}"/>
            </c:ext>
          </c:extLst>
        </c:ser>
        <c:ser>
          <c:idx val="4"/>
          <c:order val="4"/>
          <c:tx>
            <c:strRef>
              <c:f>appropriations!$A$226</c:f>
              <c:strCache>
                <c:ptCount val="1"/>
                <c:pt idx="0">
                  <c:v>Social Security, Welfare and Employment</c:v>
                </c:pt>
              </c:strCache>
            </c:strRef>
          </c:tx>
          <c:spPr>
            <a:solidFill>
              <a:schemeClr val="accent5"/>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appropriations!$H$226:$O$226</c:f>
              <c:numCache>
                <c:formatCode>#,##0</c:formatCode>
                <c:ptCount val="8"/>
                <c:pt idx="0">
                  <c:v>241655012000</c:v>
                </c:pt>
                <c:pt idx="1">
                  <c:v>288824047000</c:v>
                </c:pt>
                <c:pt idx="2">
                  <c:v>284074848000</c:v>
                </c:pt>
                <c:pt idx="3">
                  <c:v>282528109000</c:v>
                </c:pt>
                <c:pt idx="4">
                  <c:v>304550124000</c:v>
                </c:pt>
                <c:pt idx="5">
                  <c:v>374278388000</c:v>
                </c:pt>
                <c:pt idx="6">
                  <c:v>446533464000</c:v>
                </c:pt>
                <c:pt idx="7">
                  <c:v>520716766000</c:v>
                </c:pt>
              </c:numCache>
            </c:numRef>
          </c:val>
          <c:extLst>
            <c:ext xmlns:c16="http://schemas.microsoft.com/office/drawing/2014/chart" uri="{C3380CC4-5D6E-409C-BE32-E72D297353CC}">
              <c16:uniqueId val="{00000004-E46E-4AD8-98FD-3EF67EA618DA}"/>
            </c:ext>
          </c:extLst>
        </c:ser>
        <c:ser>
          <c:idx val="5"/>
          <c:order val="5"/>
          <c:tx>
            <c:strRef>
              <c:f>appropriations!$A$232</c:f>
              <c:strCache>
                <c:ptCount val="1"/>
                <c:pt idx="0">
                  <c:v>Domestic Security</c:v>
                </c:pt>
              </c:strCache>
            </c:strRef>
          </c:tx>
          <c:spPr>
            <a:solidFill>
              <a:schemeClr val="accent6"/>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appropriations!$H$232:$O$232</c:f>
              <c:numCache>
                <c:formatCode>#,##0</c:formatCode>
                <c:ptCount val="8"/>
                <c:pt idx="0">
                  <c:v>130687433000</c:v>
                </c:pt>
                <c:pt idx="1">
                  <c:v>148676873000</c:v>
                </c:pt>
                <c:pt idx="2">
                  <c:v>161507165000</c:v>
                </c:pt>
                <c:pt idx="3">
                  <c:v>188594679000</c:v>
                </c:pt>
                <c:pt idx="4">
                  <c:v>197366470000</c:v>
                </c:pt>
                <c:pt idx="5">
                  <c:v>206775502000</c:v>
                </c:pt>
                <c:pt idx="6">
                  <c:v>221147239000</c:v>
                </c:pt>
                <c:pt idx="7">
                  <c:v>250654332000</c:v>
                </c:pt>
              </c:numCache>
            </c:numRef>
          </c:val>
          <c:extLst>
            <c:ext xmlns:c16="http://schemas.microsoft.com/office/drawing/2014/chart" uri="{C3380CC4-5D6E-409C-BE32-E72D297353CC}">
              <c16:uniqueId val="{00000005-E46E-4AD8-98FD-3EF67EA618DA}"/>
            </c:ext>
          </c:extLst>
        </c:ser>
        <c:ser>
          <c:idx val="6"/>
          <c:order val="6"/>
          <c:tx>
            <c:strRef>
              <c:f>appropriations!$A$234</c:f>
              <c:strCache>
                <c:ptCount val="1"/>
                <c:pt idx="0">
                  <c:v>General Administration</c:v>
                </c:pt>
              </c:strCache>
            </c:strRef>
          </c:tx>
          <c:spPr>
            <a:solidFill>
              <a:schemeClr val="accent1">
                <a:lumMod val="60000"/>
              </a:schemeClr>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appropriations!$H$234:$O$234</c:f>
              <c:numCache>
                <c:formatCode>#,##0</c:formatCode>
                <c:ptCount val="8"/>
                <c:pt idx="0">
                  <c:v>174075953000</c:v>
                </c:pt>
                <c:pt idx="1">
                  <c:v>177381242000</c:v>
                </c:pt>
                <c:pt idx="2">
                  <c:v>221887255000</c:v>
                </c:pt>
                <c:pt idx="3">
                  <c:v>216551100000</c:v>
                </c:pt>
                <c:pt idx="4">
                  <c:v>196694848000</c:v>
                </c:pt>
                <c:pt idx="5">
                  <c:v>166621556000</c:v>
                </c:pt>
                <c:pt idx="6">
                  <c:v>192354754000</c:v>
                </c:pt>
                <c:pt idx="7">
                  <c:v>172807373000</c:v>
                </c:pt>
              </c:numCache>
            </c:numRef>
          </c:val>
          <c:extLst>
            <c:ext xmlns:c16="http://schemas.microsoft.com/office/drawing/2014/chart" uri="{C3380CC4-5D6E-409C-BE32-E72D297353CC}">
              <c16:uniqueId val="{00000006-E46E-4AD8-98FD-3EF67EA618DA}"/>
            </c:ext>
          </c:extLst>
        </c:ser>
        <c:ser>
          <c:idx val="7"/>
          <c:order val="7"/>
          <c:tx>
            <c:strRef>
              <c:f>appropriations!$A$235</c:f>
              <c:strCache>
                <c:ptCount val="1"/>
                <c:pt idx="0">
                  <c:v>Public Order and Safety</c:v>
                </c:pt>
              </c:strCache>
            </c:strRef>
          </c:tx>
          <c:spPr>
            <a:solidFill>
              <a:schemeClr val="accent2">
                <a:lumMod val="60000"/>
              </a:schemeClr>
            </a:solidFill>
            <a:ln>
              <a:noFill/>
            </a:ln>
            <a:effectLst/>
          </c:spPr>
          <c:invertIfNegative val="0"/>
          <c:cat>
            <c:strRef>
              <c:f>appropriations!$H$1:$O$1</c:f>
              <c:strCache>
                <c:ptCount val="8"/>
                <c:pt idx="0">
                  <c:v>2016 Appropriations (Adjusted)</c:v>
                </c:pt>
                <c:pt idx="1">
                  <c:v>2017 Appropriations (Adjusted)</c:v>
                </c:pt>
                <c:pt idx="2">
                  <c:v>2018 Appropriations (Adjusted)</c:v>
                </c:pt>
                <c:pt idx="3">
                  <c:v>2019 Appropriations (Adjusted)</c:v>
                </c:pt>
                <c:pt idx="4">
                  <c:v>2020 Appropriations (Adjusted)</c:v>
                </c:pt>
                <c:pt idx="5">
                  <c:v>2021 Appropriations (Adjusted)</c:v>
                </c:pt>
                <c:pt idx="6">
                  <c:v>2022 Appropriations (Adjusted)</c:v>
                </c:pt>
                <c:pt idx="7">
                  <c:v>2023 Appropriations (Proposed)</c:v>
                </c:pt>
              </c:strCache>
            </c:strRef>
          </c:cat>
          <c:val>
            <c:numRef>
              <c:f>appropriations!$H$235:$O$235</c:f>
              <c:numCache>
                <c:formatCode>#,##0</c:formatCode>
                <c:ptCount val="8"/>
                <c:pt idx="0">
                  <c:v>173205418000</c:v>
                </c:pt>
                <c:pt idx="1">
                  <c:v>204745162000</c:v>
                </c:pt>
                <c:pt idx="2">
                  <c:v>239304345000</c:v>
                </c:pt>
                <c:pt idx="3">
                  <c:v>291140594000</c:v>
                </c:pt>
                <c:pt idx="4">
                  <c:v>308978955000</c:v>
                </c:pt>
                <c:pt idx="5">
                  <c:v>317817808000</c:v>
                </c:pt>
                <c:pt idx="6">
                  <c:v>323012990000</c:v>
                </c:pt>
                <c:pt idx="7">
                  <c:v>344323442000</c:v>
                </c:pt>
              </c:numCache>
            </c:numRef>
          </c:val>
          <c:extLst>
            <c:ext xmlns:c16="http://schemas.microsoft.com/office/drawing/2014/chart" uri="{C3380CC4-5D6E-409C-BE32-E72D297353CC}">
              <c16:uniqueId val="{00000007-E46E-4AD8-98FD-3EF67EA618DA}"/>
            </c:ext>
          </c:extLst>
        </c:ser>
        <c:dLbls>
          <c:showLegendKey val="0"/>
          <c:showVal val="0"/>
          <c:showCatName val="0"/>
          <c:showSerName val="0"/>
          <c:showPercent val="0"/>
          <c:showBubbleSize val="0"/>
        </c:dLbls>
        <c:gapWidth val="150"/>
        <c:overlap val="100"/>
        <c:axId val="1034134047"/>
        <c:axId val="1034131967"/>
      </c:barChart>
      <c:catAx>
        <c:axId val="103413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131967"/>
        <c:crosses val="autoZero"/>
        <c:auto val="1"/>
        <c:lblAlgn val="ctr"/>
        <c:lblOffset val="100"/>
        <c:noMultiLvlLbl val="0"/>
      </c:catAx>
      <c:valAx>
        <c:axId val="1034131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13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15</xdr:col>
      <xdr:colOff>104781</xdr:colOff>
      <xdr:row>244</xdr:row>
      <xdr:rowOff>161931</xdr:rowOff>
    </xdr:from>
    <xdr:to>
      <xdr:col>26</xdr:col>
      <xdr:colOff>599181</xdr:colOff>
      <xdr:row>273</xdr:row>
      <xdr:rowOff>37431</xdr:rowOff>
    </xdr:to>
    <xdr:graphicFrame macro="">
      <xdr:nvGraphicFramePr>
        <xdr:cNvPr id="2" name="Chart 1">
          <a:extLst>
            <a:ext uri="{FF2B5EF4-FFF2-40B4-BE49-F238E27FC236}">
              <a16:creationId xmlns:a16="http://schemas.microsoft.com/office/drawing/2014/main" id="{25E0D4CC-F337-2D2B-3B60-170906B85F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95250</xdr:colOff>
      <xdr:row>273</xdr:row>
      <xdr:rowOff>171450</xdr:rowOff>
    </xdr:from>
    <xdr:to>
      <xdr:col>26</xdr:col>
      <xdr:colOff>589650</xdr:colOff>
      <xdr:row>302</xdr:row>
      <xdr:rowOff>46950</xdr:rowOff>
    </xdr:to>
    <xdr:graphicFrame macro="">
      <xdr:nvGraphicFramePr>
        <xdr:cNvPr id="3" name="Chart 2">
          <a:extLst>
            <a:ext uri="{FF2B5EF4-FFF2-40B4-BE49-F238E27FC236}">
              <a16:creationId xmlns:a16="http://schemas.microsoft.com/office/drawing/2014/main" id="{48E6ADE2-A2C6-40D4-A2CB-FA6026139D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85730</xdr:colOff>
      <xdr:row>212</xdr:row>
      <xdr:rowOff>47625</xdr:rowOff>
    </xdr:from>
    <xdr:to>
      <xdr:col>26</xdr:col>
      <xdr:colOff>228600</xdr:colOff>
      <xdr:row>240</xdr:row>
      <xdr:rowOff>114301</xdr:rowOff>
    </xdr:to>
    <xdr:graphicFrame macro="">
      <xdr:nvGraphicFramePr>
        <xdr:cNvPr id="4" name="Chart 3">
          <a:extLst>
            <a:ext uri="{FF2B5EF4-FFF2-40B4-BE49-F238E27FC236}">
              <a16:creationId xmlns:a16="http://schemas.microsoft.com/office/drawing/2014/main" id="{BA147D6E-98A4-CD4F-9871-5A6913F0FE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257181</xdr:colOff>
      <xdr:row>212</xdr:row>
      <xdr:rowOff>47625</xdr:rowOff>
    </xdr:from>
    <xdr:to>
      <xdr:col>38</xdr:col>
      <xdr:colOff>141981</xdr:colOff>
      <xdr:row>240</xdr:row>
      <xdr:rowOff>113625</xdr:rowOff>
    </xdr:to>
    <xdr:graphicFrame macro="">
      <xdr:nvGraphicFramePr>
        <xdr:cNvPr id="5" name="Chart 4">
          <a:extLst>
            <a:ext uri="{FF2B5EF4-FFF2-40B4-BE49-F238E27FC236}">
              <a16:creationId xmlns:a16="http://schemas.microsoft.com/office/drawing/2014/main" id="{9FE1F8F9-50C1-193B-0073-D0877AF9F0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 refreshedDate="44860.910715393518" createdVersion="8" refreshedVersion="8" minRefreshableVersion="3" recordCount="6465" xr:uid="{84E86A1D-9620-4B1D-B7C5-C00D2F29902B}">
  <cacheSource type="worksheet">
    <worksheetSource ref="A1:I6494" sheet="gaa_programs"/>
  </cacheSource>
  <cacheFields count="9">
    <cacheField name="FY" numFmtId="0">
      <sharedItems containsSemiMixedTypes="0" containsString="0" containsNumber="1" containsInteger="1" minValue="2018" maxValue="2022" count="5">
        <n v="2022"/>
        <n v="2021"/>
        <n v="2020"/>
        <n v="2019"/>
        <n v="2018"/>
      </sharedItems>
    </cacheField>
    <cacheField name="Department" numFmtId="0">
      <sharedItems count="36">
        <s v="Congress of the Philippines"/>
        <s v="Office of the President"/>
        <s v="Office of the Vice-President"/>
        <s v="Department of Agrarian Reform"/>
        <s v="Department of Agriculture"/>
        <s v="Department of Budget and Management"/>
        <s v="Department of Education"/>
        <s v="Department of Energy"/>
        <s v="Department of Environment and Natural Resources"/>
        <s v="Department of Finance"/>
        <s v="Department of Foreign Affairs"/>
        <s v="Department of Health"/>
        <s v="Department of Human Settlements and Urban Development"/>
        <s v="Department of Information and Communications Technology"/>
        <s v="Department of the Interior and Local Government"/>
        <s v="Department of Justice"/>
        <s v="Department of Labor and Employment"/>
        <s v="Department of National Defense"/>
        <s v="Department of Public Works and Highways"/>
        <s v="Department of Science and Technology"/>
        <s v="Department of Social Welfare and Development"/>
        <s v="Department of Tourism"/>
        <s v="Department of Trade and Industry"/>
        <s v="Department of Transportation"/>
        <s v="National Economic and Development Authority"/>
        <s v="Presidential Communications Operations Office"/>
        <s v="Other Executive Offices"/>
        <s v="Autonomous Region in Muslim Mindanao"/>
        <s v="Joint Legislative-Executive Councils"/>
        <s v="The Judiciary"/>
        <s v="Civil Service Commission"/>
        <s v="Commission on Audit"/>
        <s v="Commission on Elections"/>
        <s v="Office of the Ombudsman"/>
        <s v="Commission on Human Rights"/>
        <s v="State Universities and Colleges"/>
      </sharedItems>
    </cacheField>
    <cacheField name="Agency" numFmtId="0">
      <sharedItems count="321">
        <s v="Senate"/>
        <s v="Senate Electoral Tribunal"/>
        <s v="Commission on Appointments"/>
        <s v="House of Representatives"/>
        <s v="House of Representatives Electoral Tribunal"/>
        <s v="The President's Offices"/>
        <s v="Office of the Vice-President"/>
        <s v="DAR - Office of the Secretary"/>
        <s v="DA - Office of the Secretary"/>
        <s v="Agricultural Credit Policy Council"/>
        <s v="Bureau of Fisheries and Aquatic Resources"/>
        <s v="Fertilizer and Pesticide Authority"/>
        <s v="National Fisheries Research and Development Institute"/>
        <s v="National Meat Inspection Service"/>
        <s v="Philippine Carabao Center"/>
        <s v="Philippine Center for Post-Harvest Development and Mechanization"/>
        <s v="Philippine Council for Agriculture and Fisheries"/>
        <s v="Philippine Fiber Industry Development Authority"/>
        <s v="DBM - Office of the Secretary"/>
        <s v="Government Procurement Policy Board-Technical Support Office"/>
        <s v="DepEd - Office of the Secretary"/>
        <s v="Early Childhood Care and Development Council"/>
        <s v="National Academy of Sports"/>
        <s v="National Book Development Board"/>
        <s v="National Council for Children's Television"/>
        <s v="National Museum of the Philippines"/>
        <s v="Philippine High School for the Arts"/>
        <s v="DOE - Office of the Secretary"/>
        <s v="DENR - Office of the Secretary"/>
        <s v="Environmental Management Bureau"/>
        <s v="Mines and Geosciences Bureau"/>
        <s v="National Mapping and Resource Information Authority"/>
        <s v="National Water Resources Board"/>
        <s v="Palawan Council for Sustainable Development Staff"/>
        <s v="DOF - Office of the Secretary"/>
        <s v="Bureau of Customs"/>
        <s v="Bureau of Internal Revenue"/>
        <s v="Bureau of Local Government Finance"/>
        <s v="Bureau of the Treasury"/>
        <s v="Central Board of Assessment Appeals"/>
        <s v="Insurance Commission"/>
        <s v="National Tax Research Center"/>
        <s v="Privatization and Management Office"/>
        <s v="Securities and Exchange Commission"/>
        <s v="DFA - Office of the Secretary"/>
        <s v="Foreign Service Institute"/>
        <s v="Technical Cooperation Council of the Philippines"/>
        <s v="UNESCO National Commission of the Philippines"/>
        <s v="Presidential Commission on Visiting Forces"/>
        <s v="DOH - Office of the Secretary"/>
        <s v="Commission on Population"/>
        <s v="National Nutrition Council"/>
        <s v="Philippine National AIDS Council"/>
        <s v="DHSUD - Office of the Secretary"/>
        <s v="Human Settlements Adjudication Commission"/>
        <s v="DICT - Office of the Secretary"/>
        <s v="Cybercrime Investigation and Coordination Center"/>
        <s v="National Privacy Commission"/>
        <s v="National Telecommunications Commission"/>
        <s v="DILG - Office of the Secretary"/>
        <s v="Bureau of Fire Protection"/>
        <s v="Bureau of Jail Management and Penology"/>
        <s v="Local Government Academy"/>
        <s v="National Commission on Muslim Filipinos"/>
        <s v="National Police Commission"/>
        <s v="National Youth Commission"/>
        <s v="Philippine Commission on Women"/>
        <s v="Philippine National Police"/>
        <s v="Philippine Public Safety College"/>
        <s v="DOJ - Office of the Secretary"/>
        <s v="Bureau of Corrections"/>
        <s v="Bureau of Immigration"/>
        <s v="Land Registration Authority"/>
        <s v="National Bureau of Investigation"/>
        <s v="Office for Alternative Dispute Program"/>
        <s v="Office of the Government Corporate Counsel"/>
        <s v="Office of the Solicitor General"/>
        <s v="Parole and Probation Administration"/>
        <s v="Presidential Commission on Good Government"/>
        <s v="Public Attorney's Office"/>
        <s v="DOLE - Office of the Secretary"/>
        <s v="Institute for Labor Studies"/>
        <s v="National Conciliation and Mediation Board"/>
        <s v="National Labor Relations Commission"/>
        <s v="National Maritime Polytechnic"/>
        <s v="National Wages and Productivity Commission"/>
        <s v="Overseas Workers Welfare Administration"/>
        <s v="Philippine Overseas Employment Administration"/>
        <s v="Professional Regulation Commission"/>
        <s v="DND - Office of the Secretary"/>
        <s v="Government Arsenal"/>
        <s v="National Defense College of the Philippines"/>
        <s v="Office of Civil Defense"/>
        <s v="Philippine Veterans Affairs Office"/>
        <s v="Veterans Memorial Medical Center"/>
        <s v="Philippine Army"/>
        <s v="Philippine Air Force"/>
        <s v="Philippine Navy"/>
        <s v="General Headquarters, AFP and AFP-Wide Service Support Units"/>
        <s v="DPWH - Office of the Secretary"/>
        <s v="DOST - Office of the Secretary"/>
        <s v="Advanced Science and Technology Institute"/>
        <s v="Food and Nutrition Research Institute"/>
        <s v="Forest Products Research and Development Institute"/>
        <s v="Industrial Technology Development Institute"/>
        <s v="Metals Industry Research and Development Center"/>
        <s v="National Academy of Science and Technology"/>
        <s v="National Research Council of the Philippines"/>
        <s v="Philippine Atmospheric, Geophysical and Astronomical Services Administration"/>
        <s v="Philippine Council for Agriculture, Aquatic and Natural Resources Research and Development"/>
        <s v="Philippine Council for Health Research and Development"/>
        <s v="Philippine Council for Industry, Energy and Emerging Technology Research and Development"/>
        <s v="Philippine Institute of Volcanology and Seismology"/>
        <s v="Philippine Nuclear Research Institute"/>
        <s v="Philippine Science High School"/>
        <s v="Philippine Textile Research Institute"/>
        <s v="Science Education Institute"/>
        <s v="Science and Technology Information Institute"/>
        <s v="Technology Application and Promotion Institute"/>
        <s v="DSWD - Office of the Secretary"/>
        <s v="Council for the Welfare of Children"/>
        <s v="Inter-Country Adoption Board"/>
        <s v="Juvenile Justice and Welfare Council"/>
        <s v="National Anti-Poverty Commission"/>
        <s v="National Commission on Indigenous Peoples"/>
        <s v="National Council on Disability Affairs"/>
        <s v="Presidential Commission for the Urban Poor"/>
        <s v="DOT - Office of the Secretary"/>
        <s v="Intramuros Administration"/>
        <s v="National Parks Development Committee"/>
        <s v="DTI - Office of the Secretary"/>
        <s v="Board of Investments"/>
        <s v="Construction Industry Authority of the Philippines"/>
        <s v="Cooperative Development Authority"/>
        <s v="Design Center of the Philippines"/>
        <s v="Philippine Trade Training Center"/>
        <s v="Technical Education and Skills Development Authority"/>
        <s v="DOTr - Office of the Secretary"/>
        <s v="Civil Aeronautics Board"/>
        <s v="Maritime Industry Authority"/>
        <s v="Office of Transportation Cooperatives"/>
        <s v="Office for Transportation Security"/>
        <s v="Philippine Coast Guard"/>
        <s v="Toll Regulatory Board"/>
        <s v="NEDA - Office of the Secretary"/>
        <s v="Commission on Population and Development"/>
        <s v="Philippine National Volunteer Service Coordinating Agency"/>
        <s v="Public-Private Partnership Center of the Philippines"/>
        <s v="Philippine Statistical Research and Training Institute"/>
        <s v="Philippine Statistics Authority"/>
        <s v="Tariff Commission"/>
        <s v="PCOO Proper"/>
        <s v="Bureau of Broadcast Services"/>
        <s v="Bureau of Communications Services"/>
        <s v="National Printing Office"/>
        <s v="News and Information Bureau"/>
        <s v="Philippine Information Agency"/>
        <s v="Presidential Broadcast Staff (RTVM)"/>
        <s v="Anti-Money Laundering Council"/>
        <s v="Anti-Red Tape Authority"/>
        <s v="Climate Change Commission"/>
        <s v="Commission on Filipinos Overseas"/>
        <s v="Commission on Higher Education"/>
        <s v="Commission on the Filipino Language"/>
        <s v="Dangerous Drugs Board"/>
        <s v="Energy Regulatory Commission"/>
        <s v="Film Development Council of the Philippines"/>
        <s v="Games and Amusements Board"/>
        <s v="Governance Commission for Government-Owned or Controlled Corporations"/>
        <s v="Housing and Land Use Regulatory Board"/>
        <s v="Housing and Urban Development Coordinating Council"/>
        <s v="Mindanao Development Authority"/>
        <s v="Movie and Television Review and Classification Board"/>
        <s v="National Commission for Culture and the Arts (Proper)"/>
        <s v="National Historical Commission of the Philippines"/>
        <s v="National Library of the Philippines"/>
        <s v="National Archives of the Philippines"/>
        <s v="National Commission of Senior Citizens"/>
        <s v="National Intelligence Coordinating Agency"/>
        <s v="National Security Council"/>
        <s v="Office of the Presidential Adviser on the Peace Process"/>
        <s v="Optical Media Board"/>
        <s v="Pasig River Rehabilitation"/>
        <s v="Philippine Competition Commission"/>
        <s v="Philippine Drug Enforcement Agency"/>
        <s v="Philippine Racing Commission"/>
        <s v="Philippine Space Agency"/>
        <s v="Philippine Sports Commission"/>
        <s v="Presidential Legislative Liaison Office"/>
        <s v="Presidential Management Staff"/>
        <s v="Autonomous Regional Government in Muslim Mindanao"/>
        <s v="Legislative-Executive Development Advisory Council"/>
        <s v="Supreme Court of the Philippines and the Lower Courts"/>
        <s v="Presidential Electoral Tribunal"/>
        <s v="Sandiganbayan"/>
        <s v="Court of Appeals"/>
        <s v="Court of Tax Appeals"/>
        <s v="Civil Service Commission"/>
        <s v="Career Executive Service Board"/>
        <s v="Commission on Audit"/>
        <s v="Commission on Elections"/>
        <s v="Office of the Ombudsman"/>
        <s v="Commission on Human Rights"/>
        <s v="Human Rights Violations Victims' Memorial Commission"/>
        <s v="University of the Philippines System"/>
        <s v="Eulogio 'Amang' Rodriguez Institute of Science and Technology"/>
        <s v="Marikina Polytechnic College"/>
        <s v="Philippine Normal University"/>
        <s v="Philippine State College of Aeronautics"/>
        <s v="Polytechnic University of the Philippines"/>
        <s v="Rizal Technological University"/>
        <s v="Technological University of the Philippines"/>
        <s v="Don Mariano Marcos Memorial State University"/>
        <s v="Ilocos Sur Polytechnic State College"/>
        <s v="Mariano Marcos State University"/>
        <s v="North Luzon Philippines State College"/>
        <s v="Pangasinan State University"/>
        <s v="University of Northern Philippines"/>
        <s v="Abra State Institute of Science and Technology"/>
        <s v="Apayao State College"/>
        <s v="Benguet State University"/>
        <s v="Ifugao State University"/>
        <s v="Kalinga State University"/>
        <s v="Mountain Province State University"/>
        <s v="Batanes State College"/>
        <s v="Cagayan State University"/>
        <s v="Isabela State University"/>
        <s v="Nueva Vizcaya State University"/>
        <s v="Quirino State University"/>
        <s v="Aurora State College of Technology"/>
        <s v="Bataan Peninsula State University"/>
        <s v="Bulacan Agricultural State College"/>
        <s v="Bulacan State College"/>
        <s v="Central Luzon State Univerity"/>
        <s v="Don Honorio Ventura State University"/>
        <s v="Nueva Ecija University of Science and Technology"/>
        <s v="Pampanga State Agricultural University"/>
        <s v="Philippine Merchant Marine Academy"/>
        <s v="President Ramon Magsaysay State University"/>
        <s v="Tarlac Agricultural University"/>
        <s v="Tarlac State University"/>
        <s v="Batangas State University"/>
        <s v="Cavite State University"/>
        <s v="Laguna State Polytechnic University"/>
        <s v="Southern Luzon State University"/>
        <s v="University of Rizal System"/>
        <s v="Marinduque State College"/>
        <s v="Mindoro State University"/>
        <s v="Occidental Mindoro State College"/>
        <s v="Palawan State University"/>
        <s v="Romblon State University"/>
        <s v="Western Philippines University"/>
        <s v="Bicol State College of Applied Science and Technology"/>
        <s v="Bicol University"/>
        <s v="Camarines Norte State College"/>
        <s v="Camarines Sur Polytechnic Colleges"/>
        <s v="Catanduanes State University"/>
        <s v="Central Bicol State University of Agriculture"/>
        <s v="Dr. Emilio B. Espinosa, Sr. Memorial State College of Agriculture and Technology"/>
        <s v="Partido State University"/>
        <s v="Sorsogon State College"/>
        <s v="Aklan State University"/>
        <s v="Capiz State University"/>
        <s v="Carlos C. Hilado Memorial State College"/>
        <s v="Central Philippines State University"/>
        <s v="Guimaras State College"/>
        <s v="Iloilo Science and Technology University"/>
        <s v="Iloilo State University of Science and Technology"/>
        <s v="Northern Iloilo State University"/>
        <s v="Northern Negros State College of Science and Technology"/>
        <s v="University of Antique"/>
        <s v="West Visayas State University"/>
        <s v="Bohol Island State University"/>
        <s v="Cebu Normal University"/>
        <s v="Cebu Technological University"/>
        <s v="Negros Oriental State University"/>
        <s v="Siquijor State College"/>
        <s v="Biliran Province State University"/>
        <s v="Eastern Samar State University"/>
        <s v="Eastern Visayas State University"/>
        <s v="Leyte Normal University"/>
        <s v="Northwest Samar State University"/>
        <s v="Palompon Polytechnic State University"/>
        <s v="Samar State University"/>
        <s v="Southern Leyte State University"/>
        <s v="University of Eastern Philippines"/>
        <s v="Visayas State University"/>
        <s v="Basilan State College"/>
        <s v="J.H. Cerilles State College"/>
        <s v="Jose Rizal Memorial State University"/>
        <s v="Western Mindanao State University"/>
        <s v="Zamboanga City State Polytechnic College"/>
        <s v="Zamboanga State College of Marine Sciences and Technology"/>
        <s v="Bukidnon State University"/>
        <s v="Camiguin Polytechnic State College"/>
        <s v="Central Mindanao University"/>
        <s v="MSU-Iligan Institute of Technology"/>
        <s v="Northern Bukidnon State College"/>
        <s v="Northwestern Mindanao State College of Science and Technology"/>
        <s v="University of Science and Technology of Southern Philippines - Cagayan de Oro Campus"/>
        <s v="University of Science and Technology of Southern Philippines - Claveria Campus"/>
        <s v="Compostela Valley State College"/>
        <s v="Davao del Norte State College"/>
        <s v="Davao del Sur State College"/>
        <s v="Davao Oriental State University"/>
        <s v="Southern Philippines Agri-Business and Marine and Aquatic School of Technology"/>
        <s v="University of Southeastern Philippines"/>
        <s v="Cotabato Foundation College of Science and Technology"/>
        <s v="South Cotabato State College"/>
        <s v="Sultan Kudarat State University"/>
        <s v="University of Southern Mindanao"/>
        <s v="Agusan del Sur State College of Agriculture and Technology"/>
        <s v="Caraga State University"/>
        <s v="Surigao del Sur State University"/>
        <s v="Surigao State College of Technology"/>
        <s v="Adiong Memorial Polytechnic State College"/>
        <s v="Cotabato State University"/>
        <s v="Mindanao State University"/>
        <s v="MSU-Tawi-Tawi College of Technology and Oceanography"/>
        <s v="Sulu State College"/>
        <s v="Tawi-Tawi Regional Agricultural College"/>
      </sharedItems>
    </cacheField>
    <cacheField name="Program" numFmtId="0">
      <sharedItems count="386">
        <s v="General Administration and Support"/>
        <s v="Senate Legislative Program"/>
        <s v="Senate Electoral Contests Adjudication Program"/>
        <s v="Presidential Appointments Confirmation Program"/>
        <s v="HOR Legislative Program"/>
        <s v="HOR Electoral Contests Adjudication Program"/>
        <s v="Presidential Oversight Program"/>
        <s v="Presidential Advisory Program"/>
        <s v="Presidential Legal and Legislative Services Program"/>
        <s v="Presidential Executive Staff Services Program"/>
        <s v="Good Governance Program"/>
        <s v="Support to Operations"/>
        <s v="Land Tenure Security Program"/>
        <s v="Agrarian Justice Delivery Program"/>
        <s v="AR Beneficiaries Development and Sustainability Program"/>
        <s v="Technical and Support Services Program"/>
        <s v="Agricultural Machinery, Equipment, Facilities and Infrastructures Program"/>
        <s v="Agriculture and Fishery Policy Program"/>
        <s v="Agriculture and Fishery Regulatory Support Program"/>
        <s v="Locally-Funded and Foreign-Assisted Program"/>
        <s v="Agricultural Credit Program"/>
        <s v="Fisheries Development Program"/>
        <s v="Fisheries Regulatory and Law Enforcement Program"/>
        <s v="Fisheries Extension Program"/>
        <s v="Fisheries Policy Program"/>
        <s v="Fertilizer and Pesticide Regulatory Program"/>
        <s v="Fisheries Research and Development Program"/>
        <s v="Meat Regulatory Program"/>
        <s v="Local Meat Establishment Assistance Program"/>
        <s v="National Carabao Development Program"/>
        <s v="Agricultural Mechanization and Postharvest Research, Development and Extension Program"/>
        <s v="Agriculture and Fishery Stakeholders Engagement Program"/>
        <s v="Fiber Development Program"/>
        <s v="Fiber Industry Regulatory Program"/>
        <s v="Organizational and Productivity Enhancement Program"/>
        <s v="Budget Operations and Performance Management Program"/>
        <s v="Local Expenditure Management Policy Development Program"/>
        <s v="Results-Based Performance Management Program"/>
        <s v="Fiscal Discipline and Openness Program"/>
        <s v="Procurement Policy Advisory and Technical Support Program"/>
        <s v="Education Policy Development Program"/>
        <s v="Basic Education Inputs Program"/>
        <s v="Inclusive Education Program"/>
        <s v="Support to Schools and Learners Program"/>
        <s v="Education Human Resource Development Program"/>
        <s v="Early Childhood Care and Development Program"/>
        <s v="Sports-Integrated Secondary Education Program"/>
        <s v="Local Book Publishing Industry Development Program"/>
        <s v="Child-Friendly Television Development Program"/>
        <s v="Museums Program"/>
        <s v="Special Secondary Education for the Arts Program"/>
        <s v="National and Regional Energy Planning Program"/>
        <s v="Conventional Energy Development Program"/>
        <s v="Renewable Energy Development Program"/>
        <s v="Downstream Energy Development Program"/>
        <s v="Electric Power Industry Development Program"/>
        <s v="Household Electrification Development Program"/>
        <s v="Energy Efficiency and Conservation Program"/>
        <s v="Alternative Fuels and Technologies Program"/>
        <s v="Natural Resources Enforcement and Regulatory Program"/>
        <s v="Natural Resources Conservation and Development Program"/>
        <s v="Environment and Natural Resources Resiliency Program"/>
        <s v="Environmental Assessment and Protection Program"/>
        <s v="Environmental Regulations and Pollution Control Program"/>
        <s v="Mineral Resources Enforcement and Regulatory Program"/>
        <s v="Mineral Resources and Geosciences Development Program"/>
        <s v="Geological Risk Reduction and Resiliency Program"/>
        <s v="Mapping and Resources Information Program"/>
        <s v="Water Resources Management Program"/>
        <s v="Water Resources Enforcement and Regulatory Program"/>
        <s v="Water Resources Vulnerability and Sustainability Assessment Program"/>
        <s v="Palawan Environmentally Critical Areas Network (ECAN) Management Program"/>
        <s v="Financial Sustainability and Revenue Strengthening Program"/>
        <s v="Asset and Liability Management Program"/>
        <s v="Customs Revenue Enhancement Program"/>
        <s v="Customs Border Protection and Cargo Control and Clearance Program"/>
        <s v="Revenue Administration Program"/>
        <s v="Local Finance Administration Program"/>
        <s v="Financial Asset Management Program"/>
        <s v="Debt and Risk Management Program"/>
        <s v="NG Accounting Program"/>
        <s v="Real Property Tax Adjudication Program"/>
        <s v="Insurance, Pre-Need, and HMO Regulatory and Supervisory Program"/>
        <s v="National Tax Advisory Program"/>
        <s v="Privatization of Government Assets Program"/>
        <s v="Corporate and Capital Market Development Program"/>
        <s v="Corporate and Capital Market Regulatory Program"/>
        <s v="Diplomacy Program"/>
        <s v="Consular / ATN Program"/>
        <s v="Foreign Service Personnel Development and Technical Research Program"/>
        <s v="Economic and Technical Skills Training Program"/>
        <s v="UNESCO Promotion, Implementation and Coordination Program"/>
        <s v="Health Policy and Standards Development Program"/>
        <s v="Health Systems Strengthening Program"/>
        <s v="Public Health Program"/>
        <s v="Epidemiology and Surveillance Program"/>
        <s v="Health Emergency Management Program"/>
        <s v="Health Facilities Operation Program"/>
        <s v="Health Regulatory Program"/>
        <s v="Social Health Protection Program"/>
        <s v="Philippine Population Management Program"/>
        <s v="National Nutrition Management Program"/>
        <s v="National HIV and AIDS Management Program"/>
        <s v="Human Settlements and Urban Development Coordination Program"/>
        <s v="Resettlement Emergency Assistance Program"/>
        <s v="Homeowners Association and Community Development Program"/>
        <s v="Environmental, Land Use and Urban Planning and Development Program"/>
        <s v="Housing and Real Estate Development Regulation Program"/>
        <s v="Human Settlements Adjudication Program"/>
        <s v="ICT Governance Program"/>
        <s v="ICT System and Infostructure Development, Management, and Advisory Program"/>
        <s v="ICT Capacity Development and Management Program"/>
        <s v="Cybercrime Prevention, Investigation and Coordination Program"/>
        <s v="Regulatory and Enforcement Program"/>
        <s v="Radio Communications, Broadcast and Telecommunications Management and Enforcement Program"/>
        <s v="Local Government Empowerment Program"/>
        <s v="Local Government Performance Oversight and Recognition and Incentives Program"/>
        <s v="Fire Prevention Management Program"/>
        <s v="Fire and Emergency Management Program"/>
        <s v="Inmates' Safekeeping and Development Program"/>
        <s v="LGU and DILG LG-Sector Personnel Capacity Development Program"/>
        <s v="Socio-Cultural Program"/>
        <s v="Socio-Economic Program"/>
        <s v="Social Protection Program"/>
        <s v="Police Administration Program"/>
        <s v="Crime Prevention and Coordination Program"/>
        <s v="Youth Development Program"/>
        <s v="Women's Empowerment and Gender Equality Policy Development and Planning Program"/>
        <s v="Crime Prevention and Suppression Program"/>
        <s v="Crime Investigation Program"/>
        <s v="Police Education Program"/>
        <s v="Public Safety Education Program"/>
        <s v="Law Enforcement Program"/>
        <s v="Corrections Program"/>
        <s v="Legal Services Program"/>
        <s v="Prisoners Rehabilitation Program"/>
        <s v="Prisoners Custody and Safekeeping Program"/>
        <s v="Border Control and Management Program"/>
        <s v="Land Titling and Registration Program"/>
        <s v="Crime Detection and Investigation Program"/>
        <s v="ADR Advocacy and Development Program"/>
        <s v="Legal Services for Government Corporations Program"/>
        <s v="Legal Services for National Government Agencies Program"/>
        <s v="Parole and Probation Program"/>
        <s v="Ill-Gotten Wealth Recovery and Administration Program"/>
        <s v="Public Legal Assistance Program"/>
        <s v="Employment Facilitation Program"/>
        <s v="Employment Preservation and Regulation Program"/>
        <s v="Workers Protection and Welfare Program"/>
        <s v="Labor and Employment Research Program"/>
        <s v="Labor-Management Partnership and Empowerment Program"/>
        <s v="Labor Case Management Program"/>
        <s v="Labor Arbitration Program"/>
        <s v="Maritime Skills Competency Program"/>
        <s v="Maritime Research Program"/>
        <s v="Enterprise Productivity Improvement Program"/>
        <s v="Wage Regulatory Program"/>
        <s v="Social Protection and Welfare for OFWs Program"/>
        <s v="Overseas Employment and Welfare Program"/>
        <s v="Overseas Employment Regulatory Program"/>
        <s v="Professional Licensure Program"/>
        <s v="Professional Regulation Program"/>
        <s v="Professional Database Management Program"/>
        <s v="Defense Policy and Strategy Management Program"/>
        <s v="Small Arms Ammunitions, Weapons, and Munitions Program"/>
        <s v="National Defense and Security Policy Studies Program"/>
        <s v="National Defense and Security Education Program"/>
        <s v="Civil Protection Program"/>
        <s v="Veterans' Welfare and Benefits Administration of Program"/>
        <s v="Veterans Affairs Management Program"/>
        <s v="Veterans Memorial and Historical Preservation Program"/>
        <s v="Veterans Health Care Program"/>
        <s v="Land Forces Defense Program"/>
        <s v="Air Forces Defense Program"/>
        <s v="Naval Forces Defense Program"/>
        <s v="Joint Force Planning Program"/>
        <s v="Joint Force Operating Program"/>
        <s v="Joint Force Capability Program"/>
        <s v="Asset Preservation Program"/>
        <s v="Network Development Program"/>
        <s v="Bridge Program"/>
        <s v="Flood Management Program"/>
        <s v="Local Program"/>
        <s v="Convergence and Special Support Program"/>
        <s v="Strategic Science and Technology (S&amp;T) Program"/>
        <s v="S&amp;T Program for Regional and Countryside Development"/>
        <s v="Advanced Science and Technology Research and Development Program"/>
        <s v="Advanced Science and Technology Transfer Program"/>
        <s v="Food and Nutrition Research and Development Program"/>
        <s v="Nutritional Assessment and Monitoring Program"/>
        <s v="Food and Nutrition Technology and Knowledge Diffusion Program"/>
        <s v="Forest Products Research and Development Program"/>
        <s v="Forest Products Technology Transfer Program"/>
        <s v="Forest Products Science and Technology Services Program"/>
        <s v="Industrial Technology Research and Development Program"/>
        <s v="Industrial Technology Transfer Program"/>
        <s v="Industrial Technology Technical Services Program"/>
        <s v="Metals Industry Research Program"/>
        <s v="Metals Industry Technology Transfer Program"/>
        <s v="Metals Industry Science and Technology Services Program"/>
        <s v="Science and Technology Recognition and Policy Advisory Program"/>
        <s v="Policy Development for Science and Technology Advisory Program"/>
        <s v="Basic Research and Development Management Program"/>
        <s v="Weather and Climate Forecasting and Warning Program"/>
        <s v="Flood Forecasting and Warning Program"/>
        <s v="Research and Development on Atmospheric, Geophysical and Astronomical and Allied Sciences Program"/>
        <s v="National AANR Sector R&amp;D Program"/>
        <s v="National Health Research and Development Program"/>
        <s v="National Industry, Energy and Emerging Technology Sectors R&amp;D Program"/>
        <s v="Volcano, Earthquake and Tsunami Monitoring and Warning Program"/>
        <s v="Volcano, Earthquake and Tsunami Hazards Mapping, Risk Assessment and Research and Development Program"/>
        <s v="Volcano, Earthquake and Tsunami Disaster Preparedness and Risk Reduction Program"/>
        <s v="Nuclear Research and Development Program"/>
        <s v="Nuclear Science and Technology Services and Advisory Program"/>
        <s v="Nuclear Regulations, Security and Safeguards Program"/>
        <s v="Science, Technology, Engineering and Mathematics (STEM) Secondary Education on Scholarship Basis Program"/>
        <s v="Science, Technology, Engineering and Mathematics (STEM) Promotion Program"/>
        <s v="Textile and Other Textile-Related Research and Development Program"/>
        <s v="Textile S&amp;T Services Program"/>
        <s v="Textile Technology Transfer Program"/>
        <s v="Science and Technology Scholarship Program"/>
        <s v="Science and Technology Education Development Program"/>
        <s v="Science and Technology Information Program"/>
        <s v="Technology Application and Invention Development Program"/>
        <s v="Promotive Social Welfare Program"/>
        <s v="Protective Social Welfare Program"/>
        <s v="Disaster Response and Management Program"/>
        <s v="Social Welfare and Development Agencies Regulatory Program"/>
        <s v="Social Welfare and Development Technical Assistance and Resource Augmentation Program"/>
        <s v="Child Rights Coordination Program"/>
        <s v="Inter-Country Adoption Regulatory Program"/>
        <s v="Inter-Country Adoption Program"/>
        <s v="Juvenile Justice and Welfare Program"/>
        <s v="Social Reform and Poverty Eradication Coordination and Oversight Program"/>
        <s v="Ancestral Domain/Land Security and Development Program"/>
        <s v="Human, Socio-Economic and Ecology Development and Protection Program"/>
        <s v="Indigenous Peoples Rights Protection Program"/>
        <s v="Persons with Disability Rights Program"/>
        <s v="Urban Poor Coordination and Support Program"/>
        <s v="Tourism Policy Formulation and Planning Program"/>
        <s v="Tourism Industry Training Program"/>
        <s v="Standards Development and Enforcement Program"/>
        <s v="Market and Product Development Program"/>
        <s v="Intramuros Property Conservation and Development Program"/>
        <s v="Intramuros Commercial Property Leasing Program"/>
        <s v="Intramuros Tourism Promotions Program"/>
        <s v="Intramuros Regulatory Program"/>
        <s v="Parks Management Program"/>
        <s v="Cultural and Events Program"/>
        <s v="Exports and Investments Development Program"/>
        <s v="Industry Development Program"/>
        <s v="MSME Development Program"/>
        <s v="Consumer Protection Program"/>
        <s v="Consumer Education and Advocacy Program"/>
        <s v="Investment Promotion Program"/>
        <s v="Construction Industry Development Program"/>
        <s v="Construction Industry Regulatory Program"/>
        <s v="Cooperative Development Program"/>
        <s v="Cooperative Regulatory Program"/>
        <s v="Design Innovation, Promotion and Industry Development Program"/>
        <s v="Trade Business Management Training Program"/>
        <s v="Technical Education and Skills Development Policy Program"/>
        <s v="Technical Education and Skills Development Regulatory Program"/>
        <s v="Technical Education and Skills Development Program"/>
        <s v="Rail Transport Program"/>
        <s v="Aviation Infrastructure Program"/>
        <s v="Maritime Infrastructure Program"/>
        <s v="Motor Vehicle Regulatory Program"/>
        <s v="Land Public Transportation Program"/>
        <s v="Air Transport Development and Regulatory Program"/>
        <s v="Air Passenger Bill of Rights Program"/>
        <s v="Maritime Industry Promotion and Development Program"/>
        <s v="Maritime Industry Regulatory and Supervisory Program"/>
        <s v="Transportation Cooperative Development Program"/>
        <s v="Transportation Security Program"/>
        <s v="Maritime Search and Rescue Program"/>
        <s v="Maritime Security and Law Enforcement Program"/>
        <s v="Marine Environmental Protection Program"/>
        <s v="Maritime Safety Program"/>
        <s v="Tollway Regulatory Program"/>
        <s v="Socio-Economic Policy and Planning Program"/>
        <s v="National Investment Programming Program"/>
        <s v="National Development Monitoring and Evaluation Program"/>
        <s v="National Volunteer Service Program"/>
        <s v="Public-Private Partnership Management Program"/>
        <s v="Philippine Statistical System Capacity Development Program"/>
        <s v="Statistical Research Program"/>
        <s v="National Statistics Development Program"/>
        <s v="Statistical Policy and Coordination Program"/>
        <s v="Civil Registration Program"/>
        <s v="Tariff Administration Program"/>
        <s v="International Trade and Tariff Negotiations Program"/>
        <s v="Trade Remedy Measures Program"/>
        <s v="Presidential Communications Program"/>
        <s v="Public Radio Broadcasting Program"/>
        <s v="Government Communications Program"/>
        <s v="National Printing Program"/>
        <s v="Government News Information and Media Services Program"/>
        <s v="Development Communication Program"/>
        <s v="Presidential Documentation and Broadcast Management Program"/>
        <s v="Anti-Money Laundering Program"/>
        <s v="Ease of Doing Business and Efficient Delivery of Government Services Program"/>
        <s v="Climate Change Policy and Advisory Program"/>
        <s v="Research and Development Management Program"/>
        <s v="Overseas Filipino Welfare Program"/>
        <s v="Higher Education Regulation Program"/>
        <s v="Higher Education Development Program"/>
        <s v="Filipino and Other Philippine Languages Development Program"/>
        <s v="Drug Abuse Protection and Control Program"/>
        <s v="Electric Power Industry Regulatory Program"/>
        <s v="Film Industry Promotion and Development Program"/>
        <s v="Film Heritage Preservation Program"/>
        <s v="Professional Games and Amusements Regulatory Program"/>
        <s v="GOCC Regulatory Program"/>
        <s v="Land Use Regulatory Program"/>
        <s v="Land Use Adjudication Program"/>
        <s v="Housing Development Coordination Program"/>
        <s v="Urban Development Coordination Program"/>
        <s v="Mindanao Development Planning and Management Program"/>
        <s v="Mindanao Governance and Institutional Support Program"/>
        <s v="Mindanao Investments Promotion Program"/>
        <s v="Movie and Television Regulatory and Developmental Program"/>
        <s v="National Culture and Arts Coordination Program"/>
        <s v="National Culture and Arts Development Program"/>
        <s v="Historical Asset Preservation and Management Program"/>
        <s v="Historical Commemoration and Promotion Program"/>
        <s v="National Library Program"/>
        <s v="Library Extension Program"/>
        <s v="Government Records Management Program"/>
        <s v="Government Archives Administration Program"/>
        <s v="Senior Citizens Rights and Welfare Development Program"/>
        <s v="National Intelligence Management Program"/>
        <s v="National Security Policy Advisory Program"/>
        <s v="National Security Management Program"/>
        <s v="Technical Advisory and Support Services on the Comprehensive Peace Process Program"/>
        <s v="Optical Media Industry Regulatory Program"/>
        <s v="Pasig River Rehabilitation Program"/>
        <s v="Competition Policy Enforcement Program"/>
        <s v="Dangerous Drugs Supply Reduction and Suppression Program"/>
        <s v="Horse Racing Incentive Program"/>
        <s v="Horse Racing Regulatory Program"/>
        <s v="Space Science and Technology Application (SSTA) Program"/>
        <s v="Amateur Sports Development Program"/>
        <s v="Legislative Policy Reforms and Development Program"/>
        <s v="Presidential Staff Support Program"/>
        <s v="Regional Legislative Program"/>
        <s v="Administration of Regional Autonomy and Financial Resources Management Program"/>
        <s v="Peace, Law and Order, and Human Rights Protection and Promotion Program"/>
        <s v="Agriculture, Fishery and Land Reform Program"/>
        <s v="Employment Promotion and Development of Industrial Peace Maintenance Program"/>
        <s v="Trade, Industry and Investment Development, Promotion and Regulatory Program"/>
        <s v="Health and Nutrition Program"/>
        <s v="Education, Science and Technology Program"/>
        <s v="Social Welfare and Protection Program"/>
        <s v="Transportation and Communication Regulatory Program"/>
        <s v="Road Network and Other Public Infrastructure Facilities Program"/>
        <s v="Environmental Conservation and Management and Human Settlement Regulatory Program"/>
        <s v="LEDAC Secretariat Support Program"/>
        <s v="Adjudication Program"/>
        <s v="Adjudication of Presidential and Vice-Presidential Electoral Protest Program"/>
        <s v="Sandiganbayan Adjudication Program"/>
        <s v="Appellate Adjudication Program"/>
        <s v="Tax Appellate Adjudication Program"/>
        <s v="Civil Service Human Resource Governance Program"/>
        <s v="Civil Service Professionalization and Workplace Cooperation Program"/>
        <s v="Administrative Justice Program"/>
        <s v="Career Executive Screening and Development Program"/>
        <s v="Government Auditing Program"/>
        <s v="Government Accountancy Program"/>
        <s v="Government Financial Adjudication Program"/>
        <s v="Election Administration Program"/>
        <s v="Election Enforcement and Adjudication Program"/>
        <s v="Anti-Corruption Investigation Program"/>
        <s v="Anti-Corruption Enforcement Program"/>
        <s v="Ombudsman Public Assistance Program"/>
        <s v="Corruption Prevention Program"/>
        <s v="Human Rights Protection Program"/>
        <s v="Human Rights Promotion Program"/>
        <s v="Human Rights Policy Advisory Program"/>
        <s v="Human Rights Education Program"/>
        <s v="Higher Education Program"/>
        <s v="Advanced Education Program"/>
        <s v="Research Program"/>
        <s v="Technical Advisory Extension Program"/>
        <s v="Hospital Services Program"/>
        <s v="Custodial Care Program"/>
      </sharedItems>
    </cacheField>
    <cacheField name="PS" numFmtId="3">
      <sharedItems containsMixedTypes="1" containsNumber="1" containsInteger="1" minValue="0" maxValue="435413349000"/>
    </cacheField>
    <cacheField name="MOOE" numFmtId="3">
      <sharedItems containsMixedTypes="1" containsNumber="1" containsInteger="1" minValue="0" maxValue="114755017000"/>
    </cacheField>
    <cacheField name="FE" numFmtId="3">
      <sharedItems containsMixedTypes="1" containsNumber="1" containsInteger="1" minValue="0" maxValue="781732000"/>
    </cacheField>
    <cacheField name="CO" numFmtId="3">
      <sharedItems containsMixedTypes="1" containsNumber="1" containsInteger="1" minValue="0" maxValue="352797191000"/>
    </cacheField>
    <cacheField name="TotalAppropriations" numFmtId="3">
      <sharedItems containsMixedTypes="1" containsNumber="1" containsInteger="1" minValue="1000" maxValue="5014993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65">
  <r>
    <x v="0"/>
    <x v="0"/>
    <x v="0"/>
    <x v="0"/>
    <n v="1992415000"/>
    <n v="1154241000"/>
    <n v="0"/>
    <n v="1949920000"/>
    <n v="5096576000"/>
  </r>
  <r>
    <x v="0"/>
    <x v="0"/>
    <x v="0"/>
    <x v="1"/>
    <n v="1135876000"/>
    <n v="1239115000"/>
    <n v="0"/>
    <n v="9600000"/>
    <n v="2384591000"/>
  </r>
  <r>
    <x v="0"/>
    <x v="0"/>
    <x v="1"/>
    <x v="0"/>
    <n v="171074000"/>
    <n v="15048000"/>
    <n v="0"/>
    <n v="6310000"/>
    <n v="192432000"/>
  </r>
  <r>
    <x v="0"/>
    <x v="0"/>
    <x v="1"/>
    <x v="2"/>
    <n v="72190000"/>
    <n v="41930000"/>
    <n v="0"/>
    <n v="0"/>
    <n v="114120000"/>
  </r>
  <r>
    <x v="0"/>
    <x v="0"/>
    <x v="2"/>
    <x v="0"/>
    <n v="287448000"/>
    <n v="320165000"/>
    <n v="0"/>
    <n v="10000000"/>
    <n v="617613000"/>
  </r>
  <r>
    <x v="0"/>
    <x v="0"/>
    <x v="2"/>
    <x v="3"/>
    <n v="146697000"/>
    <n v="280817000"/>
    <n v="0"/>
    <n v="0"/>
    <n v="427514000"/>
  </r>
  <r>
    <x v="0"/>
    <x v="0"/>
    <x v="3"/>
    <x v="0"/>
    <n v="2154002000"/>
    <n v="7612816000"/>
    <n v="0"/>
    <n v="480000000"/>
    <n v="10246818000"/>
  </r>
  <r>
    <x v="0"/>
    <x v="0"/>
    <x v="3"/>
    <x v="4"/>
    <n v="3821683000"/>
    <n v="5982829000"/>
    <n v="0"/>
    <n v="1520000000"/>
    <n v="11324512000"/>
  </r>
  <r>
    <x v="0"/>
    <x v="0"/>
    <x v="4"/>
    <x v="0"/>
    <n v="83208000"/>
    <n v="15911000"/>
    <n v="0"/>
    <n v="0"/>
    <n v="99119000"/>
  </r>
  <r>
    <x v="0"/>
    <x v="0"/>
    <x v="4"/>
    <x v="5"/>
    <n v="81741000"/>
    <n v="46210000"/>
    <n v="0"/>
    <n v="0"/>
    <n v="127951000"/>
  </r>
  <r>
    <x v="1"/>
    <x v="0"/>
    <x v="0"/>
    <x v="0"/>
    <n v="1822922000"/>
    <n v="1189001000"/>
    <n v="0"/>
    <n v="3417400000"/>
    <n v="6429323000"/>
  </r>
  <r>
    <x v="1"/>
    <x v="0"/>
    <x v="0"/>
    <x v="1"/>
    <n v="1100939000"/>
    <n v="1289115000"/>
    <n v="0"/>
    <n v="9600000"/>
    <n v="2399654000"/>
  </r>
  <r>
    <x v="1"/>
    <x v="0"/>
    <x v="1"/>
    <x v="0"/>
    <n v="177010000"/>
    <n v="15048000"/>
    <n v="0"/>
    <n v="6310000"/>
    <n v="198368000"/>
  </r>
  <r>
    <x v="1"/>
    <x v="0"/>
    <x v="1"/>
    <x v="2"/>
    <n v="62577000"/>
    <n v="41930000"/>
    <n v="0"/>
    <n v="0"/>
    <n v="104507000"/>
  </r>
  <r>
    <x v="1"/>
    <x v="0"/>
    <x v="2"/>
    <x v="0"/>
    <n v="239637000"/>
    <n v="246585000"/>
    <n v="0"/>
    <n v="10500000"/>
    <n v="496722000"/>
  </r>
  <r>
    <x v="1"/>
    <x v="0"/>
    <x v="2"/>
    <x v="3"/>
    <n v="102082000"/>
    <n v="216475000"/>
    <n v="0"/>
    <n v="0"/>
    <n v="318557000"/>
  </r>
  <r>
    <x v="1"/>
    <x v="0"/>
    <x v="3"/>
    <x v="0"/>
    <n v="1965750000"/>
    <n v="4763566000"/>
    <n v="0"/>
    <n v="2000000000"/>
    <n v="8729316000"/>
  </r>
  <r>
    <x v="1"/>
    <x v="0"/>
    <x v="3"/>
    <x v="4"/>
    <n v="3638447000"/>
    <n v="5875328000"/>
    <n v="0"/>
    <n v="0"/>
    <n v="9513775000"/>
  </r>
  <r>
    <x v="1"/>
    <x v="0"/>
    <x v="4"/>
    <x v="0"/>
    <n v="80738000"/>
    <n v="65911000"/>
    <n v="0"/>
    <n v="0"/>
    <n v="146649000"/>
  </r>
  <r>
    <x v="1"/>
    <x v="0"/>
    <x v="4"/>
    <x v="5"/>
    <n v="79618000"/>
    <n v="46210000"/>
    <n v="0"/>
    <n v="0"/>
    <n v="125828000"/>
  </r>
  <r>
    <x v="2"/>
    <x v="0"/>
    <x v="0"/>
    <x v="0"/>
    <n v="1687951000"/>
    <n v="954027000"/>
    <n v="0"/>
    <n v="4452400000"/>
    <n v="7094378000"/>
  </r>
  <r>
    <x v="2"/>
    <x v="0"/>
    <x v="0"/>
    <x v="1"/>
    <n v="1088463000"/>
    <n v="1284461000"/>
    <n v="0"/>
    <n v="9600000"/>
    <n v="2382524000"/>
  </r>
  <r>
    <x v="2"/>
    <x v="0"/>
    <x v="1"/>
    <x v="0"/>
    <n v="169467000"/>
    <n v="18528000"/>
    <n v="0"/>
    <n v="0"/>
    <n v="187995000"/>
  </r>
  <r>
    <x v="2"/>
    <x v="0"/>
    <x v="1"/>
    <x v="2"/>
    <n v="63168000"/>
    <n v="34567000"/>
    <n v="0"/>
    <n v="7000000"/>
    <n v="104735000"/>
  </r>
  <r>
    <x v="2"/>
    <x v="0"/>
    <x v="2"/>
    <x v="0"/>
    <n v="225198000"/>
    <n v="329888000"/>
    <n v="0"/>
    <n v="10000000"/>
    <n v="565086000"/>
  </r>
  <r>
    <x v="2"/>
    <x v="0"/>
    <x v="2"/>
    <x v="3"/>
    <n v="162761000"/>
    <n v="225062000"/>
    <n v="0"/>
    <n v="0"/>
    <n v="387823000"/>
  </r>
  <r>
    <x v="2"/>
    <x v="0"/>
    <x v="3"/>
    <x v="0"/>
    <n v="2152223000"/>
    <n v="3428816000"/>
    <n v="0"/>
    <n v="300000000"/>
    <n v="5881039000"/>
  </r>
  <r>
    <x v="2"/>
    <x v="0"/>
    <x v="3"/>
    <x v="4"/>
    <n v="3553243000"/>
    <n v="6374748000"/>
    <n v="0"/>
    <n v="0"/>
    <n v="9927991000"/>
  </r>
  <r>
    <x v="2"/>
    <x v="0"/>
    <x v="4"/>
    <x v="0"/>
    <n v="82543000"/>
    <n v="15600000"/>
    <n v="0"/>
    <n v="0"/>
    <n v="98143000"/>
  </r>
  <r>
    <x v="2"/>
    <x v="0"/>
    <x v="4"/>
    <x v="5"/>
    <n v="73027000"/>
    <n v="45377000"/>
    <n v="0"/>
    <n v="0"/>
    <n v="118404000"/>
  </r>
  <r>
    <x v="3"/>
    <x v="0"/>
    <x v="0"/>
    <x v="0"/>
    <n v="1748187000"/>
    <n v="893708000"/>
    <n v="0"/>
    <n v="1421400000"/>
    <n v="4063295000"/>
  </r>
  <r>
    <x v="3"/>
    <x v="0"/>
    <x v="0"/>
    <x v="1"/>
    <n v="955034000"/>
    <n v="1231485000"/>
    <n v="0"/>
    <n v="9600000"/>
    <n v="2196119000"/>
  </r>
  <r>
    <x v="3"/>
    <x v="0"/>
    <x v="1"/>
    <x v="0"/>
    <n v="148698000"/>
    <n v="18252000"/>
    <n v="0"/>
    <n v="5000000"/>
    <n v="171950000"/>
  </r>
  <r>
    <x v="3"/>
    <x v="0"/>
    <x v="1"/>
    <x v="2"/>
    <n v="62576000"/>
    <n v="41214000"/>
    <n v="0"/>
    <n v="0"/>
    <n v="103790000"/>
  </r>
  <r>
    <x v="3"/>
    <x v="0"/>
    <x v="2"/>
    <x v="0"/>
    <n v="201932000"/>
    <n v="338230000"/>
    <n v="0"/>
    <n v="4000000"/>
    <n v="544162000"/>
  </r>
  <r>
    <x v="3"/>
    <x v="0"/>
    <x v="2"/>
    <x v="3"/>
    <n v="130743000"/>
    <n v="167283000"/>
    <n v="0"/>
    <n v="0"/>
    <n v="298026000"/>
  </r>
  <r>
    <x v="3"/>
    <x v="0"/>
    <x v="3"/>
    <x v="0"/>
    <n v="1865035000"/>
    <n v="2841184000"/>
    <n v="0"/>
    <n v="150000000"/>
    <n v="4856219000"/>
  </r>
  <r>
    <x v="3"/>
    <x v="0"/>
    <x v="3"/>
    <x v="4"/>
    <n v="3518118000"/>
    <n v="4366192000"/>
    <n v="0"/>
    <n v="0"/>
    <n v="7884310000"/>
  </r>
  <r>
    <x v="3"/>
    <x v="0"/>
    <x v="4"/>
    <x v="0"/>
    <n v="62941000"/>
    <n v="15298000"/>
    <n v="0"/>
    <n v="0"/>
    <n v="78239000"/>
  </r>
  <r>
    <x v="3"/>
    <x v="0"/>
    <x v="4"/>
    <x v="5"/>
    <n v="73027000"/>
    <n v="44569000"/>
    <n v="0"/>
    <n v="0"/>
    <n v="117596000"/>
  </r>
  <r>
    <x v="4"/>
    <x v="0"/>
    <x v="0"/>
    <x v="0"/>
    <n v="1473295000"/>
    <n v="664299000"/>
    <n v="0"/>
    <n v="1585400000"/>
    <n v="3722994000"/>
  </r>
  <r>
    <x v="4"/>
    <x v="0"/>
    <x v="0"/>
    <x v="1"/>
    <n v="908515000"/>
    <n v="1186642000"/>
    <n v="0"/>
    <n v="9600000"/>
    <n v="2104757000"/>
  </r>
  <r>
    <x v="4"/>
    <x v="0"/>
    <x v="1"/>
    <x v="0"/>
    <n v="143867000"/>
    <n v="17984000"/>
    <n v="0"/>
    <n v="6500000"/>
    <n v="168351000"/>
  </r>
  <r>
    <x v="4"/>
    <x v="0"/>
    <x v="1"/>
    <x v="2"/>
    <n v="61227000"/>
    <n v="40872000"/>
    <n v="0"/>
    <n v="0"/>
    <n v="102099000"/>
  </r>
  <r>
    <x v="4"/>
    <x v="0"/>
    <x v="2"/>
    <x v="0"/>
    <n v="220902000"/>
    <n v="263287000"/>
    <n v="0"/>
    <n v="7000000"/>
    <n v="491189000"/>
  </r>
  <r>
    <x v="4"/>
    <x v="0"/>
    <x v="2"/>
    <x v="3"/>
    <n v="77725000"/>
    <n v="162411000"/>
    <n v="0"/>
    <n v="0"/>
    <n v="240136000"/>
  </r>
  <r>
    <x v="4"/>
    <x v="0"/>
    <x v="3"/>
    <x v="0"/>
    <n v="1915784000"/>
    <n v="2707239000"/>
    <n v="0"/>
    <n v="115000000"/>
    <n v="4738023000"/>
  </r>
  <r>
    <x v="4"/>
    <x v="0"/>
    <x v="3"/>
    <x v="4"/>
    <n v="3033742000"/>
    <n v="3355471000"/>
    <n v="0"/>
    <n v="50000000"/>
    <n v="6439213000"/>
  </r>
  <r>
    <x v="4"/>
    <x v="0"/>
    <x v="4"/>
    <x v="0"/>
    <n v="66652000"/>
    <n v="15000000"/>
    <n v="0"/>
    <n v="11750000"/>
    <n v="93402000"/>
  </r>
  <r>
    <x v="4"/>
    <x v="0"/>
    <x v="4"/>
    <x v="5"/>
    <n v="66949000"/>
    <n v="43784000"/>
    <n v="0"/>
    <n v="0"/>
    <n v="110733000"/>
  </r>
  <r>
    <x v="0"/>
    <x v="1"/>
    <x v="5"/>
    <x v="0"/>
    <n v="762267000"/>
    <n v="614931000"/>
    <n v="0"/>
    <n v="574966000"/>
    <n v="1952164000"/>
  </r>
  <r>
    <x v="0"/>
    <x v="1"/>
    <x v="5"/>
    <x v="6"/>
    <n v="125520000"/>
    <n v="5018345000"/>
    <n v="0"/>
    <n v="0"/>
    <n v="5143865000"/>
  </r>
  <r>
    <x v="0"/>
    <x v="1"/>
    <x v="5"/>
    <x v="7"/>
    <n v="29160000"/>
    <n v="55500000"/>
    <n v="0"/>
    <n v="0"/>
    <n v="84660000"/>
  </r>
  <r>
    <x v="0"/>
    <x v="1"/>
    <x v="5"/>
    <x v="8"/>
    <n v="38804000"/>
    <n v="46336000"/>
    <n v="0"/>
    <n v="0"/>
    <n v="85140000"/>
  </r>
  <r>
    <x v="0"/>
    <x v="1"/>
    <x v="5"/>
    <x v="9"/>
    <n v="163441000"/>
    <n v="752763000"/>
    <n v="0"/>
    <n v="0"/>
    <n v="916204000"/>
  </r>
  <r>
    <x v="1"/>
    <x v="1"/>
    <x v="5"/>
    <x v="0"/>
    <n v="488343000"/>
    <n v="614931000"/>
    <n v="0"/>
    <n v="590952000"/>
    <n v="1694226000"/>
  </r>
  <r>
    <x v="1"/>
    <x v="1"/>
    <x v="5"/>
    <x v="6"/>
    <n v="386018000"/>
    <n v="5018345000"/>
    <n v="0"/>
    <n v="0"/>
    <n v="5404363000"/>
  </r>
  <r>
    <x v="1"/>
    <x v="1"/>
    <x v="5"/>
    <x v="7"/>
    <n v="30878000"/>
    <n v="55500000"/>
    <n v="0"/>
    <n v="0"/>
    <n v="86378000"/>
  </r>
  <r>
    <x v="1"/>
    <x v="1"/>
    <x v="5"/>
    <x v="8"/>
    <n v="40168000"/>
    <n v="46336000"/>
    <n v="0"/>
    <n v="0"/>
    <n v="86504000"/>
  </r>
  <r>
    <x v="1"/>
    <x v="1"/>
    <x v="5"/>
    <x v="9"/>
    <n v="161845000"/>
    <n v="752763000"/>
    <n v="0"/>
    <n v="0"/>
    <n v="914608000"/>
  </r>
  <r>
    <x v="2"/>
    <x v="1"/>
    <x v="5"/>
    <x v="0"/>
    <n v="478655000"/>
    <n v="614931000"/>
    <n v="0"/>
    <n v="427462000"/>
    <n v="1521048000"/>
  </r>
  <r>
    <x v="2"/>
    <x v="1"/>
    <x v="5"/>
    <x v="6"/>
    <n v="253903000"/>
    <n v="5018345000"/>
    <n v="0"/>
    <n v="0"/>
    <n v="5272248000"/>
  </r>
  <r>
    <x v="2"/>
    <x v="1"/>
    <x v="5"/>
    <x v="7"/>
    <n v="67378000"/>
    <n v="55500000"/>
    <n v="0"/>
    <n v="0"/>
    <n v="122878000"/>
  </r>
  <r>
    <x v="2"/>
    <x v="1"/>
    <x v="5"/>
    <x v="8"/>
    <n v="127649000"/>
    <n v="46336000"/>
    <n v="0"/>
    <n v="0"/>
    <n v="173985000"/>
  </r>
  <r>
    <x v="2"/>
    <x v="1"/>
    <x v="5"/>
    <x v="9"/>
    <n v="143070000"/>
    <n v="968089000"/>
    <n v="0"/>
    <n v="0"/>
    <n v="1111159000"/>
  </r>
  <r>
    <x v="3"/>
    <x v="1"/>
    <x v="5"/>
    <x v="0"/>
    <n v="486873000"/>
    <n v="406980000"/>
    <n v="0"/>
    <n v="511663000"/>
    <n v="1405516000"/>
  </r>
  <r>
    <x v="3"/>
    <x v="1"/>
    <x v="5"/>
    <x v="6"/>
    <n v="377764000"/>
    <n v="3624505000"/>
    <n v="0"/>
    <n v="0"/>
    <n v="4002269000"/>
  </r>
  <r>
    <x v="3"/>
    <x v="1"/>
    <x v="5"/>
    <x v="7"/>
    <n v="37887000"/>
    <n v="36263000"/>
    <n v="0"/>
    <n v="0"/>
    <n v="74150000"/>
  </r>
  <r>
    <x v="3"/>
    <x v="1"/>
    <x v="5"/>
    <x v="8"/>
    <n v="39269000"/>
    <n v="10604000"/>
    <n v="0"/>
    <n v="0"/>
    <n v="49873000"/>
  </r>
  <r>
    <x v="3"/>
    <x v="1"/>
    <x v="5"/>
    <x v="9"/>
    <n v="136411000"/>
    <n v="1105720000"/>
    <n v="0"/>
    <n v="0"/>
    <n v="1242131000"/>
  </r>
  <r>
    <x v="4"/>
    <x v="1"/>
    <x v="5"/>
    <x v="0"/>
    <n v="468166000"/>
    <n v="331128000"/>
    <n v="0"/>
    <n v="328220000"/>
    <n v="1127514000"/>
  </r>
  <r>
    <x v="4"/>
    <x v="1"/>
    <x v="5"/>
    <x v="6"/>
    <n v="359312000"/>
    <n v="3292274000"/>
    <n v="0"/>
    <n v="41970000"/>
    <n v="3693556000"/>
  </r>
  <r>
    <x v="4"/>
    <x v="1"/>
    <x v="5"/>
    <x v="7"/>
    <n v="23427000"/>
    <n v="32966000"/>
    <n v="0"/>
    <n v="0"/>
    <n v="56393000"/>
  </r>
  <r>
    <x v="4"/>
    <x v="1"/>
    <x v="5"/>
    <x v="8"/>
    <n v="29355000"/>
    <n v="5094000"/>
    <n v="0"/>
    <n v="0"/>
    <n v="34449000"/>
  </r>
  <r>
    <x v="4"/>
    <x v="1"/>
    <x v="5"/>
    <x v="9"/>
    <n v="113899000"/>
    <n v="1005199000"/>
    <n v="0"/>
    <n v="0"/>
    <n v="1119098000"/>
  </r>
  <r>
    <x v="0"/>
    <x v="2"/>
    <x v="6"/>
    <x v="0"/>
    <n v="41754000"/>
    <n v="35012000"/>
    <n v="0"/>
    <n v="3662000"/>
    <n v="80428000"/>
  </r>
  <r>
    <x v="0"/>
    <x v="2"/>
    <x v="6"/>
    <x v="10"/>
    <n v="97822000"/>
    <n v="523785000"/>
    <n v="0"/>
    <n v="0"/>
    <n v="621607000"/>
  </r>
  <r>
    <x v="1"/>
    <x v="2"/>
    <x v="6"/>
    <x v="0"/>
    <n v="35171000"/>
    <n v="35012000"/>
    <n v="0"/>
    <n v="3662000"/>
    <n v="73845000"/>
  </r>
  <r>
    <x v="1"/>
    <x v="2"/>
    <x v="6"/>
    <x v="10"/>
    <n v="73318000"/>
    <n v="746837000"/>
    <n v="0"/>
    <n v="6000000"/>
    <n v="826155000"/>
  </r>
  <r>
    <x v="2"/>
    <x v="2"/>
    <x v="6"/>
    <x v="0"/>
    <n v="30859000"/>
    <n v="21522000"/>
    <n v="0"/>
    <n v="12400000"/>
    <n v="64781000"/>
  </r>
  <r>
    <x v="2"/>
    <x v="2"/>
    <x v="6"/>
    <x v="10"/>
    <n v="69099000"/>
    <n v="566003000"/>
    <n v="0"/>
    <n v="0"/>
    <n v="635102000"/>
  </r>
  <r>
    <x v="3"/>
    <x v="2"/>
    <x v="6"/>
    <x v="0"/>
    <n v="30112000"/>
    <n v="21231000"/>
    <n v="0"/>
    <n v="13000000"/>
    <n v="64343000"/>
  </r>
  <r>
    <x v="3"/>
    <x v="2"/>
    <x v="6"/>
    <x v="10"/>
    <n v="70147000"/>
    <n v="528891000"/>
    <n v="0"/>
    <n v="0"/>
    <n v="599038000"/>
  </r>
  <r>
    <x v="4"/>
    <x v="2"/>
    <x v="6"/>
    <x v="0"/>
    <n v="26256000"/>
    <n v="23519000"/>
    <n v="0"/>
    <n v="11340000"/>
    <n v="61115000"/>
  </r>
  <r>
    <x v="4"/>
    <x v="2"/>
    <x v="6"/>
    <x v="10"/>
    <n v="57321000"/>
    <n v="425510000"/>
    <n v="0"/>
    <n v="0"/>
    <n v="482831000"/>
  </r>
  <r>
    <x v="0"/>
    <x v="3"/>
    <x v="7"/>
    <x v="0"/>
    <n v="587914000"/>
    <n v="1244817000"/>
    <n v="0"/>
    <n v="0"/>
    <n v="1832731000"/>
  </r>
  <r>
    <x v="0"/>
    <x v="3"/>
    <x v="7"/>
    <x v="11"/>
    <n v="553489000"/>
    <n v="142538000"/>
    <n v="0"/>
    <n v="0"/>
    <n v="696027000"/>
  </r>
  <r>
    <x v="0"/>
    <x v="3"/>
    <x v="7"/>
    <x v="12"/>
    <n v="2499580000"/>
    <n v="2444343000"/>
    <n v="0"/>
    <n v="410613000"/>
    <n v="5354536000"/>
  </r>
  <r>
    <x v="0"/>
    <x v="3"/>
    <x v="7"/>
    <x v="13"/>
    <n v="489348000"/>
    <n v="336850000"/>
    <n v="0"/>
    <n v="0"/>
    <n v="826198000"/>
  </r>
  <r>
    <x v="0"/>
    <x v="3"/>
    <x v="7"/>
    <x v="14"/>
    <n v="655745000"/>
    <n v="647912000"/>
    <n v="0"/>
    <n v="10200000"/>
    <n v="1313857000"/>
  </r>
  <r>
    <x v="1"/>
    <x v="3"/>
    <x v="7"/>
    <x v="0"/>
    <n v="592603000"/>
    <n v="1284817000"/>
    <n v="0"/>
    <n v="0"/>
    <n v="1877420000"/>
  </r>
  <r>
    <x v="1"/>
    <x v="3"/>
    <x v="7"/>
    <x v="11"/>
    <n v="557155000"/>
    <n v="163538000"/>
    <n v="0"/>
    <n v="0"/>
    <n v="720693000"/>
  </r>
  <r>
    <x v="1"/>
    <x v="3"/>
    <x v="7"/>
    <x v="12"/>
    <n v="2405605000"/>
    <n v="1027562000"/>
    <n v="0"/>
    <n v="11370000"/>
    <n v="3444537000"/>
  </r>
  <r>
    <x v="1"/>
    <x v="3"/>
    <x v="7"/>
    <x v="13"/>
    <n v="476360000"/>
    <n v="421069000"/>
    <n v="0"/>
    <n v="0"/>
    <n v="897429000"/>
  </r>
  <r>
    <x v="1"/>
    <x v="3"/>
    <x v="7"/>
    <x v="14"/>
    <n v="662485000"/>
    <n v="841171000"/>
    <n v="0"/>
    <n v="7050000"/>
    <n v="1510706000"/>
  </r>
  <r>
    <x v="2"/>
    <x v="3"/>
    <x v="7"/>
    <x v="0"/>
    <n v="565618000"/>
    <n v="1254280000"/>
    <n v="0"/>
    <n v="0"/>
    <n v="1819898000"/>
  </r>
  <r>
    <x v="2"/>
    <x v="3"/>
    <x v="7"/>
    <x v="11"/>
    <n v="550834000"/>
    <n v="161462000"/>
    <n v="0"/>
    <n v="0"/>
    <n v="712296000"/>
  </r>
  <r>
    <x v="2"/>
    <x v="3"/>
    <x v="7"/>
    <x v="12"/>
    <n v="2292871000"/>
    <n v="1581488000"/>
    <n v="0"/>
    <n v="0"/>
    <n v="3874359000"/>
  </r>
  <r>
    <x v="2"/>
    <x v="3"/>
    <x v="7"/>
    <x v="13"/>
    <n v="418029000"/>
    <n v="395749000"/>
    <n v="0"/>
    <n v="0"/>
    <n v="813778000"/>
  </r>
  <r>
    <x v="2"/>
    <x v="3"/>
    <x v="7"/>
    <x v="14"/>
    <n v="613246000"/>
    <n v="1262744000"/>
    <n v="0"/>
    <n v="38879000"/>
    <n v="1914869000"/>
  </r>
  <r>
    <x v="3"/>
    <x v="3"/>
    <x v="7"/>
    <x v="0"/>
    <n v="521395000"/>
    <n v="1329385000"/>
    <n v="0"/>
    <n v="38704000"/>
    <n v="1889484000"/>
  </r>
  <r>
    <x v="3"/>
    <x v="3"/>
    <x v="7"/>
    <x v="11"/>
    <n v="562751000"/>
    <n v="162258000"/>
    <n v="0"/>
    <n v="0"/>
    <n v="725009000"/>
  </r>
  <r>
    <x v="3"/>
    <x v="3"/>
    <x v="7"/>
    <x v="12"/>
    <n v="2063215000"/>
    <n v="406846000"/>
    <n v="0"/>
    <n v="2000000"/>
    <n v="2472061000"/>
  </r>
  <r>
    <x v="3"/>
    <x v="3"/>
    <x v="7"/>
    <x v="13"/>
    <n v="382916000"/>
    <n v="423136000"/>
    <n v="0"/>
    <n v="0"/>
    <n v="806052000"/>
  </r>
  <r>
    <x v="3"/>
    <x v="3"/>
    <x v="7"/>
    <x v="14"/>
    <n v="608327000"/>
    <n v="1224289000"/>
    <n v="0"/>
    <n v="107256000"/>
    <n v="1939872000"/>
  </r>
  <r>
    <x v="4"/>
    <x v="3"/>
    <x v="7"/>
    <x v="0"/>
    <n v="496412000"/>
    <n v="1103172000"/>
    <n v="0"/>
    <n v="0"/>
    <n v="1599584000"/>
  </r>
  <r>
    <x v="4"/>
    <x v="3"/>
    <x v="7"/>
    <x v="11"/>
    <n v="454300000"/>
    <n v="239178000"/>
    <n v="0"/>
    <n v="0"/>
    <n v="693478000"/>
  </r>
  <r>
    <x v="4"/>
    <x v="3"/>
    <x v="7"/>
    <x v="12"/>
    <n v="1971885000"/>
    <n v="494399000"/>
    <n v="0"/>
    <n v="0"/>
    <n v="2466284000"/>
  </r>
  <r>
    <x v="4"/>
    <x v="3"/>
    <x v="7"/>
    <x v="13"/>
    <n v="348899000"/>
    <n v="586873000"/>
    <n v="0"/>
    <n v="0"/>
    <n v="935772000"/>
  </r>
  <r>
    <x v="4"/>
    <x v="3"/>
    <x v="7"/>
    <x v="14"/>
    <n v="634787000"/>
    <n v="1958299000"/>
    <n v="0"/>
    <n v="1245226000"/>
    <n v="3838312000"/>
  </r>
  <r>
    <x v="0"/>
    <x v="4"/>
    <x v="8"/>
    <x v="0"/>
    <n v="920632000"/>
    <n v="463677000"/>
    <n v="0"/>
    <n v="0"/>
    <n v="1384309000"/>
  </r>
  <r>
    <x v="0"/>
    <x v="4"/>
    <x v="8"/>
    <x v="11"/>
    <n v="1064703000"/>
    <n v="3173416000"/>
    <n v="0"/>
    <n v="189681000"/>
    <n v="4427800000"/>
  </r>
  <r>
    <x v="0"/>
    <x v="4"/>
    <x v="8"/>
    <x v="15"/>
    <n v="1285633000"/>
    <n v="17390737000"/>
    <n v="0"/>
    <n v="951699000"/>
    <n v="19628069000"/>
  </r>
  <r>
    <x v="0"/>
    <x v="4"/>
    <x v="8"/>
    <x v="16"/>
    <n v="19096000"/>
    <n v="3478714000"/>
    <n v="0"/>
    <n v="11427789000"/>
    <n v="14925599000"/>
  </r>
  <r>
    <x v="0"/>
    <x v="4"/>
    <x v="8"/>
    <x v="17"/>
    <n v="47150000"/>
    <n v="24495000"/>
    <n v="0"/>
    <n v="2650000"/>
    <n v="74295000"/>
  </r>
  <r>
    <x v="0"/>
    <x v="4"/>
    <x v="8"/>
    <x v="18"/>
    <n v="556241000"/>
    <n v="616080000"/>
    <n v="0"/>
    <n v="79313000"/>
    <n v="1251634000"/>
  </r>
  <r>
    <x v="0"/>
    <x v="4"/>
    <x v="8"/>
    <x v="19"/>
    <n v="17499000"/>
    <n v="7311599000"/>
    <n v="0"/>
    <n v="9778658000"/>
    <n v="17107756000"/>
  </r>
  <r>
    <x v="0"/>
    <x v="4"/>
    <x v="9"/>
    <x v="0"/>
    <n v="13988000"/>
    <n v="16118000"/>
    <n v="11000"/>
    <n v="0"/>
    <n v="30117000"/>
  </r>
  <r>
    <x v="0"/>
    <x v="4"/>
    <x v="9"/>
    <x v="20"/>
    <n v="27142000"/>
    <n v="23232000"/>
    <n v="0"/>
    <n v="2519652000"/>
    <n v="2570026000"/>
  </r>
  <r>
    <x v="0"/>
    <x v="4"/>
    <x v="10"/>
    <x v="0"/>
    <n v="195942000"/>
    <n v="318962000"/>
    <n v="44000"/>
    <n v="0"/>
    <n v="514948000"/>
  </r>
  <r>
    <x v="0"/>
    <x v="4"/>
    <x v="10"/>
    <x v="11"/>
    <n v="14906000"/>
    <n v="292575000"/>
    <n v="0"/>
    <n v="75000000"/>
    <n v="382481000"/>
  </r>
  <r>
    <x v="0"/>
    <x v="4"/>
    <x v="10"/>
    <x v="21"/>
    <n v="213491000"/>
    <n v="736747000"/>
    <n v="0"/>
    <n v="304982000"/>
    <n v="1255220000"/>
  </r>
  <r>
    <x v="0"/>
    <x v="4"/>
    <x v="10"/>
    <x v="22"/>
    <n v="363297000"/>
    <n v="1260593000"/>
    <n v="0"/>
    <n v="205812000"/>
    <n v="1829702000"/>
  </r>
  <r>
    <x v="0"/>
    <x v="4"/>
    <x v="10"/>
    <x v="23"/>
    <n v="42132000"/>
    <n v="518538000"/>
    <n v="0"/>
    <n v="0"/>
    <n v="560670000"/>
  </r>
  <r>
    <x v="0"/>
    <x v="4"/>
    <x v="10"/>
    <x v="24"/>
    <n v="0"/>
    <n v="24257000"/>
    <n v="0"/>
    <n v="0"/>
    <n v="24257000"/>
  </r>
  <r>
    <x v="0"/>
    <x v="4"/>
    <x v="11"/>
    <x v="0"/>
    <n v="22232000"/>
    <n v="22954000"/>
    <n v="0"/>
    <n v="3325000"/>
    <n v="48511000"/>
  </r>
  <r>
    <x v="0"/>
    <x v="4"/>
    <x v="11"/>
    <x v="25"/>
    <n v="66886000"/>
    <n v="32969000"/>
    <n v="0"/>
    <n v="0"/>
    <n v="99855000"/>
  </r>
  <r>
    <x v="0"/>
    <x v="4"/>
    <x v="12"/>
    <x v="0"/>
    <n v="4502000"/>
    <n v="40444000"/>
    <n v="0"/>
    <n v="6850000"/>
    <n v="51796000"/>
  </r>
  <r>
    <x v="0"/>
    <x v="4"/>
    <x v="12"/>
    <x v="11"/>
    <n v="8604000"/>
    <n v="7522000"/>
    <n v="0"/>
    <n v="18950000"/>
    <n v="35076000"/>
  </r>
  <r>
    <x v="0"/>
    <x v="4"/>
    <x v="12"/>
    <x v="26"/>
    <n v="52268000"/>
    <n v="206073000"/>
    <n v="0"/>
    <n v="0"/>
    <n v="258341000"/>
  </r>
  <r>
    <x v="0"/>
    <x v="4"/>
    <x v="13"/>
    <x v="0"/>
    <n v="35125000"/>
    <n v="39663000"/>
    <n v="0"/>
    <n v="0"/>
    <n v="74788000"/>
  </r>
  <r>
    <x v="0"/>
    <x v="4"/>
    <x v="13"/>
    <x v="27"/>
    <n v="174805000"/>
    <n v="132767000"/>
    <n v="0"/>
    <n v="0"/>
    <n v="307572000"/>
  </r>
  <r>
    <x v="0"/>
    <x v="4"/>
    <x v="13"/>
    <x v="28"/>
    <n v="0"/>
    <n v="53189000"/>
    <n v="0"/>
    <n v="0"/>
    <n v="53189000"/>
  </r>
  <r>
    <x v="0"/>
    <x v="4"/>
    <x v="14"/>
    <x v="0"/>
    <n v="30760000"/>
    <n v="25213000"/>
    <n v="50000"/>
    <n v="0"/>
    <n v="56023000"/>
  </r>
  <r>
    <x v="0"/>
    <x v="4"/>
    <x v="14"/>
    <x v="29"/>
    <n v="96681000"/>
    <n v="353727000"/>
    <n v="0"/>
    <n v="230002000"/>
    <n v="680410000"/>
  </r>
  <r>
    <x v="0"/>
    <x v="4"/>
    <x v="15"/>
    <x v="0"/>
    <n v="25537000"/>
    <n v="36326000"/>
    <n v="20000"/>
    <n v="0"/>
    <n v="61883000"/>
  </r>
  <r>
    <x v="0"/>
    <x v="4"/>
    <x v="15"/>
    <x v="30"/>
    <n v="104282000"/>
    <n v="182258000"/>
    <n v="0"/>
    <n v="37465000"/>
    <n v="324005000"/>
  </r>
  <r>
    <x v="0"/>
    <x v="4"/>
    <x v="16"/>
    <x v="0"/>
    <n v="17581000"/>
    <n v="16730000"/>
    <n v="15000"/>
    <n v="4800000"/>
    <n v="39126000"/>
  </r>
  <r>
    <x v="0"/>
    <x v="4"/>
    <x v="16"/>
    <x v="31"/>
    <n v="39819000"/>
    <n v="124165000"/>
    <n v="0"/>
    <n v="0"/>
    <n v="163984000"/>
  </r>
  <r>
    <x v="0"/>
    <x v="4"/>
    <x v="17"/>
    <x v="0"/>
    <n v="48692000"/>
    <n v="29551000"/>
    <n v="50000"/>
    <n v="0"/>
    <n v="78293000"/>
  </r>
  <r>
    <x v="0"/>
    <x v="4"/>
    <x v="17"/>
    <x v="11"/>
    <n v="9734000"/>
    <n v="4519000"/>
    <n v="0"/>
    <n v="0"/>
    <n v="14253000"/>
  </r>
  <r>
    <x v="0"/>
    <x v="4"/>
    <x v="17"/>
    <x v="32"/>
    <n v="79391000"/>
    <n v="84591000"/>
    <n v="0"/>
    <n v="43000000"/>
    <n v="206982000"/>
  </r>
  <r>
    <x v="0"/>
    <x v="4"/>
    <x v="17"/>
    <x v="33"/>
    <n v="44236000"/>
    <n v="9616000"/>
    <n v="0"/>
    <n v="0"/>
    <n v="53852000"/>
  </r>
  <r>
    <x v="1"/>
    <x v="4"/>
    <x v="8"/>
    <x v="0"/>
    <n v="843371000"/>
    <n v="462704000"/>
    <n v="973000"/>
    <n v="47075000"/>
    <n v="1354123000"/>
  </r>
  <r>
    <x v="1"/>
    <x v="4"/>
    <x v="8"/>
    <x v="11"/>
    <n v="817473000"/>
    <n v="3302453000"/>
    <n v="217000"/>
    <n v="66684000"/>
    <n v="4186827000"/>
  </r>
  <r>
    <x v="1"/>
    <x v="4"/>
    <x v="8"/>
    <x v="15"/>
    <n v="1362076000"/>
    <n v="17980753000"/>
    <n v="0"/>
    <n v="709954000"/>
    <n v="20052783000"/>
  </r>
  <r>
    <x v="1"/>
    <x v="4"/>
    <x v="8"/>
    <x v="16"/>
    <n v="17968000"/>
    <n v="434162000"/>
    <n v="0"/>
    <n v="14940532000"/>
    <n v="15392662000"/>
  </r>
  <r>
    <x v="1"/>
    <x v="4"/>
    <x v="8"/>
    <x v="17"/>
    <n v="52542000"/>
    <n v="24495000"/>
    <n v="0"/>
    <n v="0"/>
    <n v="77037000"/>
  </r>
  <r>
    <x v="1"/>
    <x v="4"/>
    <x v="8"/>
    <x v="18"/>
    <n v="543014000"/>
    <n v="616080000"/>
    <n v="0"/>
    <n v="79313000"/>
    <n v="1238407000"/>
  </r>
  <r>
    <x v="1"/>
    <x v="4"/>
    <x v="8"/>
    <x v="19"/>
    <n v="17499000"/>
    <n v="8794600000"/>
    <n v="0"/>
    <n v="7546211000"/>
    <n v="16358310000"/>
  </r>
  <r>
    <x v="1"/>
    <x v="4"/>
    <x v="9"/>
    <x v="0"/>
    <n v="12134000"/>
    <n v="16118000"/>
    <n v="11000"/>
    <n v="0"/>
    <n v="28263000"/>
  </r>
  <r>
    <x v="1"/>
    <x v="4"/>
    <x v="9"/>
    <x v="20"/>
    <n v="26285000"/>
    <n v="22829000"/>
    <n v="0"/>
    <n v="2717050000"/>
    <n v="2766164000"/>
  </r>
  <r>
    <x v="1"/>
    <x v="4"/>
    <x v="10"/>
    <x v="0"/>
    <n v="197892000"/>
    <n v="328962000"/>
    <n v="44000"/>
    <n v="0"/>
    <n v="526898000"/>
  </r>
  <r>
    <x v="1"/>
    <x v="4"/>
    <x v="10"/>
    <x v="11"/>
    <n v="13475000"/>
    <n v="191861000"/>
    <n v="0"/>
    <n v="63901000"/>
    <n v="269237000"/>
  </r>
  <r>
    <x v="1"/>
    <x v="4"/>
    <x v="10"/>
    <x v="21"/>
    <n v="209362000"/>
    <n v="959153000"/>
    <n v="0"/>
    <n v="742846000"/>
    <n v="1911361000"/>
  </r>
  <r>
    <x v="1"/>
    <x v="4"/>
    <x v="10"/>
    <x v="22"/>
    <n v="345787000"/>
    <n v="997319000"/>
    <n v="0"/>
    <n v="202913000"/>
    <n v="1546019000"/>
  </r>
  <r>
    <x v="1"/>
    <x v="4"/>
    <x v="10"/>
    <x v="23"/>
    <n v="37377000"/>
    <n v="428701000"/>
    <n v="0"/>
    <n v="0"/>
    <n v="466078000"/>
  </r>
  <r>
    <x v="1"/>
    <x v="4"/>
    <x v="10"/>
    <x v="24"/>
    <n v="0"/>
    <n v="17395000"/>
    <n v="0"/>
    <n v="0"/>
    <n v="17395000"/>
  </r>
  <r>
    <x v="1"/>
    <x v="4"/>
    <x v="11"/>
    <x v="0"/>
    <n v="34159000"/>
    <n v="18834000"/>
    <n v="0"/>
    <n v="0"/>
    <n v="52993000"/>
  </r>
  <r>
    <x v="1"/>
    <x v="4"/>
    <x v="11"/>
    <x v="25"/>
    <n v="61432000"/>
    <n v="32969000"/>
    <n v="0"/>
    <n v="0"/>
    <n v="94401000"/>
  </r>
  <r>
    <x v="1"/>
    <x v="4"/>
    <x v="12"/>
    <x v="0"/>
    <n v="1481000"/>
    <n v="40444000"/>
    <n v="0"/>
    <n v="0"/>
    <n v="41925000"/>
  </r>
  <r>
    <x v="1"/>
    <x v="4"/>
    <x v="12"/>
    <x v="11"/>
    <n v="0"/>
    <n v="7522000"/>
    <n v="0"/>
    <n v="0"/>
    <n v="7522000"/>
  </r>
  <r>
    <x v="1"/>
    <x v="4"/>
    <x v="12"/>
    <x v="26"/>
    <n v="32078000"/>
    <n v="206073000"/>
    <n v="0"/>
    <n v="405000"/>
    <n v="238556000"/>
  </r>
  <r>
    <x v="1"/>
    <x v="4"/>
    <x v="13"/>
    <x v="0"/>
    <n v="29207000"/>
    <n v="45753000"/>
    <n v="0"/>
    <n v="130000"/>
    <n v="75090000"/>
  </r>
  <r>
    <x v="1"/>
    <x v="4"/>
    <x v="13"/>
    <x v="27"/>
    <n v="166898000"/>
    <n v="132767000"/>
    <n v="0"/>
    <n v="0"/>
    <n v="299665000"/>
  </r>
  <r>
    <x v="1"/>
    <x v="4"/>
    <x v="13"/>
    <x v="28"/>
    <n v="0"/>
    <n v="53189000"/>
    <n v="0"/>
    <n v="0"/>
    <n v="53189000"/>
  </r>
  <r>
    <x v="1"/>
    <x v="4"/>
    <x v="14"/>
    <x v="0"/>
    <n v="14516000"/>
    <n v="25213000"/>
    <n v="50000"/>
    <n v="0"/>
    <n v="39779000"/>
  </r>
  <r>
    <x v="1"/>
    <x v="4"/>
    <x v="14"/>
    <x v="29"/>
    <n v="104084000"/>
    <n v="366821000"/>
    <n v="0"/>
    <n v="85019000"/>
    <n v="555924000"/>
  </r>
  <r>
    <x v="1"/>
    <x v="4"/>
    <x v="15"/>
    <x v="0"/>
    <n v="28937000"/>
    <n v="48526000"/>
    <n v="20000"/>
    <n v="7015000"/>
    <n v="84498000"/>
  </r>
  <r>
    <x v="1"/>
    <x v="4"/>
    <x v="15"/>
    <x v="30"/>
    <n v="101931000"/>
    <n v="157723000"/>
    <n v="0"/>
    <n v="1214000"/>
    <n v="260868000"/>
  </r>
  <r>
    <x v="1"/>
    <x v="4"/>
    <x v="16"/>
    <x v="0"/>
    <n v="16206000"/>
    <n v="13994000"/>
    <n v="15000"/>
    <n v="0"/>
    <n v="30215000"/>
  </r>
  <r>
    <x v="1"/>
    <x v="4"/>
    <x v="16"/>
    <x v="31"/>
    <n v="43707000"/>
    <n v="128726000"/>
    <n v="0"/>
    <n v="20316000"/>
    <n v="192749000"/>
  </r>
  <r>
    <x v="1"/>
    <x v="4"/>
    <x v="17"/>
    <x v="0"/>
    <n v="57318000"/>
    <n v="29951000"/>
    <n v="50000"/>
    <n v="0"/>
    <n v="87319000"/>
  </r>
  <r>
    <x v="1"/>
    <x v="4"/>
    <x v="17"/>
    <x v="11"/>
    <n v="10844000"/>
    <n v="5519000"/>
    <n v="0"/>
    <n v="0"/>
    <n v="16363000"/>
  </r>
  <r>
    <x v="1"/>
    <x v="4"/>
    <x v="17"/>
    <x v="32"/>
    <n v="80284000"/>
    <n v="152991000"/>
    <n v="0"/>
    <n v="12200000"/>
    <n v="245475000"/>
  </r>
  <r>
    <x v="1"/>
    <x v="4"/>
    <x v="17"/>
    <x v="33"/>
    <n v="43322000"/>
    <n v="10616000"/>
    <n v="0"/>
    <n v="0"/>
    <n v="53938000"/>
  </r>
  <r>
    <x v="2"/>
    <x v="4"/>
    <x v="8"/>
    <x v="0"/>
    <n v="715291000"/>
    <n v="464291000"/>
    <n v="973000"/>
    <n v="60000000"/>
    <n v="1240555000"/>
  </r>
  <r>
    <x v="2"/>
    <x v="4"/>
    <x v="8"/>
    <x v="11"/>
    <n v="720790000"/>
    <n v="3518124000"/>
    <n v="217000"/>
    <n v="101264000"/>
    <n v="4340395000"/>
  </r>
  <r>
    <x v="2"/>
    <x v="4"/>
    <x v="8"/>
    <x v="15"/>
    <n v="1328640000"/>
    <n v="8700976000"/>
    <n v="0"/>
    <n v="748759000"/>
    <n v="10778375000"/>
  </r>
  <r>
    <x v="2"/>
    <x v="4"/>
    <x v="8"/>
    <x v="16"/>
    <n v="14057000"/>
    <n v="309579000"/>
    <n v="0"/>
    <n v="12957067000"/>
    <n v="13280703000"/>
  </r>
  <r>
    <x v="2"/>
    <x v="4"/>
    <x v="8"/>
    <x v="17"/>
    <n v="48756000"/>
    <n v="24056000"/>
    <n v="0"/>
    <n v="1500000"/>
    <n v="74312000"/>
  </r>
  <r>
    <x v="2"/>
    <x v="4"/>
    <x v="8"/>
    <x v="18"/>
    <n v="511914000"/>
    <n v="517005000"/>
    <n v="0"/>
    <n v="120974000"/>
    <n v="1149893000"/>
  </r>
  <r>
    <x v="2"/>
    <x v="4"/>
    <x v="8"/>
    <x v="19"/>
    <n v="16562000"/>
    <n v="10689271000"/>
    <n v="0"/>
    <n v="9395765000"/>
    <n v="20101598000"/>
  </r>
  <r>
    <x v="2"/>
    <x v="4"/>
    <x v="9"/>
    <x v="0"/>
    <n v="11825000"/>
    <n v="15840000"/>
    <n v="11000"/>
    <n v="0"/>
    <n v="27676000"/>
  </r>
  <r>
    <x v="2"/>
    <x v="4"/>
    <x v="9"/>
    <x v="20"/>
    <n v="28571000"/>
    <n v="242206000"/>
    <n v="0"/>
    <n v="2541728000"/>
    <n v="2812505000"/>
  </r>
  <r>
    <x v="2"/>
    <x v="4"/>
    <x v="10"/>
    <x v="0"/>
    <n v="195850000"/>
    <n v="323078000"/>
    <n v="44000"/>
    <n v="31700000"/>
    <n v="550672000"/>
  </r>
  <r>
    <x v="2"/>
    <x v="4"/>
    <x v="10"/>
    <x v="11"/>
    <n v="12420000"/>
    <n v="541492000"/>
    <n v="0"/>
    <n v="100000000"/>
    <n v="653912000"/>
  </r>
  <r>
    <x v="2"/>
    <x v="4"/>
    <x v="10"/>
    <x v="21"/>
    <n v="170027000"/>
    <n v="1326725000"/>
    <n v="0"/>
    <n v="210081000"/>
    <n v="1706833000"/>
  </r>
  <r>
    <x v="2"/>
    <x v="4"/>
    <x v="10"/>
    <x v="22"/>
    <n v="305527000"/>
    <n v="1403384000"/>
    <n v="0"/>
    <n v="968712000"/>
    <n v="2677623000"/>
  </r>
  <r>
    <x v="2"/>
    <x v="4"/>
    <x v="10"/>
    <x v="23"/>
    <n v="31536000"/>
    <n v="456628000"/>
    <n v="0"/>
    <n v="0"/>
    <n v="488164000"/>
  </r>
  <r>
    <x v="2"/>
    <x v="4"/>
    <x v="10"/>
    <x v="24"/>
    <n v="0"/>
    <n v="31680000"/>
    <n v="0"/>
    <n v="0"/>
    <n v="31680000"/>
  </r>
  <r>
    <x v="2"/>
    <x v="4"/>
    <x v="11"/>
    <x v="0"/>
    <n v="29821000"/>
    <n v="18694000"/>
    <n v="0"/>
    <n v="39191000"/>
    <n v="87706000"/>
  </r>
  <r>
    <x v="2"/>
    <x v="4"/>
    <x v="11"/>
    <x v="25"/>
    <n v="62646000"/>
    <n v="41871000"/>
    <n v="0"/>
    <n v="0"/>
    <n v="104517000"/>
  </r>
  <r>
    <x v="2"/>
    <x v="4"/>
    <x v="12"/>
    <x v="0"/>
    <n v="2563000"/>
    <n v="39873000"/>
    <n v="0"/>
    <n v="4100000"/>
    <n v="46536000"/>
  </r>
  <r>
    <x v="2"/>
    <x v="4"/>
    <x v="12"/>
    <x v="11"/>
    <n v="0"/>
    <n v="7493000"/>
    <n v="0"/>
    <n v="0"/>
    <n v="7493000"/>
  </r>
  <r>
    <x v="2"/>
    <x v="4"/>
    <x v="12"/>
    <x v="26"/>
    <n v="30036000"/>
    <n v="202402000"/>
    <n v="0"/>
    <n v="0"/>
    <n v="232438000"/>
  </r>
  <r>
    <x v="2"/>
    <x v="4"/>
    <x v="13"/>
    <x v="0"/>
    <n v="24135000"/>
    <n v="38954000"/>
    <n v="0"/>
    <n v="0"/>
    <n v="63089000"/>
  </r>
  <r>
    <x v="2"/>
    <x v="4"/>
    <x v="13"/>
    <x v="27"/>
    <n v="167706000"/>
    <n v="130392000"/>
    <n v="0"/>
    <n v="0"/>
    <n v="298098000"/>
  </r>
  <r>
    <x v="2"/>
    <x v="4"/>
    <x v="13"/>
    <x v="28"/>
    <n v="0"/>
    <n v="52238000"/>
    <n v="0"/>
    <n v="0"/>
    <n v="52238000"/>
  </r>
  <r>
    <x v="2"/>
    <x v="4"/>
    <x v="14"/>
    <x v="0"/>
    <n v="15356000"/>
    <n v="22548000"/>
    <n v="50000"/>
    <n v="0"/>
    <n v="37954000"/>
  </r>
  <r>
    <x v="2"/>
    <x v="4"/>
    <x v="14"/>
    <x v="29"/>
    <n v="107086000"/>
    <n v="338158000"/>
    <n v="0"/>
    <n v="103907000"/>
    <n v="549151000"/>
  </r>
  <r>
    <x v="2"/>
    <x v="4"/>
    <x v="15"/>
    <x v="0"/>
    <n v="23263000"/>
    <n v="49861000"/>
    <n v="20000"/>
    <n v="1520000"/>
    <n v="74664000"/>
  </r>
  <r>
    <x v="2"/>
    <x v="4"/>
    <x v="15"/>
    <x v="30"/>
    <n v="72995000"/>
    <n v="155725000"/>
    <n v="0"/>
    <n v="35343000"/>
    <n v="264063000"/>
  </r>
  <r>
    <x v="2"/>
    <x v="4"/>
    <x v="16"/>
    <x v="0"/>
    <n v="18819000"/>
    <n v="14074000"/>
    <n v="0"/>
    <n v="0"/>
    <n v="32893000"/>
  </r>
  <r>
    <x v="2"/>
    <x v="4"/>
    <x v="16"/>
    <x v="31"/>
    <n v="41646000"/>
    <n v="85460000"/>
    <n v="0"/>
    <n v="0"/>
    <n v="127106000"/>
  </r>
  <r>
    <x v="2"/>
    <x v="4"/>
    <x v="17"/>
    <x v="0"/>
    <n v="56619000"/>
    <n v="29415000"/>
    <n v="50000"/>
    <n v="0"/>
    <n v="86084000"/>
  </r>
  <r>
    <x v="2"/>
    <x v="4"/>
    <x v="17"/>
    <x v="11"/>
    <n v="11838000"/>
    <n v="5420000"/>
    <n v="0"/>
    <n v="0"/>
    <n v="17258000"/>
  </r>
  <r>
    <x v="2"/>
    <x v="4"/>
    <x v="17"/>
    <x v="32"/>
    <n v="72376000"/>
    <n v="142609000"/>
    <n v="0"/>
    <n v="26925000"/>
    <n v="241910000"/>
  </r>
  <r>
    <x v="2"/>
    <x v="4"/>
    <x v="17"/>
    <x v="33"/>
    <n v="42829000"/>
    <n v="10427000"/>
    <n v="0"/>
    <n v="0"/>
    <n v="53256000"/>
  </r>
  <r>
    <x v="3"/>
    <x v="4"/>
    <x v="8"/>
    <x v="0"/>
    <n v="734868000"/>
    <n v="472297000"/>
    <n v="1040000"/>
    <n v="70044000"/>
    <n v="1278249000"/>
  </r>
  <r>
    <x v="3"/>
    <x v="4"/>
    <x v="8"/>
    <x v="11"/>
    <n v="725254000"/>
    <n v="3198783000"/>
    <n v="438000"/>
    <n v="453778000"/>
    <n v="4378253000"/>
  </r>
  <r>
    <x v="3"/>
    <x v="4"/>
    <x v="8"/>
    <x v="15"/>
    <n v="1325935000"/>
    <n v="8887387000"/>
    <n v="0"/>
    <n v="719117000"/>
    <n v="10932439000"/>
  </r>
  <r>
    <x v="3"/>
    <x v="4"/>
    <x v="8"/>
    <x v="16"/>
    <n v="15002000"/>
    <n v="540735000"/>
    <n v="0"/>
    <n v="13670837000"/>
    <n v="14226574000"/>
  </r>
  <r>
    <x v="3"/>
    <x v="4"/>
    <x v="8"/>
    <x v="17"/>
    <n v="47728000"/>
    <n v="43616000"/>
    <n v="0"/>
    <n v="0"/>
    <n v="91344000"/>
  </r>
  <r>
    <x v="3"/>
    <x v="4"/>
    <x v="8"/>
    <x v="18"/>
    <n v="498795000"/>
    <n v="382487000"/>
    <n v="0"/>
    <n v="35844000"/>
    <n v="917126000"/>
  </r>
  <r>
    <x v="3"/>
    <x v="4"/>
    <x v="8"/>
    <x v="19"/>
    <n v="16562000"/>
    <n v="2035023000"/>
    <n v="192000"/>
    <n v="2854806000"/>
    <n v="4906583000"/>
  </r>
  <r>
    <x v="3"/>
    <x v="4"/>
    <x v="9"/>
    <x v="0"/>
    <n v="20346000"/>
    <n v="14979000"/>
    <n v="11000"/>
    <n v="2719000"/>
    <n v="38055000"/>
  </r>
  <r>
    <x v="3"/>
    <x v="4"/>
    <x v="9"/>
    <x v="20"/>
    <n v="27890000"/>
    <n v="40011000"/>
    <n v="0"/>
    <n v="2437274000"/>
    <n v="2505175000"/>
  </r>
  <r>
    <x v="3"/>
    <x v="4"/>
    <x v="10"/>
    <x v="0"/>
    <n v="196091000"/>
    <n v="390104000"/>
    <n v="44000"/>
    <n v="57133000"/>
    <n v="643372000"/>
  </r>
  <r>
    <x v="3"/>
    <x v="4"/>
    <x v="10"/>
    <x v="11"/>
    <n v="38118000"/>
    <n v="532487000"/>
    <n v="0"/>
    <n v="13629000"/>
    <n v="584234000"/>
  </r>
  <r>
    <x v="3"/>
    <x v="4"/>
    <x v="10"/>
    <x v="21"/>
    <n v="137190000"/>
    <n v="1310405000"/>
    <n v="0"/>
    <n v="328875000"/>
    <n v="1776470000"/>
  </r>
  <r>
    <x v="3"/>
    <x v="4"/>
    <x v="10"/>
    <x v="22"/>
    <n v="289161000"/>
    <n v="1379301000"/>
    <n v="0"/>
    <n v="501887000"/>
    <n v="2170349000"/>
  </r>
  <r>
    <x v="3"/>
    <x v="4"/>
    <x v="10"/>
    <x v="23"/>
    <n v="25783000"/>
    <n v="526525000"/>
    <n v="0"/>
    <n v="0"/>
    <n v="552308000"/>
  </r>
  <r>
    <x v="3"/>
    <x v="4"/>
    <x v="10"/>
    <x v="24"/>
    <n v="0"/>
    <n v="31270000"/>
    <n v="0"/>
    <n v="0"/>
    <n v="31270000"/>
  </r>
  <r>
    <x v="3"/>
    <x v="4"/>
    <x v="11"/>
    <x v="0"/>
    <n v="25862000"/>
    <n v="19885000"/>
    <n v="0"/>
    <n v="69220000"/>
    <n v="114967000"/>
  </r>
  <r>
    <x v="3"/>
    <x v="4"/>
    <x v="11"/>
    <x v="25"/>
    <n v="58081000"/>
    <n v="33023000"/>
    <n v="0"/>
    <n v="0"/>
    <n v="91104000"/>
  </r>
  <r>
    <x v="3"/>
    <x v="4"/>
    <x v="12"/>
    <x v="0"/>
    <s v=".."/>
    <s v=".."/>
    <s v=".."/>
    <s v=".."/>
    <s v=".."/>
  </r>
  <r>
    <x v="3"/>
    <x v="4"/>
    <x v="12"/>
    <x v="11"/>
    <s v=".."/>
    <s v=".."/>
    <s v=".."/>
    <s v=".."/>
    <s v=".."/>
  </r>
  <r>
    <x v="3"/>
    <x v="4"/>
    <x v="12"/>
    <x v="26"/>
    <s v=".."/>
    <s v=".."/>
    <s v=".."/>
    <s v=".."/>
    <s v=".."/>
  </r>
  <r>
    <x v="3"/>
    <x v="4"/>
    <x v="13"/>
    <x v="0"/>
    <n v="41235000"/>
    <n v="59711000"/>
    <n v="0"/>
    <n v="15859000"/>
    <n v="116805000"/>
  </r>
  <r>
    <x v="3"/>
    <x v="4"/>
    <x v="13"/>
    <x v="27"/>
    <n v="170536000"/>
    <n v="129082000"/>
    <n v="0"/>
    <n v="5000000"/>
    <n v="304618000"/>
  </r>
  <r>
    <x v="3"/>
    <x v="4"/>
    <x v="13"/>
    <x v="28"/>
    <n v="0"/>
    <n v="59154000"/>
    <n v="0"/>
    <n v="0"/>
    <n v="59154000"/>
  </r>
  <r>
    <x v="3"/>
    <x v="4"/>
    <x v="14"/>
    <x v="0"/>
    <n v="12039000"/>
    <n v="22203000"/>
    <n v="50000"/>
    <n v="0"/>
    <n v="34292000"/>
  </r>
  <r>
    <x v="3"/>
    <x v="4"/>
    <x v="14"/>
    <x v="29"/>
    <n v="102643000"/>
    <n v="359116000"/>
    <n v="0"/>
    <n v="155930000"/>
    <n v="617689000"/>
  </r>
  <r>
    <x v="3"/>
    <x v="4"/>
    <x v="15"/>
    <x v="0"/>
    <n v="23196000"/>
    <n v="41300000"/>
    <n v="20000"/>
    <n v="22246000"/>
    <n v="86762000"/>
  </r>
  <r>
    <x v="3"/>
    <x v="4"/>
    <x v="15"/>
    <x v="30"/>
    <n v="73281000"/>
    <n v="110191000"/>
    <n v="0"/>
    <n v="39892000"/>
    <n v="223364000"/>
  </r>
  <r>
    <x v="3"/>
    <x v="4"/>
    <x v="16"/>
    <x v="0"/>
    <n v="15427000"/>
    <n v="13514000"/>
    <n v="15000"/>
    <n v="8500000"/>
    <n v="37456000"/>
  </r>
  <r>
    <x v="3"/>
    <x v="4"/>
    <x v="16"/>
    <x v="31"/>
    <n v="36513000"/>
    <n v="119801000"/>
    <n v="0"/>
    <n v="8397000"/>
    <n v="164711000"/>
  </r>
  <r>
    <x v="3"/>
    <x v="4"/>
    <x v="17"/>
    <x v="0"/>
    <n v="51817000"/>
    <n v="30643000"/>
    <n v="50000"/>
    <n v="0"/>
    <n v="82510000"/>
  </r>
  <r>
    <x v="3"/>
    <x v="4"/>
    <x v="17"/>
    <x v="11"/>
    <n v="11273000"/>
    <n v="5450000"/>
    <n v="0"/>
    <n v="0"/>
    <n v="16723000"/>
  </r>
  <r>
    <x v="3"/>
    <x v="4"/>
    <x v="17"/>
    <x v="32"/>
    <n v="75720000"/>
    <n v="155878000"/>
    <n v="0"/>
    <n v="24088000"/>
    <n v="255686000"/>
  </r>
  <r>
    <x v="3"/>
    <x v="4"/>
    <x v="17"/>
    <x v="33"/>
    <n v="44930000"/>
    <n v="10602000"/>
    <n v="0"/>
    <n v="0"/>
    <n v="55532000"/>
  </r>
  <r>
    <x v="4"/>
    <x v="4"/>
    <x v="8"/>
    <x v="0"/>
    <n v="653273000"/>
    <n v="549042000"/>
    <n v="1250000"/>
    <n v="402014000"/>
    <n v="1605579000"/>
  </r>
  <r>
    <x v="4"/>
    <x v="4"/>
    <x v="8"/>
    <x v="11"/>
    <n v="379727000"/>
    <n v="2019066000"/>
    <n v="409000"/>
    <n v="742556000"/>
    <n v="3141758000"/>
  </r>
  <r>
    <x v="4"/>
    <x v="4"/>
    <x v="8"/>
    <x v="15"/>
    <n v="1535549000"/>
    <n v="13515410000"/>
    <n v="0"/>
    <n v="1570552000"/>
    <n v="16621511000"/>
  </r>
  <r>
    <x v="4"/>
    <x v="4"/>
    <x v="8"/>
    <x v="16"/>
    <n v="16367000"/>
    <n v="892544000"/>
    <n v="0"/>
    <n v="16076349000"/>
    <n v="16985260000"/>
  </r>
  <r>
    <x v="4"/>
    <x v="4"/>
    <x v="8"/>
    <x v="17"/>
    <n v="51664000"/>
    <n v="55642000"/>
    <n v="0"/>
    <n v="0"/>
    <n v="107306000"/>
  </r>
  <r>
    <x v="4"/>
    <x v="4"/>
    <x v="8"/>
    <x v="18"/>
    <n v="411670000"/>
    <n v="469458000"/>
    <n v="0"/>
    <n v="96118000"/>
    <n v="977246000"/>
  </r>
  <r>
    <x v="4"/>
    <x v="4"/>
    <x v="8"/>
    <x v="19"/>
    <n v="13906000"/>
    <n v="2046262000"/>
    <n v="96000"/>
    <n v="2420254000"/>
    <n v="4480518000"/>
  </r>
  <r>
    <x v="4"/>
    <x v="4"/>
    <x v="9"/>
    <x v="0"/>
    <n v="4529000"/>
    <n v="9826000"/>
    <n v="11000"/>
    <n v="1100000"/>
    <n v="15466000"/>
  </r>
  <r>
    <x v="4"/>
    <x v="4"/>
    <x v="9"/>
    <x v="20"/>
    <n v="31567000"/>
    <n v="17757000"/>
    <n v="0"/>
    <n v="1052830000"/>
    <n v="1102154000"/>
  </r>
  <r>
    <x v="4"/>
    <x v="4"/>
    <x v="10"/>
    <x v="0"/>
    <n v="185588000"/>
    <n v="434891000"/>
    <n v="57000"/>
    <n v="176230000"/>
    <n v="796766000"/>
  </r>
  <r>
    <x v="4"/>
    <x v="4"/>
    <x v="10"/>
    <x v="11"/>
    <n v="31099000"/>
    <n v="600672000"/>
    <n v="0"/>
    <n v="73437000"/>
    <n v="705208000"/>
  </r>
  <r>
    <x v="4"/>
    <x v="4"/>
    <x v="10"/>
    <x v="21"/>
    <n v="103631000"/>
    <n v="1704965000"/>
    <n v="0"/>
    <n v="284613000"/>
    <n v="2093209000"/>
  </r>
  <r>
    <x v="4"/>
    <x v="4"/>
    <x v="10"/>
    <x v="22"/>
    <n v="274750000"/>
    <n v="1451882000"/>
    <n v="0"/>
    <n v="42160000"/>
    <n v="1768792000"/>
  </r>
  <r>
    <x v="4"/>
    <x v="4"/>
    <x v="10"/>
    <x v="23"/>
    <n v="26042000"/>
    <n v="663096000"/>
    <n v="0"/>
    <n v="0"/>
    <n v="689138000"/>
  </r>
  <r>
    <x v="4"/>
    <x v="4"/>
    <x v="10"/>
    <x v="24"/>
    <n v="0"/>
    <n v="39381000"/>
    <n v="0"/>
    <n v="0"/>
    <n v="39381000"/>
  </r>
  <r>
    <x v="4"/>
    <x v="4"/>
    <x v="11"/>
    <x v="0"/>
    <s v=".."/>
    <s v=".."/>
    <s v=".."/>
    <s v=".."/>
    <s v=".."/>
  </r>
  <r>
    <x v="4"/>
    <x v="4"/>
    <x v="11"/>
    <x v="25"/>
    <s v=".."/>
    <s v=".."/>
    <s v=".."/>
    <s v=".."/>
    <s v=".."/>
  </r>
  <r>
    <x v="4"/>
    <x v="4"/>
    <x v="12"/>
    <x v="0"/>
    <s v=".."/>
    <s v=".."/>
    <s v=".."/>
    <s v=".."/>
    <s v=".."/>
  </r>
  <r>
    <x v="4"/>
    <x v="4"/>
    <x v="12"/>
    <x v="11"/>
    <s v=".."/>
    <s v=".."/>
    <s v=".."/>
    <s v=".."/>
    <s v=".."/>
  </r>
  <r>
    <x v="4"/>
    <x v="4"/>
    <x v="12"/>
    <x v="26"/>
    <s v=".."/>
    <s v=".."/>
    <s v=".."/>
    <s v=".."/>
    <s v=".."/>
  </r>
  <r>
    <x v="4"/>
    <x v="4"/>
    <x v="13"/>
    <x v="0"/>
    <n v="16366000"/>
    <n v="45367000"/>
    <n v="0"/>
    <n v="39386000"/>
    <n v="101119000"/>
  </r>
  <r>
    <x v="4"/>
    <x v="4"/>
    <x v="13"/>
    <x v="27"/>
    <n v="158292000"/>
    <n v="127992000"/>
    <n v="0"/>
    <n v="2400000"/>
    <n v="288684000"/>
  </r>
  <r>
    <x v="4"/>
    <x v="4"/>
    <x v="13"/>
    <x v="28"/>
    <n v="0"/>
    <n v="242310000"/>
    <n v="0"/>
    <n v="0"/>
    <n v="242310000"/>
  </r>
  <r>
    <x v="4"/>
    <x v="4"/>
    <x v="14"/>
    <x v="0"/>
    <n v="12947000"/>
    <n v="20510000"/>
    <n v="50000"/>
    <n v="0"/>
    <n v="33507000"/>
  </r>
  <r>
    <x v="4"/>
    <x v="4"/>
    <x v="14"/>
    <x v="29"/>
    <n v="94795000"/>
    <n v="330328000"/>
    <n v="0"/>
    <n v="30900000"/>
    <n v="456023000"/>
  </r>
  <r>
    <x v="4"/>
    <x v="4"/>
    <x v="15"/>
    <x v="0"/>
    <n v="19215000"/>
    <n v="33242000"/>
    <n v="20000"/>
    <n v="20866000"/>
    <n v="73343000"/>
  </r>
  <r>
    <x v="4"/>
    <x v="4"/>
    <x v="15"/>
    <x v="30"/>
    <n v="63569000"/>
    <n v="102601000"/>
    <n v="0"/>
    <n v="104457000"/>
    <n v="270627000"/>
  </r>
  <r>
    <x v="4"/>
    <x v="4"/>
    <x v="16"/>
    <x v="0"/>
    <n v="12791000"/>
    <n v="14230000"/>
    <n v="15000"/>
    <n v="0"/>
    <n v="27036000"/>
  </r>
  <r>
    <x v="4"/>
    <x v="4"/>
    <x v="16"/>
    <x v="31"/>
    <n v="26353000"/>
    <n v="126154000"/>
    <n v="0"/>
    <n v="0"/>
    <n v="152507000"/>
  </r>
  <r>
    <x v="4"/>
    <x v="4"/>
    <x v="17"/>
    <x v="0"/>
    <n v="48163000"/>
    <n v="38905000"/>
    <n v="50000"/>
    <n v="17750000"/>
    <n v="104868000"/>
  </r>
  <r>
    <x v="4"/>
    <x v="4"/>
    <x v="17"/>
    <x v="11"/>
    <n v="10359000"/>
    <n v="10434000"/>
    <n v="0"/>
    <n v="0"/>
    <n v="20793000"/>
  </r>
  <r>
    <x v="4"/>
    <x v="4"/>
    <x v="17"/>
    <x v="32"/>
    <n v="66556000"/>
    <n v="151678000"/>
    <n v="0"/>
    <n v="168739000"/>
    <n v="386973000"/>
  </r>
  <r>
    <x v="4"/>
    <x v="4"/>
    <x v="17"/>
    <x v="33"/>
    <n v="38762000"/>
    <n v="10415000"/>
    <n v="0"/>
    <n v="0"/>
    <n v="49177000"/>
  </r>
  <r>
    <x v="0"/>
    <x v="5"/>
    <x v="18"/>
    <x v="0"/>
    <n v="434413000"/>
    <n v="274218000"/>
    <n v="107000"/>
    <n v="151332000"/>
    <n v="860070000"/>
  </r>
  <r>
    <x v="0"/>
    <x v="5"/>
    <x v="18"/>
    <x v="11"/>
    <n v="60563000"/>
    <n v="439117000"/>
    <n v="0"/>
    <n v="103760000"/>
    <n v="603440000"/>
  </r>
  <r>
    <x v="0"/>
    <x v="5"/>
    <x v="18"/>
    <x v="34"/>
    <n v="38705000"/>
    <n v="3727000"/>
    <n v="0"/>
    <n v="0"/>
    <n v="42432000"/>
  </r>
  <r>
    <x v="0"/>
    <x v="5"/>
    <x v="18"/>
    <x v="35"/>
    <n v="325976000"/>
    <n v="59361000"/>
    <n v="0"/>
    <n v="0"/>
    <n v="385337000"/>
  </r>
  <r>
    <x v="0"/>
    <x v="5"/>
    <x v="18"/>
    <x v="36"/>
    <n v="16066000"/>
    <n v="1802000"/>
    <n v="0"/>
    <n v="0"/>
    <n v="17868000"/>
  </r>
  <r>
    <x v="0"/>
    <x v="5"/>
    <x v="18"/>
    <x v="37"/>
    <s v=".."/>
    <s v=".."/>
    <s v=".."/>
    <s v=".."/>
    <s v=".."/>
  </r>
  <r>
    <x v="0"/>
    <x v="5"/>
    <x v="18"/>
    <x v="38"/>
    <n v="17825000"/>
    <n v="6352000"/>
    <n v="0"/>
    <n v="0"/>
    <n v="24177000"/>
  </r>
  <r>
    <x v="0"/>
    <x v="5"/>
    <x v="19"/>
    <x v="0"/>
    <n v="16042000"/>
    <n v="19208000"/>
    <n v="0"/>
    <n v="20000000"/>
    <n v="55250000"/>
  </r>
  <r>
    <x v="0"/>
    <x v="5"/>
    <x v="19"/>
    <x v="11"/>
    <n v="1801000"/>
    <n v="5352000"/>
    <n v="0"/>
    <n v="17765000"/>
    <n v="24918000"/>
  </r>
  <r>
    <x v="0"/>
    <x v="5"/>
    <x v="19"/>
    <x v="39"/>
    <n v="22414000"/>
    <n v="12048000"/>
    <n v="0"/>
    <n v="0"/>
    <n v="34462000"/>
  </r>
  <r>
    <x v="1"/>
    <x v="5"/>
    <x v="18"/>
    <x v="0"/>
    <n v="440916000"/>
    <n v="327236000"/>
    <n v="107000"/>
    <n v="87337000"/>
    <n v="855596000"/>
  </r>
  <r>
    <x v="1"/>
    <x v="5"/>
    <x v="18"/>
    <x v="11"/>
    <n v="61195000"/>
    <n v="344894000"/>
    <n v="0"/>
    <n v="103000"/>
    <n v="406192000"/>
  </r>
  <r>
    <x v="1"/>
    <x v="5"/>
    <x v="18"/>
    <x v="34"/>
    <n v="39375000"/>
    <n v="5102000"/>
    <n v="0"/>
    <n v="25000"/>
    <n v="44502000"/>
  </r>
  <r>
    <x v="1"/>
    <x v="5"/>
    <x v="18"/>
    <x v="35"/>
    <n v="320347000"/>
    <n v="71879000"/>
    <n v="0"/>
    <n v="50000"/>
    <n v="392276000"/>
  </r>
  <r>
    <x v="1"/>
    <x v="5"/>
    <x v="18"/>
    <x v="36"/>
    <n v="15346000"/>
    <n v="2202000"/>
    <n v="0"/>
    <n v="0"/>
    <n v="17548000"/>
  </r>
  <r>
    <x v="1"/>
    <x v="5"/>
    <x v="18"/>
    <x v="37"/>
    <s v=".."/>
    <s v=".."/>
    <s v=".."/>
    <s v=".."/>
    <s v=".."/>
  </r>
  <r>
    <x v="1"/>
    <x v="5"/>
    <x v="18"/>
    <x v="38"/>
    <n v="16919000"/>
    <n v="8472000"/>
    <n v="0"/>
    <n v="0"/>
    <n v="25391000"/>
  </r>
  <r>
    <x v="1"/>
    <x v="5"/>
    <x v="19"/>
    <x v="0"/>
    <n v="16207000"/>
    <n v="10456000"/>
    <n v="0"/>
    <n v="0"/>
    <n v="26663000"/>
  </r>
  <r>
    <x v="1"/>
    <x v="5"/>
    <x v="19"/>
    <x v="11"/>
    <n v="2309000"/>
    <n v="2659000"/>
    <n v="0"/>
    <n v="30433000"/>
    <n v="35401000"/>
  </r>
  <r>
    <x v="1"/>
    <x v="5"/>
    <x v="19"/>
    <x v="39"/>
    <n v="22282000"/>
    <n v="11621000"/>
    <n v="0"/>
    <n v="470000"/>
    <n v="34373000"/>
  </r>
  <r>
    <x v="2"/>
    <x v="5"/>
    <x v="18"/>
    <x v="0"/>
    <n v="460131000"/>
    <n v="481209000"/>
    <n v="107000"/>
    <n v="72970000"/>
    <n v="1014417000"/>
  </r>
  <r>
    <x v="2"/>
    <x v="5"/>
    <x v="18"/>
    <x v="11"/>
    <n v="50912000"/>
    <n v="514880000"/>
    <n v="0"/>
    <n v="10018000"/>
    <n v="575810000"/>
  </r>
  <r>
    <x v="2"/>
    <x v="5"/>
    <x v="18"/>
    <x v="34"/>
    <n v="36016000"/>
    <n v="4441000"/>
    <n v="0"/>
    <n v="0"/>
    <n v="40457000"/>
  </r>
  <r>
    <x v="2"/>
    <x v="5"/>
    <x v="18"/>
    <x v="35"/>
    <n v="309186000"/>
    <n v="49904000"/>
    <n v="0"/>
    <n v="42000"/>
    <n v="359132000"/>
  </r>
  <r>
    <x v="2"/>
    <x v="5"/>
    <x v="18"/>
    <x v="36"/>
    <n v="14048000"/>
    <n v="1737000"/>
    <n v="0"/>
    <n v="0"/>
    <n v="15785000"/>
  </r>
  <r>
    <x v="2"/>
    <x v="5"/>
    <x v="18"/>
    <x v="37"/>
    <s v=".."/>
    <s v=".."/>
    <s v=".."/>
    <s v=".."/>
    <s v=".."/>
  </r>
  <r>
    <x v="2"/>
    <x v="5"/>
    <x v="18"/>
    <x v="38"/>
    <n v="14701000"/>
    <n v="25624000"/>
    <n v="0"/>
    <n v="0"/>
    <n v="40325000"/>
  </r>
  <r>
    <x v="2"/>
    <x v="5"/>
    <x v="19"/>
    <x v="0"/>
    <n v="14489000"/>
    <n v="45897000"/>
    <n v="0"/>
    <n v="0"/>
    <n v="60386000"/>
  </r>
  <r>
    <x v="2"/>
    <x v="5"/>
    <x v="19"/>
    <x v="11"/>
    <n v="2180000"/>
    <n v="2059000"/>
    <n v="0"/>
    <n v="121600000"/>
    <n v="125839000"/>
  </r>
  <r>
    <x v="2"/>
    <x v="5"/>
    <x v="19"/>
    <x v="39"/>
    <n v="15971000"/>
    <n v="17072000"/>
    <n v="0"/>
    <n v="0"/>
    <n v="33043000"/>
  </r>
  <r>
    <x v="3"/>
    <x v="5"/>
    <x v="18"/>
    <x v="0"/>
    <n v="445269000"/>
    <n v="1727925000"/>
    <n v="107000"/>
    <n v="165350000"/>
    <n v="2338651000"/>
  </r>
  <r>
    <x v="3"/>
    <x v="5"/>
    <x v="18"/>
    <x v="11"/>
    <n v="37736000"/>
    <n v="677426000"/>
    <n v="0"/>
    <n v="21007000"/>
    <n v="736169000"/>
  </r>
  <r>
    <x v="3"/>
    <x v="5"/>
    <x v="18"/>
    <x v="34"/>
    <n v="30830000"/>
    <n v="5254000"/>
    <n v="0"/>
    <n v="0"/>
    <n v="36084000"/>
  </r>
  <r>
    <x v="3"/>
    <x v="5"/>
    <x v="18"/>
    <x v="35"/>
    <n v="291703000"/>
    <n v="54261000"/>
    <n v="0"/>
    <n v="50000"/>
    <n v="346014000"/>
  </r>
  <r>
    <x v="3"/>
    <x v="5"/>
    <x v="18"/>
    <x v="36"/>
    <n v="11294000"/>
    <n v="2594000"/>
    <n v="0"/>
    <n v="25000"/>
    <n v="13913000"/>
  </r>
  <r>
    <x v="3"/>
    <x v="5"/>
    <x v="18"/>
    <x v="37"/>
    <n v="19461000"/>
    <n v="2802000"/>
    <n v="0"/>
    <n v="0"/>
    <n v="22263000"/>
  </r>
  <r>
    <x v="3"/>
    <x v="5"/>
    <x v="18"/>
    <x v="38"/>
    <n v="16095000"/>
    <n v="22055000"/>
    <n v="0"/>
    <n v="50000"/>
    <n v="38200000"/>
  </r>
  <r>
    <x v="3"/>
    <x v="5"/>
    <x v="19"/>
    <x v="0"/>
    <n v="12083000"/>
    <n v="7821000"/>
    <n v="0"/>
    <n v="35000"/>
    <n v="19939000"/>
  </r>
  <r>
    <x v="3"/>
    <x v="5"/>
    <x v="19"/>
    <x v="11"/>
    <n v="2863000"/>
    <n v="1454000"/>
    <n v="0"/>
    <n v="0"/>
    <n v="4317000"/>
  </r>
  <r>
    <x v="3"/>
    <x v="5"/>
    <x v="19"/>
    <x v="39"/>
    <n v="15106000"/>
    <n v="6971000"/>
    <n v="0"/>
    <n v="0"/>
    <n v="22077000"/>
  </r>
  <r>
    <x v="4"/>
    <x v="5"/>
    <x v="18"/>
    <x v="0"/>
    <n v="326029000"/>
    <n v="294489000"/>
    <n v="107000"/>
    <n v="109035000"/>
    <n v="729660000"/>
  </r>
  <r>
    <x v="4"/>
    <x v="5"/>
    <x v="18"/>
    <x v="11"/>
    <n v="22390000"/>
    <n v="572168000"/>
    <n v="0"/>
    <n v="155893000"/>
    <n v="750451000"/>
  </r>
  <r>
    <x v="4"/>
    <x v="5"/>
    <x v="18"/>
    <x v="34"/>
    <n v="24952000"/>
    <n v="5820000"/>
    <n v="0"/>
    <n v="0"/>
    <n v="30772000"/>
  </r>
  <r>
    <x v="4"/>
    <x v="5"/>
    <x v="18"/>
    <x v="35"/>
    <n v="270341000"/>
    <n v="56221000"/>
    <n v="0"/>
    <n v="0"/>
    <n v="326562000"/>
  </r>
  <r>
    <x v="4"/>
    <x v="5"/>
    <x v="18"/>
    <x v="36"/>
    <n v="8784000"/>
    <n v="2753000"/>
    <n v="0"/>
    <n v="0"/>
    <n v="11537000"/>
  </r>
  <r>
    <x v="4"/>
    <x v="5"/>
    <x v="18"/>
    <x v="37"/>
    <n v="9917000"/>
    <n v="2802000"/>
    <n v="0"/>
    <n v="0"/>
    <n v="12719000"/>
  </r>
  <r>
    <x v="4"/>
    <x v="5"/>
    <x v="18"/>
    <x v="38"/>
    <n v="12406000"/>
    <n v="12553000"/>
    <n v="0"/>
    <n v="0"/>
    <n v="24959000"/>
  </r>
  <r>
    <x v="4"/>
    <x v="5"/>
    <x v="19"/>
    <x v="0"/>
    <n v="10698000"/>
    <n v="7657000"/>
    <n v="0"/>
    <n v="3300000"/>
    <n v="21655000"/>
  </r>
  <r>
    <x v="4"/>
    <x v="5"/>
    <x v="19"/>
    <x v="11"/>
    <n v="2163000"/>
    <n v="1522000"/>
    <n v="0"/>
    <n v="0"/>
    <n v="3685000"/>
  </r>
  <r>
    <x v="4"/>
    <x v="5"/>
    <x v="19"/>
    <x v="39"/>
    <n v="14171000"/>
    <n v="8961000"/>
    <n v="0"/>
    <n v="200000000"/>
    <n v="223132000"/>
  </r>
  <r>
    <x v="0"/>
    <x v="6"/>
    <x v="20"/>
    <x v="0"/>
    <n v="7016732000"/>
    <n v="7635066000"/>
    <n v="0"/>
    <n v="20000000"/>
    <n v="14671798000"/>
  </r>
  <r>
    <x v="0"/>
    <x v="6"/>
    <x v="20"/>
    <x v="11"/>
    <n v="2480818000"/>
    <n v="905719000"/>
    <n v="0"/>
    <n v="0"/>
    <n v="3386537000"/>
  </r>
  <r>
    <x v="0"/>
    <x v="6"/>
    <x v="20"/>
    <x v="40"/>
    <n v="7949819000"/>
    <n v="264326000"/>
    <n v="0"/>
    <n v="0"/>
    <n v="8214145000"/>
  </r>
  <r>
    <x v="0"/>
    <x v="6"/>
    <x v="20"/>
    <x v="41"/>
    <n v="20007244000"/>
    <n v="4971928000"/>
    <n v="0"/>
    <n v="20228984000"/>
    <n v="45208156000"/>
  </r>
  <r>
    <x v="0"/>
    <x v="6"/>
    <x v="20"/>
    <x v="42"/>
    <n v="0"/>
    <n v="16235299000"/>
    <n v="0"/>
    <n v="64000000"/>
    <n v="16299299000"/>
  </r>
  <r>
    <x v="0"/>
    <x v="6"/>
    <x v="20"/>
    <x v="43"/>
    <n v="435413349000"/>
    <n v="66085951000"/>
    <n v="0"/>
    <n v="0"/>
    <n v="501499300000"/>
  </r>
  <r>
    <x v="0"/>
    <x v="6"/>
    <x v="20"/>
    <x v="44"/>
    <n v="25848000"/>
    <n v="1819192000"/>
    <n v="0"/>
    <n v="59700000"/>
    <n v="1904740000"/>
  </r>
  <r>
    <x v="0"/>
    <x v="6"/>
    <x v="21"/>
    <x v="0"/>
    <n v="15681000"/>
    <n v="17217000"/>
    <n v="0"/>
    <n v="1380000"/>
    <n v="34278000"/>
  </r>
  <r>
    <x v="0"/>
    <x v="6"/>
    <x v="21"/>
    <x v="45"/>
    <n v="0"/>
    <n v="208505000"/>
    <n v="0"/>
    <n v="0"/>
    <n v="208505000"/>
  </r>
  <r>
    <x v="0"/>
    <x v="6"/>
    <x v="22"/>
    <x v="0"/>
    <n v="17691000"/>
    <n v="131555000"/>
    <n v="0"/>
    <n v="0"/>
    <n v="149246000"/>
  </r>
  <r>
    <x v="0"/>
    <x v="6"/>
    <x v="22"/>
    <x v="46"/>
    <n v="43125000"/>
    <n v="145594000"/>
    <n v="0"/>
    <n v="0"/>
    <n v="188719000"/>
  </r>
  <r>
    <x v="0"/>
    <x v="6"/>
    <x v="23"/>
    <x v="0"/>
    <n v="14856000"/>
    <n v="20252000"/>
    <n v="0"/>
    <n v="4585000"/>
    <n v="39693000"/>
  </r>
  <r>
    <x v="0"/>
    <x v="6"/>
    <x v="23"/>
    <x v="47"/>
    <n v="10800000"/>
    <n v="54825000"/>
    <n v="0"/>
    <n v="0"/>
    <n v="65625000"/>
  </r>
  <r>
    <x v="0"/>
    <x v="6"/>
    <x v="24"/>
    <x v="0"/>
    <n v="6580000"/>
    <n v="5236000"/>
    <n v="0"/>
    <n v="2600000"/>
    <n v="14416000"/>
  </r>
  <r>
    <x v="0"/>
    <x v="6"/>
    <x v="24"/>
    <x v="48"/>
    <n v="5063000"/>
    <n v="16744000"/>
    <n v="0"/>
    <n v="4000000"/>
    <n v="25807000"/>
  </r>
  <r>
    <x v="0"/>
    <x v="6"/>
    <x v="25"/>
    <x v="0"/>
    <n v="46973000"/>
    <n v="140241000"/>
    <n v="0"/>
    <n v="11176000"/>
    <n v="198390000"/>
  </r>
  <r>
    <x v="0"/>
    <x v="6"/>
    <x v="25"/>
    <x v="11"/>
    <n v="1233000"/>
    <n v="704000"/>
    <n v="0"/>
    <n v="0"/>
    <n v="1937000"/>
  </r>
  <r>
    <x v="0"/>
    <x v="6"/>
    <x v="25"/>
    <x v="49"/>
    <n v="134426000"/>
    <n v="176969000"/>
    <n v="0"/>
    <n v="169861000"/>
    <n v="481256000"/>
  </r>
  <r>
    <x v="0"/>
    <x v="6"/>
    <x v="26"/>
    <x v="0"/>
    <n v="20487000"/>
    <n v="30746000"/>
    <n v="0"/>
    <n v="2957000"/>
    <n v="54190000"/>
  </r>
  <r>
    <x v="0"/>
    <x v="6"/>
    <x v="26"/>
    <x v="50"/>
    <n v="15603000"/>
    <n v="33141000"/>
    <n v="0"/>
    <n v="1000000"/>
    <n v="49744000"/>
  </r>
  <r>
    <x v="1"/>
    <x v="6"/>
    <x v="20"/>
    <x v="0"/>
    <n v="6747337000"/>
    <n v="7607168000"/>
    <n v="0"/>
    <n v="70000000"/>
    <n v="14424505000"/>
  </r>
  <r>
    <x v="1"/>
    <x v="6"/>
    <x v="20"/>
    <x v="11"/>
    <n v="2398845000"/>
    <n v="839477000"/>
    <n v="0"/>
    <n v="0"/>
    <n v="3238322000"/>
  </r>
  <r>
    <x v="1"/>
    <x v="6"/>
    <x v="20"/>
    <x v="40"/>
    <n v="7663924000"/>
    <n v="264326000"/>
    <n v="0"/>
    <n v="0"/>
    <n v="7928250000"/>
  </r>
  <r>
    <x v="1"/>
    <x v="6"/>
    <x v="20"/>
    <x v="41"/>
    <n v="15271906000"/>
    <n v="5563949000"/>
    <n v="0"/>
    <n v="19340247000"/>
    <n v="40176102000"/>
  </r>
  <r>
    <x v="1"/>
    <x v="6"/>
    <x v="20"/>
    <x v="42"/>
    <n v="0"/>
    <n v="17441071000"/>
    <n v="0"/>
    <n v="32000000"/>
    <n v="17473071000"/>
  </r>
  <r>
    <x v="1"/>
    <x v="6"/>
    <x v="20"/>
    <x v="43"/>
    <n v="405614034000"/>
    <n v="65618825000"/>
    <n v="0"/>
    <n v="0"/>
    <n v="471232859000"/>
  </r>
  <r>
    <x v="1"/>
    <x v="6"/>
    <x v="20"/>
    <x v="44"/>
    <n v="23446000"/>
    <n v="1849579000"/>
    <n v="0"/>
    <n v="35000000"/>
    <n v="1908025000"/>
  </r>
  <r>
    <x v="1"/>
    <x v="6"/>
    <x v="21"/>
    <x v="0"/>
    <n v="15622000"/>
    <n v="16037000"/>
    <n v="0"/>
    <n v="1260000"/>
    <n v="32919000"/>
  </r>
  <r>
    <x v="1"/>
    <x v="6"/>
    <x v="21"/>
    <x v="45"/>
    <n v="0"/>
    <n v="76122000"/>
    <n v="0"/>
    <n v="0"/>
    <n v="76122000"/>
  </r>
  <r>
    <x v="1"/>
    <x v="6"/>
    <x v="22"/>
    <x v="0"/>
    <s v=".."/>
    <s v=".."/>
    <s v=".."/>
    <s v=".."/>
    <s v=".."/>
  </r>
  <r>
    <x v="1"/>
    <x v="6"/>
    <x v="22"/>
    <x v="46"/>
    <s v=".."/>
    <s v=".."/>
    <s v=".."/>
    <s v=".."/>
    <s v=".."/>
  </r>
  <r>
    <x v="1"/>
    <x v="6"/>
    <x v="23"/>
    <x v="0"/>
    <n v="14598000"/>
    <n v="13917000"/>
    <n v="0"/>
    <n v="3720000"/>
    <n v="32235000"/>
  </r>
  <r>
    <x v="1"/>
    <x v="6"/>
    <x v="23"/>
    <x v="47"/>
    <n v="9590000"/>
    <n v="45385000"/>
    <n v="0"/>
    <n v="0"/>
    <n v="54975000"/>
  </r>
  <r>
    <x v="1"/>
    <x v="6"/>
    <x v="24"/>
    <x v="0"/>
    <n v="3316000"/>
    <n v="1900000"/>
    <n v="0"/>
    <n v="0"/>
    <n v="5216000"/>
  </r>
  <r>
    <x v="1"/>
    <x v="6"/>
    <x v="24"/>
    <x v="48"/>
    <n v="4036000"/>
    <n v="15824000"/>
    <n v="0"/>
    <n v="0"/>
    <n v="19860000"/>
  </r>
  <r>
    <x v="1"/>
    <x v="6"/>
    <x v="25"/>
    <x v="0"/>
    <n v="42321000"/>
    <n v="145970000"/>
    <n v="0"/>
    <n v="0"/>
    <n v="188291000"/>
  </r>
  <r>
    <x v="1"/>
    <x v="6"/>
    <x v="25"/>
    <x v="11"/>
    <n v="520000"/>
    <n v="704000"/>
    <n v="0"/>
    <n v="0"/>
    <n v="1224000"/>
  </r>
  <r>
    <x v="1"/>
    <x v="6"/>
    <x v="25"/>
    <x v="49"/>
    <n v="136454000"/>
    <n v="129360000"/>
    <n v="0"/>
    <n v="82113000"/>
    <n v="347927000"/>
  </r>
  <r>
    <x v="1"/>
    <x v="6"/>
    <x v="26"/>
    <x v="0"/>
    <n v="16608000"/>
    <n v="32439000"/>
    <n v="0"/>
    <n v="15950000"/>
    <n v="64997000"/>
  </r>
  <r>
    <x v="1"/>
    <x v="6"/>
    <x v="26"/>
    <x v="50"/>
    <n v="14439000"/>
    <n v="33243000"/>
    <n v="0"/>
    <n v="2075000"/>
    <n v="49757000"/>
  </r>
  <r>
    <x v="2"/>
    <x v="6"/>
    <x v="20"/>
    <x v="0"/>
    <n v="4948190000"/>
    <n v="3165481000"/>
    <n v="0"/>
    <n v="25325000"/>
    <n v="8138996000"/>
  </r>
  <r>
    <x v="2"/>
    <x v="6"/>
    <x v="20"/>
    <x v="11"/>
    <n v="2221566000"/>
    <n v="1434073000"/>
    <n v="0"/>
    <n v="0"/>
    <n v="3655639000"/>
  </r>
  <r>
    <x v="2"/>
    <x v="6"/>
    <x v="20"/>
    <x v="40"/>
    <n v="7274227000"/>
    <n v="606407000"/>
    <n v="0"/>
    <n v="0"/>
    <n v="7880634000"/>
  </r>
  <r>
    <x v="2"/>
    <x v="6"/>
    <x v="20"/>
    <x v="41"/>
    <n v="15050200000"/>
    <n v="8250077000"/>
    <n v="0"/>
    <n v="39544314000"/>
    <n v="62844591000"/>
  </r>
  <r>
    <x v="2"/>
    <x v="6"/>
    <x v="20"/>
    <x v="42"/>
    <n v="0"/>
    <n v="1175838000"/>
    <n v="0"/>
    <n v="7000000"/>
    <n v="1182838000"/>
  </r>
  <r>
    <x v="2"/>
    <x v="6"/>
    <x v="20"/>
    <x v="43"/>
    <n v="356224602000"/>
    <n v="78349265000"/>
    <n v="0"/>
    <n v="0"/>
    <n v="434573867000"/>
  </r>
  <r>
    <x v="2"/>
    <x v="6"/>
    <x v="20"/>
    <x v="44"/>
    <n v="21601000"/>
    <n v="1983448000"/>
    <n v="0"/>
    <n v="0"/>
    <n v="2005049000"/>
  </r>
  <r>
    <x v="2"/>
    <x v="6"/>
    <x v="21"/>
    <x v="0"/>
    <n v="10278000"/>
    <n v="23451000"/>
    <n v="0"/>
    <n v="4294000"/>
    <n v="38023000"/>
  </r>
  <r>
    <x v="2"/>
    <x v="6"/>
    <x v="21"/>
    <x v="45"/>
    <n v="0"/>
    <n v="320283000"/>
    <n v="0"/>
    <n v="0"/>
    <n v="320283000"/>
  </r>
  <r>
    <x v="2"/>
    <x v="6"/>
    <x v="22"/>
    <x v="0"/>
    <s v=".."/>
    <s v=".."/>
    <s v=".."/>
    <s v=".."/>
    <s v=".."/>
  </r>
  <r>
    <x v="2"/>
    <x v="6"/>
    <x v="22"/>
    <x v="46"/>
    <s v=".."/>
    <s v=".."/>
    <s v=".."/>
    <s v=".."/>
    <s v=".."/>
  </r>
  <r>
    <x v="2"/>
    <x v="6"/>
    <x v="23"/>
    <x v="0"/>
    <n v="15896000"/>
    <n v="13628000"/>
    <n v="0"/>
    <n v="1157000"/>
    <n v="30681000"/>
  </r>
  <r>
    <x v="2"/>
    <x v="6"/>
    <x v="23"/>
    <x v="47"/>
    <n v="8043000"/>
    <n v="49934000"/>
    <n v="0"/>
    <n v="0"/>
    <n v="57977000"/>
  </r>
  <r>
    <x v="2"/>
    <x v="6"/>
    <x v="24"/>
    <x v="0"/>
    <n v="1987000"/>
    <n v="1866000"/>
    <n v="0"/>
    <n v="0"/>
    <n v="3853000"/>
  </r>
  <r>
    <x v="2"/>
    <x v="6"/>
    <x v="24"/>
    <x v="48"/>
    <n v="1290000"/>
    <n v="7686000"/>
    <n v="0"/>
    <n v="5000000"/>
    <n v="13976000"/>
  </r>
  <r>
    <x v="2"/>
    <x v="6"/>
    <x v="25"/>
    <x v="0"/>
    <n v="41992000"/>
    <n v="111040000"/>
    <n v="0"/>
    <n v="0"/>
    <n v="153032000"/>
  </r>
  <r>
    <x v="2"/>
    <x v="6"/>
    <x v="25"/>
    <x v="11"/>
    <n v="1102000"/>
    <n v="692000"/>
    <n v="0"/>
    <n v="0"/>
    <n v="1794000"/>
  </r>
  <r>
    <x v="2"/>
    <x v="6"/>
    <x v="25"/>
    <x v="49"/>
    <n v="123828000"/>
    <n v="204424000"/>
    <n v="0"/>
    <n v="10000000"/>
    <n v="338252000"/>
  </r>
  <r>
    <x v="2"/>
    <x v="6"/>
    <x v="26"/>
    <x v="0"/>
    <n v="15419000"/>
    <n v="31637000"/>
    <n v="0"/>
    <n v="7239000"/>
    <n v="54295000"/>
  </r>
  <r>
    <x v="2"/>
    <x v="6"/>
    <x v="26"/>
    <x v="50"/>
    <n v="13145000"/>
    <n v="31631000"/>
    <n v="0"/>
    <n v="12095000"/>
    <n v="56871000"/>
  </r>
  <r>
    <x v="3"/>
    <x v="6"/>
    <x v="20"/>
    <x v="0"/>
    <n v="9007637000"/>
    <n v="3537382000"/>
    <n v="0"/>
    <n v="1388676000"/>
    <n v="13933695000"/>
  </r>
  <r>
    <x v="3"/>
    <x v="6"/>
    <x v="20"/>
    <x v="11"/>
    <n v="2047599000"/>
    <n v="1541728000"/>
    <n v="0"/>
    <n v="23200000"/>
    <n v="3612527000"/>
  </r>
  <r>
    <x v="3"/>
    <x v="6"/>
    <x v="20"/>
    <x v="40"/>
    <n v="7176506000"/>
    <n v="750701000"/>
    <n v="0"/>
    <n v="0"/>
    <n v="7927207000"/>
  </r>
  <r>
    <x v="3"/>
    <x v="6"/>
    <x v="20"/>
    <x v="41"/>
    <n v="32149878000"/>
    <n v="4228204000"/>
    <n v="0"/>
    <n v="41348773000"/>
    <n v="77726855000"/>
  </r>
  <r>
    <x v="3"/>
    <x v="6"/>
    <x v="20"/>
    <x v="42"/>
    <n v="0"/>
    <n v="1223813000"/>
    <n v="0"/>
    <n v="0"/>
    <n v="1223813000"/>
  </r>
  <r>
    <x v="3"/>
    <x v="6"/>
    <x v="20"/>
    <x v="43"/>
    <n v="324034993000"/>
    <n v="68634512000"/>
    <n v="0"/>
    <n v="1203750000"/>
    <n v="393873255000"/>
  </r>
  <r>
    <x v="3"/>
    <x v="6"/>
    <x v="20"/>
    <x v="44"/>
    <n v="20398000"/>
    <n v="1950363000"/>
    <n v="0"/>
    <n v="4000000"/>
    <n v="1974761000"/>
  </r>
  <r>
    <x v="3"/>
    <x v="6"/>
    <x v="21"/>
    <x v="0"/>
    <n v="9763000"/>
    <n v="20549000"/>
    <n v="0"/>
    <n v="0"/>
    <n v="30312000"/>
  </r>
  <r>
    <x v="3"/>
    <x v="6"/>
    <x v="21"/>
    <x v="45"/>
    <n v="0"/>
    <n v="27335000"/>
    <n v="0"/>
    <n v="0"/>
    <n v="27335000"/>
  </r>
  <r>
    <x v="3"/>
    <x v="6"/>
    <x v="22"/>
    <x v="0"/>
    <s v=".."/>
    <s v=".."/>
    <s v=".."/>
    <s v=".."/>
    <s v=".."/>
  </r>
  <r>
    <x v="3"/>
    <x v="6"/>
    <x v="22"/>
    <x v="46"/>
    <s v=".."/>
    <s v=".."/>
    <s v=".."/>
    <s v=".."/>
    <s v=".."/>
  </r>
  <r>
    <x v="3"/>
    <x v="6"/>
    <x v="23"/>
    <x v="0"/>
    <n v="16149000"/>
    <n v="14592000"/>
    <n v="0"/>
    <n v="429000"/>
    <n v="31170000"/>
  </r>
  <r>
    <x v="3"/>
    <x v="6"/>
    <x v="23"/>
    <x v="47"/>
    <n v="6950000"/>
    <n v="30417000"/>
    <n v="0"/>
    <n v="0"/>
    <n v="37367000"/>
  </r>
  <r>
    <x v="3"/>
    <x v="6"/>
    <x v="24"/>
    <x v="0"/>
    <n v="4163000"/>
    <n v="1833000"/>
    <n v="0"/>
    <n v="0"/>
    <n v="5996000"/>
  </r>
  <r>
    <x v="3"/>
    <x v="6"/>
    <x v="24"/>
    <x v="48"/>
    <n v="1290000"/>
    <n v="9865000"/>
    <n v="0"/>
    <n v="0"/>
    <n v="11155000"/>
  </r>
  <r>
    <x v="3"/>
    <x v="6"/>
    <x v="25"/>
    <x v="0"/>
    <n v="30687000"/>
    <n v="140662000"/>
    <n v="0"/>
    <n v="0"/>
    <n v="171349000"/>
  </r>
  <r>
    <x v="3"/>
    <x v="6"/>
    <x v="25"/>
    <x v="11"/>
    <n v="1107000"/>
    <n v="1261000"/>
    <n v="0"/>
    <n v="0"/>
    <n v="2368000"/>
  </r>
  <r>
    <x v="3"/>
    <x v="6"/>
    <x v="25"/>
    <x v="49"/>
    <n v="108603000"/>
    <n v="234721000"/>
    <n v="0"/>
    <n v="66500000"/>
    <n v="409824000"/>
  </r>
  <r>
    <x v="3"/>
    <x v="6"/>
    <x v="26"/>
    <x v="0"/>
    <n v="16145000"/>
    <n v="35561000"/>
    <n v="0"/>
    <n v="14335000"/>
    <n v="66041000"/>
  </r>
  <r>
    <x v="3"/>
    <x v="6"/>
    <x v="26"/>
    <x v="50"/>
    <n v="13341000"/>
    <n v="36209000"/>
    <n v="0"/>
    <n v="1312000"/>
    <n v="50862000"/>
  </r>
  <r>
    <x v="4"/>
    <x v="6"/>
    <x v="20"/>
    <x v="0"/>
    <n v="21487962000"/>
    <n v="3386556000"/>
    <n v="0"/>
    <n v="1290000000"/>
    <n v="26164518000"/>
  </r>
  <r>
    <x v="4"/>
    <x v="6"/>
    <x v="20"/>
    <x v="11"/>
    <n v="1622250000"/>
    <n v="1695458000"/>
    <n v="0"/>
    <n v="32500000"/>
    <n v="3350208000"/>
  </r>
  <r>
    <x v="4"/>
    <x v="6"/>
    <x v="20"/>
    <x v="40"/>
    <n v="6415918000"/>
    <n v="820564000"/>
    <n v="0"/>
    <n v="0"/>
    <n v="7236482000"/>
  </r>
  <r>
    <x v="4"/>
    <x v="6"/>
    <x v="20"/>
    <x v="41"/>
    <n v="38931838000"/>
    <n v="9116578000"/>
    <n v="0"/>
    <n v="121032167000"/>
    <n v="169080583000"/>
  </r>
  <r>
    <x v="4"/>
    <x v="6"/>
    <x v="20"/>
    <x v="42"/>
    <n v="0"/>
    <n v="1251895000"/>
    <n v="0"/>
    <n v="0"/>
    <n v="1251895000"/>
  </r>
  <r>
    <x v="4"/>
    <x v="6"/>
    <x v="20"/>
    <x v="43"/>
    <n v="284733034000"/>
    <n v="57180000000"/>
    <n v="0"/>
    <n v="105000000"/>
    <n v="342018034000"/>
  </r>
  <r>
    <x v="4"/>
    <x v="6"/>
    <x v="20"/>
    <x v="44"/>
    <n v="14624000"/>
    <n v="3406345000"/>
    <n v="0"/>
    <n v="0"/>
    <n v="3420969000"/>
  </r>
  <r>
    <x v="4"/>
    <x v="6"/>
    <x v="21"/>
    <x v="0"/>
    <n v="8573000"/>
    <n v="24031000"/>
    <n v="0"/>
    <n v="0"/>
    <n v="32604000"/>
  </r>
  <r>
    <x v="4"/>
    <x v="6"/>
    <x v="21"/>
    <x v="45"/>
    <n v="0"/>
    <n v="40912000"/>
    <n v="0"/>
    <n v="0"/>
    <n v="40912000"/>
  </r>
  <r>
    <x v="4"/>
    <x v="6"/>
    <x v="22"/>
    <x v="0"/>
    <s v=".."/>
    <s v=".."/>
    <s v=".."/>
    <s v=".."/>
    <s v=".."/>
  </r>
  <r>
    <x v="4"/>
    <x v="6"/>
    <x v="22"/>
    <x v="46"/>
    <s v=".."/>
    <s v=".."/>
    <s v=".."/>
    <s v=".."/>
    <s v=".."/>
  </r>
  <r>
    <x v="4"/>
    <x v="6"/>
    <x v="23"/>
    <x v="0"/>
    <n v="13508000"/>
    <n v="9214000"/>
    <n v="0"/>
    <n v="656000"/>
    <n v="23378000"/>
  </r>
  <r>
    <x v="4"/>
    <x v="6"/>
    <x v="23"/>
    <x v="47"/>
    <n v="5467000"/>
    <n v="15846000"/>
    <n v="0"/>
    <n v="0"/>
    <n v="21313000"/>
  </r>
  <r>
    <x v="4"/>
    <x v="6"/>
    <x v="24"/>
    <x v="0"/>
    <n v="3560000"/>
    <n v="1801000"/>
    <n v="0"/>
    <n v="0"/>
    <n v="5361000"/>
  </r>
  <r>
    <x v="4"/>
    <x v="6"/>
    <x v="24"/>
    <x v="48"/>
    <n v="1233000"/>
    <n v="7804000"/>
    <n v="0"/>
    <n v="0"/>
    <n v="9037000"/>
  </r>
  <r>
    <x v="4"/>
    <x v="6"/>
    <x v="25"/>
    <x v="0"/>
    <n v="28200000"/>
    <n v="34197000"/>
    <n v="0"/>
    <n v="3610000"/>
    <n v="66007000"/>
  </r>
  <r>
    <x v="4"/>
    <x v="6"/>
    <x v="25"/>
    <x v="11"/>
    <n v="588000"/>
    <n v="1651000"/>
    <n v="0"/>
    <n v="270000"/>
    <n v="2509000"/>
  </r>
  <r>
    <x v="4"/>
    <x v="6"/>
    <x v="25"/>
    <x v="49"/>
    <n v="83629000"/>
    <n v="148890000"/>
    <n v="0"/>
    <n v="220836000"/>
    <n v="453355000"/>
  </r>
  <r>
    <x v="4"/>
    <x v="6"/>
    <x v="26"/>
    <x v="0"/>
    <n v="14349000"/>
    <n v="36651000"/>
    <n v="0"/>
    <n v="45092000"/>
    <n v="96092000"/>
  </r>
  <r>
    <x v="4"/>
    <x v="6"/>
    <x v="26"/>
    <x v="50"/>
    <n v="10583000"/>
    <n v="28357000"/>
    <n v="0"/>
    <n v="635000"/>
    <n v="39575000"/>
  </r>
  <r>
    <x v="0"/>
    <x v="7"/>
    <x v="27"/>
    <x v="0"/>
    <n v="218763000"/>
    <n v="291252000"/>
    <n v="0"/>
    <n v="0"/>
    <n v="510015000"/>
  </r>
  <r>
    <x v="0"/>
    <x v="7"/>
    <x v="27"/>
    <x v="11"/>
    <n v="147630000"/>
    <n v="124524000"/>
    <n v="0"/>
    <n v="0"/>
    <n v="272154000"/>
  </r>
  <r>
    <x v="0"/>
    <x v="7"/>
    <x v="27"/>
    <x v="51"/>
    <n v="40327000"/>
    <n v="56853000"/>
    <n v="0"/>
    <n v="0"/>
    <n v="97180000"/>
  </r>
  <r>
    <x v="0"/>
    <x v="7"/>
    <x v="27"/>
    <x v="52"/>
    <n v="35334000"/>
    <n v="22251000"/>
    <n v="0"/>
    <n v="0"/>
    <n v="57585000"/>
  </r>
  <r>
    <x v="0"/>
    <x v="7"/>
    <x v="27"/>
    <x v="53"/>
    <n v="80016000"/>
    <n v="49097000"/>
    <n v="0"/>
    <n v="0"/>
    <n v="129113000"/>
  </r>
  <r>
    <x v="0"/>
    <x v="7"/>
    <x v="27"/>
    <x v="54"/>
    <n v="64251000"/>
    <n v="43538000"/>
    <n v="0"/>
    <n v="0"/>
    <n v="107789000"/>
  </r>
  <r>
    <x v="0"/>
    <x v="7"/>
    <x v="27"/>
    <x v="55"/>
    <n v="53162000"/>
    <n v="33581000"/>
    <n v="0"/>
    <n v="0"/>
    <n v="86743000"/>
  </r>
  <r>
    <x v="0"/>
    <x v="7"/>
    <x v="27"/>
    <x v="56"/>
    <s v=".."/>
    <s v=".."/>
    <s v=".."/>
    <s v=".."/>
    <s v=".."/>
  </r>
  <r>
    <x v="0"/>
    <x v="7"/>
    <x v="27"/>
    <x v="57"/>
    <n v="15656000"/>
    <n v="21277000"/>
    <n v="0"/>
    <n v="0"/>
    <n v="36933000"/>
  </r>
  <r>
    <x v="0"/>
    <x v="7"/>
    <x v="27"/>
    <x v="58"/>
    <n v="6920000"/>
    <n v="13347000"/>
    <n v="0"/>
    <n v="0"/>
    <n v="20267000"/>
  </r>
  <r>
    <x v="1"/>
    <x v="7"/>
    <x v="27"/>
    <x v="0"/>
    <n v="213572000"/>
    <n v="259570000"/>
    <n v="0"/>
    <n v="1170000"/>
    <n v="474312000"/>
  </r>
  <r>
    <x v="1"/>
    <x v="7"/>
    <x v="27"/>
    <x v="11"/>
    <n v="133912000"/>
    <n v="174874000"/>
    <n v="0"/>
    <n v="101282000"/>
    <n v="410068000"/>
  </r>
  <r>
    <x v="1"/>
    <x v="7"/>
    <x v="27"/>
    <x v="51"/>
    <n v="40463000"/>
    <n v="56853000"/>
    <n v="0"/>
    <n v="99000"/>
    <n v="97415000"/>
  </r>
  <r>
    <x v="1"/>
    <x v="7"/>
    <x v="27"/>
    <x v="52"/>
    <n v="36820000"/>
    <n v="22251000"/>
    <n v="0"/>
    <n v="0"/>
    <n v="59071000"/>
  </r>
  <r>
    <x v="1"/>
    <x v="7"/>
    <x v="27"/>
    <x v="53"/>
    <n v="72795000"/>
    <n v="51097000"/>
    <n v="0"/>
    <n v="0"/>
    <n v="123892000"/>
  </r>
  <r>
    <x v="1"/>
    <x v="7"/>
    <x v="27"/>
    <x v="54"/>
    <n v="60232000"/>
    <n v="38538000"/>
    <n v="0"/>
    <n v="0"/>
    <n v="98770000"/>
  </r>
  <r>
    <x v="1"/>
    <x v="7"/>
    <x v="27"/>
    <x v="55"/>
    <n v="55151000"/>
    <n v="33581000"/>
    <n v="0"/>
    <n v="0"/>
    <n v="88732000"/>
  </r>
  <r>
    <x v="1"/>
    <x v="7"/>
    <x v="27"/>
    <x v="56"/>
    <s v=".."/>
    <s v=".."/>
    <s v=".."/>
    <s v=".."/>
    <s v=".."/>
  </r>
  <r>
    <x v="1"/>
    <x v="7"/>
    <x v="27"/>
    <x v="57"/>
    <n v="18222000"/>
    <n v="21277000"/>
    <n v="0"/>
    <n v="0"/>
    <n v="39499000"/>
  </r>
  <r>
    <x v="1"/>
    <x v="7"/>
    <x v="27"/>
    <x v="58"/>
    <n v="8196000"/>
    <n v="33347000"/>
    <n v="0"/>
    <n v="0"/>
    <n v="41543000"/>
  </r>
  <r>
    <x v="2"/>
    <x v="7"/>
    <x v="27"/>
    <x v="0"/>
    <n v="191348000"/>
    <n v="302159000"/>
    <n v="0"/>
    <n v="70450000"/>
    <n v="563957000"/>
  </r>
  <r>
    <x v="2"/>
    <x v="7"/>
    <x v="27"/>
    <x v="11"/>
    <n v="124494000"/>
    <n v="127758000"/>
    <n v="0"/>
    <n v="115389000"/>
    <n v="367641000"/>
  </r>
  <r>
    <x v="2"/>
    <x v="7"/>
    <x v="27"/>
    <x v="51"/>
    <n v="36466000"/>
    <n v="45979000"/>
    <n v="0"/>
    <n v="0"/>
    <n v="82445000"/>
  </r>
  <r>
    <x v="2"/>
    <x v="7"/>
    <x v="27"/>
    <x v="52"/>
    <n v="34020000"/>
    <n v="17510000"/>
    <n v="0"/>
    <n v="0"/>
    <n v="51530000"/>
  </r>
  <r>
    <x v="2"/>
    <x v="7"/>
    <x v="27"/>
    <x v="53"/>
    <n v="66540000"/>
    <n v="45917000"/>
    <n v="0"/>
    <n v="0"/>
    <n v="112457000"/>
  </r>
  <r>
    <x v="2"/>
    <x v="7"/>
    <x v="27"/>
    <x v="54"/>
    <n v="55115000"/>
    <n v="51405000"/>
    <n v="0"/>
    <n v="0"/>
    <n v="106520000"/>
  </r>
  <r>
    <x v="2"/>
    <x v="7"/>
    <x v="27"/>
    <x v="55"/>
    <n v="47751000"/>
    <n v="43919000"/>
    <n v="0"/>
    <n v="0"/>
    <n v="91670000"/>
  </r>
  <r>
    <x v="2"/>
    <x v="7"/>
    <x v="27"/>
    <x v="56"/>
    <s v=".."/>
    <s v=".."/>
    <s v=".."/>
    <s v=".."/>
    <s v=".."/>
  </r>
  <r>
    <x v="2"/>
    <x v="7"/>
    <x v="27"/>
    <x v="57"/>
    <n v="16222000"/>
    <n v="16121000"/>
    <n v="0"/>
    <n v="0"/>
    <n v="32343000"/>
  </r>
  <r>
    <x v="2"/>
    <x v="7"/>
    <x v="27"/>
    <x v="58"/>
    <n v="8864000"/>
    <n v="12234000"/>
    <n v="0"/>
    <n v="0"/>
    <n v="21098000"/>
  </r>
  <r>
    <x v="3"/>
    <x v="7"/>
    <x v="27"/>
    <x v="0"/>
    <n v="182236000"/>
    <n v="285609000"/>
    <n v="0"/>
    <n v="43500000"/>
    <n v="511345000"/>
  </r>
  <r>
    <x v="3"/>
    <x v="7"/>
    <x v="27"/>
    <x v="11"/>
    <n v="123561000"/>
    <n v="124608000"/>
    <n v="0"/>
    <n v="120683000"/>
    <n v="368852000"/>
  </r>
  <r>
    <x v="3"/>
    <x v="7"/>
    <x v="27"/>
    <x v="51"/>
    <n v="36087000"/>
    <n v="44635000"/>
    <n v="0"/>
    <n v="0"/>
    <n v="80722000"/>
  </r>
  <r>
    <x v="3"/>
    <x v="7"/>
    <x v="27"/>
    <x v="52"/>
    <n v="33262000"/>
    <n v="18507000"/>
    <n v="0"/>
    <n v="0"/>
    <n v="51769000"/>
  </r>
  <r>
    <x v="3"/>
    <x v="7"/>
    <x v="27"/>
    <x v="53"/>
    <n v="61331000"/>
    <n v="44829000"/>
    <n v="0"/>
    <n v="0"/>
    <n v="106160000"/>
  </r>
  <r>
    <x v="3"/>
    <x v="7"/>
    <x v="27"/>
    <x v="54"/>
    <n v="51379000"/>
    <n v="34710000"/>
    <n v="0"/>
    <n v="0"/>
    <n v="86089000"/>
  </r>
  <r>
    <x v="3"/>
    <x v="7"/>
    <x v="27"/>
    <x v="55"/>
    <n v="47222000"/>
    <n v="21123000"/>
    <n v="0"/>
    <n v="0"/>
    <n v="68345000"/>
  </r>
  <r>
    <x v="3"/>
    <x v="7"/>
    <x v="27"/>
    <x v="56"/>
    <s v=".."/>
    <s v=".."/>
    <s v=".."/>
    <s v=".."/>
    <s v=".."/>
  </r>
  <r>
    <x v="3"/>
    <x v="7"/>
    <x v="27"/>
    <x v="57"/>
    <n v="15868000"/>
    <n v="26657000"/>
    <n v="0"/>
    <n v="2252000"/>
    <n v="44777000"/>
  </r>
  <r>
    <x v="3"/>
    <x v="7"/>
    <x v="27"/>
    <x v="58"/>
    <n v="8664000"/>
    <n v="16721000"/>
    <n v="0"/>
    <n v="0"/>
    <n v="25385000"/>
  </r>
  <r>
    <x v="4"/>
    <x v="7"/>
    <x v="27"/>
    <x v="0"/>
    <n v="150784000"/>
    <n v="229070000"/>
    <n v="0"/>
    <n v="315000"/>
    <n v="380169000"/>
  </r>
  <r>
    <x v="4"/>
    <x v="7"/>
    <x v="27"/>
    <x v="11"/>
    <n v="110063000"/>
    <n v="158289000"/>
    <n v="0"/>
    <n v="170450000"/>
    <n v="438802000"/>
  </r>
  <r>
    <x v="4"/>
    <x v="7"/>
    <x v="27"/>
    <x v="51"/>
    <n v="31670000"/>
    <n v="33836000"/>
    <n v="0"/>
    <n v="0"/>
    <n v="65506000"/>
  </r>
  <r>
    <x v="4"/>
    <x v="7"/>
    <x v="27"/>
    <x v="52"/>
    <n v="28841000"/>
    <n v="21294000"/>
    <n v="0"/>
    <n v="0"/>
    <n v="50135000"/>
  </r>
  <r>
    <x v="4"/>
    <x v="7"/>
    <x v="27"/>
    <x v="53"/>
    <n v="47790000"/>
    <n v="45941000"/>
    <n v="0"/>
    <n v="0"/>
    <n v="93731000"/>
  </r>
  <r>
    <x v="4"/>
    <x v="7"/>
    <x v="27"/>
    <x v="54"/>
    <n v="43359000"/>
    <n v="33561000"/>
    <n v="0"/>
    <n v="0"/>
    <n v="76920000"/>
  </r>
  <r>
    <x v="4"/>
    <x v="7"/>
    <x v="27"/>
    <x v="55"/>
    <n v="28665000"/>
    <n v="23384000"/>
    <n v="0"/>
    <n v="0"/>
    <n v="52049000"/>
  </r>
  <r>
    <x v="3"/>
    <x v="7"/>
    <x v="27"/>
    <x v="56"/>
    <n v="10206000"/>
    <n v="4649000"/>
    <n v="0"/>
    <n v="0"/>
    <n v="14855000"/>
  </r>
  <r>
    <x v="4"/>
    <x v="7"/>
    <x v="27"/>
    <x v="57"/>
    <n v="13700000"/>
    <n v="40007000"/>
    <n v="0"/>
    <n v="0"/>
    <n v="53707000"/>
  </r>
  <r>
    <x v="4"/>
    <x v="7"/>
    <x v="27"/>
    <x v="58"/>
    <n v="7360000"/>
    <n v="29993000"/>
    <n v="0"/>
    <n v="0"/>
    <n v="37353000"/>
  </r>
  <r>
    <x v="0"/>
    <x v="8"/>
    <x v="28"/>
    <x v="0"/>
    <n v="1986900000"/>
    <n v="1249672000"/>
    <n v="0"/>
    <n v="539500000"/>
    <n v="3776072000"/>
  </r>
  <r>
    <x v="0"/>
    <x v="8"/>
    <x v="28"/>
    <x v="11"/>
    <n v="1084630000"/>
    <n v="899037000"/>
    <n v="0"/>
    <n v="134706000"/>
    <n v="2118373000"/>
  </r>
  <r>
    <x v="0"/>
    <x v="8"/>
    <x v="28"/>
    <x v="59"/>
    <n v="527888000"/>
    <n v="1051947000"/>
    <n v="0"/>
    <n v="11000000"/>
    <n v="1590835000"/>
  </r>
  <r>
    <x v="0"/>
    <x v="8"/>
    <x v="28"/>
    <x v="60"/>
    <n v="3828431000"/>
    <n v="4296677000"/>
    <n v="0"/>
    <n v="3283873000"/>
    <n v="11408981000"/>
  </r>
  <r>
    <x v="0"/>
    <x v="8"/>
    <x v="28"/>
    <x v="61"/>
    <n v="0"/>
    <n v="74755000"/>
    <n v="0"/>
    <n v="0"/>
    <n v="74755000"/>
  </r>
  <r>
    <x v="0"/>
    <x v="8"/>
    <x v="29"/>
    <x v="0"/>
    <n v="225471000"/>
    <n v="101725000"/>
    <n v="0"/>
    <n v="0"/>
    <n v="327196000"/>
  </r>
  <r>
    <x v="0"/>
    <x v="8"/>
    <x v="29"/>
    <x v="11"/>
    <n v="73085000"/>
    <n v="123077000"/>
    <n v="0"/>
    <n v="0"/>
    <n v="196162000"/>
  </r>
  <r>
    <x v="0"/>
    <x v="8"/>
    <x v="29"/>
    <x v="62"/>
    <n v="235693000"/>
    <n v="131652000"/>
    <n v="0"/>
    <n v="0"/>
    <n v="367345000"/>
  </r>
  <r>
    <x v="0"/>
    <x v="8"/>
    <x v="29"/>
    <x v="63"/>
    <n v="438453000"/>
    <n v="879601000"/>
    <n v="0"/>
    <n v="1429670000"/>
    <n v="2747724000"/>
  </r>
  <r>
    <x v="0"/>
    <x v="8"/>
    <x v="30"/>
    <x v="0"/>
    <n v="240061000"/>
    <n v="68838000"/>
    <n v="0"/>
    <n v="0"/>
    <n v="308899000"/>
  </r>
  <r>
    <x v="0"/>
    <x v="8"/>
    <x v="30"/>
    <x v="11"/>
    <n v="47539000"/>
    <n v="82830000"/>
    <n v="0"/>
    <n v="64572000"/>
    <n v="194941000"/>
  </r>
  <r>
    <x v="0"/>
    <x v="8"/>
    <x v="30"/>
    <x v="64"/>
    <n v="280300000"/>
    <n v="95331000"/>
    <n v="0"/>
    <n v="0"/>
    <n v="375631000"/>
  </r>
  <r>
    <x v="0"/>
    <x v="8"/>
    <x v="30"/>
    <x v="65"/>
    <n v="30260000"/>
    <n v="87254000"/>
    <n v="0"/>
    <n v="0"/>
    <n v="117514000"/>
  </r>
  <r>
    <x v="0"/>
    <x v="8"/>
    <x v="30"/>
    <x v="66"/>
    <n v="119475000"/>
    <n v="225065000"/>
    <n v="0"/>
    <n v="0"/>
    <n v="344540000"/>
  </r>
  <r>
    <x v="0"/>
    <x v="8"/>
    <x v="31"/>
    <x v="0"/>
    <n v="63087000"/>
    <n v="98476000"/>
    <n v="0"/>
    <n v="0"/>
    <n v="161563000"/>
  </r>
  <r>
    <x v="0"/>
    <x v="8"/>
    <x v="31"/>
    <x v="67"/>
    <n v="417477000"/>
    <n v="689794000"/>
    <n v="0"/>
    <n v="0"/>
    <n v="1107271000"/>
  </r>
  <r>
    <x v="0"/>
    <x v="8"/>
    <x v="32"/>
    <x v="0"/>
    <n v="16090000"/>
    <n v="15551000"/>
    <n v="0"/>
    <n v="7686000"/>
    <n v="39327000"/>
  </r>
  <r>
    <x v="0"/>
    <x v="8"/>
    <x v="32"/>
    <x v="68"/>
    <n v="14046000"/>
    <n v="3669000"/>
    <n v="0"/>
    <n v="0"/>
    <n v="17715000"/>
  </r>
  <r>
    <x v="0"/>
    <x v="8"/>
    <x v="32"/>
    <x v="69"/>
    <n v="34587000"/>
    <n v="21300000"/>
    <n v="0"/>
    <n v="0"/>
    <n v="55887000"/>
  </r>
  <r>
    <x v="0"/>
    <x v="8"/>
    <x v="32"/>
    <x v="70"/>
    <n v="3290000"/>
    <n v="11460000"/>
    <n v="0"/>
    <n v="1500000"/>
    <n v="16250000"/>
  </r>
  <r>
    <x v="0"/>
    <x v="8"/>
    <x v="33"/>
    <x v="0"/>
    <n v="19550000"/>
    <n v="17080000"/>
    <n v="0"/>
    <n v="1620000"/>
    <n v="38250000"/>
  </r>
  <r>
    <x v="0"/>
    <x v="8"/>
    <x v="33"/>
    <x v="71"/>
    <n v="34536000"/>
    <n v="28924000"/>
    <n v="0"/>
    <n v="4898000"/>
    <n v="68358000"/>
  </r>
  <r>
    <x v="1"/>
    <x v="8"/>
    <x v="28"/>
    <x v="0"/>
    <n v="1845974000"/>
    <n v="1120405000"/>
    <n v="0"/>
    <n v="52298000"/>
    <n v="3018677000"/>
  </r>
  <r>
    <x v="1"/>
    <x v="8"/>
    <x v="28"/>
    <x v="11"/>
    <n v="1062955000"/>
    <n v="884489000"/>
    <n v="0"/>
    <n v="246427000"/>
    <n v="2193871000"/>
  </r>
  <r>
    <x v="1"/>
    <x v="8"/>
    <x v="28"/>
    <x v="59"/>
    <n v="516333000"/>
    <n v="984102000"/>
    <n v="0"/>
    <n v="123000000"/>
    <n v="1623435000"/>
  </r>
  <r>
    <x v="1"/>
    <x v="8"/>
    <x v="28"/>
    <x v="60"/>
    <n v="3733044000"/>
    <n v="3377205000"/>
    <n v="0"/>
    <n v="3946959000"/>
    <n v="11057208000"/>
  </r>
  <r>
    <x v="1"/>
    <x v="8"/>
    <x v="28"/>
    <x v="61"/>
    <n v="0"/>
    <n v="74755000"/>
    <n v="0"/>
    <n v="0"/>
    <n v="74755000"/>
  </r>
  <r>
    <x v="1"/>
    <x v="8"/>
    <x v="29"/>
    <x v="0"/>
    <n v="188769000"/>
    <n v="101725000"/>
    <n v="0"/>
    <n v="0"/>
    <n v="290494000"/>
  </r>
  <r>
    <x v="1"/>
    <x v="8"/>
    <x v="29"/>
    <x v="11"/>
    <n v="70738000"/>
    <n v="245802000"/>
    <n v="0"/>
    <n v="80373000"/>
    <n v="396913000"/>
  </r>
  <r>
    <x v="1"/>
    <x v="8"/>
    <x v="29"/>
    <x v="62"/>
    <n v="228505000"/>
    <n v="131652000"/>
    <n v="0"/>
    <n v="47782000"/>
    <n v="407939000"/>
  </r>
  <r>
    <x v="1"/>
    <x v="8"/>
    <x v="29"/>
    <x v="63"/>
    <n v="414606000"/>
    <n v="757601000"/>
    <n v="0"/>
    <n v="404678000"/>
    <n v="1576885000"/>
  </r>
  <r>
    <x v="1"/>
    <x v="8"/>
    <x v="30"/>
    <x v="0"/>
    <n v="232425000"/>
    <n v="68838000"/>
    <n v="0"/>
    <n v="16129000"/>
    <n v="317392000"/>
  </r>
  <r>
    <x v="1"/>
    <x v="8"/>
    <x v="30"/>
    <x v="11"/>
    <n v="39256000"/>
    <n v="93915000"/>
    <n v="0"/>
    <n v="32015000"/>
    <n v="165186000"/>
  </r>
  <r>
    <x v="1"/>
    <x v="8"/>
    <x v="30"/>
    <x v="64"/>
    <n v="271830000"/>
    <n v="48441000"/>
    <n v="0"/>
    <n v="0"/>
    <n v="320271000"/>
  </r>
  <r>
    <x v="1"/>
    <x v="8"/>
    <x v="30"/>
    <x v="65"/>
    <n v="30927000"/>
    <n v="87254000"/>
    <n v="0"/>
    <n v="0"/>
    <n v="118181000"/>
  </r>
  <r>
    <x v="1"/>
    <x v="8"/>
    <x v="30"/>
    <x v="66"/>
    <n v="112035000"/>
    <n v="271955000"/>
    <n v="0"/>
    <n v="0"/>
    <n v="383990000"/>
  </r>
  <r>
    <x v="1"/>
    <x v="8"/>
    <x v="31"/>
    <x v="0"/>
    <n v="68627000"/>
    <n v="105495000"/>
    <n v="0"/>
    <n v="0"/>
    <n v="174122000"/>
  </r>
  <r>
    <x v="1"/>
    <x v="8"/>
    <x v="31"/>
    <x v="67"/>
    <n v="404912000"/>
    <n v="766984000"/>
    <n v="0"/>
    <n v="89897000"/>
    <n v="1261793000"/>
  </r>
  <r>
    <x v="1"/>
    <x v="8"/>
    <x v="32"/>
    <x v="0"/>
    <n v="15506000"/>
    <n v="13601000"/>
    <n v="0"/>
    <n v="6190000"/>
    <n v="35297000"/>
  </r>
  <r>
    <x v="1"/>
    <x v="8"/>
    <x v="32"/>
    <x v="68"/>
    <n v="13576000"/>
    <n v="3989000"/>
    <n v="0"/>
    <n v="0"/>
    <n v="17565000"/>
  </r>
  <r>
    <x v="1"/>
    <x v="8"/>
    <x v="32"/>
    <x v="69"/>
    <n v="33438000"/>
    <n v="21300000"/>
    <n v="0"/>
    <n v="0"/>
    <n v="54738000"/>
  </r>
  <r>
    <x v="1"/>
    <x v="8"/>
    <x v="32"/>
    <x v="70"/>
    <n v="3185000"/>
    <n v="11460000"/>
    <n v="0"/>
    <n v="0"/>
    <n v="14645000"/>
  </r>
  <r>
    <x v="1"/>
    <x v="8"/>
    <x v="33"/>
    <x v="0"/>
    <n v="14288000"/>
    <n v="23520000"/>
    <n v="0"/>
    <n v="5238000"/>
    <n v="43046000"/>
  </r>
  <r>
    <x v="1"/>
    <x v="8"/>
    <x v="33"/>
    <x v="71"/>
    <n v="30160000"/>
    <n v="18771000"/>
    <n v="0"/>
    <n v="0"/>
    <n v="48931000"/>
  </r>
  <r>
    <x v="2"/>
    <x v="8"/>
    <x v="28"/>
    <x v="0"/>
    <n v="1676201000"/>
    <n v="1044352000"/>
    <n v="0"/>
    <n v="208678000"/>
    <n v="2929231000"/>
  </r>
  <r>
    <x v="2"/>
    <x v="8"/>
    <x v="28"/>
    <x v="11"/>
    <n v="995707000"/>
    <n v="945430000"/>
    <n v="0"/>
    <n v="158440000"/>
    <n v="2099577000"/>
  </r>
  <r>
    <x v="2"/>
    <x v="8"/>
    <x v="28"/>
    <x v="59"/>
    <n v="483321000"/>
    <n v="1031818000"/>
    <n v="0"/>
    <n v="113000000"/>
    <n v="1628139000"/>
  </r>
  <r>
    <x v="2"/>
    <x v="8"/>
    <x v="28"/>
    <x v="60"/>
    <n v="3546778000"/>
    <n v="5648945000"/>
    <n v="0"/>
    <n v="2939950000"/>
    <n v="12135673000"/>
  </r>
  <r>
    <x v="2"/>
    <x v="8"/>
    <x v="28"/>
    <x v="61"/>
    <n v="0"/>
    <n v="73418000"/>
    <n v="0"/>
    <n v="0"/>
    <n v="73418000"/>
  </r>
  <r>
    <x v="2"/>
    <x v="8"/>
    <x v="29"/>
    <x v="0"/>
    <n v="182018000"/>
    <n v="93892000"/>
    <n v="0"/>
    <n v="36904000"/>
    <n v="312814000"/>
  </r>
  <r>
    <x v="2"/>
    <x v="8"/>
    <x v="29"/>
    <x v="11"/>
    <n v="63337000"/>
    <n v="188402000"/>
    <n v="0"/>
    <n v="46228000"/>
    <n v="297967000"/>
  </r>
  <r>
    <x v="2"/>
    <x v="8"/>
    <x v="29"/>
    <x v="62"/>
    <n v="205981000"/>
    <n v="110623000"/>
    <n v="0"/>
    <n v="103816000"/>
    <n v="420420000"/>
  </r>
  <r>
    <x v="2"/>
    <x v="8"/>
    <x v="29"/>
    <x v="63"/>
    <n v="373538000"/>
    <n v="731757000"/>
    <n v="0"/>
    <n v="1161500000"/>
    <n v="2266795000"/>
  </r>
  <r>
    <x v="2"/>
    <x v="8"/>
    <x v="30"/>
    <x v="0"/>
    <n v="231966000"/>
    <n v="69108000"/>
    <n v="0"/>
    <n v="27011000"/>
    <n v="328085000"/>
  </r>
  <r>
    <x v="2"/>
    <x v="8"/>
    <x v="30"/>
    <x v="11"/>
    <n v="37656000"/>
    <n v="134284000"/>
    <n v="0"/>
    <n v="51459000"/>
    <n v="223399000"/>
  </r>
  <r>
    <x v="2"/>
    <x v="8"/>
    <x v="30"/>
    <x v="64"/>
    <n v="264748000"/>
    <n v="57574000"/>
    <n v="0"/>
    <n v="0"/>
    <n v="322322000"/>
  </r>
  <r>
    <x v="2"/>
    <x v="8"/>
    <x v="30"/>
    <x v="65"/>
    <n v="34649000"/>
    <n v="24739000"/>
    <n v="0"/>
    <n v="0"/>
    <n v="59388000"/>
  </r>
  <r>
    <x v="2"/>
    <x v="8"/>
    <x v="30"/>
    <x v="66"/>
    <n v="99098000"/>
    <n v="328044000"/>
    <n v="0"/>
    <n v="0"/>
    <n v="427142000"/>
  </r>
  <r>
    <x v="2"/>
    <x v="8"/>
    <x v="31"/>
    <x v="0"/>
    <n v="63701000"/>
    <n v="96272000"/>
    <n v="0"/>
    <n v="1563000"/>
    <n v="161536000"/>
  </r>
  <r>
    <x v="2"/>
    <x v="8"/>
    <x v="31"/>
    <x v="67"/>
    <n v="382583000"/>
    <n v="955958000"/>
    <n v="0"/>
    <n v="189920000"/>
    <n v="1528461000"/>
  </r>
  <r>
    <x v="2"/>
    <x v="8"/>
    <x v="32"/>
    <x v="0"/>
    <n v="17296000"/>
    <n v="15538000"/>
    <n v="0"/>
    <n v="30537000"/>
    <n v="63371000"/>
  </r>
  <r>
    <x v="2"/>
    <x v="8"/>
    <x v="32"/>
    <x v="68"/>
    <n v="12779000"/>
    <n v="2039000"/>
    <n v="0"/>
    <n v="2200000"/>
    <n v="17018000"/>
  </r>
  <r>
    <x v="2"/>
    <x v="8"/>
    <x v="32"/>
    <x v="69"/>
    <n v="31480000"/>
    <n v="24393000"/>
    <n v="0"/>
    <n v="2075000"/>
    <n v="57948000"/>
  </r>
  <r>
    <x v="2"/>
    <x v="8"/>
    <x v="32"/>
    <x v="70"/>
    <n v="3013000"/>
    <n v="11255000"/>
    <n v="0"/>
    <n v="15600000"/>
    <n v="29868000"/>
  </r>
  <r>
    <x v="2"/>
    <x v="8"/>
    <x v="33"/>
    <x v="0"/>
    <n v="17994000"/>
    <n v="17845000"/>
    <n v="0"/>
    <n v="4039000"/>
    <n v="39878000"/>
  </r>
  <r>
    <x v="2"/>
    <x v="8"/>
    <x v="33"/>
    <x v="71"/>
    <n v="33672000"/>
    <n v="22574000"/>
    <n v="0"/>
    <n v="16472000"/>
    <n v="72718000"/>
  </r>
  <r>
    <x v="3"/>
    <x v="8"/>
    <x v="28"/>
    <x v="0"/>
    <n v="1626010000"/>
    <n v="866839000"/>
    <n v="0"/>
    <n v="514898000"/>
    <n v="3007747000"/>
  </r>
  <r>
    <x v="3"/>
    <x v="8"/>
    <x v="28"/>
    <x v="11"/>
    <n v="945946000"/>
    <n v="1017253000"/>
    <n v="0"/>
    <n v="348870000"/>
    <n v="2312069000"/>
  </r>
  <r>
    <x v="3"/>
    <x v="8"/>
    <x v="28"/>
    <x v="59"/>
    <n v="481038000"/>
    <n v="1106912000"/>
    <n v="0"/>
    <n v="114000000"/>
    <n v="1701950000"/>
  </r>
  <r>
    <x v="3"/>
    <x v="8"/>
    <x v="28"/>
    <x v="60"/>
    <n v="3475468000"/>
    <n v="3035068000"/>
    <n v="0"/>
    <n v="2853154000"/>
    <n v="9363690000"/>
  </r>
  <r>
    <x v="3"/>
    <x v="8"/>
    <x v="28"/>
    <x v="61"/>
    <n v="0"/>
    <n v="73659000"/>
    <n v="0"/>
    <n v="0"/>
    <n v="73659000"/>
  </r>
  <r>
    <x v="3"/>
    <x v="8"/>
    <x v="29"/>
    <x v="0"/>
    <n v="186454000"/>
    <n v="92938000"/>
    <n v="0"/>
    <n v="161331000"/>
    <n v="440723000"/>
  </r>
  <r>
    <x v="3"/>
    <x v="8"/>
    <x v="29"/>
    <x v="11"/>
    <n v="59973000"/>
    <n v="206245000"/>
    <n v="0"/>
    <n v="93453000"/>
    <n v="359671000"/>
  </r>
  <r>
    <x v="3"/>
    <x v="8"/>
    <x v="29"/>
    <x v="62"/>
    <n v="196101000"/>
    <n v="102153000"/>
    <n v="0"/>
    <n v="78323000"/>
    <n v="376577000"/>
  </r>
  <r>
    <x v="3"/>
    <x v="8"/>
    <x v="29"/>
    <x v="63"/>
    <n v="355343000"/>
    <n v="1008506000"/>
    <n v="0"/>
    <n v="20000000"/>
    <n v="1383849000"/>
  </r>
  <r>
    <x v="3"/>
    <x v="8"/>
    <x v="30"/>
    <x v="0"/>
    <n v="186095000"/>
    <n v="68654000"/>
    <n v="0"/>
    <n v="23604000"/>
    <n v="278353000"/>
  </r>
  <r>
    <x v="3"/>
    <x v="8"/>
    <x v="30"/>
    <x v="11"/>
    <n v="42127000"/>
    <n v="125589000"/>
    <n v="0"/>
    <n v="7480000"/>
    <n v="175196000"/>
  </r>
  <r>
    <x v="3"/>
    <x v="8"/>
    <x v="30"/>
    <x v="64"/>
    <n v="254431000"/>
    <n v="57848000"/>
    <n v="0"/>
    <n v="0"/>
    <n v="312279000"/>
  </r>
  <r>
    <x v="3"/>
    <x v="8"/>
    <x v="30"/>
    <x v="65"/>
    <n v="34372000"/>
    <n v="36304000"/>
    <n v="0"/>
    <n v="0"/>
    <n v="70676000"/>
  </r>
  <r>
    <x v="3"/>
    <x v="8"/>
    <x v="30"/>
    <x v="66"/>
    <n v="89845000"/>
    <n v="338817000"/>
    <n v="0"/>
    <n v="35100000"/>
    <n v="463762000"/>
  </r>
  <r>
    <x v="3"/>
    <x v="8"/>
    <x v="31"/>
    <x v="0"/>
    <n v="93787000"/>
    <n v="92338000"/>
    <n v="0"/>
    <n v="8300000"/>
    <n v="194425000"/>
  </r>
  <r>
    <x v="3"/>
    <x v="8"/>
    <x v="31"/>
    <x v="67"/>
    <n v="342714000"/>
    <n v="742447000"/>
    <n v="0"/>
    <n v="102240000"/>
    <n v="1187401000"/>
  </r>
  <r>
    <x v="3"/>
    <x v="8"/>
    <x v="32"/>
    <x v="0"/>
    <n v="18232000"/>
    <n v="15980000"/>
    <n v="0"/>
    <n v="2850000"/>
    <n v="37062000"/>
  </r>
  <r>
    <x v="3"/>
    <x v="8"/>
    <x v="32"/>
    <x v="68"/>
    <n v="11361000"/>
    <n v="1746000"/>
    <n v="0"/>
    <n v="0"/>
    <n v="13107000"/>
  </r>
  <r>
    <x v="3"/>
    <x v="8"/>
    <x v="32"/>
    <x v="69"/>
    <n v="31108000"/>
    <n v="26893000"/>
    <n v="0"/>
    <n v="7900000"/>
    <n v="65901000"/>
  </r>
  <r>
    <x v="3"/>
    <x v="8"/>
    <x v="32"/>
    <x v="70"/>
    <n v="3515000"/>
    <n v="11056000"/>
    <n v="0"/>
    <n v="15600000"/>
    <n v="30171000"/>
  </r>
  <r>
    <x v="3"/>
    <x v="8"/>
    <x v="33"/>
    <x v="0"/>
    <n v="16175000"/>
    <n v="13408000"/>
    <n v="0"/>
    <n v="8547000"/>
    <n v="38130000"/>
  </r>
  <r>
    <x v="3"/>
    <x v="8"/>
    <x v="33"/>
    <x v="71"/>
    <n v="32771000"/>
    <n v="22595000"/>
    <n v="0"/>
    <n v="17608000"/>
    <n v="72974000"/>
  </r>
  <r>
    <x v="4"/>
    <x v="8"/>
    <x v="28"/>
    <x v="0"/>
    <n v="1549111000"/>
    <n v="809226000"/>
    <n v="0"/>
    <n v="534808000"/>
    <n v="2893145000"/>
  </r>
  <r>
    <x v="4"/>
    <x v="8"/>
    <x v="28"/>
    <x v="11"/>
    <n v="838487000"/>
    <n v="1068218000"/>
    <n v="0"/>
    <n v="291604000"/>
    <n v="2198309000"/>
  </r>
  <r>
    <x v="4"/>
    <x v="8"/>
    <x v="28"/>
    <x v="59"/>
    <n v="340281000"/>
    <n v="908989000"/>
    <n v="0"/>
    <n v="113000000"/>
    <n v="1362270000"/>
  </r>
  <r>
    <x v="4"/>
    <x v="8"/>
    <x v="28"/>
    <x v="60"/>
    <n v="3291014000"/>
    <n v="3355261000"/>
    <n v="0"/>
    <n v="6169764000"/>
    <n v="12816039000"/>
  </r>
  <r>
    <x v="4"/>
    <x v="8"/>
    <x v="28"/>
    <x v="61"/>
    <n v="0"/>
    <n v="89000000"/>
    <n v="0"/>
    <n v="0"/>
    <n v="89000000"/>
  </r>
  <r>
    <x v="4"/>
    <x v="8"/>
    <x v="29"/>
    <x v="0"/>
    <n v="159604000"/>
    <n v="112677000"/>
    <n v="0"/>
    <n v="185327000"/>
    <n v="457608000"/>
  </r>
  <r>
    <x v="4"/>
    <x v="8"/>
    <x v="29"/>
    <x v="11"/>
    <n v="55348000"/>
    <n v="114364000"/>
    <n v="0"/>
    <n v="55319000"/>
    <n v="225031000"/>
  </r>
  <r>
    <x v="4"/>
    <x v="8"/>
    <x v="29"/>
    <x v="62"/>
    <n v="168131000"/>
    <n v="120997000"/>
    <n v="0"/>
    <n v="55144000"/>
    <n v="344272000"/>
  </r>
  <r>
    <x v="4"/>
    <x v="8"/>
    <x v="29"/>
    <x v="63"/>
    <n v="318557000"/>
    <n v="1181200000"/>
    <n v="0"/>
    <n v="117100000"/>
    <n v="1616857000"/>
  </r>
  <r>
    <x v="4"/>
    <x v="8"/>
    <x v="30"/>
    <x v="0"/>
    <n v="183013000"/>
    <n v="81739000"/>
    <n v="0"/>
    <n v="0"/>
    <n v="264752000"/>
  </r>
  <r>
    <x v="4"/>
    <x v="8"/>
    <x v="30"/>
    <x v="11"/>
    <n v="37488000"/>
    <n v="32450000"/>
    <n v="0"/>
    <n v="6660000"/>
    <n v="76598000"/>
  </r>
  <r>
    <x v="4"/>
    <x v="8"/>
    <x v="30"/>
    <x v="64"/>
    <n v="222627000"/>
    <n v="56966000"/>
    <n v="0"/>
    <n v="10000000"/>
    <n v="289593000"/>
  </r>
  <r>
    <x v="4"/>
    <x v="8"/>
    <x v="30"/>
    <x v="65"/>
    <n v="31220000"/>
    <n v="43223000"/>
    <n v="0"/>
    <n v="0"/>
    <n v="74443000"/>
  </r>
  <r>
    <x v="4"/>
    <x v="8"/>
    <x v="30"/>
    <x v="66"/>
    <n v="70423000"/>
    <n v="403386000"/>
    <n v="0"/>
    <n v="8950000"/>
    <n v="482759000"/>
  </r>
  <r>
    <x v="4"/>
    <x v="8"/>
    <x v="31"/>
    <x v="0"/>
    <n v="53035000"/>
    <n v="99390000"/>
    <n v="0"/>
    <n v="4950000"/>
    <n v="157375000"/>
  </r>
  <r>
    <x v="4"/>
    <x v="8"/>
    <x v="31"/>
    <x v="67"/>
    <n v="307270000"/>
    <n v="832414000"/>
    <n v="0"/>
    <n v="167182000"/>
    <n v="1306866000"/>
  </r>
  <r>
    <x v="4"/>
    <x v="8"/>
    <x v="32"/>
    <x v="0"/>
    <n v="15026000"/>
    <n v="17059000"/>
    <n v="0"/>
    <n v="1200000"/>
    <n v="33285000"/>
  </r>
  <r>
    <x v="4"/>
    <x v="8"/>
    <x v="32"/>
    <x v="68"/>
    <n v="10360000"/>
    <n v="2321000"/>
    <n v="0"/>
    <n v="2430000"/>
    <n v="15111000"/>
  </r>
  <r>
    <x v="4"/>
    <x v="8"/>
    <x v="32"/>
    <x v="69"/>
    <n v="27095000"/>
    <n v="27801000"/>
    <n v="0"/>
    <n v="11080000"/>
    <n v="65976000"/>
  </r>
  <r>
    <x v="4"/>
    <x v="8"/>
    <x v="32"/>
    <x v="70"/>
    <n v="3247000"/>
    <n v="14700000"/>
    <n v="0"/>
    <n v="23900000"/>
    <n v="41847000"/>
  </r>
  <r>
    <x v="4"/>
    <x v="8"/>
    <x v="33"/>
    <x v="0"/>
    <n v="14779000"/>
    <n v="13770000"/>
    <n v="0"/>
    <n v="5392000"/>
    <n v="33941000"/>
  </r>
  <r>
    <x v="4"/>
    <x v="8"/>
    <x v="33"/>
    <x v="71"/>
    <n v="30805000"/>
    <n v="18846000"/>
    <n v="0"/>
    <n v="16001000"/>
    <n v="65652000"/>
  </r>
  <r>
    <x v="0"/>
    <x v="9"/>
    <x v="34"/>
    <x v="0"/>
    <n v="173324000"/>
    <n v="185909000"/>
    <n v="0"/>
    <n v="155076000"/>
    <n v="514309000"/>
  </r>
  <r>
    <x v="0"/>
    <x v="9"/>
    <x v="34"/>
    <x v="11"/>
    <n v="65535000"/>
    <n v="144422000"/>
    <n v="0"/>
    <n v="19075000"/>
    <n v="229032000"/>
  </r>
  <r>
    <x v="0"/>
    <x v="9"/>
    <x v="34"/>
    <x v="72"/>
    <n v="148040000"/>
    <n v="67771000"/>
    <n v="0"/>
    <n v="0"/>
    <n v="215811000"/>
  </r>
  <r>
    <x v="0"/>
    <x v="9"/>
    <x v="34"/>
    <x v="73"/>
    <n v="88282000"/>
    <n v="37168000"/>
    <n v="0"/>
    <n v="0"/>
    <n v="125450000"/>
  </r>
  <r>
    <x v="0"/>
    <x v="9"/>
    <x v="35"/>
    <x v="0"/>
    <n v="336300000"/>
    <n v="328917000"/>
    <n v="0"/>
    <n v="100000000"/>
    <n v="765217000"/>
  </r>
  <r>
    <x v="0"/>
    <x v="9"/>
    <x v="35"/>
    <x v="74"/>
    <n v="989117000"/>
    <n v="518768000"/>
    <n v="0"/>
    <n v="273235000"/>
    <n v="1781120000"/>
  </r>
  <r>
    <x v="0"/>
    <x v="9"/>
    <x v="35"/>
    <x v="75"/>
    <n v="383074000"/>
    <n v="207606000"/>
    <n v="0"/>
    <n v="0"/>
    <n v="590680000"/>
  </r>
  <r>
    <x v="0"/>
    <x v="9"/>
    <x v="36"/>
    <x v="0"/>
    <n v="1806668000"/>
    <n v="591648000"/>
    <n v="97820000"/>
    <n v="112436000"/>
    <n v="2608572000"/>
  </r>
  <r>
    <x v="0"/>
    <x v="9"/>
    <x v="36"/>
    <x v="76"/>
    <n v="5365527000"/>
    <n v="2977668000"/>
    <n v="0"/>
    <n v="170247000"/>
    <n v="8513442000"/>
  </r>
  <r>
    <x v="0"/>
    <x v="9"/>
    <x v="37"/>
    <x v="0"/>
    <n v="88363000"/>
    <n v="27886000"/>
    <n v="0"/>
    <n v="27825000"/>
    <n v="144074000"/>
  </r>
  <r>
    <x v="0"/>
    <x v="9"/>
    <x v="37"/>
    <x v="11"/>
    <n v="6113000"/>
    <n v="2092000"/>
    <n v="0"/>
    <n v="0"/>
    <n v="8205000"/>
  </r>
  <r>
    <x v="0"/>
    <x v="9"/>
    <x v="37"/>
    <x v="77"/>
    <n v="107602000"/>
    <n v="272604000"/>
    <n v="0"/>
    <n v="0"/>
    <n v="380206000"/>
  </r>
  <r>
    <x v="0"/>
    <x v="9"/>
    <x v="38"/>
    <x v="0"/>
    <n v="67107000"/>
    <n v="119638000"/>
    <n v="0"/>
    <n v="10500000"/>
    <n v="197245000"/>
  </r>
  <r>
    <x v="0"/>
    <x v="9"/>
    <x v="38"/>
    <x v="11"/>
    <n v="50855000"/>
    <n v="283797000"/>
    <n v="0"/>
    <n v="55066000"/>
    <n v="389718000"/>
  </r>
  <r>
    <x v="0"/>
    <x v="9"/>
    <x v="38"/>
    <x v="78"/>
    <n v="32894000"/>
    <n v="97267000"/>
    <n v="712000000"/>
    <n v="2352707000"/>
    <n v="3194868000"/>
  </r>
  <r>
    <x v="0"/>
    <x v="9"/>
    <x v="38"/>
    <x v="79"/>
    <n v="28926000"/>
    <n v="25235000"/>
    <n v="0"/>
    <n v="0"/>
    <n v="54161000"/>
  </r>
  <r>
    <x v="0"/>
    <x v="9"/>
    <x v="38"/>
    <x v="80"/>
    <n v="282754000"/>
    <n v="101261000"/>
    <n v="0"/>
    <n v="9528000"/>
    <n v="393543000"/>
  </r>
  <r>
    <x v="0"/>
    <x v="9"/>
    <x v="39"/>
    <x v="0"/>
    <s v=".."/>
    <s v=".."/>
    <s v=".."/>
    <s v=".."/>
    <s v=".."/>
  </r>
  <r>
    <x v="0"/>
    <x v="9"/>
    <x v="39"/>
    <x v="81"/>
    <n v="13692000"/>
    <n v="2551000"/>
    <n v="0"/>
    <n v="0"/>
    <n v="16243000"/>
  </r>
  <r>
    <x v="0"/>
    <x v="9"/>
    <x v="40"/>
    <x v="0"/>
    <n v="1000"/>
    <n v="0"/>
    <n v="0"/>
    <n v="0"/>
    <n v="1000"/>
  </r>
  <r>
    <x v="0"/>
    <x v="9"/>
    <x v="40"/>
    <x v="82"/>
    <n v="5000"/>
    <n v="0"/>
    <n v="0"/>
    <n v="0"/>
    <n v="5000"/>
  </r>
  <r>
    <x v="0"/>
    <x v="9"/>
    <x v="41"/>
    <x v="0"/>
    <n v="15269000"/>
    <n v="12835000"/>
    <n v="0"/>
    <n v="0"/>
    <n v="28104000"/>
  </r>
  <r>
    <x v="0"/>
    <x v="9"/>
    <x v="41"/>
    <x v="83"/>
    <n v="38730000"/>
    <n v="4833000"/>
    <n v="0"/>
    <n v="2670000"/>
    <n v="46233000"/>
  </r>
  <r>
    <x v="0"/>
    <x v="9"/>
    <x v="42"/>
    <x v="0"/>
    <n v="38652000"/>
    <n v="18827000"/>
    <n v="0"/>
    <n v="5180000"/>
    <n v="62659000"/>
  </r>
  <r>
    <x v="0"/>
    <x v="9"/>
    <x v="42"/>
    <x v="84"/>
    <n v="37436000"/>
    <n v="0"/>
    <n v="0"/>
    <n v="0"/>
    <n v="37436000"/>
  </r>
  <r>
    <x v="0"/>
    <x v="9"/>
    <x v="43"/>
    <x v="0"/>
    <s v=".."/>
    <s v=".."/>
    <s v=".."/>
    <s v=".."/>
    <s v=".."/>
  </r>
  <r>
    <x v="0"/>
    <x v="9"/>
    <x v="43"/>
    <x v="11"/>
    <s v=".."/>
    <s v=".."/>
    <s v=".."/>
    <s v=".."/>
    <s v=".."/>
  </r>
  <r>
    <x v="0"/>
    <x v="9"/>
    <x v="43"/>
    <x v="85"/>
    <s v=".."/>
    <s v=".."/>
    <s v=".."/>
    <s v=".."/>
    <s v=".."/>
  </r>
  <r>
    <x v="0"/>
    <x v="9"/>
    <x v="43"/>
    <x v="86"/>
    <s v=".."/>
    <s v=".."/>
    <s v=".."/>
    <s v=".."/>
    <s v=".."/>
  </r>
  <r>
    <x v="1"/>
    <x v="9"/>
    <x v="34"/>
    <x v="0"/>
    <n v="154150000"/>
    <n v="185924000"/>
    <n v="0"/>
    <n v="0"/>
    <n v="340074000"/>
  </r>
  <r>
    <x v="1"/>
    <x v="9"/>
    <x v="34"/>
    <x v="11"/>
    <n v="65930000"/>
    <n v="59068000"/>
    <n v="0"/>
    <n v="22365000"/>
    <n v="147363000"/>
  </r>
  <r>
    <x v="1"/>
    <x v="9"/>
    <x v="34"/>
    <x v="72"/>
    <n v="137864000"/>
    <n v="79245000"/>
    <n v="0"/>
    <n v="0"/>
    <n v="217109000"/>
  </r>
  <r>
    <x v="1"/>
    <x v="9"/>
    <x v="34"/>
    <x v="73"/>
    <n v="87147000"/>
    <n v="40948000"/>
    <n v="0"/>
    <n v="0"/>
    <n v="128095000"/>
  </r>
  <r>
    <x v="1"/>
    <x v="9"/>
    <x v="35"/>
    <x v="0"/>
    <n v="276669000"/>
    <n v="234587000"/>
    <n v="0"/>
    <n v="0"/>
    <n v="511256000"/>
  </r>
  <r>
    <x v="1"/>
    <x v="9"/>
    <x v="35"/>
    <x v="74"/>
    <n v="845432000"/>
    <n v="630265000"/>
    <n v="0"/>
    <n v="78000000"/>
    <n v="1553697000"/>
  </r>
  <r>
    <x v="1"/>
    <x v="9"/>
    <x v="35"/>
    <x v="75"/>
    <n v="307019000"/>
    <n v="207606000"/>
    <n v="0"/>
    <n v="0"/>
    <n v="514625000"/>
  </r>
  <r>
    <x v="1"/>
    <x v="9"/>
    <x v="36"/>
    <x v="0"/>
    <n v="1596611000"/>
    <n v="516648000"/>
    <n v="80853000"/>
    <n v="89963000"/>
    <n v="2284075000"/>
  </r>
  <r>
    <x v="1"/>
    <x v="9"/>
    <x v="36"/>
    <x v="76"/>
    <n v="4765167000"/>
    <n v="2798801000"/>
    <n v="0"/>
    <n v="85980000"/>
    <n v="7649948000"/>
  </r>
  <r>
    <x v="1"/>
    <x v="9"/>
    <x v="37"/>
    <x v="0"/>
    <n v="80686000"/>
    <n v="27886000"/>
    <n v="0"/>
    <n v="0"/>
    <n v="108572000"/>
  </r>
  <r>
    <x v="1"/>
    <x v="9"/>
    <x v="37"/>
    <x v="11"/>
    <n v="4906000"/>
    <n v="2092000"/>
    <n v="0"/>
    <n v="0"/>
    <n v="6998000"/>
  </r>
  <r>
    <x v="1"/>
    <x v="9"/>
    <x v="37"/>
    <x v="77"/>
    <n v="108010000"/>
    <n v="104672000"/>
    <n v="0"/>
    <n v="13484000"/>
    <n v="226166000"/>
  </r>
  <r>
    <x v="1"/>
    <x v="9"/>
    <x v="38"/>
    <x v="0"/>
    <n v="59239000"/>
    <n v="119638000"/>
    <n v="0"/>
    <n v="0"/>
    <n v="178877000"/>
  </r>
  <r>
    <x v="1"/>
    <x v="9"/>
    <x v="38"/>
    <x v="11"/>
    <n v="49406000"/>
    <n v="273070000"/>
    <n v="0"/>
    <n v="104731000"/>
    <n v="427207000"/>
  </r>
  <r>
    <x v="1"/>
    <x v="9"/>
    <x v="38"/>
    <x v="78"/>
    <n v="33496000"/>
    <n v="34923000"/>
    <n v="712000000"/>
    <n v="343416000"/>
    <n v="1123835000"/>
  </r>
  <r>
    <x v="1"/>
    <x v="9"/>
    <x v="38"/>
    <x v="79"/>
    <n v="30640000"/>
    <n v="25235000"/>
    <n v="0"/>
    <n v="0"/>
    <n v="55875000"/>
  </r>
  <r>
    <x v="1"/>
    <x v="9"/>
    <x v="38"/>
    <x v="80"/>
    <n v="287598000"/>
    <n v="85547000"/>
    <n v="0"/>
    <n v="0"/>
    <n v="373145000"/>
  </r>
  <r>
    <x v="1"/>
    <x v="9"/>
    <x v="39"/>
    <x v="0"/>
    <n v="460000"/>
    <n v="0"/>
    <n v="0"/>
    <n v="0"/>
    <n v="460000"/>
  </r>
  <r>
    <x v="1"/>
    <x v="9"/>
    <x v="39"/>
    <x v="81"/>
    <n v="13266000"/>
    <n v="2551000"/>
    <n v="0"/>
    <n v="0"/>
    <n v="15817000"/>
  </r>
  <r>
    <x v="1"/>
    <x v="9"/>
    <x v="40"/>
    <x v="0"/>
    <n v="1000"/>
    <n v="0"/>
    <n v="0"/>
    <n v="0"/>
    <n v="1000"/>
  </r>
  <r>
    <x v="1"/>
    <x v="9"/>
    <x v="40"/>
    <x v="82"/>
    <n v="5000"/>
    <n v="0"/>
    <n v="0"/>
    <n v="0"/>
    <n v="5000"/>
  </r>
  <r>
    <x v="1"/>
    <x v="9"/>
    <x v="41"/>
    <x v="0"/>
    <n v="14323000"/>
    <n v="12835000"/>
    <n v="0"/>
    <n v="0"/>
    <n v="27158000"/>
  </r>
  <r>
    <x v="1"/>
    <x v="9"/>
    <x v="41"/>
    <x v="83"/>
    <n v="32198000"/>
    <n v="4833000"/>
    <n v="0"/>
    <n v="2745000"/>
    <n v="39776000"/>
  </r>
  <r>
    <x v="1"/>
    <x v="9"/>
    <x v="42"/>
    <x v="0"/>
    <n v="31830000"/>
    <n v="14822000"/>
    <n v="0"/>
    <n v="1236000"/>
    <n v="47888000"/>
  </r>
  <r>
    <x v="1"/>
    <x v="9"/>
    <x v="42"/>
    <x v="84"/>
    <n v="34284000"/>
    <n v="0"/>
    <n v="0"/>
    <n v="0"/>
    <n v="34284000"/>
  </r>
  <r>
    <x v="1"/>
    <x v="9"/>
    <x v="43"/>
    <x v="0"/>
    <s v=".."/>
    <s v=".."/>
    <s v=".."/>
    <s v=".."/>
    <s v=".."/>
  </r>
  <r>
    <x v="1"/>
    <x v="9"/>
    <x v="43"/>
    <x v="11"/>
    <s v=".."/>
    <s v=".."/>
    <s v=".."/>
    <s v=".."/>
    <s v=".."/>
  </r>
  <r>
    <x v="1"/>
    <x v="9"/>
    <x v="43"/>
    <x v="85"/>
    <s v=".."/>
    <s v=".."/>
    <s v=".."/>
    <s v=".."/>
    <s v=".."/>
  </r>
  <r>
    <x v="1"/>
    <x v="9"/>
    <x v="43"/>
    <x v="86"/>
    <s v=".."/>
    <s v=".."/>
    <s v=".."/>
    <s v=".."/>
    <s v=".."/>
  </r>
  <r>
    <x v="2"/>
    <x v="9"/>
    <x v="34"/>
    <x v="0"/>
    <n v="141926000"/>
    <n v="194333000"/>
    <n v="0"/>
    <n v="0"/>
    <n v="336259000"/>
  </r>
  <r>
    <x v="2"/>
    <x v="9"/>
    <x v="34"/>
    <x v="11"/>
    <n v="62991000"/>
    <n v="57788000"/>
    <n v="0"/>
    <n v="32375000"/>
    <n v="153154000"/>
  </r>
  <r>
    <x v="2"/>
    <x v="9"/>
    <x v="34"/>
    <x v="72"/>
    <n v="127000000"/>
    <n v="93092000"/>
    <n v="0"/>
    <n v="0"/>
    <n v="220092000"/>
  </r>
  <r>
    <x v="2"/>
    <x v="9"/>
    <x v="34"/>
    <x v="73"/>
    <n v="81232000"/>
    <n v="45870000"/>
    <n v="0"/>
    <n v="0"/>
    <n v="127102000"/>
  </r>
  <r>
    <x v="2"/>
    <x v="9"/>
    <x v="35"/>
    <x v="0"/>
    <n v="317116000"/>
    <n v="221196000"/>
    <n v="0"/>
    <n v="190568000"/>
    <n v="728880000"/>
  </r>
  <r>
    <x v="2"/>
    <x v="9"/>
    <x v="35"/>
    <x v="74"/>
    <n v="795501000"/>
    <n v="417309000"/>
    <n v="0"/>
    <n v="41550000"/>
    <n v="1254360000"/>
  </r>
  <r>
    <x v="2"/>
    <x v="9"/>
    <x v="35"/>
    <x v="75"/>
    <n v="268836000"/>
    <n v="195689000"/>
    <n v="0"/>
    <n v="0"/>
    <n v="464525000"/>
  </r>
  <r>
    <x v="2"/>
    <x v="9"/>
    <x v="36"/>
    <x v="0"/>
    <n v="1228163000"/>
    <n v="551876000"/>
    <n v="127267000"/>
    <n v="369283000"/>
    <n v="2276589000"/>
  </r>
  <r>
    <x v="2"/>
    <x v="9"/>
    <x v="36"/>
    <x v="76"/>
    <n v="4149476000"/>
    <n v="2145930000"/>
    <n v="0"/>
    <n v="0"/>
    <n v="6295406000"/>
  </r>
  <r>
    <x v="2"/>
    <x v="9"/>
    <x v="37"/>
    <x v="0"/>
    <n v="73262000"/>
    <n v="28214000"/>
    <n v="0"/>
    <n v="12993000"/>
    <n v="114469000"/>
  </r>
  <r>
    <x v="2"/>
    <x v="9"/>
    <x v="37"/>
    <x v="11"/>
    <n v="4020000"/>
    <n v="5138000"/>
    <n v="0"/>
    <n v="2750000"/>
    <n v="11908000"/>
  </r>
  <r>
    <x v="2"/>
    <x v="9"/>
    <x v="37"/>
    <x v="77"/>
    <n v="97708000"/>
    <n v="35397000"/>
    <n v="0"/>
    <n v="0"/>
    <n v="133105000"/>
  </r>
  <r>
    <x v="2"/>
    <x v="9"/>
    <x v="38"/>
    <x v="0"/>
    <n v="69466000"/>
    <n v="122738000"/>
    <n v="0"/>
    <n v="33098000"/>
    <n v="225302000"/>
  </r>
  <r>
    <x v="2"/>
    <x v="9"/>
    <x v="38"/>
    <x v="11"/>
    <n v="50080000"/>
    <n v="169066000"/>
    <n v="0"/>
    <n v="15544000"/>
    <n v="234690000"/>
  </r>
  <r>
    <x v="2"/>
    <x v="9"/>
    <x v="38"/>
    <x v="78"/>
    <n v="32328000"/>
    <n v="2034354000"/>
    <n v="712000000"/>
    <n v="1070015000"/>
    <n v="3848697000"/>
  </r>
  <r>
    <x v="2"/>
    <x v="9"/>
    <x v="38"/>
    <x v="79"/>
    <n v="29127000"/>
    <n v="35480000"/>
    <n v="0"/>
    <n v="0"/>
    <n v="64607000"/>
  </r>
  <r>
    <x v="2"/>
    <x v="9"/>
    <x v="38"/>
    <x v="80"/>
    <n v="291148000"/>
    <n v="90500000"/>
    <n v="0"/>
    <n v="15835000"/>
    <n v="397483000"/>
  </r>
  <r>
    <x v="2"/>
    <x v="9"/>
    <x v="39"/>
    <x v="0"/>
    <n v="38000"/>
    <n v="0"/>
    <n v="0"/>
    <n v="0"/>
    <n v="38000"/>
  </r>
  <r>
    <x v="2"/>
    <x v="9"/>
    <x v="39"/>
    <x v="81"/>
    <n v="14828000"/>
    <n v="2710000"/>
    <n v="0"/>
    <n v="585000"/>
    <n v="18123000"/>
  </r>
  <r>
    <x v="2"/>
    <x v="9"/>
    <x v="40"/>
    <x v="0"/>
    <n v="1000"/>
    <n v="0"/>
    <n v="0"/>
    <n v="0"/>
    <n v="1000"/>
  </r>
  <r>
    <x v="2"/>
    <x v="9"/>
    <x v="40"/>
    <x v="82"/>
    <n v="5000"/>
    <n v="0"/>
    <n v="0"/>
    <n v="1500000000"/>
    <n v="1500005000"/>
  </r>
  <r>
    <x v="2"/>
    <x v="9"/>
    <x v="41"/>
    <x v="0"/>
    <n v="15231000"/>
    <n v="12757000"/>
    <n v="0"/>
    <n v="0"/>
    <n v="27988000"/>
  </r>
  <r>
    <x v="2"/>
    <x v="9"/>
    <x v="41"/>
    <x v="83"/>
    <n v="28595000"/>
    <n v="4709000"/>
    <n v="0"/>
    <n v="965000"/>
    <n v="34269000"/>
  </r>
  <r>
    <x v="2"/>
    <x v="9"/>
    <x v="42"/>
    <x v="0"/>
    <n v="31830000"/>
    <n v="14296000"/>
    <n v="0"/>
    <n v="1130000"/>
    <n v="47256000"/>
  </r>
  <r>
    <x v="2"/>
    <x v="9"/>
    <x v="42"/>
    <x v="84"/>
    <n v="34284000"/>
    <n v="0"/>
    <n v="0"/>
    <n v="0"/>
    <n v="34284000"/>
  </r>
  <r>
    <x v="2"/>
    <x v="9"/>
    <x v="43"/>
    <x v="0"/>
    <s v=".."/>
    <s v=".."/>
    <s v=".."/>
    <s v=".."/>
    <s v=".."/>
  </r>
  <r>
    <x v="2"/>
    <x v="9"/>
    <x v="43"/>
    <x v="11"/>
    <s v=".."/>
    <s v=".."/>
    <s v=".."/>
    <s v=".."/>
    <s v=".."/>
  </r>
  <r>
    <x v="2"/>
    <x v="9"/>
    <x v="43"/>
    <x v="85"/>
    <s v=".."/>
    <s v=".."/>
    <s v=".."/>
    <s v=".."/>
    <s v=".."/>
  </r>
  <r>
    <x v="2"/>
    <x v="9"/>
    <x v="43"/>
    <x v="86"/>
    <s v=".."/>
    <s v=".."/>
    <s v=".."/>
    <s v=".."/>
    <s v=".."/>
  </r>
  <r>
    <x v="3"/>
    <x v="9"/>
    <x v="34"/>
    <x v="0"/>
    <n v="117022000"/>
    <n v="177750000"/>
    <n v="0"/>
    <n v="0"/>
    <n v="294772000"/>
  </r>
  <r>
    <x v="3"/>
    <x v="9"/>
    <x v="34"/>
    <x v="11"/>
    <n v="61897000"/>
    <n v="71736000"/>
    <n v="0"/>
    <n v="42515000"/>
    <n v="176148000"/>
  </r>
  <r>
    <x v="3"/>
    <x v="9"/>
    <x v="34"/>
    <x v="72"/>
    <n v="126395000"/>
    <n v="134049000"/>
    <n v="0"/>
    <n v="88000"/>
    <n v="260532000"/>
  </r>
  <r>
    <x v="3"/>
    <x v="9"/>
    <x v="34"/>
    <x v="73"/>
    <n v="76796000"/>
    <n v="35091000"/>
    <n v="0"/>
    <n v="0"/>
    <n v="111887000"/>
  </r>
  <r>
    <x v="3"/>
    <x v="9"/>
    <x v="35"/>
    <x v="0"/>
    <n v="365191000"/>
    <n v="230002000"/>
    <n v="0"/>
    <n v="0"/>
    <n v="595193000"/>
  </r>
  <r>
    <x v="3"/>
    <x v="9"/>
    <x v="35"/>
    <x v="74"/>
    <n v="755492000"/>
    <n v="450151000"/>
    <n v="0"/>
    <n v="356870000"/>
    <n v="1562513000"/>
  </r>
  <r>
    <x v="3"/>
    <x v="9"/>
    <x v="35"/>
    <x v="75"/>
    <n v="255267000"/>
    <n v="203799000"/>
    <n v="0"/>
    <n v="0"/>
    <n v="459066000"/>
  </r>
  <r>
    <x v="3"/>
    <x v="9"/>
    <x v="36"/>
    <x v="0"/>
    <n v="1059503000"/>
    <n v="1077064000"/>
    <n v="137351000"/>
    <n v="421853000"/>
    <n v="2695771000"/>
  </r>
  <r>
    <x v="3"/>
    <x v="9"/>
    <x v="36"/>
    <x v="76"/>
    <n v="3871058000"/>
    <n v="1698587000"/>
    <n v="0"/>
    <n v="56272000"/>
    <n v="5625917000"/>
  </r>
  <r>
    <x v="3"/>
    <x v="9"/>
    <x v="37"/>
    <x v="0"/>
    <n v="72103000"/>
    <n v="29132000"/>
    <n v="0"/>
    <n v="21749000"/>
    <n v="122984000"/>
  </r>
  <r>
    <x v="3"/>
    <x v="9"/>
    <x v="37"/>
    <x v="11"/>
    <n v="4993000"/>
    <n v="2117000"/>
    <n v="0"/>
    <n v="0"/>
    <n v="7110000"/>
  </r>
  <r>
    <x v="3"/>
    <x v="9"/>
    <x v="37"/>
    <x v="77"/>
    <n v="100956000"/>
    <n v="37980000"/>
    <n v="0"/>
    <n v="0"/>
    <n v="138936000"/>
  </r>
  <r>
    <x v="3"/>
    <x v="9"/>
    <x v="38"/>
    <x v="0"/>
    <n v="102518000"/>
    <n v="126766000"/>
    <n v="0"/>
    <n v="14798000"/>
    <n v="244082000"/>
  </r>
  <r>
    <x v="3"/>
    <x v="9"/>
    <x v="38"/>
    <x v="11"/>
    <n v="47634000"/>
    <n v="130855000"/>
    <n v="0"/>
    <n v="58438000"/>
    <n v="236927000"/>
  </r>
  <r>
    <x v="3"/>
    <x v="9"/>
    <x v="38"/>
    <x v="78"/>
    <n v="34760000"/>
    <n v="2033472000"/>
    <n v="712000000"/>
    <n v="2329075000"/>
    <n v="5109307000"/>
  </r>
  <r>
    <x v="3"/>
    <x v="9"/>
    <x v="38"/>
    <x v="79"/>
    <n v="29020000"/>
    <n v="22894000"/>
    <n v="0"/>
    <n v="0"/>
    <n v="51914000"/>
  </r>
  <r>
    <x v="3"/>
    <x v="9"/>
    <x v="38"/>
    <x v="80"/>
    <n v="301502000"/>
    <n v="101731000"/>
    <n v="0"/>
    <n v="3206000"/>
    <n v="406439000"/>
  </r>
  <r>
    <x v="3"/>
    <x v="9"/>
    <x v="39"/>
    <x v="0"/>
    <s v=".."/>
    <s v=".."/>
    <s v=".."/>
    <s v=".."/>
    <s v=".."/>
  </r>
  <r>
    <x v="3"/>
    <x v="9"/>
    <x v="39"/>
    <x v="81"/>
    <n v="15937000"/>
    <n v="2978000"/>
    <n v="0"/>
    <n v="1745000"/>
    <n v="20660000"/>
  </r>
  <r>
    <x v="3"/>
    <x v="9"/>
    <x v="40"/>
    <x v="0"/>
    <n v="1000"/>
    <n v="0"/>
    <n v="0"/>
    <n v="0"/>
    <n v="1000"/>
  </r>
  <r>
    <x v="3"/>
    <x v="9"/>
    <x v="40"/>
    <x v="82"/>
    <n v="5000"/>
    <n v="0"/>
    <n v="0"/>
    <n v="0"/>
    <n v="5000"/>
  </r>
  <r>
    <x v="3"/>
    <x v="9"/>
    <x v="41"/>
    <x v="0"/>
    <n v="14810000"/>
    <n v="12681000"/>
    <n v="0"/>
    <n v="0"/>
    <n v="27491000"/>
  </r>
  <r>
    <x v="3"/>
    <x v="9"/>
    <x v="41"/>
    <x v="83"/>
    <n v="33006000"/>
    <n v="4663000"/>
    <n v="0"/>
    <n v="955000"/>
    <n v="38624000"/>
  </r>
  <r>
    <x v="3"/>
    <x v="9"/>
    <x v="42"/>
    <x v="0"/>
    <n v="31614000"/>
    <n v="15051000"/>
    <n v="0"/>
    <n v="2106000"/>
    <n v="48771000"/>
  </r>
  <r>
    <x v="3"/>
    <x v="9"/>
    <x v="42"/>
    <x v="84"/>
    <n v="34284000"/>
    <n v="0"/>
    <n v="0"/>
    <n v="0"/>
    <n v="34284000"/>
  </r>
  <r>
    <x v="3"/>
    <x v="9"/>
    <x v="43"/>
    <x v="0"/>
    <n v="142985000"/>
    <n v="192738000"/>
    <n v="0"/>
    <n v="0"/>
    <n v="335723000"/>
  </r>
  <r>
    <x v="3"/>
    <x v="9"/>
    <x v="43"/>
    <x v="11"/>
    <n v="14437000"/>
    <n v="19767000"/>
    <n v="0"/>
    <n v="0"/>
    <n v="34204000"/>
  </r>
  <r>
    <x v="3"/>
    <x v="9"/>
    <x v="43"/>
    <x v="85"/>
    <n v="0"/>
    <n v="24482000"/>
    <n v="0"/>
    <n v="0"/>
    <n v="24482000"/>
  </r>
  <r>
    <x v="3"/>
    <x v="9"/>
    <x v="43"/>
    <x v="86"/>
    <n v="202798000"/>
    <n v="21220000"/>
    <n v="0"/>
    <n v="0"/>
    <n v="224018000"/>
  </r>
  <r>
    <x v="4"/>
    <x v="9"/>
    <x v="34"/>
    <x v="0"/>
    <n v="80952000"/>
    <n v="94899000"/>
    <n v="0"/>
    <n v="0"/>
    <n v="175851000"/>
  </r>
  <r>
    <x v="4"/>
    <x v="9"/>
    <x v="34"/>
    <x v="11"/>
    <n v="41814000"/>
    <n v="30478000"/>
    <n v="0"/>
    <n v="258760000"/>
    <n v="331052000"/>
  </r>
  <r>
    <x v="4"/>
    <x v="9"/>
    <x v="34"/>
    <x v="72"/>
    <n v="114077000"/>
    <n v="233915000"/>
    <n v="0"/>
    <n v="1092000"/>
    <n v="349084000"/>
  </r>
  <r>
    <x v="4"/>
    <x v="9"/>
    <x v="34"/>
    <x v="73"/>
    <n v="64872000"/>
    <n v="41332000"/>
    <n v="0"/>
    <n v="269257000"/>
    <n v="375461000"/>
  </r>
  <r>
    <x v="4"/>
    <x v="9"/>
    <x v="35"/>
    <x v="0"/>
    <n v="345774000"/>
    <n v="230338000"/>
    <n v="0"/>
    <n v="139275000"/>
    <n v="715387000"/>
  </r>
  <r>
    <x v="4"/>
    <x v="9"/>
    <x v="35"/>
    <x v="74"/>
    <n v="718522000"/>
    <n v="436170000"/>
    <n v="0"/>
    <n v="81521000"/>
    <n v="1236213000"/>
  </r>
  <r>
    <x v="4"/>
    <x v="9"/>
    <x v="35"/>
    <x v="75"/>
    <n v="269811000"/>
    <n v="216133000"/>
    <n v="0"/>
    <n v="2161313000"/>
    <n v="2647257000"/>
  </r>
  <r>
    <x v="4"/>
    <x v="9"/>
    <x v="36"/>
    <x v="0"/>
    <n v="844176000"/>
    <n v="653162000"/>
    <n v="122197000"/>
    <n v="25832000"/>
    <n v="1645367000"/>
  </r>
  <r>
    <x v="4"/>
    <x v="9"/>
    <x v="36"/>
    <x v="76"/>
    <n v="3548631000"/>
    <n v="2704790000"/>
    <n v="0"/>
    <n v="142416000"/>
    <n v="6395837000"/>
  </r>
  <r>
    <x v="4"/>
    <x v="9"/>
    <x v="37"/>
    <x v="0"/>
    <n v="78230000"/>
    <n v="32778000"/>
    <n v="0"/>
    <n v="0"/>
    <n v="111008000"/>
  </r>
  <r>
    <x v="4"/>
    <x v="9"/>
    <x v="37"/>
    <x v="11"/>
    <n v="4065000"/>
    <n v="23562000"/>
    <n v="0"/>
    <n v="0"/>
    <n v="27627000"/>
  </r>
  <r>
    <x v="4"/>
    <x v="9"/>
    <x v="37"/>
    <x v="77"/>
    <n v="88854000"/>
    <n v="43686000"/>
    <n v="0"/>
    <n v="33950000"/>
    <n v="166490000"/>
  </r>
  <r>
    <x v="4"/>
    <x v="9"/>
    <x v="38"/>
    <x v="0"/>
    <n v="116155000"/>
    <n v="134973000"/>
    <n v="0"/>
    <n v="13200000"/>
    <n v="264328000"/>
  </r>
  <r>
    <x v="4"/>
    <x v="9"/>
    <x v="38"/>
    <x v="11"/>
    <n v="38988000"/>
    <n v="106631000"/>
    <n v="0"/>
    <n v="39522000"/>
    <n v="185141000"/>
  </r>
  <r>
    <x v="4"/>
    <x v="9"/>
    <x v="38"/>
    <x v="78"/>
    <n v="29778000"/>
    <n v="37680000"/>
    <n v="700000000"/>
    <n v="2703085000"/>
    <n v="3470543000"/>
  </r>
  <r>
    <x v="4"/>
    <x v="9"/>
    <x v="38"/>
    <x v="79"/>
    <n v="25990000"/>
    <n v="25658000"/>
    <n v="0"/>
    <n v="0"/>
    <n v="51648000"/>
  </r>
  <r>
    <x v="4"/>
    <x v="9"/>
    <x v="38"/>
    <x v="80"/>
    <n v="287143000"/>
    <n v="94205000"/>
    <n v="0"/>
    <n v="5946000"/>
    <n v="387294000"/>
  </r>
  <r>
    <x v="4"/>
    <x v="9"/>
    <x v="39"/>
    <x v="0"/>
    <s v=".."/>
    <s v=".."/>
    <s v=".."/>
    <s v=".."/>
    <s v=".."/>
  </r>
  <r>
    <x v="4"/>
    <x v="9"/>
    <x v="39"/>
    <x v="81"/>
    <n v="15659000"/>
    <n v="2619000"/>
    <n v="0"/>
    <n v="355000"/>
    <n v="18633000"/>
  </r>
  <r>
    <x v="4"/>
    <x v="9"/>
    <x v="40"/>
    <x v="0"/>
    <n v="1000"/>
    <n v="0"/>
    <n v="0"/>
    <n v="0"/>
    <n v="1000"/>
  </r>
  <r>
    <x v="4"/>
    <x v="9"/>
    <x v="40"/>
    <x v="82"/>
    <n v="5000"/>
    <n v="0"/>
    <n v="0"/>
    <n v="0"/>
    <n v="5000"/>
  </r>
  <r>
    <x v="4"/>
    <x v="9"/>
    <x v="41"/>
    <x v="0"/>
    <n v="13628000"/>
    <n v="6071000"/>
    <n v="0"/>
    <n v="0"/>
    <n v="19699000"/>
  </r>
  <r>
    <x v="4"/>
    <x v="9"/>
    <x v="41"/>
    <x v="83"/>
    <n v="28557000"/>
    <n v="8152000"/>
    <n v="0"/>
    <n v="1025000"/>
    <n v="37734000"/>
  </r>
  <r>
    <x v="4"/>
    <x v="9"/>
    <x v="42"/>
    <x v="0"/>
    <n v="28646000"/>
    <n v="16142000"/>
    <n v="0"/>
    <n v="325000"/>
    <n v="45113000"/>
  </r>
  <r>
    <x v="4"/>
    <x v="9"/>
    <x v="42"/>
    <x v="84"/>
    <n v="30897000"/>
    <n v="0"/>
    <n v="0"/>
    <n v="0"/>
    <n v="30897000"/>
  </r>
  <r>
    <x v="4"/>
    <x v="9"/>
    <x v="43"/>
    <x v="0"/>
    <n v="128649000"/>
    <n v="187620000"/>
    <n v="0"/>
    <n v="0"/>
    <n v="316269000"/>
  </r>
  <r>
    <x v="4"/>
    <x v="9"/>
    <x v="43"/>
    <x v="11"/>
    <n v="13424000"/>
    <n v="29597000"/>
    <n v="0"/>
    <n v="0"/>
    <n v="43021000"/>
  </r>
  <r>
    <x v="4"/>
    <x v="9"/>
    <x v="43"/>
    <x v="85"/>
    <n v="0"/>
    <n v="36443000"/>
    <n v="0"/>
    <n v="0"/>
    <n v="36443000"/>
  </r>
  <r>
    <x v="4"/>
    <x v="9"/>
    <x v="43"/>
    <x v="86"/>
    <n v="202587000"/>
    <n v="31554000"/>
    <n v="0"/>
    <n v="0"/>
    <n v="234141000"/>
  </r>
  <r>
    <x v="0"/>
    <x v="10"/>
    <x v="44"/>
    <x v="0"/>
    <n v="909321000"/>
    <n v="953746000"/>
    <n v="3406000"/>
    <n v="809299000"/>
    <n v="2675772000"/>
  </r>
  <r>
    <x v="0"/>
    <x v="10"/>
    <x v="44"/>
    <x v="11"/>
    <n v="108051000"/>
    <n v="22373000"/>
    <n v="0"/>
    <n v="0"/>
    <n v="130424000"/>
  </r>
  <r>
    <x v="0"/>
    <x v="10"/>
    <x v="44"/>
    <x v="87"/>
    <n v="5227751000"/>
    <n v="4424606000"/>
    <n v="14287000"/>
    <n v="142415000"/>
    <n v="9809059000"/>
  </r>
  <r>
    <x v="0"/>
    <x v="10"/>
    <x v="44"/>
    <x v="88"/>
    <n v="2608933000"/>
    <n v="6286662000"/>
    <n v="7253000"/>
    <n v="27290000"/>
    <n v="8930138000"/>
  </r>
  <r>
    <x v="0"/>
    <x v="10"/>
    <x v="45"/>
    <x v="0"/>
    <n v="13149000"/>
    <n v="9127000"/>
    <n v="1000"/>
    <n v="0"/>
    <n v="22277000"/>
  </r>
  <r>
    <x v="0"/>
    <x v="10"/>
    <x v="45"/>
    <x v="89"/>
    <n v="37625000"/>
    <n v="20741000"/>
    <n v="2000"/>
    <n v="290000"/>
    <n v="58658000"/>
  </r>
  <r>
    <x v="0"/>
    <x v="10"/>
    <x v="46"/>
    <x v="0"/>
    <n v="1653000"/>
    <n v="233000"/>
    <n v="1000"/>
    <n v="210000"/>
    <n v="2097000"/>
  </r>
  <r>
    <x v="0"/>
    <x v="10"/>
    <x v="46"/>
    <x v="90"/>
    <n v="102000"/>
    <n v="2296000"/>
    <n v="1000"/>
    <n v="0"/>
    <n v="2399000"/>
  </r>
  <r>
    <x v="0"/>
    <x v="10"/>
    <x v="47"/>
    <x v="0"/>
    <n v="11608000"/>
    <n v="3914000"/>
    <n v="0"/>
    <n v="0"/>
    <n v="15522000"/>
  </r>
  <r>
    <x v="0"/>
    <x v="10"/>
    <x v="47"/>
    <x v="91"/>
    <n v="0"/>
    <n v="8307000"/>
    <n v="0"/>
    <n v="0"/>
    <n v="8307000"/>
  </r>
  <r>
    <x v="0"/>
    <x v="10"/>
    <x v="48"/>
    <x v="6"/>
    <n v="18925000"/>
    <n v="27305000"/>
    <n v="0"/>
    <n v="787000"/>
    <n v="47017000"/>
  </r>
  <r>
    <x v="1"/>
    <x v="10"/>
    <x v="44"/>
    <x v="0"/>
    <n v="842324000"/>
    <n v="1405827000"/>
    <n v="3406000"/>
    <n v="1376246000"/>
    <n v="3627803000"/>
  </r>
  <r>
    <x v="1"/>
    <x v="10"/>
    <x v="44"/>
    <x v="11"/>
    <n v="105820000"/>
    <n v="21284000"/>
    <n v="0"/>
    <n v="0"/>
    <n v="127104000"/>
  </r>
  <r>
    <x v="1"/>
    <x v="10"/>
    <x v="44"/>
    <x v="87"/>
    <n v="5293251000"/>
    <n v="4484012000"/>
    <n v="13773000"/>
    <n v="92690000"/>
    <n v="9883726000"/>
  </r>
  <r>
    <x v="1"/>
    <x v="10"/>
    <x v="44"/>
    <x v="88"/>
    <n v="2465805000"/>
    <n v="6102931000"/>
    <n v="7053000"/>
    <n v="45565000"/>
    <n v="8621354000"/>
  </r>
  <r>
    <x v="1"/>
    <x v="10"/>
    <x v="45"/>
    <x v="0"/>
    <n v="11646000"/>
    <n v="9127000"/>
    <n v="1000"/>
    <n v="0"/>
    <n v="20774000"/>
  </r>
  <r>
    <x v="1"/>
    <x v="10"/>
    <x v="45"/>
    <x v="89"/>
    <n v="36727000"/>
    <n v="32731000"/>
    <n v="2000"/>
    <n v="1155000"/>
    <n v="70615000"/>
  </r>
  <r>
    <x v="1"/>
    <x v="10"/>
    <x v="46"/>
    <x v="0"/>
    <n v="1562000"/>
    <n v="233000"/>
    <n v="1000"/>
    <n v="210000"/>
    <n v="2006000"/>
  </r>
  <r>
    <x v="1"/>
    <x v="10"/>
    <x v="46"/>
    <x v="90"/>
    <n v="102000"/>
    <n v="2296000"/>
    <n v="1000"/>
    <n v="0"/>
    <n v="2399000"/>
  </r>
  <r>
    <x v="1"/>
    <x v="10"/>
    <x v="47"/>
    <x v="0"/>
    <n v="11302000"/>
    <n v="3914000"/>
    <n v="0"/>
    <n v="0"/>
    <n v="15216000"/>
  </r>
  <r>
    <x v="1"/>
    <x v="10"/>
    <x v="47"/>
    <x v="91"/>
    <n v="0"/>
    <n v="8307000"/>
    <n v="0"/>
    <n v="0"/>
    <n v="8307000"/>
  </r>
  <r>
    <x v="1"/>
    <x v="10"/>
    <x v="48"/>
    <x v="6"/>
    <n v="0"/>
    <n v="28092000"/>
    <n v="0"/>
    <n v="0"/>
    <n v="28092000"/>
  </r>
  <r>
    <x v="2"/>
    <x v="10"/>
    <x v="44"/>
    <x v="0"/>
    <n v="952408000"/>
    <n v="1700091000"/>
    <n v="3406000"/>
    <n v="2020058000"/>
    <n v="4675963000"/>
  </r>
  <r>
    <x v="2"/>
    <x v="10"/>
    <x v="44"/>
    <x v="11"/>
    <n v="93414000"/>
    <n v="16293000"/>
    <n v="0"/>
    <n v="0"/>
    <n v="109707000"/>
  </r>
  <r>
    <x v="2"/>
    <x v="10"/>
    <x v="44"/>
    <x v="87"/>
    <n v="5493343000"/>
    <n v="4465821000"/>
    <n v="14151000"/>
    <n v="196987000"/>
    <n v="10170302000"/>
  </r>
  <r>
    <x v="2"/>
    <x v="10"/>
    <x v="44"/>
    <x v="88"/>
    <n v="2321858000"/>
    <n v="6726739000"/>
    <n v="7044000"/>
    <n v="35765000"/>
    <n v="9091406000"/>
  </r>
  <r>
    <x v="2"/>
    <x v="10"/>
    <x v="45"/>
    <x v="0"/>
    <n v="12001000"/>
    <n v="8952000"/>
    <n v="1000"/>
    <n v="675000"/>
    <n v="21629000"/>
  </r>
  <r>
    <x v="2"/>
    <x v="10"/>
    <x v="45"/>
    <x v="89"/>
    <n v="37658000"/>
    <n v="48624000"/>
    <n v="2000"/>
    <n v="4600000"/>
    <n v="90884000"/>
  </r>
  <r>
    <x v="2"/>
    <x v="10"/>
    <x v="46"/>
    <x v="0"/>
    <n v="1063000"/>
    <n v="227000"/>
    <n v="1000"/>
    <n v="210000"/>
    <n v="1501000"/>
  </r>
  <r>
    <x v="2"/>
    <x v="10"/>
    <x v="46"/>
    <x v="90"/>
    <n v="102000"/>
    <n v="3617000"/>
    <n v="1000"/>
    <n v="0"/>
    <n v="3720000"/>
  </r>
  <r>
    <x v="2"/>
    <x v="10"/>
    <x v="47"/>
    <x v="0"/>
    <n v="10775000"/>
    <n v="3824000"/>
    <n v="0"/>
    <n v="0"/>
    <n v="14599000"/>
  </r>
  <r>
    <x v="2"/>
    <x v="10"/>
    <x v="47"/>
    <x v="91"/>
    <n v="0"/>
    <n v="8129000"/>
    <n v="0"/>
    <n v="0"/>
    <n v="8129000"/>
  </r>
  <r>
    <x v="2"/>
    <x v="10"/>
    <x v="48"/>
    <x v="6"/>
    <s v=".."/>
    <s v=".."/>
    <s v=".."/>
    <s v=".."/>
    <s v=".."/>
  </r>
  <r>
    <x v="3"/>
    <x v="10"/>
    <x v="44"/>
    <x v="0"/>
    <n v="973874000"/>
    <n v="892347000"/>
    <n v="3213000"/>
    <n v="926375000"/>
    <n v="2795809000"/>
  </r>
  <r>
    <x v="3"/>
    <x v="10"/>
    <x v="44"/>
    <x v="11"/>
    <n v="92571000"/>
    <n v="17746000"/>
    <n v="0"/>
    <n v="0"/>
    <n v="110317000"/>
  </r>
  <r>
    <x v="3"/>
    <x v="10"/>
    <x v="44"/>
    <x v="87"/>
    <n v="5013189000"/>
    <n v="4474191000"/>
    <n v="12773000"/>
    <n v="76391000"/>
    <n v="9576544000"/>
  </r>
  <r>
    <x v="3"/>
    <x v="10"/>
    <x v="44"/>
    <x v="88"/>
    <n v="2034375000"/>
    <n v="5773931000"/>
    <n v="6400000"/>
    <n v="49671000"/>
    <n v="7864377000"/>
  </r>
  <r>
    <x v="3"/>
    <x v="10"/>
    <x v="45"/>
    <x v="0"/>
    <n v="11741000"/>
    <n v="9351000"/>
    <n v="1000"/>
    <n v="0"/>
    <n v="21093000"/>
  </r>
  <r>
    <x v="3"/>
    <x v="10"/>
    <x v="45"/>
    <x v="89"/>
    <n v="39345000"/>
    <n v="35037000"/>
    <n v="2000"/>
    <n v="4785000"/>
    <n v="79169000"/>
  </r>
  <r>
    <x v="3"/>
    <x v="10"/>
    <x v="46"/>
    <x v="0"/>
    <n v="1063000"/>
    <n v="227000"/>
    <n v="1000"/>
    <n v="0"/>
    <n v="1291000"/>
  </r>
  <r>
    <x v="3"/>
    <x v="10"/>
    <x v="46"/>
    <x v="90"/>
    <n v="102000"/>
    <n v="8331000"/>
    <n v="1000"/>
    <n v="0"/>
    <n v="8434000"/>
  </r>
  <r>
    <x v="3"/>
    <x v="10"/>
    <x v="47"/>
    <x v="0"/>
    <n v="10775000"/>
    <n v="3772000"/>
    <n v="0"/>
    <n v="0"/>
    <n v="14547000"/>
  </r>
  <r>
    <x v="3"/>
    <x v="10"/>
    <x v="47"/>
    <x v="91"/>
    <n v="0"/>
    <n v="10518000"/>
    <n v="0"/>
    <n v="0"/>
    <n v="10518000"/>
  </r>
  <r>
    <x v="3"/>
    <x v="10"/>
    <x v="48"/>
    <x v="6"/>
    <s v=".."/>
    <s v=".."/>
    <s v=".."/>
    <s v=".."/>
    <s v=".."/>
  </r>
  <r>
    <x v="4"/>
    <x v="10"/>
    <x v="44"/>
    <x v="0"/>
    <n v="683130000"/>
    <n v="1000662000"/>
    <n v="3213000"/>
    <n v="1349064000"/>
    <n v="3036069000"/>
  </r>
  <r>
    <x v="4"/>
    <x v="10"/>
    <x v="44"/>
    <x v="11"/>
    <n v="83736000"/>
    <n v="17387000"/>
    <n v="0"/>
    <n v="564305000"/>
    <n v="665428000"/>
  </r>
  <r>
    <x v="4"/>
    <x v="10"/>
    <x v="44"/>
    <x v="87"/>
    <n v="4743239000"/>
    <n v="4155308000"/>
    <n v="12545000"/>
    <n v="50580000"/>
    <n v="8961672000"/>
  </r>
  <r>
    <x v="4"/>
    <x v="10"/>
    <x v="44"/>
    <x v="88"/>
    <n v="1904789000"/>
    <n v="5415078000"/>
    <n v="6123000"/>
    <n v="225853000"/>
    <n v="7551843000"/>
  </r>
  <r>
    <x v="4"/>
    <x v="10"/>
    <x v="45"/>
    <x v="0"/>
    <n v="11668000"/>
    <n v="8701000"/>
    <n v="1000"/>
    <n v="0"/>
    <n v="20370000"/>
  </r>
  <r>
    <x v="4"/>
    <x v="10"/>
    <x v="45"/>
    <x v="89"/>
    <n v="35811000"/>
    <n v="24457000"/>
    <n v="2000"/>
    <n v="432000"/>
    <n v="60702000"/>
  </r>
  <r>
    <x v="4"/>
    <x v="10"/>
    <x v="46"/>
    <x v="0"/>
    <n v="1014000"/>
    <n v="317000"/>
    <n v="1000"/>
    <n v="0"/>
    <n v="1332000"/>
  </r>
  <r>
    <x v="4"/>
    <x v="10"/>
    <x v="46"/>
    <x v="90"/>
    <n v="102000"/>
    <n v="3058000"/>
    <n v="1000"/>
    <n v="0"/>
    <n v="3161000"/>
  </r>
  <r>
    <x v="4"/>
    <x v="10"/>
    <x v="47"/>
    <x v="0"/>
    <n v="7498000"/>
    <n v="3708000"/>
    <n v="0"/>
    <n v="0"/>
    <n v="11206000"/>
  </r>
  <r>
    <x v="4"/>
    <x v="10"/>
    <x v="47"/>
    <x v="91"/>
    <n v="0"/>
    <n v="8030000"/>
    <n v="0"/>
    <n v="0"/>
    <n v="8030000"/>
  </r>
  <r>
    <x v="4"/>
    <x v="10"/>
    <x v="48"/>
    <x v="6"/>
    <s v=".."/>
    <s v=".."/>
    <s v=".."/>
    <s v=".."/>
    <s v=".."/>
  </r>
  <r>
    <x v="0"/>
    <x v="11"/>
    <x v="49"/>
    <x v="0"/>
    <n v="8027894000"/>
    <n v="304591000"/>
    <n v="0"/>
    <n v="0"/>
    <n v="8332485000"/>
  </r>
  <r>
    <x v="0"/>
    <x v="11"/>
    <x v="49"/>
    <x v="11"/>
    <n v="1116204000"/>
    <n v="1948628000"/>
    <n v="0"/>
    <n v="1103243000"/>
    <n v="4168075000"/>
  </r>
  <r>
    <x v="0"/>
    <x v="11"/>
    <x v="49"/>
    <x v="92"/>
    <n v="106975000"/>
    <n v="113312000"/>
    <n v="0"/>
    <n v="0"/>
    <n v="220287000"/>
  </r>
  <r>
    <x v="0"/>
    <x v="11"/>
    <x v="49"/>
    <x v="93"/>
    <n v="16410898000"/>
    <n v="2417875000"/>
    <n v="0"/>
    <n v="22994567000"/>
    <n v="41823340000"/>
  </r>
  <r>
    <x v="0"/>
    <x v="11"/>
    <x v="49"/>
    <x v="94"/>
    <n v="5154111000"/>
    <n v="41873742000"/>
    <n v="0"/>
    <n v="832884000"/>
    <n v="47860737000"/>
  </r>
  <r>
    <x v="0"/>
    <x v="11"/>
    <x v="49"/>
    <x v="95"/>
    <n v="15592000"/>
    <n v="815246000"/>
    <n v="0"/>
    <n v="42793000"/>
    <n v="873631000"/>
  </r>
  <r>
    <x v="0"/>
    <x v="11"/>
    <x v="49"/>
    <x v="96"/>
    <n v="7394000"/>
    <n v="476884000"/>
    <n v="0"/>
    <n v="329547000"/>
    <n v="813825000"/>
  </r>
  <r>
    <x v="0"/>
    <x v="11"/>
    <x v="49"/>
    <x v="97"/>
    <n v="39133766000"/>
    <n v="15605351000"/>
    <n v="0"/>
    <n v="1648913000"/>
    <n v="56388030000"/>
  </r>
  <r>
    <x v="0"/>
    <x v="11"/>
    <x v="49"/>
    <x v="98"/>
    <n v="833021000"/>
    <n v="165799000"/>
    <n v="0"/>
    <n v="4700000"/>
    <n v="1003520000"/>
  </r>
  <r>
    <x v="0"/>
    <x v="11"/>
    <x v="49"/>
    <x v="99"/>
    <n v="0"/>
    <n v="21890229000"/>
    <n v="0"/>
    <n v="0"/>
    <n v="21890229000"/>
  </r>
  <r>
    <x v="0"/>
    <x v="11"/>
    <x v="50"/>
    <x v="0"/>
    <s v=".."/>
    <s v=".."/>
    <s v=".."/>
    <s v=".."/>
    <s v=".."/>
  </r>
  <r>
    <x v="0"/>
    <x v="11"/>
    <x v="50"/>
    <x v="100"/>
    <s v=".."/>
    <s v=".."/>
    <s v=".."/>
    <s v=".."/>
    <s v=".."/>
  </r>
  <r>
    <x v="0"/>
    <x v="11"/>
    <x v="51"/>
    <x v="0"/>
    <n v="23731000"/>
    <n v="11530000"/>
    <n v="0"/>
    <n v="0"/>
    <n v="35261000"/>
  </r>
  <r>
    <x v="0"/>
    <x v="11"/>
    <x v="51"/>
    <x v="101"/>
    <n v="54134000"/>
    <n v="383900000"/>
    <n v="0"/>
    <n v="4784000"/>
    <n v="442818000"/>
  </r>
  <r>
    <x v="0"/>
    <x v="11"/>
    <x v="52"/>
    <x v="0"/>
    <n v="26029000"/>
    <n v="4646000"/>
    <n v="0"/>
    <n v="0"/>
    <n v="30675000"/>
  </r>
  <r>
    <x v="0"/>
    <x v="11"/>
    <x v="52"/>
    <x v="102"/>
    <n v="2767000"/>
    <n v="1550000"/>
    <n v="0"/>
    <n v="0"/>
    <n v="4317000"/>
  </r>
  <r>
    <x v="1"/>
    <x v="11"/>
    <x v="49"/>
    <x v="0"/>
    <n v="7786140000"/>
    <n v="304591000"/>
    <n v="0"/>
    <n v="0"/>
    <n v="8090731000"/>
  </r>
  <r>
    <x v="1"/>
    <x v="11"/>
    <x v="49"/>
    <x v="11"/>
    <n v="1040147000"/>
    <n v="790606000"/>
    <n v="0"/>
    <n v="78000000"/>
    <n v="1908753000"/>
  </r>
  <r>
    <x v="1"/>
    <x v="11"/>
    <x v="49"/>
    <x v="92"/>
    <n v="108482000"/>
    <n v="156806000"/>
    <n v="0"/>
    <n v="0"/>
    <n v="265288000"/>
  </r>
  <r>
    <x v="1"/>
    <x v="11"/>
    <x v="49"/>
    <x v="93"/>
    <n v="15846560000"/>
    <n v="2174000000"/>
    <n v="0"/>
    <n v="7757298000"/>
    <n v="25777858000"/>
  </r>
  <r>
    <x v="1"/>
    <x v="11"/>
    <x v="49"/>
    <x v="94"/>
    <n v="658249000"/>
    <n v="25744947000"/>
    <n v="0"/>
    <n v="3529441000"/>
    <n v="29932637000"/>
  </r>
  <r>
    <x v="1"/>
    <x v="11"/>
    <x v="49"/>
    <x v="95"/>
    <n v="15154000"/>
    <n v="143477000"/>
    <n v="0"/>
    <n v="0"/>
    <n v="158631000"/>
  </r>
  <r>
    <x v="1"/>
    <x v="11"/>
    <x v="49"/>
    <x v="96"/>
    <n v="8628000"/>
    <n v="464965000"/>
    <n v="0"/>
    <n v="329547000"/>
    <n v="803140000"/>
  </r>
  <r>
    <x v="1"/>
    <x v="11"/>
    <x v="49"/>
    <x v="97"/>
    <n v="34863842000"/>
    <n v="11561372000"/>
    <n v="0"/>
    <n v="2885136000"/>
    <n v="49310350000"/>
  </r>
  <r>
    <x v="1"/>
    <x v="11"/>
    <x v="49"/>
    <x v="98"/>
    <n v="813408000"/>
    <n v="183674000"/>
    <n v="0"/>
    <n v="80000000"/>
    <n v="1077082000"/>
  </r>
  <r>
    <x v="1"/>
    <x v="11"/>
    <x v="49"/>
    <x v="99"/>
    <n v="0"/>
    <n v="17128992000"/>
    <n v="0"/>
    <n v="0"/>
    <n v="17128992000"/>
  </r>
  <r>
    <x v="1"/>
    <x v="11"/>
    <x v="50"/>
    <x v="0"/>
    <s v=".."/>
    <s v=".."/>
    <s v=".."/>
    <s v=".."/>
    <s v=".."/>
  </r>
  <r>
    <x v="1"/>
    <x v="11"/>
    <x v="50"/>
    <x v="100"/>
    <s v=".."/>
    <s v=".."/>
    <s v=".."/>
    <s v=".."/>
    <s v=".."/>
  </r>
  <r>
    <x v="1"/>
    <x v="11"/>
    <x v="51"/>
    <x v="0"/>
    <n v="23741000"/>
    <n v="11530000"/>
    <n v="0"/>
    <n v="0"/>
    <n v="35271000"/>
  </r>
  <r>
    <x v="1"/>
    <x v="11"/>
    <x v="51"/>
    <x v="101"/>
    <n v="46725000"/>
    <n v="385311000"/>
    <n v="0"/>
    <n v="20714000"/>
    <n v="452750000"/>
  </r>
  <r>
    <x v="1"/>
    <x v="11"/>
    <x v="52"/>
    <x v="0"/>
    <s v=".."/>
    <s v=".."/>
    <s v=".."/>
    <s v=".."/>
    <s v=".."/>
  </r>
  <r>
    <x v="1"/>
    <x v="11"/>
    <x v="52"/>
    <x v="102"/>
    <s v=".."/>
    <s v=".."/>
    <s v=".."/>
    <s v=".."/>
    <s v=".."/>
  </r>
  <r>
    <x v="2"/>
    <x v="11"/>
    <x v="49"/>
    <x v="0"/>
    <n v="6334873000"/>
    <n v="303008000"/>
    <n v="0"/>
    <n v="0"/>
    <n v="6637881000"/>
  </r>
  <r>
    <x v="2"/>
    <x v="11"/>
    <x v="49"/>
    <x v="11"/>
    <n v="1009371000"/>
    <n v="613205000"/>
    <n v="0"/>
    <n v="810978000"/>
    <n v="2433554000"/>
  </r>
  <r>
    <x v="2"/>
    <x v="11"/>
    <x v="49"/>
    <x v="92"/>
    <n v="104314000"/>
    <n v="190550000"/>
    <n v="0"/>
    <n v="0"/>
    <n v="294864000"/>
  </r>
  <r>
    <x v="2"/>
    <x v="11"/>
    <x v="49"/>
    <x v="93"/>
    <n v="7603447000"/>
    <n v="3377267000"/>
    <n v="0"/>
    <n v="8351610000"/>
    <n v="19332324000"/>
  </r>
  <r>
    <x v="2"/>
    <x v="11"/>
    <x v="49"/>
    <x v="94"/>
    <n v="601918000"/>
    <n v="16147084000"/>
    <n v="0"/>
    <n v="770000000"/>
    <n v="17519002000"/>
  </r>
  <r>
    <x v="2"/>
    <x v="11"/>
    <x v="49"/>
    <x v="95"/>
    <n v="14418000"/>
    <n v="101083000"/>
    <n v="0"/>
    <n v="0"/>
    <n v="115501000"/>
  </r>
  <r>
    <x v="2"/>
    <x v="11"/>
    <x v="49"/>
    <x v="96"/>
    <n v="7820000"/>
    <n v="522249000"/>
    <n v="0"/>
    <n v="300000000"/>
    <n v="830069000"/>
  </r>
  <r>
    <x v="2"/>
    <x v="11"/>
    <x v="49"/>
    <x v="97"/>
    <n v="29746876000"/>
    <n v="10326322000"/>
    <n v="0"/>
    <n v="1959739000"/>
    <n v="42032937000"/>
  </r>
  <r>
    <x v="2"/>
    <x v="11"/>
    <x v="49"/>
    <x v="98"/>
    <n v="769123000"/>
    <n v="111256000"/>
    <n v="0"/>
    <n v="0"/>
    <n v="880379000"/>
  </r>
  <r>
    <x v="2"/>
    <x v="11"/>
    <x v="49"/>
    <x v="99"/>
    <n v="0"/>
    <n v="10483474000"/>
    <n v="0"/>
    <n v="0"/>
    <n v="10483474000"/>
  </r>
  <r>
    <x v="2"/>
    <x v="11"/>
    <x v="50"/>
    <x v="0"/>
    <s v=".."/>
    <s v=".."/>
    <s v=".."/>
    <s v=".."/>
    <s v=".."/>
  </r>
  <r>
    <x v="2"/>
    <x v="11"/>
    <x v="50"/>
    <x v="100"/>
    <s v=".."/>
    <s v=".."/>
    <s v=".."/>
    <s v=".."/>
    <s v=".."/>
  </r>
  <r>
    <x v="2"/>
    <x v="11"/>
    <x v="51"/>
    <x v="0"/>
    <n v="28399000"/>
    <n v="11326000"/>
    <n v="0"/>
    <n v="0"/>
    <n v="39725000"/>
  </r>
  <r>
    <x v="2"/>
    <x v="11"/>
    <x v="51"/>
    <x v="101"/>
    <n v="44512000"/>
    <n v="376796000"/>
    <n v="0"/>
    <n v="0"/>
    <n v="421308000"/>
  </r>
  <r>
    <x v="2"/>
    <x v="11"/>
    <x v="52"/>
    <x v="0"/>
    <s v=".."/>
    <s v=".."/>
    <s v=".."/>
    <s v=".."/>
    <s v=".."/>
  </r>
  <r>
    <x v="2"/>
    <x v="11"/>
    <x v="52"/>
    <x v="102"/>
    <s v=".."/>
    <s v=".."/>
    <s v=".."/>
    <s v=".."/>
    <s v=".."/>
  </r>
  <r>
    <x v="3"/>
    <x v="11"/>
    <x v="49"/>
    <x v="0"/>
    <n v="7970904000"/>
    <n v="303006000"/>
    <n v="0"/>
    <n v="23500000"/>
    <n v="8297410000"/>
  </r>
  <r>
    <x v="3"/>
    <x v="11"/>
    <x v="49"/>
    <x v="11"/>
    <n v="990264000"/>
    <n v="470755000"/>
    <n v="0"/>
    <n v="579311000"/>
    <n v="2040330000"/>
  </r>
  <r>
    <x v="3"/>
    <x v="11"/>
    <x v="49"/>
    <x v="92"/>
    <n v="100331000"/>
    <n v="124739000"/>
    <n v="0"/>
    <n v="0"/>
    <n v="225070000"/>
  </r>
  <r>
    <x v="3"/>
    <x v="11"/>
    <x v="49"/>
    <x v="93"/>
    <n v="5241596000"/>
    <n v="4788173000"/>
    <n v="0"/>
    <n v="15869319000"/>
    <n v="25899088000"/>
  </r>
  <r>
    <x v="3"/>
    <x v="11"/>
    <x v="49"/>
    <x v="94"/>
    <n v="609521000"/>
    <n v="16854023000"/>
    <n v="0"/>
    <n v="0"/>
    <n v="17463544000"/>
  </r>
  <r>
    <x v="3"/>
    <x v="11"/>
    <x v="49"/>
    <x v="95"/>
    <n v="15678000"/>
    <n v="247319000"/>
    <n v="0"/>
    <n v="0"/>
    <n v="262997000"/>
  </r>
  <r>
    <x v="3"/>
    <x v="11"/>
    <x v="49"/>
    <x v="96"/>
    <n v="7680000"/>
    <n v="463035000"/>
    <n v="0"/>
    <n v="300000000"/>
    <n v="770715000"/>
  </r>
  <r>
    <x v="3"/>
    <x v="11"/>
    <x v="49"/>
    <x v="97"/>
    <n v="27198265000"/>
    <n v="5249124000"/>
    <n v="0"/>
    <n v="48696000"/>
    <n v="32496085000"/>
  </r>
  <r>
    <x v="3"/>
    <x v="11"/>
    <x v="49"/>
    <x v="98"/>
    <n v="701721000"/>
    <n v="114863000"/>
    <n v="0"/>
    <n v="0"/>
    <n v="816584000"/>
  </r>
  <r>
    <x v="3"/>
    <x v="11"/>
    <x v="49"/>
    <x v="99"/>
    <n v="0"/>
    <n v="9381810000"/>
    <n v="0"/>
    <n v="0"/>
    <n v="9381810000"/>
  </r>
  <r>
    <x v="3"/>
    <x v="11"/>
    <x v="50"/>
    <x v="0"/>
    <n v="94792000"/>
    <n v="61890000"/>
    <n v="0"/>
    <n v="0"/>
    <n v="156682000"/>
  </r>
  <r>
    <x v="3"/>
    <x v="11"/>
    <x v="50"/>
    <x v="100"/>
    <n v="106886000"/>
    <n v="208244000"/>
    <n v="0"/>
    <n v="0"/>
    <n v="315130000"/>
  </r>
  <r>
    <x v="3"/>
    <x v="11"/>
    <x v="51"/>
    <x v="0"/>
    <n v="41299000"/>
    <n v="11312000"/>
    <n v="0"/>
    <n v="0"/>
    <n v="52611000"/>
  </r>
  <r>
    <x v="3"/>
    <x v="11"/>
    <x v="51"/>
    <x v="101"/>
    <n v="52243000"/>
    <n v="335498000"/>
    <n v="0"/>
    <n v="0"/>
    <n v="387741000"/>
  </r>
  <r>
    <x v="3"/>
    <x v="11"/>
    <x v="52"/>
    <x v="0"/>
    <s v=".."/>
    <s v=".."/>
    <s v=".."/>
    <s v=".."/>
    <s v=".."/>
  </r>
  <r>
    <x v="3"/>
    <x v="11"/>
    <x v="52"/>
    <x v="102"/>
    <s v=".."/>
    <s v=".."/>
    <s v=".."/>
    <s v=".."/>
    <s v=".."/>
  </r>
  <r>
    <x v="4"/>
    <x v="11"/>
    <x v="49"/>
    <x v="0"/>
    <n v="8450068000"/>
    <n v="334358000"/>
    <n v="0"/>
    <n v="0"/>
    <n v="8784426000"/>
  </r>
  <r>
    <x v="4"/>
    <x v="11"/>
    <x v="49"/>
    <x v="11"/>
    <n v="1112350000"/>
    <n v="457152000"/>
    <n v="0"/>
    <n v="596480000"/>
    <n v="2165982000"/>
  </r>
  <r>
    <x v="4"/>
    <x v="11"/>
    <x v="49"/>
    <x v="92"/>
    <n v="53948000"/>
    <n v="159927000"/>
    <n v="0"/>
    <n v="0"/>
    <n v="213875000"/>
  </r>
  <r>
    <x v="4"/>
    <x v="11"/>
    <x v="49"/>
    <x v="93"/>
    <n v="438247000"/>
    <n v="10533013000"/>
    <n v="0"/>
    <n v="30266705000"/>
    <n v="41237965000"/>
  </r>
  <r>
    <x v="4"/>
    <x v="11"/>
    <x v="49"/>
    <x v="94"/>
    <n v="478245000"/>
    <n v="19115769000"/>
    <n v="0"/>
    <n v="0"/>
    <n v="19594014000"/>
  </r>
  <r>
    <x v="4"/>
    <x v="11"/>
    <x v="49"/>
    <x v="95"/>
    <n v="0"/>
    <n v="63668000"/>
    <n v="0"/>
    <n v="0"/>
    <n v="63668000"/>
  </r>
  <r>
    <x v="4"/>
    <x v="11"/>
    <x v="49"/>
    <x v="96"/>
    <n v="0"/>
    <n v="517185000"/>
    <n v="0"/>
    <n v="300000000"/>
    <n v="817185000"/>
  </r>
  <r>
    <x v="4"/>
    <x v="11"/>
    <x v="49"/>
    <x v="97"/>
    <n v="22757637000"/>
    <n v="4699425000"/>
    <n v="0"/>
    <n v="123588000"/>
    <n v="27580650000"/>
  </r>
  <r>
    <x v="4"/>
    <x v="11"/>
    <x v="49"/>
    <x v="98"/>
    <n v="607798000"/>
    <n v="146362000"/>
    <n v="0"/>
    <n v="0"/>
    <n v="754160000"/>
  </r>
  <r>
    <x v="4"/>
    <x v="11"/>
    <x v="49"/>
    <x v="99"/>
    <n v="0"/>
    <n v="4870171000"/>
    <n v="0"/>
    <n v="0"/>
    <n v="4870171000"/>
  </r>
  <r>
    <x v="4"/>
    <x v="11"/>
    <x v="50"/>
    <x v="0"/>
    <n v="74161000"/>
    <n v="62625000"/>
    <n v="0"/>
    <n v="15510000"/>
    <n v="152296000"/>
  </r>
  <r>
    <x v="4"/>
    <x v="11"/>
    <x v="50"/>
    <x v="100"/>
    <n v="112766000"/>
    <n v="227292000"/>
    <n v="0"/>
    <n v="0"/>
    <n v="340058000"/>
  </r>
  <r>
    <x v="4"/>
    <x v="11"/>
    <x v="51"/>
    <x v="0"/>
    <n v="18645000"/>
    <n v="14100000"/>
    <n v="0"/>
    <n v="1100000"/>
    <n v="33845000"/>
  </r>
  <r>
    <x v="4"/>
    <x v="11"/>
    <x v="51"/>
    <x v="101"/>
    <n v="50613000"/>
    <n v="640661000"/>
    <n v="0"/>
    <n v="0"/>
    <n v="691274000"/>
  </r>
  <r>
    <x v="4"/>
    <x v="11"/>
    <x v="52"/>
    <x v="0"/>
    <s v=".."/>
    <s v=".."/>
    <s v=".."/>
    <s v=".."/>
    <s v=".."/>
  </r>
  <r>
    <x v="4"/>
    <x v="11"/>
    <x v="52"/>
    <x v="102"/>
    <s v=".."/>
    <s v=".."/>
    <s v=".."/>
    <s v=".."/>
    <s v=".."/>
  </r>
  <r>
    <x v="0"/>
    <x v="12"/>
    <x v="53"/>
    <x v="0"/>
    <n v="137491000"/>
    <n v="50128000"/>
    <n v="0"/>
    <n v="0"/>
    <n v="187619000"/>
  </r>
  <r>
    <x v="0"/>
    <x v="12"/>
    <x v="53"/>
    <x v="11"/>
    <n v="35666000"/>
    <n v="10175000"/>
    <n v="0"/>
    <n v="0"/>
    <n v="45841000"/>
  </r>
  <r>
    <x v="0"/>
    <x v="12"/>
    <x v="53"/>
    <x v="103"/>
    <n v="27963000"/>
    <n v="111186000"/>
    <n v="0"/>
    <n v="0"/>
    <n v="139149000"/>
  </r>
  <r>
    <x v="0"/>
    <x v="12"/>
    <x v="53"/>
    <x v="104"/>
    <s v=".."/>
    <s v=".."/>
    <s v=".."/>
    <s v=".."/>
    <s v=".."/>
  </r>
  <r>
    <x v="0"/>
    <x v="12"/>
    <x v="53"/>
    <x v="105"/>
    <n v="44183000"/>
    <n v="105096000"/>
    <n v="0"/>
    <n v="0"/>
    <n v="149279000"/>
  </r>
  <r>
    <x v="0"/>
    <x v="12"/>
    <x v="53"/>
    <x v="106"/>
    <n v="47527000"/>
    <n v="9556000"/>
    <n v="0"/>
    <n v="0"/>
    <n v="57083000"/>
  </r>
  <r>
    <x v="0"/>
    <x v="12"/>
    <x v="53"/>
    <x v="107"/>
    <n v="72550000"/>
    <n v="11594000"/>
    <n v="0"/>
    <n v="0"/>
    <n v="84144000"/>
  </r>
  <r>
    <x v="0"/>
    <x v="12"/>
    <x v="54"/>
    <x v="0"/>
    <n v="81723000"/>
    <n v="82197000"/>
    <n v="0"/>
    <n v="38950000"/>
    <n v="202870000"/>
  </r>
  <r>
    <x v="0"/>
    <x v="12"/>
    <x v="54"/>
    <x v="108"/>
    <n v="35400000"/>
    <n v="40966000"/>
    <n v="0"/>
    <n v="0"/>
    <n v="76366000"/>
  </r>
  <r>
    <x v="1"/>
    <x v="12"/>
    <x v="53"/>
    <x v="0"/>
    <n v="69414000"/>
    <n v="50128000"/>
    <n v="0"/>
    <n v="0"/>
    <n v="119542000"/>
  </r>
  <r>
    <x v="1"/>
    <x v="12"/>
    <x v="53"/>
    <x v="11"/>
    <n v="10852000"/>
    <n v="8223000"/>
    <n v="0"/>
    <n v="0"/>
    <n v="19075000"/>
  </r>
  <r>
    <x v="1"/>
    <x v="12"/>
    <x v="53"/>
    <x v="103"/>
    <n v="52528000"/>
    <n v="135405000"/>
    <n v="0"/>
    <n v="0"/>
    <n v="187933000"/>
  </r>
  <r>
    <x v="1"/>
    <x v="12"/>
    <x v="53"/>
    <x v="104"/>
    <s v=".."/>
    <s v=".."/>
    <s v=".."/>
    <s v=".."/>
    <s v=".."/>
  </r>
  <r>
    <x v="1"/>
    <x v="12"/>
    <x v="53"/>
    <x v="105"/>
    <n v="24583000"/>
    <n v="50096000"/>
    <n v="0"/>
    <n v="0"/>
    <n v="74679000"/>
  </r>
  <r>
    <x v="1"/>
    <x v="12"/>
    <x v="53"/>
    <x v="106"/>
    <s v=".."/>
    <s v=".."/>
    <s v=".."/>
    <s v=".."/>
    <s v=".."/>
  </r>
  <r>
    <x v="1"/>
    <x v="12"/>
    <x v="53"/>
    <x v="107"/>
    <n v="53601000"/>
    <n v="10307000"/>
    <n v="0"/>
    <n v="0"/>
    <n v="63908000"/>
  </r>
  <r>
    <x v="1"/>
    <x v="12"/>
    <x v="54"/>
    <x v="0"/>
    <n v="52917000"/>
    <n v="63223000"/>
    <n v="0"/>
    <n v="0"/>
    <n v="116140000"/>
  </r>
  <r>
    <x v="1"/>
    <x v="12"/>
    <x v="54"/>
    <x v="108"/>
    <n v="34234000"/>
    <n v="40966000"/>
    <n v="0"/>
    <n v="0"/>
    <n v="75200000"/>
  </r>
  <r>
    <x v="2"/>
    <x v="12"/>
    <x v="53"/>
    <x v="0"/>
    <n v="39774000"/>
    <n v="13481000"/>
    <n v="0"/>
    <n v="8301000"/>
    <n v="61556000"/>
  </r>
  <r>
    <x v="2"/>
    <x v="12"/>
    <x v="53"/>
    <x v="11"/>
    <n v="26675000"/>
    <n v="8223000"/>
    <n v="0"/>
    <n v="0"/>
    <n v="34898000"/>
  </r>
  <r>
    <x v="2"/>
    <x v="12"/>
    <x v="53"/>
    <x v="103"/>
    <n v="63147000"/>
    <n v="132677000"/>
    <n v="0"/>
    <n v="0"/>
    <n v="197824000"/>
  </r>
  <r>
    <x v="2"/>
    <x v="12"/>
    <x v="53"/>
    <x v="104"/>
    <n v="0"/>
    <n v="200000000"/>
    <n v="0"/>
    <n v="0"/>
    <n v="200000000"/>
  </r>
  <r>
    <x v="2"/>
    <x v="12"/>
    <x v="53"/>
    <x v="105"/>
    <n v="35918000"/>
    <n v="46052000"/>
    <n v="0"/>
    <n v="0"/>
    <n v="81970000"/>
  </r>
  <r>
    <x v="2"/>
    <x v="12"/>
    <x v="53"/>
    <x v="106"/>
    <s v=".."/>
    <s v=".."/>
    <s v=".."/>
    <s v=".."/>
    <s v=".."/>
  </r>
  <r>
    <x v="2"/>
    <x v="12"/>
    <x v="53"/>
    <x v="107"/>
    <n v="39574000"/>
    <n v="8850000"/>
    <n v="0"/>
    <n v="0"/>
    <n v="48424000"/>
  </r>
  <r>
    <x v="2"/>
    <x v="12"/>
    <x v="54"/>
    <x v="0"/>
    <n v="60998000"/>
    <n v="124510000"/>
    <n v="0"/>
    <n v="0"/>
    <n v="185508000"/>
  </r>
  <r>
    <x v="2"/>
    <x v="12"/>
    <x v="54"/>
    <x v="108"/>
    <n v="49217000"/>
    <n v="5956000"/>
    <n v="0"/>
    <n v="0"/>
    <n v="55173000"/>
  </r>
  <r>
    <x v="3"/>
    <x v="12"/>
    <x v="53"/>
    <x v="0"/>
    <s v=".."/>
    <s v=".."/>
    <s v=".."/>
    <s v=".."/>
    <s v=".."/>
  </r>
  <r>
    <x v="3"/>
    <x v="12"/>
    <x v="53"/>
    <x v="11"/>
    <s v=".."/>
    <s v=".."/>
    <s v=".."/>
    <s v=".."/>
    <s v=".."/>
  </r>
  <r>
    <x v="3"/>
    <x v="12"/>
    <x v="53"/>
    <x v="103"/>
    <s v=".."/>
    <s v=".."/>
    <s v=".."/>
    <s v=".."/>
    <s v=".."/>
  </r>
  <r>
    <x v="3"/>
    <x v="12"/>
    <x v="53"/>
    <x v="104"/>
    <s v=".."/>
    <s v=".."/>
    <s v=".."/>
    <s v=".."/>
    <s v=".."/>
  </r>
  <r>
    <x v="3"/>
    <x v="12"/>
    <x v="53"/>
    <x v="105"/>
    <s v=".."/>
    <s v=".."/>
    <s v=".."/>
    <s v=".."/>
    <s v=".."/>
  </r>
  <r>
    <x v="3"/>
    <x v="12"/>
    <x v="53"/>
    <x v="106"/>
    <s v=".."/>
    <s v=".."/>
    <s v=".."/>
    <s v=".."/>
    <s v=".."/>
  </r>
  <r>
    <x v="3"/>
    <x v="12"/>
    <x v="53"/>
    <x v="107"/>
    <s v=".."/>
    <s v=".."/>
    <s v=".."/>
    <s v=".."/>
    <s v=".."/>
  </r>
  <r>
    <x v="3"/>
    <x v="12"/>
    <x v="54"/>
    <x v="0"/>
    <s v=".."/>
    <s v=".."/>
    <s v=".."/>
    <s v=".."/>
    <s v=".."/>
  </r>
  <r>
    <x v="3"/>
    <x v="12"/>
    <x v="54"/>
    <x v="108"/>
    <s v=".."/>
    <s v=".."/>
    <s v=".."/>
    <s v=".."/>
    <s v=".."/>
  </r>
  <r>
    <x v="4"/>
    <x v="12"/>
    <x v="53"/>
    <x v="0"/>
    <s v=".."/>
    <s v=".."/>
    <s v=".."/>
    <s v=".."/>
    <s v=".."/>
  </r>
  <r>
    <x v="4"/>
    <x v="12"/>
    <x v="53"/>
    <x v="11"/>
    <s v=".."/>
    <s v=".."/>
    <s v=".."/>
    <s v=".."/>
    <s v=".."/>
  </r>
  <r>
    <x v="4"/>
    <x v="12"/>
    <x v="53"/>
    <x v="103"/>
    <s v=".."/>
    <s v=".."/>
    <s v=".."/>
    <s v=".."/>
    <s v=".."/>
  </r>
  <r>
    <x v="4"/>
    <x v="12"/>
    <x v="53"/>
    <x v="104"/>
    <s v=".."/>
    <s v=".."/>
    <s v=".."/>
    <s v=".."/>
    <s v=".."/>
  </r>
  <r>
    <x v="4"/>
    <x v="12"/>
    <x v="53"/>
    <x v="105"/>
    <s v=".."/>
    <s v=".."/>
    <s v=".."/>
    <s v=".."/>
    <s v=".."/>
  </r>
  <r>
    <x v="4"/>
    <x v="12"/>
    <x v="53"/>
    <x v="106"/>
    <s v=".."/>
    <s v=".."/>
    <s v=".."/>
    <s v=".."/>
    <s v=".."/>
  </r>
  <r>
    <x v="4"/>
    <x v="12"/>
    <x v="53"/>
    <x v="107"/>
    <s v=".."/>
    <s v=".."/>
    <s v=".."/>
    <s v=".."/>
    <s v=".."/>
  </r>
  <r>
    <x v="4"/>
    <x v="12"/>
    <x v="54"/>
    <x v="0"/>
    <s v=".."/>
    <s v=".."/>
    <s v=".."/>
    <s v=".."/>
    <s v=".."/>
  </r>
  <r>
    <x v="4"/>
    <x v="12"/>
    <x v="54"/>
    <x v="108"/>
    <s v=".."/>
    <s v=".."/>
    <s v=".."/>
    <s v=".."/>
    <s v=".."/>
  </r>
  <r>
    <x v="0"/>
    <x v="13"/>
    <x v="55"/>
    <x v="0"/>
    <n v="280072000"/>
    <n v="326236000"/>
    <n v="0"/>
    <n v="0"/>
    <n v="606308000"/>
  </r>
  <r>
    <x v="0"/>
    <x v="13"/>
    <x v="55"/>
    <x v="11"/>
    <n v="15007000"/>
    <n v="39091000"/>
    <n v="0"/>
    <n v="19903000"/>
    <n v="74001000"/>
  </r>
  <r>
    <x v="0"/>
    <x v="13"/>
    <x v="55"/>
    <x v="109"/>
    <n v="27632000"/>
    <n v="496462000"/>
    <n v="0"/>
    <n v="196890000"/>
    <n v="720984000"/>
  </r>
  <r>
    <x v="0"/>
    <x v="13"/>
    <x v="55"/>
    <x v="110"/>
    <n v="40695000"/>
    <n v="2521935000"/>
    <n v="0"/>
    <n v="1619369000"/>
    <n v="4181999000"/>
  </r>
  <r>
    <x v="0"/>
    <x v="13"/>
    <x v="55"/>
    <x v="111"/>
    <n v="141310000"/>
    <n v="754948000"/>
    <n v="0"/>
    <n v="400000"/>
    <n v="896658000"/>
  </r>
  <r>
    <x v="0"/>
    <x v="13"/>
    <x v="56"/>
    <x v="0"/>
    <n v="11958000"/>
    <n v="82141000"/>
    <n v="0"/>
    <n v="63540000"/>
    <n v="157639000"/>
  </r>
  <r>
    <x v="0"/>
    <x v="13"/>
    <x v="56"/>
    <x v="112"/>
    <n v="0"/>
    <n v="207804000"/>
    <n v="0"/>
    <n v="0"/>
    <n v="207804000"/>
  </r>
  <r>
    <x v="0"/>
    <x v="13"/>
    <x v="57"/>
    <x v="0"/>
    <n v="49753000"/>
    <n v="64658000"/>
    <n v="0"/>
    <n v="0"/>
    <n v="114411000"/>
  </r>
  <r>
    <x v="0"/>
    <x v="13"/>
    <x v="57"/>
    <x v="113"/>
    <n v="39026000"/>
    <n v="62328000"/>
    <n v="0"/>
    <n v="4472000"/>
    <n v="105826000"/>
  </r>
  <r>
    <x v="0"/>
    <x v="13"/>
    <x v="58"/>
    <x v="0"/>
    <n v="52489000"/>
    <n v="59707000"/>
    <n v="0"/>
    <n v="2950000"/>
    <n v="115146000"/>
  </r>
  <r>
    <x v="0"/>
    <x v="13"/>
    <x v="58"/>
    <x v="114"/>
    <n v="219539000"/>
    <n v="99514000"/>
    <n v="0"/>
    <n v="82098000"/>
    <n v="401151000"/>
  </r>
  <r>
    <x v="1"/>
    <x v="13"/>
    <x v="55"/>
    <x v="0"/>
    <n v="274879000"/>
    <n v="326236000"/>
    <n v="0"/>
    <n v="0"/>
    <n v="601115000"/>
  </r>
  <r>
    <x v="1"/>
    <x v="13"/>
    <x v="55"/>
    <x v="11"/>
    <n v="9502000"/>
    <n v="48735000"/>
    <n v="0"/>
    <n v="27903000"/>
    <n v="86140000"/>
  </r>
  <r>
    <x v="1"/>
    <x v="13"/>
    <x v="55"/>
    <x v="109"/>
    <n v="26967000"/>
    <n v="528227000"/>
    <n v="0"/>
    <n v="430100000"/>
    <n v="985294000"/>
  </r>
  <r>
    <x v="1"/>
    <x v="13"/>
    <x v="55"/>
    <x v="110"/>
    <n v="32649000"/>
    <n v="2814621000"/>
    <n v="0"/>
    <n v="2581931000"/>
    <n v="5429201000"/>
  </r>
  <r>
    <x v="1"/>
    <x v="13"/>
    <x v="55"/>
    <x v="111"/>
    <n v="121976000"/>
    <n v="1227734000"/>
    <n v="0"/>
    <n v="6400000"/>
    <n v="1356110000"/>
  </r>
  <r>
    <x v="1"/>
    <x v="13"/>
    <x v="56"/>
    <x v="0"/>
    <n v="0"/>
    <n v="1120000"/>
    <n v="0"/>
    <n v="0"/>
    <n v="1120000"/>
  </r>
  <r>
    <x v="1"/>
    <x v="13"/>
    <x v="56"/>
    <x v="112"/>
    <n v="0"/>
    <n v="10550000"/>
    <n v="0"/>
    <n v="0"/>
    <n v="10550000"/>
  </r>
  <r>
    <x v="1"/>
    <x v="13"/>
    <x v="57"/>
    <x v="0"/>
    <n v="34403000"/>
    <n v="64658000"/>
    <n v="0"/>
    <n v="3182000"/>
    <n v="102243000"/>
  </r>
  <r>
    <x v="1"/>
    <x v="13"/>
    <x v="57"/>
    <x v="113"/>
    <n v="35105000"/>
    <n v="58480000"/>
    <n v="0"/>
    <n v="12755000"/>
    <n v="106340000"/>
  </r>
  <r>
    <x v="1"/>
    <x v="13"/>
    <x v="58"/>
    <x v="0"/>
    <n v="47953000"/>
    <n v="60087000"/>
    <n v="0"/>
    <n v="23520000"/>
    <n v="131560000"/>
  </r>
  <r>
    <x v="1"/>
    <x v="13"/>
    <x v="58"/>
    <x v="114"/>
    <n v="209428000"/>
    <n v="93621000"/>
    <n v="0"/>
    <n v="237361000"/>
    <n v="540410000"/>
  </r>
  <r>
    <x v="2"/>
    <x v="13"/>
    <x v="55"/>
    <x v="0"/>
    <n v="375764000"/>
    <n v="306643000"/>
    <n v="0"/>
    <n v="0"/>
    <n v="682407000"/>
  </r>
  <r>
    <x v="2"/>
    <x v="13"/>
    <x v="55"/>
    <x v="11"/>
    <n v="5271000"/>
    <n v="50399000"/>
    <n v="0"/>
    <n v="12391000"/>
    <n v="68061000"/>
  </r>
  <r>
    <x v="2"/>
    <x v="13"/>
    <x v="55"/>
    <x v="109"/>
    <n v="86392000"/>
    <n v="1000044000"/>
    <n v="0"/>
    <n v="50000000"/>
    <n v="1136436000"/>
  </r>
  <r>
    <x v="2"/>
    <x v="13"/>
    <x v="55"/>
    <x v="110"/>
    <n v="29981000"/>
    <n v="1484731000"/>
    <n v="0"/>
    <n v="421216000"/>
    <n v="1935928000"/>
  </r>
  <r>
    <x v="2"/>
    <x v="13"/>
    <x v="55"/>
    <x v="111"/>
    <n v="20434000"/>
    <n v="708849000"/>
    <n v="0"/>
    <n v="1181370000"/>
    <n v="1910653000"/>
  </r>
  <r>
    <x v="2"/>
    <x v="13"/>
    <x v="56"/>
    <x v="0"/>
    <n v="0"/>
    <n v="1081000"/>
    <n v="0"/>
    <n v="0"/>
    <n v="1081000"/>
  </r>
  <r>
    <x v="2"/>
    <x v="13"/>
    <x v="56"/>
    <x v="112"/>
    <n v="0"/>
    <n v="10180000"/>
    <n v="0"/>
    <n v="0"/>
    <n v="10180000"/>
  </r>
  <r>
    <x v="2"/>
    <x v="13"/>
    <x v="57"/>
    <x v="0"/>
    <n v="34027000"/>
    <n v="65807000"/>
    <n v="0"/>
    <n v="4640000"/>
    <n v="104474000"/>
  </r>
  <r>
    <x v="2"/>
    <x v="13"/>
    <x v="57"/>
    <x v="113"/>
    <n v="20523000"/>
    <n v="104599000"/>
    <n v="0"/>
    <n v="0"/>
    <n v="125122000"/>
  </r>
  <r>
    <x v="2"/>
    <x v="13"/>
    <x v="58"/>
    <x v="0"/>
    <n v="61230000"/>
    <n v="64351000"/>
    <n v="0"/>
    <n v="58920000"/>
    <n v="184501000"/>
  </r>
  <r>
    <x v="2"/>
    <x v="13"/>
    <x v="58"/>
    <x v="114"/>
    <n v="204094000"/>
    <n v="100341000"/>
    <n v="0"/>
    <n v="3401842000"/>
    <n v="3706277000"/>
  </r>
  <r>
    <x v="3"/>
    <x v="13"/>
    <x v="55"/>
    <x v="0"/>
    <n v="257045000"/>
    <n v="202020000"/>
    <n v="0"/>
    <n v="0"/>
    <n v="459065000"/>
  </r>
  <r>
    <x v="3"/>
    <x v="13"/>
    <x v="55"/>
    <x v="11"/>
    <n v="9979000"/>
    <n v="22228000"/>
    <n v="0"/>
    <n v="5999000"/>
    <n v="38206000"/>
  </r>
  <r>
    <x v="3"/>
    <x v="13"/>
    <x v="55"/>
    <x v="109"/>
    <n v="16635000"/>
    <n v="757876000"/>
    <n v="0"/>
    <n v="768884000"/>
    <n v="1543395000"/>
  </r>
  <r>
    <x v="3"/>
    <x v="13"/>
    <x v="55"/>
    <x v="110"/>
    <n v="48667000"/>
    <n v="2186458000"/>
    <n v="0"/>
    <n v="1272722000"/>
    <n v="3507847000"/>
  </r>
  <r>
    <x v="3"/>
    <x v="13"/>
    <x v="55"/>
    <x v="111"/>
    <n v="238423000"/>
    <n v="204032000"/>
    <n v="0"/>
    <n v="287640000"/>
    <n v="730095000"/>
  </r>
  <r>
    <x v="3"/>
    <x v="13"/>
    <x v="56"/>
    <x v="0"/>
    <n v="20138000"/>
    <n v="1081000"/>
    <n v="0"/>
    <n v="0"/>
    <n v="21219000"/>
  </r>
  <r>
    <x v="3"/>
    <x v="13"/>
    <x v="56"/>
    <x v="112"/>
    <n v="0"/>
    <n v="10180000"/>
    <n v="0"/>
    <n v="0"/>
    <n v="10180000"/>
  </r>
  <r>
    <x v="3"/>
    <x v="13"/>
    <x v="57"/>
    <x v="0"/>
    <n v="26973000"/>
    <n v="73501000"/>
    <n v="0"/>
    <n v="6000000"/>
    <n v="106474000"/>
  </r>
  <r>
    <x v="3"/>
    <x v="13"/>
    <x v="57"/>
    <x v="113"/>
    <n v="24693000"/>
    <n v="94653000"/>
    <n v="0"/>
    <n v="0"/>
    <n v="119346000"/>
  </r>
  <r>
    <x v="3"/>
    <x v="13"/>
    <x v="58"/>
    <x v="0"/>
    <n v="49886000"/>
    <n v="60682000"/>
    <n v="0"/>
    <n v="9744000"/>
    <n v="120312000"/>
  </r>
  <r>
    <x v="3"/>
    <x v="13"/>
    <x v="58"/>
    <x v="114"/>
    <n v="210836000"/>
    <n v="118125000"/>
    <n v="0"/>
    <n v="88107000"/>
    <n v="417068000"/>
  </r>
  <r>
    <x v="4"/>
    <x v="13"/>
    <x v="55"/>
    <x v="0"/>
    <n v="331637000"/>
    <n v="183324000"/>
    <n v="0"/>
    <n v="139887000"/>
    <n v="654848000"/>
  </r>
  <r>
    <x v="4"/>
    <x v="13"/>
    <x v="55"/>
    <x v="11"/>
    <n v="5830000"/>
    <n v="25968000"/>
    <n v="0"/>
    <n v="7135000"/>
    <n v="38933000"/>
  </r>
  <r>
    <x v="4"/>
    <x v="13"/>
    <x v="55"/>
    <x v="109"/>
    <n v="110467000"/>
    <n v="227437000"/>
    <n v="0"/>
    <n v="438723000"/>
    <n v="776627000"/>
  </r>
  <r>
    <x v="4"/>
    <x v="13"/>
    <x v="55"/>
    <x v="110"/>
    <n v="44965000"/>
    <n v="2554427000"/>
    <n v="0"/>
    <n v="324354000"/>
    <n v="2923746000"/>
  </r>
  <r>
    <x v="4"/>
    <x v="13"/>
    <x v="55"/>
    <x v="111"/>
    <n v="34702000"/>
    <n v="147563000"/>
    <n v="0"/>
    <n v="135904000"/>
    <n v="318169000"/>
  </r>
  <r>
    <x v="4"/>
    <x v="13"/>
    <x v="56"/>
    <x v="0"/>
    <n v="8461000"/>
    <n v="1081000"/>
    <n v="0"/>
    <n v="0"/>
    <n v="9542000"/>
  </r>
  <r>
    <x v="4"/>
    <x v="13"/>
    <x v="56"/>
    <x v="112"/>
    <n v="0"/>
    <n v="10180000"/>
    <n v="0"/>
    <n v="0"/>
    <n v="10180000"/>
  </r>
  <r>
    <x v="4"/>
    <x v="13"/>
    <x v="57"/>
    <x v="0"/>
    <n v="27979000"/>
    <n v="60740000"/>
    <n v="0"/>
    <n v="0"/>
    <n v="88719000"/>
  </r>
  <r>
    <x v="4"/>
    <x v="13"/>
    <x v="57"/>
    <x v="113"/>
    <n v="21767000"/>
    <n v="40340000"/>
    <n v="0"/>
    <n v="0"/>
    <n v="62107000"/>
  </r>
  <r>
    <x v="4"/>
    <x v="13"/>
    <x v="58"/>
    <x v="0"/>
    <n v="44078000"/>
    <n v="59880000"/>
    <n v="0"/>
    <n v="8100000"/>
    <n v="112058000"/>
  </r>
  <r>
    <x v="4"/>
    <x v="13"/>
    <x v="58"/>
    <x v="114"/>
    <n v="200660000"/>
    <n v="83262000"/>
    <n v="0"/>
    <n v="93492000"/>
    <n v="377414000"/>
  </r>
  <r>
    <x v="0"/>
    <x v="14"/>
    <x v="59"/>
    <x v="0"/>
    <n v="277822000"/>
    <n v="199458000"/>
    <n v="0"/>
    <n v="33696000"/>
    <n v="510976000"/>
  </r>
  <r>
    <x v="0"/>
    <x v="14"/>
    <x v="59"/>
    <x v="11"/>
    <n v="122615000"/>
    <n v="633101000"/>
    <n v="0"/>
    <n v="0"/>
    <n v="755716000"/>
  </r>
  <r>
    <x v="0"/>
    <x v="14"/>
    <x v="59"/>
    <x v="115"/>
    <n v="3319840000"/>
    <n v="1539074000"/>
    <n v="0"/>
    <n v="62609000"/>
    <n v="4921523000"/>
  </r>
  <r>
    <x v="0"/>
    <x v="14"/>
    <x v="59"/>
    <x v="116"/>
    <n v="0"/>
    <n v="1078856000"/>
    <n v="0"/>
    <n v="0"/>
    <n v="1078856000"/>
  </r>
  <r>
    <x v="0"/>
    <x v="14"/>
    <x v="60"/>
    <x v="0"/>
    <n v="3574985000"/>
    <n v="142818000"/>
    <n v="0"/>
    <n v="0"/>
    <n v="3717803000"/>
  </r>
  <r>
    <x v="0"/>
    <x v="14"/>
    <x v="60"/>
    <x v="117"/>
    <n v="104781000"/>
    <n v="223723000"/>
    <n v="0"/>
    <n v="0"/>
    <n v="328504000"/>
  </r>
  <r>
    <x v="0"/>
    <x v="14"/>
    <x v="60"/>
    <x v="118"/>
    <n v="19020461000"/>
    <n v="1419264000"/>
    <n v="0"/>
    <n v="1702170000"/>
    <n v="22141895000"/>
  </r>
  <r>
    <x v="0"/>
    <x v="14"/>
    <x v="61"/>
    <x v="0"/>
    <n v="3009322000"/>
    <n v="199503000"/>
    <n v="0"/>
    <n v="0"/>
    <n v="3208825000"/>
  </r>
  <r>
    <x v="0"/>
    <x v="14"/>
    <x v="61"/>
    <x v="119"/>
    <n v="10866682000"/>
    <n v="6938079000"/>
    <n v="0"/>
    <n v="333918000"/>
    <n v="18138679000"/>
  </r>
  <r>
    <x v="0"/>
    <x v="14"/>
    <x v="62"/>
    <x v="0"/>
    <n v="11033000"/>
    <n v="30485000"/>
    <n v="0"/>
    <n v="0"/>
    <n v="41518000"/>
  </r>
  <r>
    <x v="0"/>
    <x v="14"/>
    <x v="62"/>
    <x v="120"/>
    <n v="21312000"/>
    <n v="297674000"/>
    <n v="0"/>
    <n v="5200000"/>
    <n v="324186000"/>
  </r>
  <r>
    <x v="0"/>
    <x v="14"/>
    <x v="63"/>
    <x v="0"/>
    <n v="144320000"/>
    <n v="32925000"/>
    <n v="0"/>
    <n v="0"/>
    <n v="177245000"/>
  </r>
  <r>
    <x v="0"/>
    <x v="14"/>
    <x v="63"/>
    <x v="11"/>
    <n v="37457000"/>
    <n v="22152000"/>
    <n v="0"/>
    <n v="13976000"/>
    <n v="73585000"/>
  </r>
  <r>
    <x v="0"/>
    <x v="14"/>
    <x v="63"/>
    <x v="121"/>
    <n v="401313000"/>
    <n v="59539000"/>
    <n v="0"/>
    <n v="0"/>
    <n v="460852000"/>
  </r>
  <r>
    <x v="0"/>
    <x v="14"/>
    <x v="63"/>
    <x v="122"/>
    <n v="19753000"/>
    <n v="3193000"/>
    <n v="0"/>
    <n v="0"/>
    <n v="22946000"/>
  </r>
  <r>
    <x v="0"/>
    <x v="14"/>
    <x v="63"/>
    <x v="123"/>
    <n v="28970000"/>
    <n v="5001000"/>
    <n v="0"/>
    <n v="0"/>
    <n v="33971000"/>
  </r>
  <r>
    <x v="0"/>
    <x v="14"/>
    <x v="64"/>
    <x v="0"/>
    <n v="298529000"/>
    <n v="157838000"/>
    <n v="0"/>
    <n v="60000000"/>
    <n v="516367000"/>
  </r>
  <r>
    <x v="0"/>
    <x v="14"/>
    <x v="64"/>
    <x v="124"/>
    <n v="1271008000"/>
    <n v="76735000"/>
    <n v="0"/>
    <n v="0"/>
    <n v="1347743000"/>
  </r>
  <r>
    <x v="0"/>
    <x v="14"/>
    <x v="64"/>
    <x v="125"/>
    <n v="40863000"/>
    <n v="7714000"/>
    <n v="0"/>
    <n v="0"/>
    <n v="48577000"/>
  </r>
  <r>
    <x v="0"/>
    <x v="14"/>
    <x v="65"/>
    <x v="0"/>
    <n v="11281000"/>
    <n v="3776000"/>
    <n v="0"/>
    <n v="0"/>
    <n v="15057000"/>
  </r>
  <r>
    <x v="0"/>
    <x v="14"/>
    <x v="65"/>
    <x v="126"/>
    <n v="52697000"/>
    <n v="66863000"/>
    <n v="0"/>
    <n v="0"/>
    <n v="119560000"/>
  </r>
  <r>
    <x v="0"/>
    <x v="14"/>
    <x v="66"/>
    <x v="0"/>
    <n v="19890000"/>
    <n v="16484000"/>
    <n v="0"/>
    <n v="0"/>
    <n v="36374000"/>
  </r>
  <r>
    <x v="0"/>
    <x v="14"/>
    <x v="66"/>
    <x v="127"/>
    <n v="31325000"/>
    <n v="54368000"/>
    <n v="0"/>
    <n v="1960000"/>
    <n v="87653000"/>
  </r>
  <r>
    <x v="0"/>
    <x v="14"/>
    <x v="67"/>
    <x v="0"/>
    <n v="14278407000"/>
    <n v="1143451000"/>
    <n v="0"/>
    <n v="63173000"/>
    <n v="15485031000"/>
  </r>
  <r>
    <x v="0"/>
    <x v="14"/>
    <x v="67"/>
    <x v="11"/>
    <n v="137914000"/>
    <n v="659855000"/>
    <n v="0"/>
    <n v="0"/>
    <n v="797769000"/>
  </r>
  <r>
    <x v="0"/>
    <x v="14"/>
    <x v="67"/>
    <x v="128"/>
    <n v="153752648000"/>
    <n v="15204987000"/>
    <n v="0"/>
    <n v="3510419000"/>
    <n v="172468054000"/>
  </r>
  <r>
    <x v="0"/>
    <x v="14"/>
    <x v="67"/>
    <x v="129"/>
    <n v="79433000"/>
    <n v="710810000"/>
    <n v="0"/>
    <n v="0"/>
    <n v="790243000"/>
  </r>
  <r>
    <x v="0"/>
    <x v="14"/>
    <x v="67"/>
    <x v="130"/>
    <n v="871177000"/>
    <n v="282623000"/>
    <n v="0"/>
    <n v="0"/>
    <n v="1153800000"/>
  </r>
  <r>
    <x v="0"/>
    <x v="14"/>
    <x v="68"/>
    <x v="0"/>
    <n v="58302000"/>
    <n v="62680000"/>
    <n v="0"/>
    <n v="6274000"/>
    <n v="127256000"/>
  </r>
  <r>
    <x v="0"/>
    <x v="14"/>
    <x v="68"/>
    <x v="131"/>
    <n v="94954000"/>
    <n v="423363000"/>
    <n v="0"/>
    <n v="0"/>
    <n v="518317000"/>
  </r>
  <r>
    <x v="1"/>
    <x v="14"/>
    <x v="59"/>
    <x v="0"/>
    <n v="253774000"/>
    <n v="197768000"/>
    <n v="0"/>
    <n v="48095000"/>
    <n v="499637000"/>
  </r>
  <r>
    <x v="1"/>
    <x v="14"/>
    <x v="59"/>
    <x v="11"/>
    <n v="125723000"/>
    <n v="563101000"/>
    <n v="0"/>
    <n v="0"/>
    <n v="688824000"/>
  </r>
  <r>
    <x v="1"/>
    <x v="14"/>
    <x v="59"/>
    <x v="115"/>
    <n v="3218309000"/>
    <n v="1762051000"/>
    <n v="0"/>
    <n v="254991000"/>
    <n v="5235351000"/>
  </r>
  <r>
    <x v="1"/>
    <x v="14"/>
    <x v="59"/>
    <x v="116"/>
    <n v="0"/>
    <n v="1099292000"/>
    <n v="0"/>
    <n v="0"/>
    <n v="1099292000"/>
  </r>
  <r>
    <x v="1"/>
    <x v="14"/>
    <x v="60"/>
    <x v="0"/>
    <n v="3670099000"/>
    <n v="149218000"/>
    <n v="0"/>
    <n v="39799000"/>
    <n v="3859116000"/>
  </r>
  <r>
    <x v="1"/>
    <x v="14"/>
    <x v="60"/>
    <x v="117"/>
    <n v="101666000"/>
    <n v="223723000"/>
    <n v="0"/>
    <n v="0"/>
    <n v="325389000"/>
  </r>
  <r>
    <x v="1"/>
    <x v="14"/>
    <x v="60"/>
    <x v="118"/>
    <n v="17358536000"/>
    <n v="1399623000"/>
    <n v="0"/>
    <n v="2595603000"/>
    <n v="21353762000"/>
  </r>
  <r>
    <x v="1"/>
    <x v="14"/>
    <x v="61"/>
    <x v="0"/>
    <n v="2406136000"/>
    <n v="272079000"/>
    <n v="0"/>
    <n v="54947000"/>
    <n v="2733162000"/>
  </r>
  <r>
    <x v="1"/>
    <x v="14"/>
    <x v="61"/>
    <x v="119"/>
    <n v="9835076000"/>
    <n v="6824543000"/>
    <n v="0"/>
    <n v="188243000"/>
    <n v="16847862000"/>
  </r>
  <r>
    <x v="1"/>
    <x v="14"/>
    <x v="62"/>
    <x v="0"/>
    <n v="12651000"/>
    <n v="30819000"/>
    <n v="0"/>
    <n v="4147000"/>
    <n v="47617000"/>
  </r>
  <r>
    <x v="1"/>
    <x v="14"/>
    <x v="62"/>
    <x v="120"/>
    <n v="21109000"/>
    <n v="190842000"/>
    <n v="0"/>
    <n v="1900000"/>
    <n v="213851000"/>
  </r>
  <r>
    <x v="1"/>
    <x v="14"/>
    <x v="63"/>
    <x v="0"/>
    <n v="117329000"/>
    <n v="27925000"/>
    <n v="0"/>
    <n v="0"/>
    <n v="145254000"/>
  </r>
  <r>
    <x v="1"/>
    <x v="14"/>
    <x v="63"/>
    <x v="11"/>
    <n v="31877000"/>
    <n v="22340000"/>
    <n v="0"/>
    <n v="16458000"/>
    <n v="70675000"/>
  </r>
  <r>
    <x v="1"/>
    <x v="14"/>
    <x v="63"/>
    <x v="121"/>
    <n v="380350000"/>
    <n v="59539000"/>
    <n v="0"/>
    <n v="0"/>
    <n v="439889000"/>
  </r>
  <r>
    <x v="1"/>
    <x v="14"/>
    <x v="63"/>
    <x v="122"/>
    <n v="12812000"/>
    <n v="3193000"/>
    <n v="0"/>
    <n v="0"/>
    <n v="16005000"/>
  </r>
  <r>
    <x v="1"/>
    <x v="14"/>
    <x v="63"/>
    <x v="123"/>
    <n v="24427000"/>
    <n v="5001000"/>
    <n v="0"/>
    <n v="0"/>
    <n v="29428000"/>
  </r>
  <r>
    <x v="1"/>
    <x v="14"/>
    <x v="64"/>
    <x v="0"/>
    <n v="290792000"/>
    <n v="159894000"/>
    <n v="0"/>
    <n v="23955000"/>
    <n v="474641000"/>
  </r>
  <r>
    <x v="1"/>
    <x v="14"/>
    <x v="64"/>
    <x v="124"/>
    <n v="1254125000"/>
    <n v="76735000"/>
    <n v="0"/>
    <n v="0"/>
    <n v="1330860000"/>
  </r>
  <r>
    <x v="1"/>
    <x v="14"/>
    <x v="64"/>
    <x v="125"/>
    <n v="37893000"/>
    <n v="7714000"/>
    <n v="0"/>
    <n v="0"/>
    <n v="45607000"/>
  </r>
  <r>
    <x v="1"/>
    <x v="14"/>
    <x v="65"/>
    <x v="0"/>
    <n v="11053000"/>
    <n v="3776000"/>
    <n v="0"/>
    <n v="0"/>
    <n v="14829000"/>
  </r>
  <r>
    <x v="1"/>
    <x v="14"/>
    <x v="65"/>
    <x v="126"/>
    <n v="47638000"/>
    <n v="67835000"/>
    <n v="0"/>
    <n v="2160000"/>
    <n v="117633000"/>
  </r>
  <r>
    <x v="1"/>
    <x v="14"/>
    <x v="66"/>
    <x v="0"/>
    <n v="19075000"/>
    <n v="21484000"/>
    <n v="0"/>
    <n v="8900000"/>
    <n v="49459000"/>
  </r>
  <r>
    <x v="1"/>
    <x v="14"/>
    <x v="66"/>
    <x v="127"/>
    <n v="26353000"/>
    <n v="56813000"/>
    <n v="0"/>
    <n v="5000000"/>
    <n v="88166000"/>
  </r>
  <r>
    <x v="1"/>
    <x v="14"/>
    <x v="67"/>
    <x v="0"/>
    <n v="21556952000"/>
    <n v="1149838000"/>
    <n v="0"/>
    <n v="75430000"/>
    <n v="22782220000"/>
  </r>
  <r>
    <x v="1"/>
    <x v="14"/>
    <x v="67"/>
    <x v="11"/>
    <n v="105336000"/>
    <n v="379188000"/>
    <n v="0"/>
    <n v="0"/>
    <n v="484524000"/>
  </r>
  <r>
    <x v="1"/>
    <x v="14"/>
    <x v="67"/>
    <x v="128"/>
    <n v="147161545000"/>
    <n v="15349411000"/>
    <n v="0"/>
    <n v="3522123000"/>
    <n v="166033079000"/>
  </r>
  <r>
    <x v="1"/>
    <x v="14"/>
    <x v="67"/>
    <x v="129"/>
    <n v="76812000"/>
    <n v="644810000"/>
    <n v="0"/>
    <n v="0"/>
    <n v="721622000"/>
  </r>
  <r>
    <x v="1"/>
    <x v="14"/>
    <x v="67"/>
    <x v="130"/>
    <n v="834833000"/>
    <n v="282623000"/>
    <n v="0"/>
    <n v="0"/>
    <n v="1117456000"/>
  </r>
  <r>
    <x v="1"/>
    <x v="14"/>
    <x v="68"/>
    <x v="0"/>
    <n v="58821000"/>
    <n v="65414000"/>
    <n v="0"/>
    <n v="7707000"/>
    <n v="131942000"/>
  </r>
  <r>
    <x v="1"/>
    <x v="14"/>
    <x v="68"/>
    <x v="131"/>
    <n v="93034000"/>
    <n v="416109000"/>
    <n v="0"/>
    <n v="0"/>
    <n v="509143000"/>
  </r>
  <r>
    <x v="2"/>
    <x v="14"/>
    <x v="59"/>
    <x v="0"/>
    <n v="229363000"/>
    <n v="199155000"/>
    <n v="0"/>
    <n v="38573000"/>
    <n v="467091000"/>
  </r>
  <r>
    <x v="2"/>
    <x v="14"/>
    <x v="59"/>
    <x v="11"/>
    <n v="120185000"/>
    <n v="232480000"/>
    <n v="0"/>
    <n v="0"/>
    <n v="352665000"/>
  </r>
  <r>
    <x v="2"/>
    <x v="14"/>
    <x v="59"/>
    <x v="115"/>
    <n v="3019843000"/>
    <n v="2033047000"/>
    <n v="0"/>
    <n v="320480000"/>
    <n v="5373370000"/>
  </r>
  <r>
    <x v="2"/>
    <x v="14"/>
    <x v="59"/>
    <x v="116"/>
    <n v="0"/>
    <n v="1173696000"/>
    <n v="0"/>
    <n v="0"/>
    <n v="1173696000"/>
  </r>
  <r>
    <x v="2"/>
    <x v="14"/>
    <x v="60"/>
    <x v="0"/>
    <n v="4159766000"/>
    <n v="156198000"/>
    <n v="0"/>
    <n v="64141000"/>
    <n v="4380105000"/>
  </r>
  <r>
    <x v="2"/>
    <x v="14"/>
    <x v="60"/>
    <x v="117"/>
    <n v="95252000"/>
    <n v="218090000"/>
    <n v="0"/>
    <n v="0"/>
    <n v="313342000"/>
  </r>
  <r>
    <x v="2"/>
    <x v="14"/>
    <x v="60"/>
    <x v="118"/>
    <n v="16340707000"/>
    <n v="1245695000"/>
    <n v="0"/>
    <n v="675517000"/>
    <n v="18261919000"/>
  </r>
  <r>
    <x v="2"/>
    <x v="14"/>
    <x v="61"/>
    <x v="0"/>
    <n v="2476459000"/>
    <n v="413916000"/>
    <n v="0"/>
    <n v="2840000"/>
    <n v="2893215000"/>
  </r>
  <r>
    <x v="2"/>
    <x v="14"/>
    <x v="61"/>
    <x v="119"/>
    <n v="8758035000"/>
    <n v="6731533000"/>
    <n v="0"/>
    <n v="216375000"/>
    <n v="15705943000"/>
  </r>
  <r>
    <x v="2"/>
    <x v="14"/>
    <x v="62"/>
    <x v="0"/>
    <n v="10489000"/>
    <n v="32976000"/>
    <n v="0"/>
    <n v="4685000"/>
    <n v="48150000"/>
  </r>
  <r>
    <x v="2"/>
    <x v="14"/>
    <x v="62"/>
    <x v="120"/>
    <n v="19391000"/>
    <n v="230354000"/>
    <n v="0"/>
    <n v="0"/>
    <n v="249745000"/>
  </r>
  <r>
    <x v="2"/>
    <x v="14"/>
    <x v="63"/>
    <x v="0"/>
    <n v="83045000"/>
    <n v="37112000"/>
    <n v="0"/>
    <n v="0"/>
    <n v="120157000"/>
  </r>
  <r>
    <x v="2"/>
    <x v="14"/>
    <x v="63"/>
    <x v="11"/>
    <n v="28056000"/>
    <n v="13737000"/>
    <n v="0"/>
    <n v="25126000"/>
    <n v="66919000"/>
  </r>
  <r>
    <x v="2"/>
    <x v="14"/>
    <x v="63"/>
    <x v="121"/>
    <n v="346978000"/>
    <n v="70301000"/>
    <n v="0"/>
    <n v="0"/>
    <n v="417279000"/>
  </r>
  <r>
    <x v="2"/>
    <x v="14"/>
    <x v="63"/>
    <x v="122"/>
    <n v="11603000"/>
    <n v="8189000"/>
    <n v="0"/>
    <n v="0"/>
    <n v="19792000"/>
  </r>
  <r>
    <x v="2"/>
    <x v="14"/>
    <x v="63"/>
    <x v="123"/>
    <n v="22532000"/>
    <n v="24896000"/>
    <n v="0"/>
    <n v="0"/>
    <n v="47428000"/>
  </r>
  <r>
    <x v="2"/>
    <x v="14"/>
    <x v="64"/>
    <x v="0"/>
    <n v="268434000"/>
    <n v="155352000"/>
    <n v="0"/>
    <n v="0"/>
    <n v="423786000"/>
  </r>
  <r>
    <x v="2"/>
    <x v="14"/>
    <x v="64"/>
    <x v="124"/>
    <n v="1219596000"/>
    <n v="79747000"/>
    <n v="0"/>
    <n v="0"/>
    <n v="1299343000"/>
  </r>
  <r>
    <x v="2"/>
    <x v="14"/>
    <x v="64"/>
    <x v="125"/>
    <n v="35340000"/>
    <n v="10761000"/>
    <n v="0"/>
    <n v="4250000"/>
    <n v="50351000"/>
  </r>
  <r>
    <x v="2"/>
    <x v="14"/>
    <x v="65"/>
    <x v="0"/>
    <n v="9316000"/>
    <n v="3709000"/>
    <n v="0"/>
    <n v="0"/>
    <n v="13025000"/>
  </r>
  <r>
    <x v="2"/>
    <x v="14"/>
    <x v="65"/>
    <x v="126"/>
    <n v="41570000"/>
    <n v="65681000"/>
    <n v="0"/>
    <n v="0"/>
    <n v="107251000"/>
  </r>
  <r>
    <x v="2"/>
    <x v="14"/>
    <x v="66"/>
    <x v="0"/>
    <n v="17746000"/>
    <n v="15112000"/>
    <n v="0"/>
    <n v="350000"/>
    <n v="33208000"/>
  </r>
  <r>
    <x v="2"/>
    <x v="14"/>
    <x v="66"/>
    <x v="127"/>
    <n v="29841000"/>
    <n v="35137000"/>
    <n v="0"/>
    <n v="8715000"/>
    <n v="73693000"/>
  </r>
  <r>
    <x v="2"/>
    <x v="14"/>
    <x v="67"/>
    <x v="0"/>
    <n v="23812646000"/>
    <n v="1241860000"/>
    <n v="0"/>
    <n v="0"/>
    <n v="25054506000"/>
  </r>
  <r>
    <x v="2"/>
    <x v="14"/>
    <x v="67"/>
    <x v="11"/>
    <n v="98770000"/>
    <n v="348151000"/>
    <n v="0"/>
    <n v="0"/>
    <n v="446921000"/>
  </r>
  <r>
    <x v="2"/>
    <x v="14"/>
    <x v="67"/>
    <x v="128"/>
    <n v="140884587000"/>
    <n v="15134061000"/>
    <n v="0"/>
    <n v="4011055000"/>
    <n v="160029703000"/>
  </r>
  <r>
    <x v="2"/>
    <x v="14"/>
    <x v="67"/>
    <x v="129"/>
    <n v="65649000"/>
    <n v="627864000"/>
    <n v="0"/>
    <n v="0"/>
    <n v="693513000"/>
  </r>
  <r>
    <x v="2"/>
    <x v="14"/>
    <x v="67"/>
    <x v="130"/>
    <n v="829121000"/>
    <n v="275390000"/>
    <n v="0"/>
    <n v="0"/>
    <n v="1104511000"/>
  </r>
  <r>
    <x v="2"/>
    <x v="14"/>
    <x v="68"/>
    <x v="0"/>
    <n v="52841000"/>
    <n v="64018000"/>
    <n v="0"/>
    <n v="7144000"/>
    <n v="124003000"/>
  </r>
  <r>
    <x v="2"/>
    <x v="14"/>
    <x v="68"/>
    <x v="131"/>
    <n v="90683000"/>
    <n v="404987000"/>
    <n v="0"/>
    <n v="3156000"/>
    <n v="498826000"/>
  </r>
  <r>
    <x v="3"/>
    <x v="14"/>
    <x v="59"/>
    <x v="0"/>
    <n v="296528000"/>
    <n v="211184000"/>
    <n v="0"/>
    <n v="7518000"/>
    <n v="515230000"/>
  </r>
  <r>
    <x v="3"/>
    <x v="14"/>
    <x v="59"/>
    <x v="11"/>
    <n v="114631000"/>
    <n v="274577000"/>
    <n v="0"/>
    <n v="0"/>
    <n v="389208000"/>
  </r>
  <r>
    <x v="3"/>
    <x v="14"/>
    <x v="59"/>
    <x v="115"/>
    <n v="2992336000"/>
    <n v="1849375000"/>
    <n v="0"/>
    <n v="1505171000"/>
    <n v="6346882000"/>
  </r>
  <r>
    <x v="3"/>
    <x v="14"/>
    <x v="59"/>
    <x v="116"/>
    <n v="0"/>
    <n v="1024426000"/>
    <n v="0"/>
    <n v="0"/>
    <n v="1024426000"/>
  </r>
  <r>
    <x v="3"/>
    <x v="14"/>
    <x v="60"/>
    <x v="0"/>
    <n v="2978319000"/>
    <n v="165115000"/>
    <n v="0"/>
    <n v="55901000"/>
    <n v="3199335000"/>
  </r>
  <r>
    <x v="3"/>
    <x v="14"/>
    <x v="60"/>
    <x v="117"/>
    <n v="95436000"/>
    <n v="212825000"/>
    <n v="0"/>
    <n v="0"/>
    <n v="308261000"/>
  </r>
  <r>
    <x v="3"/>
    <x v="14"/>
    <x v="60"/>
    <x v="118"/>
    <n v="16796216000"/>
    <n v="1237354000"/>
    <n v="0"/>
    <n v="676069000"/>
    <n v="18709639000"/>
  </r>
  <r>
    <x v="3"/>
    <x v="14"/>
    <x v="61"/>
    <x v="0"/>
    <n v="1653930000"/>
    <n v="254766000"/>
    <n v="0"/>
    <n v="33741000"/>
    <n v="1942437000"/>
  </r>
  <r>
    <x v="3"/>
    <x v="14"/>
    <x v="61"/>
    <x v="119"/>
    <n v="8157499000"/>
    <n v="6716831000"/>
    <n v="0"/>
    <n v="3049197000"/>
    <n v="17923527000"/>
  </r>
  <r>
    <x v="3"/>
    <x v="14"/>
    <x v="62"/>
    <x v="0"/>
    <n v="13074000"/>
    <n v="34932000"/>
    <n v="0"/>
    <n v="944000"/>
    <n v="48950000"/>
  </r>
  <r>
    <x v="3"/>
    <x v="14"/>
    <x v="62"/>
    <x v="120"/>
    <n v="22014000"/>
    <n v="184065000"/>
    <n v="0"/>
    <n v="3650000"/>
    <n v="209729000"/>
  </r>
  <r>
    <x v="3"/>
    <x v="14"/>
    <x v="63"/>
    <x v="0"/>
    <n v="82362000"/>
    <n v="38833000"/>
    <n v="0"/>
    <n v="2940000"/>
    <n v="124135000"/>
  </r>
  <r>
    <x v="3"/>
    <x v="14"/>
    <x v="63"/>
    <x v="11"/>
    <n v="22378000"/>
    <n v="15915000"/>
    <n v="0"/>
    <n v="36798000"/>
    <n v="75091000"/>
  </r>
  <r>
    <x v="3"/>
    <x v="14"/>
    <x v="63"/>
    <x v="121"/>
    <n v="314029000"/>
    <n v="41741000"/>
    <n v="0"/>
    <n v="0"/>
    <n v="355770000"/>
  </r>
  <r>
    <x v="3"/>
    <x v="14"/>
    <x v="63"/>
    <x v="122"/>
    <n v="13030000"/>
    <n v="9806000"/>
    <n v="0"/>
    <n v="0"/>
    <n v="22836000"/>
  </r>
  <r>
    <x v="3"/>
    <x v="14"/>
    <x v="63"/>
    <x v="123"/>
    <n v="19036000"/>
    <n v="4589000"/>
    <n v="0"/>
    <n v="0"/>
    <n v="23625000"/>
  </r>
  <r>
    <x v="3"/>
    <x v="14"/>
    <x v="64"/>
    <x v="0"/>
    <n v="260962000"/>
    <n v="152193000"/>
    <n v="0"/>
    <n v="2002000"/>
    <n v="415157000"/>
  </r>
  <r>
    <x v="3"/>
    <x v="14"/>
    <x v="64"/>
    <x v="124"/>
    <n v="1204926000"/>
    <n v="72373000"/>
    <n v="0"/>
    <n v="0"/>
    <n v="1277299000"/>
  </r>
  <r>
    <x v="3"/>
    <x v="14"/>
    <x v="64"/>
    <x v="125"/>
    <n v="36318000"/>
    <n v="7293000"/>
    <n v="0"/>
    <n v="0"/>
    <n v="43611000"/>
  </r>
  <r>
    <x v="3"/>
    <x v="14"/>
    <x v="65"/>
    <x v="0"/>
    <n v="10991000"/>
    <n v="4923000"/>
    <n v="0"/>
    <n v="0"/>
    <n v="15914000"/>
  </r>
  <r>
    <x v="3"/>
    <x v="14"/>
    <x v="65"/>
    <x v="126"/>
    <n v="39963000"/>
    <n v="143836000"/>
    <n v="0"/>
    <n v="16300000"/>
    <n v="200099000"/>
  </r>
  <r>
    <x v="3"/>
    <x v="14"/>
    <x v="66"/>
    <x v="0"/>
    <n v="23494000"/>
    <n v="16177000"/>
    <n v="0"/>
    <n v="735000"/>
    <n v="40406000"/>
  </r>
  <r>
    <x v="3"/>
    <x v="14"/>
    <x v="66"/>
    <x v="127"/>
    <n v="28884000"/>
    <n v="58316000"/>
    <n v="0"/>
    <n v="3575000"/>
    <n v="90775000"/>
  </r>
  <r>
    <x v="3"/>
    <x v="14"/>
    <x v="67"/>
    <x v="0"/>
    <n v="18656437000"/>
    <n v="1070797000"/>
    <n v="0"/>
    <n v="49781000"/>
    <n v="19777015000"/>
  </r>
  <r>
    <x v="3"/>
    <x v="14"/>
    <x v="67"/>
    <x v="11"/>
    <n v="99906000"/>
    <n v="374441000"/>
    <n v="0"/>
    <n v="0"/>
    <n v="474347000"/>
  </r>
  <r>
    <x v="3"/>
    <x v="14"/>
    <x v="67"/>
    <x v="128"/>
    <n v="133653101000"/>
    <n v="12734852000"/>
    <n v="0"/>
    <n v="5920252000"/>
    <n v="152308205000"/>
  </r>
  <r>
    <x v="3"/>
    <x v="14"/>
    <x v="67"/>
    <x v="129"/>
    <n v="63715000"/>
    <n v="617587000"/>
    <n v="0"/>
    <n v="0"/>
    <n v="681302000"/>
  </r>
  <r>
    <x v="3"/>
    <x v="14"/>
    <x v="67"/>
    <x v="130"/>
    <s v=".."/>
    <s v=".."/>
    <s v=".."/>
    <s v=".."/>
    <s v=".."/>
  </r>
  <r>
    <x v="3"/>
    <x v="14"/>
    <x v="68"/>
    <x v="0"/>
    <n v="65052000"/>
    <n v="91336000"/>
    <n v="0"/>
    <n v="0"/>
    <n v="156388000"/>
  </r>
  <r>
    <x v="3"/>
    <x v="14"/>
    <x v="68"/>
    <x v="131"/>
    <n v="896504000"/>
    <n v="632293000"/>
    <n v="0"/>
    <n v="486560000"/>
    <n v="2015357000"/>
  </r>
  <r>
    <x v="4"/>
    <x v="14"/>
    <x v="59"/>
    <x v="0"/>
    <n v="285173000"/>
    <n v="207585000"/>
    <n v="0"/>
    <n v="0"/>
    <n v="492758000"/>
  </r>
  <r>
    <x v="4"/>
    <x v="14"/>
    <x v="59"/>
    <x v="11"/>
    <n v="97435000"/>
    <n v="18662000"/>
    <n v="0"/>
    <n v="0"/>
    <n v="116097000"/>
  </r>
  <r>
    <x v="4"/>
    <x v="14"/>
    <x v="59"/>
    <x v="115"/>
    <n v="2403980000"/>
    <n v="1376398000"/>
    <n v="0"/>
    <n v="48100000"/>
    <n v="3828478000"/>
  </r>
  <r>
    <x v="4"/>
    <x v="14"/>
    <x v="59"/>
    <x v="116"/>
    <n v="0"/>
    <n v="1028126000"/>
    <n v="0"/>
    <n v="0"/>
    <n v="1028126000"/>
  </r>
  <r>
    <x v="4"/>
    <x v="14"/>
    <x v="60"/>
    <x v="0"/>
    <n v="2490128000"/>
    <n v="158226000"/>
    <n v="0"/>
    <n v="12920000"/>
    <n v="2661274000"/>
  </r>
  <r>
    <x v="4"/>
    <x v="14"/>
    <x v="60"/>
    <x v="117"/>
    <n v="91347000"/>
    <n v="245889000"/>
    <n v="0"/>
    <n v="0"/>
    <n v="337236000"/>
  </r>
  <r>
    <x v="4"/>
    <x v="14"/>
    <x v="60"/>
    <x v="118"/>
    <n v="9877801000"/>
    <n v="1232944000"/>
    <n v="0"/>
    <n v="641131000"/>
    <n v="11751876000"/>
  </r>
  <r>
    <x v="4"/>
    <x v="14"/>
    <x v="61"/>
    <x v="0"/>
    <n v="828517000"/>
    <n v="204946000"/>
    <n v="0"/>
    <n v="0"/>
    <n v="1033463000"/>
  </r>
  <r>
    <x v="4"/>
    <x v="14"/>
    <x v="61"/>
    <x v="119"/>
    <n v="5669614000"/>
    <n v="5740618000"/>
    <n v="0"/>
    <n v="2073856000"/>
    <n v="13484088000"/>
  </r>
  <r>
    <x v="4"/>
    <x v="14"/>
    <x v="62"/>
    <x v="0"/>
    <n v="11505000"/>
    <n v="34435000"/>
    <n v="0"/>
    <n v="0"/>
    <n v="45940000"/>
  </r>
  <r>
    <x v="4"/>
    <x v="14"/>
    <x v="62"/>
    <x v="120"/>
    <n v="20318000"/>
    <n v="176047000"/>
    <n v="0"/>
    <n v="6760000"/>
    <n v="203125000"/>
  </r>
  <r>
    <x v="4"/>
    <x v="14"/>
    <x v="63"/>
    <x v="0"/>
    <s v=".."/>
    <s v=".."/>
    <s v=".."/>
    <s v=".."/>
    <s v=".."/>
  </r>
  <r>
    <x v="4"/>
    <x v="14"/>
    <x v="63"/>
    <x v="11"/>
    <s v=".."/>
    <s v=".."/>
    <s v=".."/>
    <s v=".."/>
    <s v=".."/>
  </r>
  <r>
    <x v="4"/>
    <x v="14"/>
    <x v="63"/>
    <x v="121"/>
    <s v=".."/>
    <s v=".."/>
    <s v=".."/>
    <s v=".."/>
    <s v=".."/>
  </r>
  <r>
    <x v="4"/>
    <x v="14"/>
    <x v="63"/>
    <x v="122"/>
    <s v=".."/>
    <s v=".."/>
    <s v=".."/>
    <s v=".."/>
    <s v=".."/>
  </r>
  <r>
    <x v="4"/>
    <x v="14"/>
    <x v="63"/>
    <x v="123"/>
    <s v=".."/>
    <s v=".."/>
    <s v=".."/>
    <s v=".."/>
    <s v=".."/>
  </r>
  <r>
    <x v="4"/>
    <x v="14"/>
    <x v="64"/>
    <x v="0"/>
    <n v="237684000"/>
    <n v="148901000"/>
    <n v="0"/>
    <n v="4941000"/>
    <n v="391526000"/>
  </r>
  <r>
    <x v="4"/>
    <x v="14"/>
    <x v="64"/>
    <x v="124"/>
    <n v="1155684000"/>
    <n v="68296000"/>
    <n v="0"/>
    <n v="0"/>
    <n v="1223980000"/>
  </r>
  <r>
    <x v="4"/>
    <x v="14"/>
    <x v="64"/>
    <x v="125"/>
    <n v="31994000"/>
    <n v="7155000"/>
    <n v="0"/>
    <n v="0"/>
    <n v="39149000"/>
  </r>
  <r>
    <x v="4"/>
    <x v="14"/>
    <x v="65"/>
    <x v="0"/>
    <s v=".."/>
    <s v=".."/>
    <s v=".."/>
    <s v=".."/>
    <s v=".."/>
  </r>
  <r>
    <x v="4"/>
    <x v="14"/>
    <x v="65"/>
    <x v="126"/>
    <s v=".."/>
    <s v=".."/>
    <s v=".."/>
    <s v=".."/>
    <s v=".."/>
  </r>
  <r>
    <x v="4"/>
    <x v="14"/>
    <x v="66"/>
    <x v="0"/>
    <s v=".."/>
    <s v=".."/>
    <s v=".."/>
    <s v=".."/>
    <s v=".."/>
  </r>
  <r>
    <x v="4"/>
    <x v="14"/>
    <x v="66"/>
    <x v="127"/>
    <s v=".."/>
    <s v=".."/>
    <s v=".."/>
    <s v=".."/>
    <s v=".."/>
  </r>
  <r>
    <x v="4"/>
    <x v="14"/>
    <x v="67"/>
    <x v="0"/>
    <n v="19972954000"/>
    <n v="942439000"/>
    <n v="0"/>
    <n v="110739000"/>
    <n v="21026132000"/>
  </r>
  <r>
    <x v="4"/>
    <x v="14"/>
    <x v="67"/>
    <x v="11"/>
    <n v="99056000"/>
    <n v="311224000"/>
    <n v="0"/>
    <n v="0"/>
    <n v="410280000"/>
  </r>
  <r>
    <x v="4"/>
    <x v="14"/>
    <x v="67"/>
    <x v="128"/>
    <n v="93682135000"/>
    <n v="11069458000"/>
    <n v="0"/>
    <n v="5457067000"/>
    <n v="110208660000"/>
  </r>
  <r>
    <x v="4"/>
    <x v="14"/>
    <x v="67"/>
    <x v="129"/>
    <n v="66294000"/>
    <n v="601614000"/>
    <n v="0"/>
    <n v="0"/>
    <n v="667908000"/>
  </r>
  <r>
    <x v="4"/>
    <x v="14"/>
    <x v="67"/>
    <x v="130"/>
    <s v=".."/>
    <s v=".."/>
    <s v=".."/>
    <s v=".."/>
    <s v=".."/>
  </r>
  <r>
    <x v="4"/>
    <x v="14"/>
    <x v="68"/>
    <x v="0"/>
    <n v="57221000"/>
    <n v="88989000"/>
    <n v="0"/>
    <n v="0"/>
    <n v="146210000"/>
  </r>
  <r>
    <x v="4"/>
    <x v="14"/>
    <x v="68"/>
    <x v="131"/>
    <n v="838690000"/>
    <n v="610816000"/>
    <n v="0"/>
    <n v="218053000"/>
    <n v="1667559000"/>
  </r>
  <r>
    <x v="0"/>
    <x v="15"/>
    <x v="69"/>
    <x v="0"/>
    <n v="402040000"/>
    <n v="210903000"/>
    <n v="0"/>
    <n v="46874000"/>
    <n v="659817000"/>
  </r>
  <r>
    <x v="0"/>
    <x v="15"/>
    <x v="69"/>
    <x v="11"/>
    <n v="21198000"/>
    <n v="9789000"/>
    <n v="0"/>
    <n v="0"/>
    <n v="30987000"/>
  </r>
  <r>
    <x v="0"/>
    <x v="15"/>
    <x v="69"/>
    <x v="132"/>
    <n v="6183982000"/>
    <n v="462644000"/>
    <n v="0"/>
    <n v="25000000"/>
    <n v="6671626000"/>
  </r>
  <r>
    <x v="0"/>
    <x v="15"/>
    <x v="69"/>
    <x v="133"/>
    <n v="24546000"/>
    <n v="12381000"/>
    <n v="0"/>
    <n v="0"/>
    <n v="36927000"/>
  </r>
  <r>
    <x v="0"/>
    <x v="15"/>
    <x v="69"/>
    <x v="134"/>
    <n v="102413000"/>
    <n v="15788000"/>
    <n v="0"/>
    <n v="0"/>
    <n v="118201000"/>
  </r>
  <r>
    <x v="0"/>
    <x v="15"/>
    <x v="70"/>
    <x v="0"/>
    <n v="1135675000"/>
    <n v="69615000"/>
    <n v="0"/>
    <n v="0"/>
    <n v="1205290000"/>
  </r>
  <r>
    <x v="0"/>
    <x v="15"/>
    <x v="70"/>
    <x v="135"/>
    <n v="0"/>
    <n v="136486000"/>
    <n v="0"/>
    <n v="0"/>
    <n v="136486000"/>
  </r>
  <r>
    <x v="0"/>
    <x v="15"/>
    <x v="70"/>
    <x v="136"/>
    <n v="2182115000"/>
    <n v="1720218000"/>
    <n v="0"/>
    <n v="20000000"/>
    <n v="3922333000"/>
  </r>
  <r>
    <x v="0"/>
    <x v="15"/>
    <x v="71"/>
    <x v="0"/>
    <n v="182493000"/>
    <n v="155284000"/>
    <n v="0"/>
    <n v="80610000"/>
    <n v="418387000"/>
  </r>
  <r>
    <x v="0"/>
    <x v="15"/>
    <x v="71"/>
    <x v="137"/>
    <n v="842464000"/>
    <n v="332448000"/>
    <n v="0"/>
    <n v="0"/>
    <n v="1174912000"/>
  </r>
  <r>
    <x v="0"/>
    <x v="15"/>
    <x v="72"/>
    <x v="0"/>
    <n v="118759000"/>
    <n v="0"/>
    <n v="0"/>
    <n v="0"/>
    <n v="118759000"/>
  </r>
  <r>
    <x v="0"/>
    <x v="15"/>
    <x v="72"/>
    <x v="11"/>
    <n v="48550000"/>
    <n v="0"/>
    <n v="0"/>
    <n v="0"/>
    <n v="48550000"/>
  </r>
  <r>
    <x v="0"/>
    <x v="15"/>
    <x v="72"/>
    <x v="138"/>
    <n v="931090000"/>
    <n v="61878000"/>
    <n v="0"/>
    <n v="0"/>
    <n v="992968000"/>
  </r>
  <r>
    <x v="0"/>
    <x v="15"/>
    <x v="73"/>
    <x v="0"/>
    <n v="203302000"/>
    <n v="475390000"/>
    <n v="0"/>
    <n v="0"/>
    <n v="678692000"/>
  </r>
  <r>
    <x v="0"/>
    <x v="15"/>
    <x v="73"/>
    <x v="139"/>
    <n v="870080000"/>
    <n v="355795000"/>
    <n v="0"/>
    <n v="420747000"/>
    <n v="1646622000"/>
  </r>
  <r>
    <x v="0"/>
    <x v="15"/>
    <x v="74"/>
    <x v="0"/>
    <n v="7352000"/>
    <n v="22155000"/>
    <n v="0"/>
    <n v="0"/>
    <n v="29507000"/>
  </r>
  <r>
    <x v="0"/>
    <x v="15"/>
    <x v="74"/>
    <x v="140"/>
    <n v="13349000"/>
    <n v="25718000"/>
    <n v="0"/>
    <n v="0"/>
    <n v="39067000"/>
  </r>
  <r>
    <x v="0"/>
    <x v="15"/>
    <x v="75"/>
    <x v="0"/>
    <n v="41882000"/>
    <n v="16105000"/>
    <n v="0"/>
    <n v="4635000"/>
    <n v="62622000"/>
  </r>
  <r>
    <x v="0"/>
    <x v="15"/>
    <x v="75"/>
    <x v="141"/>
    <n v="131867000"/>
    <n v="12970000"/>
    <n v="0"/>
    <n v="3100000"/>
    <n v="147937000"/>
  </r>
  <r>
    <x v="0"/>
    <x v="15"/>
    <x v="76"/>
    <x v="0"/>
    <n v="120065000"/>
    <n v="99776000"/>
    <n v="0"/>
    <n v="29000000"/>
    <n v="248841000"/>
  </r>
  <r>
    <x v="0"/>
    <x v="15"/>
    <x v="76"/>
    <x v="142"/>
    <n v="784765000"/>
    <n v="160716000"/>
    <n v="0"/>
    <n v="0"/>
    <n v="945481000"/>
  </r>
  <r>
    <x v="0"/>
    <x v="15"/>
    <x v="77"/>
    <x v="0"/>
    <n v="77713000"/>
    <n v="19358000"/>
    <n v="0"/>
    <n v="57293000"/>
    <n v="154364000"/>
  </r>
  <r>
    <x v="0"/>
    <x v="15"/>
    <x v="77"/>
    <x v="143"/>
    <n v="666550000"/>
    <n v="131560000"/>
    <n v="0"/>
    <n v="53000000"/>
    <n v="851110000"/>
  </r>
  <r>
    <x v="0"/>
    <x v="15"/>
    <x v="78"/>
    <x v="0"/>
    <n v="63052000"/>
    <n v="20861000"/>
    <n v="0"/>
    <n v="5422000"/>
    <n v="89335000"/>
  </r>
  <r>
    <x v="0"/>
    <x v="15"/>
    <x v="78"/>
    <x v="144"/>
    <n v="39221000"/>
    <n v="31451000"/>
    <n v="0"/>
    <n v="0"/>
    <n v="70672000"/>
  </r>
  <r>
    <x v="0"/>
    <x v="15"/>
    <x v="79"/>
    <x v="0"/>
    <n v="225514000"/>
    <n v="18723000"/>
    <n v="0"/>
    <n v="1800000"/>
    <n v="246037000"/>
  </r>
  <r>
    <x v="0"/>
    <x v="15"/>
    <x v="79"/>
    <x v="145"/>
    <n v="4379818000"/>
    <n v="121841000"/>
    <n v="0"/>
    <n v="0"/>
    <n v="4501659000"/>
  </r>
  <r>
    <x v="1"/>
    <x v="15"/>
    <x v="69"/>
    <x v="0"/>
    <n v="342984000"/>
    <n v="285071000"/>
    <n v="0"/>
    <n v="81260000"/>
    <n v="709315000"/>
  </r>
  <r>
    <x v="1"/>
    <x v="15"/>
    <x v="69"/>
    <x v="11"/>
    <n v="20138000"/>
    <n v="7981000"/>
    <n v="0"/>
    <n v="0"/>
    <n v="28119000"/>
  </r>
  <r>
    <x v="1"/>
    <x v="15"/>
    <x v="69"/>
    <x v="132"/>
    <n v="5937621000"/>
    <n v="491346000"/>
    <n v="0"/>
    <n v="52000000"/>
    <n v="6480967000"/>
  </r>
  <r>
    <x v="1"/>
    <x v="15"/>
    <x v="69"/>
    <x v="133"/>
    <n v="30156000"/>
    <n v="12381000"/>
    <n v="0"/>
    <n v="0"/>
    <n v="42537000"/>
  </r>
  <r>
    <x v="1"/>
    <x v="15"/>
    <x v="69"/>
    <x v="134"/>
    <n v="99197000"/>
    <n v="65661000"/>
    <n v="0"/>
    <n v="0"/>
    <n v="164858000"/>
  </r>
  <r>
    <x v="1"/>
    <x v="15"/>
    <x v="70"/>
    <x v="0"/>
    <n v="512148000"/>
    <n v="85850000"/>
    <n v="0"/>
    <n v="57511000"/>
    <n v="655509000"/>
  </r>
  <r>
    <x v="1"/>
    <x v="15"/>
    <x v="70"/>
    <x v="135"/>
    <n v="0"/>
    <n v="136486000"/>
    <n v="0"/>
    <n v="0"/>
    <n v="136486000"/>
  </r>
  <r>
    <x v="1"/>
    <x v="15"/>
    <x v="70"/>
    <x v="136"/>
    <n v="1058227000"/>
    <n v="1720218000"/>
    <n v="0"/>
    <n v="20000000"/>
    <n v="2798445000"/>
  </r>
  <r>
    <x v="1"/>
    <x v="15"/>
    <x v="71"/>
    <x v="0"/>
    <n v="164960000"/>
    <n v="163724000"/>
    <n v="0"/>
    <n v="63940000"/>
    <n v="392624000"/>
  </r>
  <r>
    <x v="1"/>
    <x v="15"/>
    <x v="71"/>
    <x v="137"/>
    <n v="817863000"/>
    <n v="330078000"/>
    <n v="0"/>
    <n v="38135000"/>
    <n v="1186076000"/>
  </r>
  <r>
    <x v="1"/>
    <x v="15"/>
    <x v="72"/>
    <x v="0"/>
    <n v="86844000"/>
    <n v="0"/>
    <n v="0"/>
    <n v="0"/>
    <n v="86844000"/>
  </r>
  <r>
    <x v="1"/>
    <x v="15"/>
    <x v="72"/>
    <x v="11"/>
    <n v="45899000"/>
    <n v="0"/>
    <n v="0"/>
    <n v="0"/>
    <n v="45899000"/>
  </r>
  <r>
    <x v="1"/>
    <x v="15"/>
    <x v="72"/>
    <x v="138"/>
    <n v="896738000"/>
    <n v="92130000"/>
    <n v="0"/>
    <n v="0"/>
    <n v="988868000"/>
  </r>
  <r>
    <x v="1"/>
    <x v="15"/>
    <x v="73"/>
    <x v="0"/>
    <n v="205592000"/>
    <n v="500502000"/>
    <n v="0"/>
    <n v="85251000"/>
    <n v="791345000"/>
  </r>
  <r>
    <x v="1"/>
    <x v="15"/>
    <x v="73"/>
    <x v="139"/>
    <n v="844768000"/>
    <n v="357391000"/>
    <n v="0"/>
    <n v="289973000"/>
    <n v="1492132000"/>
  </r>
  <r>
    <x v="1"/>
    <x v="15"/>
    <x v="74"/>
    <x v="0"/>
    <s v=".."/>
    <s v=".."/>
    <s v=".."/>
    <s v=".."/>
    <s v=".."/>
  </r>
  <r>
    <x v="1"/>
    <x v="15"/>
    <x v="74"/>
    <x v="140"/>
    <s v=".."/>
    <s v=".."/>
    <s v=".."/>
    <s v=".."/>
    <s v=".."/>
  </r>
  <r>
    <x v="1"/>
    <x v="15"/>
    <x v="75"/>
    <x v="0"/>
    <n v="34146000"/>
    <n v="15301000"/>
    <n v="0"/>
    <n v="3675000"/>
    <n v="53122000"/>
  </r>
  <r>
    <x v="1"/>
    <x v="15"/>
    <x v="75"/>
    <x v="141"/>
    <n v="127335000"/>
    <n v="12970000"/>
    <n v="0"/>
    <n v="0"/>
    <n v="140305000"/>
  </r>
  <r>
    <x v="1"/>
    <x v="15"/>
    <x v="76"/>
    <x v="0"/>
    <n v="124426000"/>
    <n v="88776000"/>
    <n v="0"/>
    <n v="0"/>
    <n v="213202000"/>
  </r>
  <r>
    <x v="1"/>
    <x v="15"/>
    <x v="76"/>
    <x v="142"/>
    <n v="742506000"/>
    <n v="111568000"/>
    <n v="0"/>
    <n v="49148000"/>
    <n v="903222000"/>
  </r>
  <r>
    <x v="1"/>
    <x v="15"/>
    <x v="77"/>
    <x v="0"/>
    <n v="72374000"/>
    <n v="20927000"/>
    <n v="0"/>
    <n v="55778000"/>
    <n v="149079000"/>
  </r>
  <r>
    <x v="1"/>
    <x v="15"/>
    <x v="77"/>
    <x v="143"/>
    <n v="679970000"/>
    <n v="152531000"/>
    <n v="0"/>
    <n v="2057000"/>
    <n v="834558000"/>
  </r>
  <r>
    <x v="1"/>
    <x v="15"/>
    <x v="78"/>
    <x v="0"/>
    <n v="56936000"/>
    <n v="21237000"/>
    <n v="0"/>
    <n v="2297000"/>
    <n v="80470000"/>
  </r>
  <r>
    <x v="1"/>
    <x v="15"/>
    <x v="78"/>
    <x v="144"/>
    <n v="35048000"/>
    <n v="31451000"/>
    <n v="0"/>
    <n v="0"/>
    <n v="66499000"/>
  </r>
  <r>
    <x v="1"/>
    <x v="15"/>
    <x v="79"/>
    <x v="0"/>
    <n v="209461000"/>
    <n v="21323000"/>
    <n v="0"/>
    <n v="21575000"/>
    <n v="252359000"/>
  </r>
  <r>
    <x v="1"/>
    <x v="15"/>
    <x v="79"/>
    <x v="145"/>
    <n v="4283156000"/>
    <n v="121841000"/>
    <n v="0"/>
    <n v="0"/>
    <n v="4404997000"/>
  </r>
  <r>
    <x v="2"/>
    <x v="15"/>
    <x v="69"/>
    <x v="0"/>
    <n v="309081000"/>
    <n v="203045000"/>
    <n v="0"/>
    <n v="27150000"/>
    <n v="539276000"/>
  </r>
  <r>
    <x v="2"/>
    <x v="15"/>
    <x v="69"/>
    <x v="11"/>
    <n v="16096000"/>
    <n v="7869000"/>
    <n v="0"/>
    <n v="0"/>
    <n v="23965000"/>
  </r>
  <r>
    <x v="2"/>
    <x v="15"/>
    <x v="69"/>
    <x v="132"/>
    <n v="5528576000"/>
    <n v="465871000"/>
    <n v="0"/>
    <n v="53371000"/>
    <n v="6047818000"/>
  </r>
  <r>
    <x v="2"/>
    <x v="15"/>
    <x v="69"/>
    <x v="133"/>
    <n v="29558000"/>
    <n v="12234000"/>
    <n v="0"/>
    <n v="0"/>
    <n v="41792000"/>
  </r>
  <r>
    <x v="2"/>
    <x v="15"/>
    <x v="69"/>
    <x v="134"/>
    <n v="92582000"/>
    <n v="59545000"/>
    <n v="0"/>
    <n v="0"/>
    <n v="152127000"/>
  </r>
  <r>
    <x v="2"/>
    <x v="15"/>
    <x v="70"/>
    <x v="0"/>
    <n v="471609000"/>
    <n v="68029000"/>
    <n v="0"/>
    <n v="105700000"/>
    <n v="645338000"/>
  </r>
  <r>
    <x v="2"/>
    <x v="15"/>
    <x v="70"/>
    <x v="135"/>
    <n v="0"/>
    <n v="132599000"/>
    <n v="0"/>
    <n v="0"/>
    <n v="132599000"/>
  </r>
  <r>
    <x v="2"/>
    <x v="15"/>
    <x v="70"/>
    <x v="136"/>
    <n v="1815439000"/>
    <n v="1650806000"/>
    <n v="0"/>
    <n v="0"/>
    <n v="3466245000"/>
  </r>
  <r>
    <x v="2"/>
    <x v="15"/>
    <x v="71"/>
    <x v="0"/>
    <n v="67479000"/>
    <n v="129100000"/>
    <n v="0"/>
    <n v="39386000"/>
    <n v="235965000"/>
  </r>
  <r>
    <x v="2"/>
    <x v="15"/>
    <x v="71"/>
    <x v="137"/>
    <n v="721207000"/>
    <n v="341841000"/>
    <n v="0"/>
    <n v="270910000"/>
    <n v="1333958000"/>
  </r>
  <r>
    <x v="2"/>
    <x v="15"/>
    <x v="72"/>
    <x v="0"/>
    <n v="78666000"/>
    <n v="0"/>
    <n v="0"/>
    <n v="10000000"/>
    <n v="88666000"/>
  </r>
  <r>
    <x v="2"/>
    <x v="15"/>
    <x v="72"/>
    <x v="11"/>
    <n v="40786000"/>
    <n v="0"/>
    <n v="0"/>
    <n v="0"/>
    <n v="40786000"/>
  </r>
  <r>
    <x v="2"/>
    <x v="15"/>
    <x v="72"/>
    <x v="138"/>
    <n v="793979000"/>
    <n v="120181000"/>
    <n v="0"/>
    <n v="0"/>
    <n v="914160000"/>
  </r>
  <r>
    <x v="2"/>
    <x v="15"/>
    <x v="73"/>
    <x v="0"/>
    <n v="203669000"/>
    <n v="460303000"/>
    <n v="0"/>
    <n v="15000000"/>
    <n v="678972000"/>
  </r>
  <r>
    <x v="2"/>
    <x v="15"/>
    <x v="73"/>
    <x v="139"/>
    <n v="784995000"/>
    <n v="319441000"/>
    <n v="0"/>
    <n v="30940000"/>
    <n v="1135376000"/>
  </r>
  <r>
    <x v="2"/>
    <x v="15"/>
    <x v="74"/>
    <x v="0"/>
    <s v=".."/>
    <s v=".."/>
    <s v=".."/>
    <s v=".."/>
    <s v=".."/>
  </r>
  <r>
    <x v="2"/>
    <x v="15"/>
    <x v="74"/>
    <x v="140"/>
    <s v=".."/>
    <s v=".."/>
    <s v=".."/>
    <s v=".."/>
    <s v=".."/>
  </r>
  <r>
    <x v="2"/>
    <x v="15"/>
    <x v="75"/>
    <x v="0"/>
    <n v="28505000"/>
    <n v="11886000"/>
    <n v="0"/>
    <n v="8270000"/>
    <n v="48661000"/>
  </r>
  <r>
    <x v="2"/>
    <x v="15"/>
    <x v="75"/>
    <x v="141"/>
    <n v="114796000"/>
    <n v="16500000"/>
    <n v="0"/>
    <n v="5100000"/>
    <n v="136396000"/>
  </r>
  <r>
    <x v="2"/>
    <x v="15"/>
    <x v="76"/>
    <x v="0"/>
    <n v="106948000"/>
    <n v="87469000"/>
    <n v="0"/>
    <n v="27540000"/>
    <n v="221957000"/>
  </r>
  <r>
    <x v="2"/>
    <x v="15"/>
    <x v="76"/>
    <x v="142"/>
    <n v="679648000"/>
    <n v="140768000"/>
    <n v="0"/>
    <n v="19200000"/>
    <n v="839616000"/>
  </r>
  <r>
    <x v="2"/>
    <x v="15"/>
    <x v="77"/>
    <x v="0"/>
    <n v="71194000"/>
    <n v="28572000"/>
    <n v="0"/>
    <n v="0"/>
    <n v="99766000"/>
  </r>
  <r>
    <x v="2"/>
    <x v="15"/>
    <x v="77"/>
    <x v="143"/>
    <n v="650622000"/>
    <n v="135912000"/>
    <n v="0"/>
    <n v="59862000"/>
    <n v="846396000"/>
  </r>
  <r>
    <x v="2"/>
    <x v="15"/>
    <x v="78"/>
    <x v="0"/>
    <n v="56477000"/>
    <n v="20334000"/>
    <n v="0"/>
    <n v="11980000"/>
    <n v="88791000"/>
  </r>
  <r>
    <x v="2"/>
    <x v="15"/>
    <x v="78"/>
    <x v="144"/>
    <n v="32531000"/>
    <n v="31092000"/>
    <n v="0"/>
    <n v="0"/>
    <n v="63623000"/>
  </r>
  <r>
    <x v="2"/>
    <x v="15"/>
    <x v="79"/>
    <x v="0"/>
    <n v="216977000"/>
    <n v="19578000"/>
    <n v="0"/>
    <n v="18160000"/>
    <n v="254715000"/>
  </r>
  <r>
    <x v="2"/>
    <x v="15"/>
    <x v="79"/>
    <x v="145"/>
    <n v="3812508000"/>
    <n v="130641000"/>
    <n v="0"/>
    <n v="5192000"/>
    <n v="3948341000"/>
  </r>
  <r>
    <x v="3"/>
    <x v="15"/>
    <x v="69"/>
    <x v="0"/>
    <n v="662702000"/>
    <n v="279925000"/>
    <n v="0"/>
    <n v="0"/>
    <n v="942627000"/>
  </r>
  <r>
    <x v="3"/>
    <x v="15"/>
    <x v="69"/>
    <x v="11"/>
    <n v="16096000"/>
    <n v="9502000"/>
    <n v="0"/>
    <n v="38905000"/>
    <n v="64503000"/>
  </r>
  <r>
    <x v="3"/>
    <x v="15"/>
    <x v="69"/>
    <x v="132"/>
    <n v="5404625000"/>
    <n v="415130000"/>
    <n v="0"/>
    <n v="4500000"/>
    <n v="5824255000"/>
  </r>
  <r>
    <x v="3"/>
    <x v="15"/>
    <x v="69"/>
    <x v="133"/>
    <n v="29558000"/>
    <n v="9552000"/>
    <n v="0"/>
    <n v="0"/>
    <n v="39110000"/>
  </r>
  <r>
    <x v="3"/>
    <x v="15"/>
    <x v="69"/>
    <x v="134"/>
    <n v="94087000"/>
    <n v="44953000"/>
    <n v="0"/>
    <n v="0"/>
    <n v="139040000"/>
  </r>
  <r>
    <x v="3"/>
    <x v="15"/>
    <x v="70"/>
    <x v="0"/>
    <n v="44264000"/>
    <n v="90738000"/>
    <n v="0"/>
    <n v="32980000"/>
    <n v="167982000"/>
  </r>
  <r>
    <x v="3"/>
    <x v="15"/>
    <x v="70"/>
    <x v="135"/>
    <n v="0"/>
    <n v="94013000"/>
    <n v="0"/>
    <n v="0"/>
    <n v="94013000"/>
  </r>
  <r>
    <x v="3"/>
    <x v="15"/>
    <x v="70"/>
    <x v="136"/>
    <n v="1145989000"/>
    <n v="1671446000"/>
    <n v="0"/>
    <n v="1020377000"/>
    <n v="3837812000"/>
  </r>
  <r>
    <x v="3"/>
    <x v="15"/>
    <x v="71"/>
    <x v="0"/>
    <n v="70758000"/>
    <n v="83079000"/>
    <n v="0"/>
    <n v="0"/>
    <n v="153837000"/>
  </r>
  <r>
    <x v="3"/>
    <x v="15"/>
    <x v="71"/>
    <x v="137"/>
    <n v="672058000"/>
    <n v="298633000"/>
    <n v="0"/>
    <n v="149856000"/>
    <n v="1120547000"/>
  </r>
  <r>
    <x v="3"/>
    <x v="15"/>
    <x v="72"/>
    <x v="0"/>
    <n v="74733000"/>
    <n v="0"/>
    <n v="0"/>
    <n v="0"/>
    <n v="74733000"/>
  </r>
  <r>
    <x v="3"/>
    <x v="15"/>
    <x v="72"/>
    <x v="11"/>
    <n v="36551000"/>
    <n v="0"/>
    <n v="0"/>
    <n v="0"/>
    <n v="36551000"/>
  </r>
  <r>
    <x v="3"/>
    <x v="15"/>
    <x v="72"/>
    <x v="138"/>
    <n v="757502000"/>
    <n v="130417000"/>
    <n v="0"/>
    <n v="0"/>
    <n v="887919000"/>
  </r>
  <r>
    <x v="3"/>
    <x v="15"/>
    <x v="73"/>
    <x v="0"/>
    <n v="182815000"/>
    <n v="361259000"/>
    <n v="0"/>
    <n v="104011000"/>
    <n v="648085000"/>
  </r>
  <r>
    <x v="3"/>
    <x v="15"/>
    <x v="73"/>
    <x v="139"/>
    <n v="795879000"/>
    <n v="318935000"/>
    <n v="0"/>
    <n v="67740000"/>
    <n v="1182554000"/>
  </r>
  <r>
    <x v="3"/>
    <x v="15"/>
    <x v="74"/>
    <x v="0"/>
    <s v=".."/>
    <s v=".."/>
    <s v=".."/>
    <s v=".."/>
    <s v=".."/>
  </r>
  <r>
    <x v="3"/>
    <x v="15"/>
    <x v="74"/>
    <x v="140"/>
    <s v=".."/>
    <s v=".."/>
    <s v=".."/>
    <s v=".."/>
    <s v=".."/>
  </r>
  <r>
    <x v="3"/>
    <x v="15"/>
    <x v="75"/>
    <x v="0"/>
    <n v="62917000"/>
    <n v="4879000"/>
    <n v="0"/>
    <n v="0"/>
    <n v="67796000"/>
  </r>
  <r>
    <x v="3"/>
    <x v="15"/>
    <x v="75"/>
    <x v="141"/>
    <n v="121685000"/>
    <n v="12830000"/>
    <n v="0"/>
    <n v="10000000"/>
    <n v="144515000"/>
  </r>
  <r>
    <x v="3"/>
    <x v="15"/>
    <x v="76"/>
    <x v="0"/>
    <n v="103352000"/>
    <n v="87123000"/>
    <n v="0"/>
    <n v="29590000"/>
    <n v="220065000"/>
  </r>
  <r>
    <x v="3"/>
    <x v="15"/>
    <x v="76"/>
    <x v="142"/>
    <n v="633619000"/>
    <n v="147486000"/>
    <n v="0"/>
    <n v="220000"/>
    <n v="781325000"/>
  </r>
  <r>
    <x v="3"/>
    <x v="15"/>
    <x v="77"/>
    <x v="0"/>
    <n v="76837000"/>
    <n v="18205000"/>
    <n v="0"/>
    <n v="0"/>
    <n v="95042000"/>
  </r>
  <r>
    <x v="3"/>
    <x v="15"/>
    <x v="77"/>
    <x v="143"/>
    <n v="645834000"/>
    <n v="125672000"/>
    <n v="0"/>
    <n v="54252000"/>
    <n v="825758000"/>
  </r>
  <r>
    <x v="3"/>
    <x v="15"/>
    <x v="78"/>
    <x v="0"/>
    <n v="52870000"/>
    <n v="19359000"/>
    <n v="0"/>
    <n v="0"/>
    <n v="72229000"/>
  </r>
  <r>
    <x v="3"/>
    <x v="15"/>
    <x v="78"/>
    <x v="144"/>
    <n v="29921000"/>
    <n v="30742000"/>
    <n v="0"/>
    <n v="0"/>
    <n v="60663000"/>
  </r>
  <r>
    <x v="3"/>
    <x v="15"/>
    <x v="79"/>
    <x v="0"/>
    <n v="276699000"/>
    <n v="12274000"/>
    <n v="0"/>
    <n v="4980000"/>
    <n v="293953000"/>
  </r>
  <r>
    <x v="3"/>
    <x v="15"/>
    <x v="79"/>
    <x v="145"/>
    <n v="3706533000"/>
    <n v="117640000"/>
    <n v="0"/>
    <n v="7769000"/>
    <n v="3831942000"/>
  </r>
  <r>
    <x v="4"/>
    <x v="15"/>
    <x v="69"/>
    <x v="0"/>
    <n v="462095000"/>
    <n v="214936000"/>
    <n v="0"/>
    <n v="602655000"/>
    <n v="1279686000"/>
  </r>
  <r>
    <x v="4"/>
    <x v="15"/>
    <x v="69"/>
    <x v="11"/>
    <n v="15881000"/>
    <n v="9985000"/>
    <n v="0"/>
    <n v="919000"/>
    <n v="26785000"/>
  </r>
  <r>
    <x v="4"/>
    <x v="15"/>
    <x v="69"/>
    <x v="132"/>
    <n v="5087578000"/>
    <n v="460556000"/>
    <n v="0"/>
    <n v="63232000"/>
    <n v="5611366000"/>
  </r>
  <r>
    <x v="4"/>
    <x v="15"/>
    <x v="69"/>
    <x v="133"/>
    <n v="27606000"/>
    <n v="13241000"/>
    <n v="0"/>
    <n v="0"/>
    <n v="40847000"/>
  </r>
  <r>
    <x v="4"/>
    <x v="15"/>
    <x v="69"/>
    <x v="134"/>
    <n v="91299000"/>
    <n v="55850000"/>
    <n v="0"/>
    <n v="3248000"/>
    <n v="150397000"/>
  </r>
  <r>
    <x v="4"/>
    <x v="15"/>
    <x v="70"/>
    <x v="0"/>
    <n v="570660000"/>
    <n v="74087000"/>
    <n v="0"/>
    <n v="0"/>
    <n v="644747000"/>
  </r>
  <r>
    <x v="4"/>
    <x v="15"/>
    <x v="70"/>
    <x v="135"/>
    <n v="149844000"/>
    <n v="137273000"/>
    <n v="0"/>
    <n v="0"/>
    <n v="287117000"/>
  </r>
  <r>
    <x v="4"/>
    <x v="15"/>
    <x v="70"/>
    <x v="136"/>
    <n v="35253000"/>
    <n v="1387215000"/>
    <n v="0"/>
    <n v="310053000"/>
    <n v="1732521000"/>
  </r>
  <r>
    <x v="4"/>
    <x v="15"/>
    <x v="71"/>
    <x v="0"/>
    <n v="50408000"/>
    <n v="80684000"/>
    <n v="0"/>
    <n v="0"/>
    <n v="131092000"/>
  </r>
  <r>
    <x v="4"/>
    <x v="15"/>
    <x v="71"/>
    <x v="137"/>
    <n v="534923000"/>
    <n v="245616000"/>
    <n v="0"/>
    <n v="33535000"/>
    <n v="814074000"/>
  </r>
  <r>
    <x v="4"/>
    <x v="15"/>
    <x v="72"/>
    <x v="0"/>
    <n v="88631000"/>
    <n v="0"/>
    <n v="0"/>
    <n v="0"/>
    <n v="88631000"/>
  </r>
  <r>
    <x v="4"/>
    <x v="15"/>
    <x v="72"/>
    <x v="11"/>
    <n v="33664000"/>
    <n v="0"/>
    <n v="0"/>
    <n v="0"/>
    <n v="33664000"/>
  </r>
  <r>
    <x v="4"/>
    <x v="15"/>
    <x v="72"/>
    <x v="138"/>
    <n v="751897000"/>
    <n v="197602000"/>
    <n v="0"/>
    <n v="0"/>
    <n v="949499000"/>
  </r>
  <r>
    <x v="4"/>
    <x v="15"/>
    <x v="73"/>
    <x v="0"/>
    <n v="163272000"/>
    <n v="202624000"/>
    <n v="0"/>
    <n v="0"/>
    <n v="365896000"/>
  </r>
  <r>
    <x v="4"/>
    <x v="15"/>
    <x v="73"/>
    <x v="139"/>
    <n v="711770000"/>
    <n v="357599000"/>
    <n v="0"/>
    <n v="183750000"/>
    <n v="1253119000"/>
  </r>
  <r>
    <x v="4"/>
    <x v="15"/>
    <x v="74"/>
    <x v="0"/>
    <s v=".."/>
    <s v=".."/>
    <s v=".."/>
    <s v=".."/>
    <s v=".."/>
  </r>
  <r>
    <x v="4"/>
    <x v="15"/>
    <x v="74"/>
    <x v="140"/>
    <s v=".."/>
    <s v=".."/>
    <s v=".."/>
    <s v=".."/>
    <s v=".."/>
  </r>
  <r>
    <x v="4"/>
    <x v="15"/>
    <x v="75"/>
    <x v="0"/>
    <n v="27930000"/>
    <n v="4818000"/>
    <n v="0"/>
    <n v="0"/>
    <n v="32748000"/>
  </r>
  <r>
    <x v="4"/>
    <x v="15"/>
    <x v="75"/>
    <x v="141"/>
    <n v="81287000"/>
    <n v="11457000"/>
    <n v="0"/>
    <n v="0"/>
    <n v="92744000"/>
  </r>
  <r>
    <x v="4"/>
    <x v="15"/>
    <x v="76"/>
    <x v="0"/>
    <n v="91294000"/>
    <n v="80695000"/>
    <n v="0"/>
    <n v="36839000"/>
    <n v="208828000"/>
  </r>
  <r>
    <x v="4"/>
    <x v="15"/>
    <x v="76"/>
    <x v="142"/>
    <n v="536539000"/>
    <n v="170338000"/>
    <n v="0"/>
    <n v="23941000"/>
    <n v="730818000"/>
  </r>
  <r>
    <x v="4"/>
    <x v="15"/>
    <x v="77"/>
    <x v="0"/>
    <n v="65685000"/>
    <n v="17863000"/>
    <n v="0"/>
    <n v="9006000"/>
    <n v="92554000"/>
  </r>
  <r>
    <x v="4"/>
    <x v="15"/>
    <x v="77"/>
    <x v="143"/>
    <n v="592619000"/>
    <n v="114120000"/>
    <n v="0"/>
    <n v="77887000"/>
    <n v="784626000"/>
  </r>
  <r>
    <x v="4"/>
    <x v="15"/>
    <x v="78"/>
    <x v="0"/>
    <n v="45306000"/>
    <n v="14790000"/>
    <n v="0"/>
    <n v="0"/>
    <n v="60096000"/>
  </r>
  <r>
    <x v="4"/>
    <x v="15"/>
    <x v="78"/>
    <x v="144"/>
    <n v="25806000"/>
    <n v="34509000"/>
    <n v="0"/>
    <n v="0"/>
    <n v="60315000"/>
  </r>
  <r>
    <x v="4"/>
    <x v="15"/>
    <x v="79"/>
    <x v="0"/>
    <n v="226009000"/>
    <n v="10721000"/>
    <n v="0"/>
    <n v="0"/>
    <n v="236730000"/>
  </r>
  <r>
    <x v="4"/>
    <x v="15"/>
    <x v="79"/>
    <x v="145"/>
    <n v="2646585000"/>
    <n v="97738000"/>
    <n v="0"/>
    <n v="12000000"/>
    <n v="2756323000"/>
  </r>
  <r>
    <x v="0"/>
    <x v="16"/>
    <x v="80"/>
    <x v="0"/>
    <n v="1168455000"/>
    <n v="225591000"/>
    <n v="0"/>
    <n v="16200000"/>
    <n v="1410246000"/>
  </r>
  <r>
    <x v="0"/>
    <x v="16"/>
    <x v="80"/>
    <x v="11"/>
    <n v="22807000"/>
    <n v="90837000"/>
    <n v="0"/>
    <n v="143507000"/>
    <n v="257151000"/>
  </r>
  <r>
    <x v="0"/>
    <x v="16"/>
    <x v="80"/>
    <x v="146"/>
    <n v="21671000"/>
    <n v="886285000"/>
    <n v="0"/>
    <n v="0"/>
    <n v="907956000"/>
  </r>
  <r>
    <x v="0"/>
    <x v="16"/>
    <x v="80"/>
    <x v="147"/>
    <n v="480707000"/>
    <n v="228021000"/>
    <n v="0"/>
    <n v="0"/>
    <n v="708728000"/>
  </r>
  <r>
    <x v="0"/>
    <x v="16"/>
    <x v="80"/>
    <x v="148"/>
    <n v="1192839000"/>
    <n v="28692127000"/>
    <n v="8000000"/>
    <n v="50000000"/>
    <n v="29942966000"/>
  </r>
  <r>
    <x v="0"/>
    <x v="16"/>
    <x v="81"/>
    <x v="0"/>
    <n v="15198000"/>
    <n v="16617000"/>
    <n v="0"/>
    <n v="6990000"/>
    <n v="38805000"/>
  </r>
  <r>
    <x v="0"/>
    <x v="16"/>
    <x v="81"/>
    <x v="149"/>
    <n v="20588000"/>
    <n v="2773000"/>
    <n v="0"/>
    <n v="0"/>
    <n v="23361000"/>
  </r>
  <r>
    <x v="0"/>
    <x v="16"/>
    <x v="82"/>
    <x v="0"/>
    <n v="20851000"/>
    <n v="44211000"/>
    <n v="0"/>
    <n v="10879000"/>
    <n v="75941000"/>
  </r>
  <r>
    <x v="0"/>
    <x v="16"/>
    <x v="82"/>
    <x v="11"/>
    <n v="17740000"/>
    <n v="5339000"/>
    <n v="0"/>
    <n v="0"/>
    <n v="23079000"/>
  </r>
  <r>
    <x v="0"/>
    <x v="16"/>
    <x v="82"/>
    <x v="150"/>
    <n v="48904000"/>
    <n v="25264000"/>
    <n v="0"/>
    <n v="0"/>
    <n v="74168000"/>
  </r>
  <r>
    <x v="0"/>
    <x v="16"/>
    <x v="82"/>
    <x v="151"/>
    <n v="84939000"/>
    <n v="18387000"/>
    <n v="0"/>
    <n v="0"/>
    <n v="103326000"/>
  </r>
  <r>
    <x v="0"/>
    <x v="16"/>
    <x v="83"/>
    <x v="0"/>
    <n v="130918000"/>
    <n v="87718000"/>
    <n v="0"/>
    <n v="0"/>
    <n v="218636000"/>
  </r>
  <r>
    <x v="0"/>
    <x v="16"/>
    <x v="83"/>
    <x v="152"/>
    <n v="970879000"/>
    <n v="114509000"/>
    <n v="0"/>
    <n v="1300000"/>
    <n v="1086688000"/>
  </r>
  <r>
    <x v="0"/>
    <x v="16"/>
    <x v="84"/>
    <x v="0"/>
    <n v="24228000"/>
    <n v="27818000"/>
    <n v="0"/>
    <n v="3040000"/>
    <n v="55086000"/>
  </r>
  <r>
    <x v="0"/>
    <x v="16"/>
    <x v="84"/>
    <x v="153"/>
    <n v="20238000"/>
    <n v="26617000"/>
    <n v="0"/>
    <n v="6660000"/>
    <n v="53515000"/>
  </r>
  <r>
    <x v="0"/>
    <x v="16"/>
    <x v="84"/>
    <x v="154"/>
    <n v="10685000"/>
    <n v="12966000"/>
    <n v="0"/>
    <n v="2704000"/>
    <n v="26355000"/>
  </r>
  <r>
    <x v="0"/>
    <x v="16"/>
    <x v="85"/>
    <x v="0"/>
    <n v="32367000"/>
    <n v="30644000"/>
    <n v="0"/>
    <n v="2700000"/>
    <n v="65711000"/>
  </r>
  <r>
    <x v="0"/>
    <x v="16"/>
    <x v="85"/>
    <x v="11"/>
    <s v=".."/>
    <s v=".."/>
    <s v=".."/>
    <s v=".."/>
    <s v=".."/>
  </r>
  <r>
    <x v="0"/>
    <x v="16"/>
    <x v="85"/>
    <x v="155"/>
    <n v="85409000"/>
    <n v="32782000"/>
    <n v="0"/>
    <n v="650000"/>
    <n v="118841000"/>
  </r>
  <r>
    <x v="0"/>
    <x v="16"/>
    <x v="85"/>
    <x v="156"/>
    <n v="35498000"/>
    <n v="26560000"/>
    <n v="0"/>
    <n v="0"/>
    <n v="62058000"/>
  </r>
  <r>
    <x v="0"/>
    <x v="16"/>
    <x v="86"/>
    <x v="0"/>
    <n v="83673000"/>
    <n v="613063000"/>
    <n v="1724000"/>
    <n v="26055000"/>
    <n v="724515000"/>
  </r>
  <r>
    <x v="0"/>
    <x v="16"/>
    <x v="86"/>
    <x v="157"/>
    <n v="677758000"/>
    <n v="11612100000"/>
    <n v="0"/>
    <n v="0"/>
    <n v="12289858000"/>
  </r>
  <r>
    <x v="0"/>
    <x v="16"/>
    <x v="87"/>
    <x v="0"/>
    <n v="80095000"/>
    <n v="138909000"/>
    <n v="0"/>
    <n v="96508000"/>
    <n v="315512000"/>
  </r>
  <r>
    <x v="0"/>
    <x v="16"/>
    <x v="87"/>
    <x v="158"/>
    <n v="118417000"/>
    <n v="78951000"/>
    <n v="0"/>
    <n v="0"/>
    <n v="197368000"/>
  </r>
  <r>
    <x v="0"/>
    <x v="16"/>
    <x v="87"/>
    <x v="159"/>
    <n v="129508000"/>
    <n v="29152000"/>
    <n v="0"/>
    <n v="0"/>
    <n v="158660000"/>
  </r>
  <r>
    <x v="0"/>
    <x v="16"/>
    <x v="88"/>
    <x v="0"/>
    <n v="209586000"/>
    <n v="203142000"/>
    <n v="0"/>
    <n v="114198000"/>
    <n v="526926000"/>
  </r>
  <r>
    <x v="0"/>
    <x v="16"/>
    <x v="88"/>
    <x v="160"/>
    <n v="424466000"/>
    <n v="479297000"/>
    <n v="0"/>
    <n v="0"/>
    <n v="903763000"/>
  </r>
  <r>
    <x v="0"/>
    <x v="16"/>
    <x v="88"/>
    <x v="161"/>
    <n v="142471000"/>
    <n v="142127000"/>
    <n v="0"/>
    <n v="0"/>
    <n v="284598000"/>
  </r>
  <r>
    <x v="0"/>
    <x v="16"/>
    <x v="88"/>
    <x v="162"/>
    <n v="28217000"/>
    <n v="61747000"/>
    <n v="0"/>
    <n v="17400000"/>
    <n v="107364000"/>
  </r>
  <r>
    <x v="1"/>
    <x v="16"/>
    <x v="80"/>
    <x v="0"/>
    <n v="1140200000"/>
    <n v="225591000"/>
    <n v="0"/>
    <n v="0"/>
    <n v="1365791000"/>
  </r>
  <r>
    <x v="1"/>
    <x v="16"/>
    <x v="80"/>
    <x v="11"/>
    <n v="27111000"/>
    <n v="6258000"/>
    <n v="0"/>
    <n v="0"/>
    <n v="33369000"/>
  </r>
  <r>
    <x v="1"/>
    <x v="16"/>
    <x v="80"/>
    <x v="146"/>
    <n v="21265000"/>
    <n v="776846000"/>
    <n v="0"/>
    <n v="8000000"/>
    <n v="806111000"/>
  </r>
  <r>
    <x v="1"/>
    <x v="16"/>
    <x v="80"/>
    <x v="147"/>
    <n v="453208000"/>
    <n v="228021000"/>
    <n v="0"/>
    <n v="0"/>
    <n v="681229000"/>
  </r>
  <r>
    <x v="1"/>
    <x v="16"/>
    <x v="80"/>
    <x v="148"/>
    <n v="1224394000"/>
    <n v="20834000000"/>
    <n v="8000000"/>
    <n v="0"/>
    <n v="22066394000"/>
  </r>
  <r>
    <x v="1"/>
    <x v="16"/>
    <x v="81"/>
    <x v="0"/>
    <n v="14690000"/>
    <n v="12107000"/>
    <n v="0"/>
    <n v="0"/>
    <n v="26797000"/>
  </r>
  <r>
    <x v="1"/>
    <x v="16"/>
    <x v="81"/>
    <x v="149"/>
    <n v="19131000"/>
    <n v="2773000"/>
    <n v="0"/>
    <n v="0"/>
    <n v="21904000"/>
  </r>
  <r>
    <x v="1"/>
    <x v="16"/>
    <x v="82"/>
    <x v="0"/>
    <n v="15537000"/>
    <n v="44211000"/>
    <n v="0"/>
    <n v="10832000"/>
    <n v="70580000"/>
  </r>
  <r>
    <x v="1"/>
    <x v="16"/>
    <x v="82"/>
    <x v="11"/>
    <n v="13804000"/>
    <n v="5339000"/>
    <n v="0"/>
    <n v="0"/>
    <n v="19143000"/>
  </r>
  <r>
    <x v="1"/>
    <x v="16"/>
    <x v="82"/>
    <x v="150"/>
    <n v="45300000"/>
    <n v="25264000"/>
    <n v="0"/>
    <n v="0"/>
    <n v="70564000"/>
  </r>
  <r>
    <x v="1"/>
    <x v="16"/>
    <x v="82"/>
    <x v="151"/>
    <n v="84928000"/>
    <n v="18387000"/>
    <n v="0"/>
    <n v="0"/>
    <n v="103315000"/>
  </r>
  <r>
    <x v="1"/>
    <x v="16"/>
    <x v="83"/>
    <x v="0"/>
    <n v="136579000"/>
    <n v="85982000"/>
    <n v="0"/>
    <n v="0"/>
    <n v="222561000"/>
  </r>
  <r>
    <x v="1"/>
    <x v="16"/>
    <x v="83"/>
    <x v="152"/>
    <n v="981580000"/>
    <n v="112467000"/>
    <n v="0"/>
    <n v="0"/>
    <n v="1094047000"/>
  </r>
  <r>
    <x v="1"/>
    <x v="16"/>
    <x v="84"/>
    <x v="0"/>
    <n v="21517000"/>
    <n v="25532000"/>
    <n v="0"/>
    <n v="4276000"/>
    <n v="51325000"/>
  </r>
  <r>
    <x v="1"/>
    <x v="16"/>
    <x v="84"/>
    <x v="153"/>
    <n v="17677000"/>
    <n v="26617000"/>
    <n v="0"/>
    <n v="12520000"/>
    <n v="56814000"/>
  </r>
  <r>
    <x v="1"/>
    <x v="16"/>
    <x v="84"/>
    <x v="154"/>
    <n v="10289000"/>
    <n v="12966000"/>
    <n v="0"/>
    <n v="700000"/>
    <n v="23955000"/>
  </r>
  <r>
    <x v="1"/>
    <x v="16"/>
    <x v="85"/>
    <x v="0"/>
    <n v="31082000"/>
    <n v="30644000"/>
    <n v="0"/>
    <n v="0"/>
    <n v="61726000"/>
  </r>
  <r>
    <x v="1"/>
    <x v="16"/>
    <x v="85"/>
    <x v="11"/>
    <s v=".."/>
    <s v=".."/>
    <s v=".."/>
    <s v=".."/>
    <s v=".."/>
  </r>
  <r>
    <x v="1"/>
    <x v="16"/>
    <x v="85"/>
    <x v="155"/>
    <n v="78964000"/>
    <n v="42132000"/>
    <n v="0"/>
    <n v="3864000"/>
    <n v="124960000"/>
  </r>
  <r>
    <x v="1"/>
    <x v="16"/>
    <x v="85"/>
    <x v="156"/>
    <n v="34775000"/>
    <n v="26560000"/>
    <n v="0"/>
    <n v="0"/>
    <n v="61335000"/>
  </r>
  <r>
    <x v="1"/>
    <x v="16"/>
    <x v="86"/>
    <x v="0"/>
    <n v="70795000"/>
    <n v="475496000"/>
    <n v="1724000"/>
    <n v="7500000"/>
    <n v="555515000"/>
  </r>
  <r>
    <x v="1"/>
    <x v="16"/>
    <x v="86"/>
    <x v="157"/>
    <n v="698300000"/>
    <n v="6345267000"/>
    <n v="0"/>
    <n v="0"/>
    <n v="7043567000"/>
  </r>
  <r>
    <x v="1"/>
    <x v="16"/>
    <x v="87"/>
    <x v="0"/>
    <n v="80332000"/>
    <n v="92129000"/>
    <n v="0"/>
    <n v="0"/>
    <n v="172461000"/>
  </r>
  <r>
    <x v="1"/>
    <x v="16"/>
    <x v="87"/>
    <x v="158"/>
    <n v="108366000"/>
    <n v="78951000"/>
    <n v="0"/>
    <n v="0"/>
    <n v="187317000"/>
  </r>
  <r>
    <x v="1"/>
    <x v="16"/>
    <x v="87"/>
    <x v="159"/>
    <n v="118831000"/>
    <n v="29152000"/>
    <n v="0"/>
    <n v="0"/>
    <n v="147983000"/>
  </r>
  <r>
    <x v="1"/>
    <x v="16"/>
    <x v="88"/>
    <x v="0"/>
    <n v="199479000"/>
    <n v="193145000"/>
    <n v="0"/>
    <n v="0"/>
    <n v="392624000"/>
  </r>
  <r>
    <x v="1"/>
    <x v="16"/>
    <x v="88"/>
    <x v="160"/>
    <n v="408523000"/>
    <n v="401497000"/>
    <n v="0"/>
    <n v="0"/>
    <n v="810020000"/>
  </r>
  <r>
    <x v="1"/>
    <x v="16"/>
    <x v="88"/>
    <x v="161"/>
    <n v="135251000"/>
    <n v="86186000"/>
    <n v="0"/>
    <n v="0"/>
    <n v="221437000"/>
  </r>
  <r>
    <x v="1"/>
    <x v="16"/>
    <x v="88"/>
    <x v="162"/>
    <n v="21714000"/>
    <n v="52447000"/>
    <n v="0"/>
    <n v="39980000"/>
    <n v="114141000"/>
  </r>
  <r>
    <x v="2"/>
    <x v="16"/>
    <x v="80"/>
    <x v="0"/>
    <n v="817601000"/>
    <n v="194113000"/>
    <n v="0"/>
    <n v="103535000"/>
    <n v="1115249000"/>
  </r>
  <r>
    <x v="2"/>
    <x v="16"/>
    <x v="80"/>
    <x v="11"/>
    <n v="22246000"/>
    <n v="24572000"/>
    <n v="0"/>
    <n v="11759000"/>
    <n v="58577000"/>
  </r>
  <r>
    <x v="2"/>
    <x v="16"/>
    <x v="80"/>
    <x v="146"/>
    <n v="20118000"/>
    <n v="690874000"/>
    <n v="0"/>
    <n v="15000000"/>
    <n v="725992000"/>
  </r>
  <r>
    <x v="2"/>
    <x v="16"/>
    <x v="80"/>
    <x v="147"/>
    <n v="365683000"/>
    <n v="249937000"/>
    <n v="0"/>
    <n v="0"/>
    <n v="615620000"/>
  </r>
  <r>
    <x v="2"/>
    <x v="16"/>
    <x v="80"/>
    <x v="148"/>
    <n v="1226125000"/>
    <n v="8296648000"/>
    <n v="8000000"/>
    <n v="11085000"/>
    <n v="9541858000"/>
  </r>
  <r>
    <x v="2"/>
    <x v="16"/>
    <x v="81"/>
    <x v="0"/>
    <n v="13109000"/>
    <n v="12035000"/>
    <n v="0"/>
    <n v="3880000"/>
    <n v="29024000"/>
  </r>
  <r>
    <x v="2"/>
    <x v="16"/>
    <x v="81"/>
    <x v="149"/>
    <n v="15929000"/>
    <n v="2924000"/>
    <n v="0"/>
    <n v="0"/>
    <n v="18853000"/>
  </r>
  <r>
    <x v="2"/>
    <x v="16"/>
    <x v="82"/>
    <x v="0"/>
    <n v="15867000"/>
    <n v="22888000"/>
    <n v="0"/>
    <n v="12670000"/>
    <n v="51425000"/>
  </r>
  <r>
    <x v="2"/>
    <x v="16"/>
    <x v="82"/>
    <x v="11"/>
    <n v="13367000"/>
    <n v="5245000"/>
    <n v="0"/>
    <n v="0"/>
    <n v="18612000"/>
  </r>
  <r>
    <x v="2"/>
    <x v="16"/>
    <x v="82"/>
    <x v="150"/>
    <n v="41710000"/>
    <n v="27161000"/>
    <n v="0"/>
    <n v="528000"/>
    <n v="69399000"/>
  </r>
  <r>
    <x v="2"/>
    <x v="16"/>
    <x v="82"/>
    <x v="151"/>
    <n v="82934000"/>
    <n v="19549000"/>
    <n v="0"/>
    <n v="0"/>
    <n v="102483000"/>
  </r>
  <r>
    <x v="2"/>
    <x v="16"/>
    <x v="83"/>
    <x v="0"/>
    <n v="101576000"/>
    <n v="83620000"/>
    <n v="0"/>
    <n v="9355000"/>
    <n v="194551000"/>
  </r>
  <r>
    <x v="2"/>
    <x v="16"/>
    <x v="83"/>
    <x v="152"/>
    <n v="930165000"/>
    <n v="117617000"/>
    <n v="0"/>
    <n v="300000"/>
    <n v="1048082000"/>
  </r>
  <r>
    <x v="2"/>
    <x v="16"/>
    <x v="84"/>
    <x v="0"/>
    <n v="17261000"/>
    <n v="20257000"/>
    <n v="0"/>
    <n v="8945000"/>
    <n v="46463000"/>
  </r>
  <r>
    <x v="2"/>
    <x v="16"/>
    <x v="84"/>
    <x v="153"/>
    <n v="19450000"/>
    <n v="22168000"/>
    <n v="0"/>
    <n v="5500000"/>
    <n v="47118000"/>
  </r>
  <r>
    <x v="2"/>
    <x v="16"/>
    <x v="84"/>
    <x v="154"/>
    <n v="9598000"/>
    <n v="9264000"/>
    <n v="0"/>
    <n v="0"/>
    <n v="18862000"/>
  </r>
  <r>
    <x v="2"/>
    <x v="16"/>
    <x v="85"/>
    <x v="0"/>
    <n v="31933000"/>
    <n v="30175000"/>
    <n v="0"/>
    <n v="1350000"/>
    <n v="63458000"/>
  </r>
  <r>
    <x v="2"/>
    <x v="16"/>
    <x v="85"/>
    <x v="11"/>
    <s v=".."/>
    <s v=".."/>
    <s v=".."/>
    <s v=".."/>
    <s v=".."/>
  </r>
  <r>
    <x v="2"/>
    <x v="16"/>
    <x v="85"/>
    <x v="155"/>
    <n v="70897000"/>
    <n v="26979000"/>
    <n v="0"/>
    <n v="0"/>
    <n v="97876000"/>
  </r>
  <r>
    <x v="2"/>
    <x v="16"/>
    <x v="85"/>
    <x v="156"/>
    <n v="38844000"/>
    <n v="26090000"/>
    <n v="0"/>
    <n v="0"/>
    <n v="64934000"/>
  </r>
  <r>
    <x v="2"/>
    <x v="16"/>
    <x v="86"/>
    <x v="0"/>
    <n v="69591000"/>
    <n v="545829000"/>
    <n v="1724000"/>
    <n v="86865000"/>
    <n v="704009000"/>
  </r>
  <r>
    <x v="2"/>
    <x v="16"/>
    <x v="86"/>
    <x v="157"/>
    <n v="668033000"/>
    <n v="216536000"/>
    <n v="200000"/>
    <n v="0"/>
    <n v="884769000"/>
  </r>
  <r>
    <x v="2"/>
    <x v="16"/>
    <x v="87"/>
    <x v="0"/>
    <n v="68453000"/>
    <n v="89179000"/>
    <n v="0"/>
    <n v="0"/>
    <n v="157632000"/>
  </r>
  <r>
    <x v="2"/>
    <x v="16"/>
    <x v="87"/>
    <x v="158"/>
    <n v="100224000"/>
    <n v="80643000"/>
    <n v="0"/>
    <n v="37928000"/>
    <n v="218795000"/>
  </r>
  <r>
    <x v="2"/>
    <x v="16"/>
    <x v="87"/>
    <x v="159"/>
    <n v="105144000"/>
    <n v="28480000"/>
    <n v="0"/>
    <n v="0"/>
    <n v="133624000"/>
  </r>
  <r>
    <x v="2"/>
    <x v="16"/>
    <x v="88"/>
    <x v="0"/>
    <n v="155870000"/>
    <n v="226227000"/>
    <n v="0"/>
    <n v="82266000"/>
    <n v="464363000"/>
  </r>
  <r>
    <x v="2"/>
    <x v="16"/>
    <x v="88"/>
    <x v="160"/>
    <n v="359832000"/>
    <n v="321121000"/>
    <n v="0"/>
    <n v="19407000"/>
    <n v="700360000"/>
  </r>
  <r>
    <x v="2"/>
    <x v="16"/>
    <x v="88"/>
    <x v="161"/>
    <n v="115438000"/>
    <n v="88951000"/>
    <n v="0"/>
    <n v="0"/>
    <n v="204389000"/>
  </r>
  <r>
    <x v="2"/>
    <x v="16"/>
    <x v="88"/>
    <x v="162"/>
    <n v="16648000"/>
    <n v="10234000"/>
    <n v="0"/>
    <n v="0"/>
    <n v="26882000"/>
  </r>
  <r>
    <x v="3"/>
    <x v="16"/>
    <x v="80"/>
    <x v="0"/>
    <n v="823069000"/>
    <n v="194980000"/>
    <n v="0"/>
    <n v="7800000"/>
    <n v="1025849000"/>
  </r>
  <r>
    <x v="3"/>
    <x v="16"/>
    <x v="80"/>
    <x v="11"/>
    <n v="23226000"/>
    <n v="27429000"/>
    <n v="0"/>
    <n v="88120000"/>
    <n v="138775000"/>
  </r>
  <r>
    <x v="3"/>
    <x v="16"/>
    <x v="80"/>
    <x v="146"/>
    <n v="19108000"/>
    <n v="682312000"/>
    <n v="0"/>
    <n v="0"/>
    <n v="701420000"/>
  </r>
  <r>
    <x v="3"/>
    <x v="16"/>
    <x v="80"/>
    <x v="147"/>
    <n v="352367000"/>
    <n v="179490000"/>
    <n v="0"/>
    <n v="0"/>
    <n v="531857000"/>
  </r>
  <r>
    <x v="3"/>
    <x v="16"/>
    <x v="80"/>
    <x v="148"/>
    <n v="1156626000"/>
    <n v="8045475000"/>
    <n v="3000000"/>
    <n v="0"/>
    <n v="9205101000"/>
  </r>
  <r>
    <x v="3"/>
    <x v="16"/>
    <x v="81"/>
    <x v="0"/>
    <n v="10491000"/>
    <n v="9791000"/>
    <n v="0"/>
    <n v="5379000"/>
    <n v="25661000"/>
  </r>
  <r>
    <x v="3"/>
    <x v="16"/>
    <x v="81"/>
    <x v="149"/>
    <n v="15852000"/>
    <n v="2930000"/>
    <n v="0"/>
    <n v="0"/>
    <n v="18782000"/>
  </r>
  <r>
    <x v="3"/>
    <x v="16"/>
    <x v="82"/>
    <x v="0"/>
    <n v="18114000"/>
    <n v="21121000"/>
    <n v="0"/>
    <n v="6675000"/>
    <n v="45910000"/>
  </r>
  <r>
    <x v="3"/>
    <x v="16"/>
    <x v="82"/>
    <x v="11"/>
    <n v="16821000"/>
    <n v="5311000"/>
    <n v="0"/>
    <n v="5839000"/>
    <n v="27971000"/>
  </r>
  <r>
    <x v="3"/>
    <x v="16"/>
    <x v="82"/>
    <x v="150"/>
    <n v="42276000"/>
    <n v="25133000"/>
    <n v="0"/>
    <n v="0"/>
    <n v="67409000"/>
  </r>
  <r>
    <x v="3"/>
    <x v="16"/>
    <x v="82"/>
    <x v="151"/>
    <n v="77949000"/>
    <n v="18291000"/>
    <n v="0"/>
    <n v="0"/>
    <n v="96240000"/>
  </r>
  <r>
    <x v="3"/>
    <x v="16"/>
    <x v="83"/>
    <x v="0"/>
    <n v="167340000"/>
    <n v="84411000"/>
    <n v="0"/>
    <n v="500000"/>
    <n v="252251000"/>
  </r>
  <r>
    <x v="3"/>
    <x v="16"/>
    <x v="83"/>
    <x v="152"/>
    <n v="927766000"/>
    <n v="106489000"/>
    <n v="0"/>
    <n v="227264000"/>
    <n v="1261519000"/>
  </r>
  <r>
    <x v="3"/>
    <x v="16"/>
    <x v="84"/>
    <x v="0"/>
    <n v="20401000"/>
    <n v="21490000"/>
    <n v="0"/>
    <n v="3660000"/>
    <n v="45551000"/>
  </r>
  <r>
    <x v="3"/>
    <x v="16"/>
    <x v="84"/>
    <x v="153"/>
    <n v="19147000"/>
    <n v="18448000"/>
    <n v="0"/>
    <n v="3500000"/>
    <n v="41095000"/>
  </r>
  <r>
    <x v="3"/>
    <x v="16"/>
    <x v="84"/>
    <x v="154"/>
    <n v="9659000"/>
    <n v="6509000"/>
    <n v="0"/>
    <n v="0"/>
    <n v="16168000"/>
  </r>
  <r>
    <x v="3"/>
    <x v="16"/>
    <x v="85"/>
    <x v="0"/>
    <n v="32495000"/>
    <n v="25309000"/>
    <n v="0"/>
    <n v="0"/>
    <n v="57804000"/>
  </r>
  <r>
    <x v="3"/>
    <x v="16"/>
    <x v="85"/>
    <x v="11"/>
    <n v="0"/>
    <n v="0"/>
    <n v="0"/>
    <n v="2883000"/>
    <n v="2883000"/>
  </r>
  <r>
    <x v="3"/>
    <x v="16"/>
    <x v="85"/>
    <x v="155"/>
    <n v="71196000"/>
    <n v="25834000"/>
    <n v="0"/>
    <n v="0"/>
    <n v="97030000"/>
  </r>
  <r>
    <x v="3"/>
    <x v="16"/>
    <x v="85"/>
    <x v="156"/>
    <n v="38844000"/>
    <n v="25629000"/>
    <n v="0"/>
    <n v="0"/>
    <n v="64473000"/>
  </r>
  <r>
    <x v="3"/>
    <x v="16"/>
    <x v="86"/>
    <x v="0"/>
    <n v="89033000"/>
    <n v="263323000"/>
    <n v="400000"/>
    <n v="19280000"/>
    <n v="372036000"/>
  </r>
  <r>
    <x v="3"/>
    <x v="16"/>
    <x v="86"/>
    <x v="157"/>
    <n v="655108000"/>
    <n v="50000000"/>
    <n v="0"/>
    <n v="0"/>
    <n v="705108000"/>
  </r>
  <r>
    <x v="3"/>
    <x v="16"/>
    <x v="87"/>
    <x v="0"/>
    <n v="52913000"/>
    <n v="89179000"/>
    <n v="0"/>
    <n v="7123000"/>
    <n v="149215000"/>
  </r>
  <r>
    <x v="3"/>
    <x v="16"/>
    <x v="87"/>
    <x v="158"/>
    <n v="101490000"/>
    <n v="65643000"/>
    <n v="0"/>
    <n v="1105000"/>
    <n v="168238000"/>
  </r>
  <r>
    <x v="3"/>
    <x v="16"/>
    <x v="87"/>
    <x v="159"/>
    <n v="85486000"/>
    <n v="28480000"/>
    <n v="0"/>
    <n v="0"/>
    <n v="113966000"/>
  </r>
  <r>
    <x v="3"/>
    <x v="16"/>
    <x v="88"/>
    <x v="0"/>
    <n v="107977000"/>
    <n v="176255000"/>
    <n v="0"/>
    <n v="0"/>
    <n v="284232000"/>
  </r>
  <r>
    <x v="3"/>
    <x v="16"/>
    <x v="88"/>
    <x v="160"/>
    <n v="305848000"/>
    <n v="303685000"/>
    <n v="0"/>
    <n v="20103000"/>
    <n v="629636000"/>
  </r>
  <r>
    <x v="3"/>
    <x v="16"/>
    <x v="88"/>
    <x v="161"/>
    <n v="69124000"/>
    <n v="89183000"/>
    <n v="0"/>
    <n v="0"/>
    <n v="158307000"/>
  </r>
  <r>
    <x v="3"/>
    <x v="16"/>
    <x v="88"/>
    <x v="162"/>
    <n v="9691000"/>
    <n v="20506000"/>
    <n v="0"/>
    <n v="28252000"/>
    <n v="58449000"/>
  </r>
  <r>
    <x v="4"/>
    <x v="16"/>
    <x v="80"/>
    <x v="0"/>
    <n v="726262000"/>
    <n v="222601000"/>
    <n v="0"/>
    <n v="100086000"/>
    <n v="1048949000"/>
  </r>
  <r>
    <x v="4"/>
    <x v="16"/>
    <x v="80"/>
    <x v="11"/>
    <n v="17391000"/>
    <n v="35662000"/>
    <n v="0"/>
    <n v="35805000"/>
    <n v="88858000"/>
  </r>
  <r>
    <x v="4"/>
    <x v="16"/>
    <x v="80"/>
    <x v="146"/>
    <n v="21400000"/>
    <n v="830391000"/>
    <n v="0"/>
    <n v="8750000"/>
    <n v="860541000"/>
  </r>
  <r>
    <x v="4"/>
    <x v="16"/>
    <x v="80"/>
    <x v="147"/>
    <n v="327441000"/>
    <n v="179037000"/>
    <n v="0"/>
    <n v="0"/>
    <n v="506478000"/>
  </r>
  <r>
    <x v="4"/>
    <x v="16"/>
    <x v="80"/>
    <x v="148"/>
    <n v="1025376000"/>
    <n v="3665282000"/>
    <n v="3000000"/>
    <n v="0"/>
    <n v="4693658000"/>
  </r>
  <r>
    <x v="4"/>
    <x v="16"/>
    <x v="81"/>
    <x v="0"/>
    <n v="9652000"/>
    <n v="7110000"/>
    <n v="0"/>
    <n v="1535000"/>
    <n v="18297000"/>
  </r>
  <r>
    <x v="4"/>
    <x v="16"/>
    <x v="81"/>
    <x v="149"/>
    <n v="14262000"/>
    <n v="3767000"/>
    <n v="0"/>
    <n v="125000"/>
    <n v="18154000"/>
  </r>
  <r>
    <x v="4"/>
    <x v="16"/>
    <x v="82"/>
    <x v="0"/>
    <n v="18720000"/>
    <n v="16012000"/>
    <n v="0"/>
    <n v="2105000"/>
    <n v="36837000"/>
  </r>
  <r>
    <x v="4"/>
    <x v="16"/>
    <x v="82"/>
    <x v="11"/>
    <n v="18520000"/>
    <n v="5598000"/>
    <n v="0"/>
    <n v="0"/>
    <n v="24118000"/>
  </r>
  <r>
    <x v="4"/>
    <x v="16"/>
    <x v="82"/>
    <x v="150"/>
    <n v="42779000"/>
    <n v="26490000"/>
    <n v="0"/>
    <n v="236000"/>
    <n v="69505000"/>
  </r>
  <r>
    <x v="4"/>
    <x v="16"/>
    <x v="82"/>
    <x v="151"/>
    <n v="62405000"/>
    <n v="19278000"/>
    <n v="0"/>
    <n v="100000"/>
    <n v="81783000"/>
  </r>
  <r>
    <x v="4"/>
    <x v="16"/>
    <x v="83"/>
    <x v="0"/>
    <n v="158831000"/>
    <n v="68849000"/>
    <n v="0"/>
    <n v="10334000"/>
    <n v="238014000"/>
  </r>
  <r>
    <x v="4"/>
    <x v="16"/>
    <x v="83"/>
    <x v="152"/>
    <n v="810769000"/>
    <n v="91764000"/>
    <n v="0"/>
    <n v="0"/>
    <n v="902533000"/>
  </r>
  <r>
    <x v="4"/>
    <x v="16"/>
    <x v="84"/>
    <x v="0"/>
    <n v="17249000"/>
    <n v="25576000"/>
    <n v="0"/>
    <n v="5851000"/>
    <n v="48676000"/>
  </r>
  <r>
    <x v="4"/>
    <x v="16"/>
    <x v="84"/>
    <x v="153"/>
    <n v="15010000"/>
    <n v="17527000"/>
    <n v="0"/>
    <n v="3500000"/>
    <n v="36037000"/>
  </r>
  <r>
    <x v="4"/>
    <x v="16"/>
    <x v="84"/>
    <x v="154"/>
    <n v="9015000"/>
    <n v="5665000"/>
    <n v="0"/>
    <n v="0"/>
    <n v="14680000"/>
  </r>
  <r>
    <x v="4"/>
    <x v="16"/>
    <x v="85"/>
    <x v="0"/>
    <n v="32603000"/>
    <n v="19366000"/>
    <n v="0"/>
    <n v="2630000"/>
    <n v="54599000"/>
  </r>
  <r>
    <x v="4"/>
    <x v="16"/>
    <x v="85"/>
    <x v="11"/>
    <n v="0"/>
    <n v="0"/>
    <n v="0"/>
    <n v="500000"/>
    <n v="500000"/>
  </r>
  <r>
    <x v="4"/>
    <x v="16"/>
    <x v="85"/>
    <x v="155"/>
    <n v="69187000"/>
    <n v="25474000"/>
    <n v="0"/>
    <n v="60000"/>
    <n v="94721000"/>
  </r>
  <r>
    <x v="4"/>
    <x v="16"/>
    <x v="85"/>
    <x v="156"/>
    <n v="34218000"/>
    <n v="24778000"/>
    <n v="0"/>
    <n v="0"/>
    <n v="58996000"/>
  </r>
  <r>
    <x v="4"/>
    <x v="16"/>
    <x v="86"/>
    <x v="0"/>
    <n v="63398000"/>
    <n v="184427000"/>
    <n v="400000"/>
    <n v="0"/>
    <n v="248225000"/>
  </r>
  <r>
    <x v="4"/>
    <x v="16"/>
    <x v="86"/>
    <x v="157"/>
    <n v="592457000"/>
    <n v="35000000"/>
    <n v="0"/>
    <n v="0"/>
    <n v="627457000"/>
  </r>
  <r>
    <x v="4"/>
    <x v="16"/>
    <x v="87"/>
    <x v="0"/>
    <n v="52430000"/>
    <n v="87602000"/>
    <n v="0"/>
    <n v="2756000"/>
    <n v="142788000"/>
  </r>
  <r>
    <x v="4"/>
    <x v="16"/>
    <x v="87"/>
    <x v="158"/>
    <n v="93502000"/>
    <n v="60656000"/>
    <n v="0"/>
    <n v="138903000"/>
    <n v="293061000"/>
  </r>
  <r>
    <x v="4"/>
    <x v="16"/>
    <x v="87"/>
    <x v="159"/>
    <n v="77275000"/>
    <n v="27977000"/>
    <n v="0"/>
    <n v="0"/>
    <n v="105252000"/>
  </r>
  <r>
    <x v="4"/>
    <x v="16"/>
    <x v="88"/>
    <x v="0"/>
    <n v="53527000"/>
    <n v="93683000"/>
    <n v="0"/>
    <n v="39904000"/>
    <n v="187114000"/>
  </r>
  <r>
    <x v="4"/>
    <x v="16"/>
    <x v="88"/>
    <x v="160"/>
    <n v="266552000"/>
    <n v="239068000"/>
    <n v="0"/>
    <n v="20710000"/>
    <n v="526330000"/>
  </r>
  <r>
    <x v="4"/>
    <x v="16"/>
    <x v="88"/>
    <x v="161"/>
    <n v="58986000"/>
    <n v="39635000"/>
    <n v="0"/>
    <n v="0"/>
    <n v="98621000"/>
  </r>
  <r>
    <x v="4"/>
    <x v="16"/>
    <x v="88"/>
    <x v="162"/>
    <n v="5743000"/>
    <n v="9759000"/>
    <n v="0"/>
    <n v="0"/>
    <n v="15502000"/>
  </r>
  <r>
    <x v="0"/>
    <x v="17"/>
    <x v="89"/>
    <x v="0"/>
    <n v="91049000"/>
    <n v="153305000"/>
    <n v="0"/>
    <n v="39022000"/>
    <n v="283376000"/>
  </r>
  <r>
    <x v="0"/>
    <x v="17"/>
    <x v="89"/>
    <x v="163"/>
    <n v="124048000"/>
    <n v="264196000"/>
    <n v="0"/>
    <n v="9302000"/>
    <n v="397546000"/>
  </r>
  <r>
    <x v="0"/>
    <x v="17"/>
    <x v="90"/>
    <x v="0"/>
    <n v="82770000"/>
    <n v="42660000"/>
    <n v="0"/>
    <n v="0"/>
    <n v="125430000"/>
  </r>
  <r>
    <x v="0"/>
    <x v="17"/>
    <x v="90"/>
    <x v="164"/>
    <n v="253366000"/>
    <n v="945532000"/>
    <n v="0"/>
    <n v="132126000"/>
    <n v="1331024000"/>
  </r>
  <r>
    <x v="0"/>
    <x v="17"/>
    <x v="91"/>
    <x v="0"/>
    <n v="27868000"/>
    <n v="37361000"/>
    <n v="0"/>
    <n v="8956000"/>
    <n v="74185000"/>
  </r>
  <r>
    <x v="0"/>
    <x v="17"/>
    <x v="91"/>
    <x v="165"/>
    <n v="10834000"/>
    <n v="6347000"/>
    <n v="0"/>
    <n v="0"/>
    <n v="17181000"/>
  </r>
  <r>
    <x v="0"/>
    <x v="17"/>
    <x v="91"/>
    <x v="166"/>
    <n v="14293000"/>
    <n v="26059000"/>
    <n v="0"/>
    <n v="0"/>
    <n v="40352000"/>
  </r>
  <r>
    <x v="0"/>
    <x v="17"/>
    <x v="92"/>
    <x v="0"/>
    <n v="70427000"/>
    <n v="73605000"/>
    <n v="0"/>
    <n v="51114000"/>
    <n v="195146000"/>
  </r>
  <r>
    <x v="0"/>
    <x v="17"/>
    <x v="92"/>
    <x v="167"/>
    <n v="251668000"/>
    <n v="868476000"/>
    <n v="0"/>
    <n v="152120000"/>
    <n v="1272264000"/>
  </r>
  <r>
    <x v="0"/>
    <x v="17"/>
    <x v="93"/>
    <x v="0"/>
    <n v="49247000"/>
    <n v="59568000"/>
    <n v="23000"/>
    <n v="2900000"/>
    <n v="111738000"/>
  </r>
  <r>
    <x v="0"/>
    <x v="17"/>
    <x v="93"/>
    <x v="168"/>
    <n v="88922000"/>
    <n v="338968000"/>
    <n v="0"/>
    <n v="20000000"/>
    <n v="447890000"/>
  </r>
  <r>
    <x v="0"/>
    <x v="17"/>
    <x v="93"/>
    <x v="169"/>
    <n v="3014000"/>
    <n v="11442000"/>
    <n v="0"/>
    <n v="0"/>
    <n v="14456000"/>
  </r>
  <r>
    <x v="0"/>
    <x v="17"/>
    <x v="93"/>
    <x v="170"/>
    <n v="14118000"/>
    <n v="34928000"/>
    <n v="0"/>
    <n v="0"/>
    <n v="49046000"/>
  </r>
  <r>
    <x v="0"/>
    <x v="17"/>
    <x v="94"/>
    <x v="0"/>
    <n v="347496000"/>
    <n v="221866000"/>
    <n v="0"/>
    <n v="0"/>
    <n v="569362000"/>
  </r>
  <r>
    <x v="0"/>
    <x v="17"/>
    <x v="94"/>
    <x v="171"/>
    <n v="698154000"/>
    <n v="889611000"/>
    <n v="0"/>
    <n v="190000000"/>
    <n v="1777765000"/>
  </r>
  <r>
    <x v="0"/>
    <x v="17"/>
    <x v="95"/>
    <x v="0"/>
    <n v="6523319000"/>
    <n v="1132667000"/>
    <n v="0"/>
    <n v="0"/>
    <n v="7655986000"/>
  </r>
  <r>
    <x v="0"/>
    <x v="17"/>
    <x v="95"/>
    <x v="172"/>
    <n v="77867754000"/>
    <n v="15485571000"/>
    <n v="0"/>
    <n v="2087079000"/>
    <n v="95440404000"/>
  </r>
  <r>
    <x v="0"/>
    <x v="17"/>
    <x v="96"/>
    <x v="0"/>
    <n v="997808000"/>
    <n v="550751000"/>
    <n v="0"/>
    <n v="0"/>
    <n v="1548559000"/>
  </r>
  <r>
    <x v="0"/>
    <x v="17"/>
    <x v="96"/>
    <x v="173"/>
    <n v="14542854000"/>
    <n v="16046402000"/>
    <n v="0"/>
    <n v="3700974000"/>
    <n v="34290230000"/>
  </r>
  <r>
    <x v="0"/>
    <x v="17"/>
    <x v="97"/>
    <x v="0"/>
    <n v="2441358000"/>
    <n v="800356000"/>
    <n v="0"/>
    <n v="0"/>
    <n v="3241714000"/>
  </r>
  <r>
    <x v="0"/>
    <x v="17"/>
    <x v="97"/>
    <x v="174"/>
    <n v="17696451000"/>
    <n v="9953974000"/>
    <n v="0"/>
    <n v="2085257000"/>
    <n v="29735682000"/>
  </r>
  <r>
    <x v="0"/>
    <x v="17"/>
    <x v="98"/>
    <x v="0"/>
    <n v="3803654000"/>
    <n v="415329000"/>
    <n v="0"/>
    <n v="0"/>
    <n v="4218983000"/>
  </r>
  <r>
    <x v="0"/>
    <x v="17"/>
    <x v="98"/>
    <x v="175"/>
    <n v="390250000"/>
    <n v="492446000"/>
    <n v="19000"/>
    <n v="0"/>
    <n v="882715000"/>
  </r>
  <r>
    <x v="0"/>
    <x v="17"/>
    <x v="98"/>
    <x v="176"/>
    <n v="713905000"/>
    <n v="3593601000"/>
    <n v="0"/>
    <n v="25148000"/>
    <n v="4332654000"/>
  </r>
  <r>
    <x v="0"/>
    <x v="17"/>
    <x v="98"/>
    <x v="177"/>
    <n v="1628770000"/>
    <n v="1713731000"/>
    <n v="0"/>
    <n v="29091549000"/>
    <n v="32434050000"/>
  </r>
  <r>
    <x v="1"/>
    <x v="17"/>
    <x v="89"/>
    <x v="0"/>
    <n v="85484000"/>
    <n v="149533000"/>
    <n v="0"/>
    <n v="0"/>
    <n v="235017000"/>
  </r>
  <r>
    <x v="1"/>
    <x v="17"/>
    <x v="89"/>
    <x v="163"/>
    <n v="117910000"/>
    <n v="149441000"/>
    <n v="0"/>
    <n v="0"/>
    <n v="267351000"/>
  </r>
  <r>
    <x v="1"/>
    <x v="17"/>
    <x v="90"/>
    <x v="0"/>
    <n v="78105000"/>
    <n v="42660000"/>
    <n v="0"/>
    <n v="0"/>
    <n v="120765000"/>
  </r>
  <r>
    <x v="1"/>
    <x v="17"/>
    <x v="90"/>
    <x v="164"/>
    <n v="203995000"/>
    <n v="959563000"/>
    <n v="0"/>
    <n v="53500000"/>
    <n v="1217058000"/>
  </r>
  <r>
    <x v="1"/>
    <x v="17"/>
    <x v="91"/>
    <x v="0"/>
    <n v="20607000"/>
    <n v="41699000"/>
    <n v="0"/>
    <n v="19163000"/>
    <n v="81469000"/>
  </r>
  <r>
    <x v="1"/>
    <x v="17"/>
    <x v="91"/>
    <x v="165"/>
    <n v="9811000"/>
    <n v="5347000"/>
    <n v="0"/>
    <n v="0"/>
    <n v="15158000"/>
  </r>
  <r>
    <x v="1"/>
    <x v="17"/>
    <x v="91"/>
    <x v="166"/>
    <n v="11580000"/>
    <n v="39544000"/>
    <n v="0"/>
    <n v="2000000"/>
    <n v="53124000"/>
  </r>
  <r>
    <x v="1"/>
    <x v="17"/>
    <x v="92"/>
    <x v="0"/>
    <n v="59162000"/>
    <n v="52600000"/>
    <n v="0"/>
    <n v="50500000"/>
    <n v="162262000"/>
  </r>
  <r>
    <x v="1"/>
    <x v="17"/>
    <x v="92"/>
    <x v="167"/>
    <n v="231489000"/>
    <n v="738123000"/>
    <n v="0"/>
    <n v="113297000"/>
    <n v="1082909000"/>
  </r>
  <r>
    <x v="1"/>
    <x v="17"/>
    <x v="93"/>
    <x v="0"/>
    <n v="48977000"/>
    <n v="60706000"/>
    <n v="0"/>
    <n v="26997000"/>
    <n v="136680000"/>
  </r>
  <r>
    <x v="1"/>
    <x v="17"/>
    <x v="93"/>
    <x v="168"/>
    <n v="84462000"/>
    <n v="428468000"/>
    <n v="0"/>
    <n v="85800000"/>
    <n v="598730000"/>
  </r>
  <r>
    <x v="1"/>
    <x v="17"/>
    <x v="93"/>
    <x v="169"/>
    <n v="2904000"/>
    <n v="11442000"/>
    <n v="0"/>
    <n v="0"/>
    <n v="14346000"/>
  </r>
  <r>
    <x v="1"/>
    <x v="17"/>
    <x v="93"/>
    <x v="170"/>
    <n v="13759000"/>
    <n v="51912000"/>
    <n v="0"/>
    <n v="27000000"/>
    <n v="92671000"/>
  </r>
  <r>
    <x v="1"/>
    <x v="17"/>
    <x v="94"/>
    <x v="0"/>
    <n v="153416000"/>
    <n v="201556000"/>
    <n v="0"/>
    <n v="12920000"/>
    <n v="367892000"/>
  </r>
  <r>
    <x v="1"/>
    <x v="17"/>
    <x v="94"/>
    <x v="171"/>
    <n v="660291000"/>
    <n v="950278000"/>
    <n v="0"/>
    <n v="0"/>
    <n v="1610569000"/>
  </r>
  <r>
    <x v="1"/>
    <x v="17"/>
    <x v="95"/>
    <x v="0"/>
    <n v="6385642000"/>
    <n v="1132667000"/>
    <n v="0"/>
    <n v="0"/>
    <n v="7518309000"/>
  </r>
  <r>
    <x v="1"/>
    <x v="17"/>
    <x v="95"/>
    <x v="172"/>
    <n v="72787506000"/>
    <n v="14655124000"/>
    <n v="0"/>
    <n v="2664082000"/>
    <n v="90106712000"/>
  </r>
  <r>
    <x v="1"/>
    <x v="17"/>
    <x v="96"/>
    <x v="0"/>
    <n v="849759000"/>
    <n v="550751000"/>
    <n v="0"/>
    <n v="0"/>
    <n v="1400510000"/>
  </r>
  <r>
    <x v="1"/>
    <x v="17"/>
    <x v="96"/>
    <x v="173"/>
    <n v="14250745000"/>
    <n v="14347985000"/>
    <n v="0"/>
    <n v="204423000"/>
    <n v="28803153000"/>
  </r>
  <r>
    <x v="1"/>
    <x v="17"/>
    <x v="97"/>
    <x v="0"/>
    <n v="2365424000"/>
    <n v="800356000"/>
    <n v="0"/>
    <n v="0"/>
    <n v="3165780000"/>
  </r>
  <r>
    <x v="1"/>
    <x v="17"/>
    <x v="97"/>
    <x v="174"/>
    <n v="17650533000"/>
    <n v="8818298000"/>
    <n v="0"/>
    <n v="1917504000"/>
    <n v="28386335000"/>
  </r>
  <r>
    <x v="1"/>
    <x v="17"/>
    <x v="98"/>
    <x v="0"/>
    <n v="3644456000"/>
    <n v="415329000"/>
    <n v="0"/>
    <n v="0"/>
    <n v="4059785000"/>
  </r>
  <r>
    <x v="1"/>
    <x v="17"/>
    <x v="98"/>
    <x v="175"/>
    <n v="398702000"/>
    <n v="492446000"/>
    <n v="19000"/>
    <n v="0"/>
    <n v="891167000"/>
  </r>
  <r>
    <x v="1"/>
    <x v="17"/>
    <x v="98"/>
    <x v="176"/>
    <n v="722868000"/>
    <n v="3706538000"/>
    <n v="0"/>
    <n v="147510000"/>
    <n v="4576916000"/>
  </r>
  <r>
    <x v="1"/>
    <x v="17"/>
    <x v="98"/>
    <x v="177"/>
    <n v="1679767000"/>
    <n v="1514661000"/>
    <n v="0"/>
    <n v="27312082000"/>
    <n v="30506510000"/>
  </r>
  <r>
    <x v="2"/>
    <x v="17"/>
    <x v="89"/>
    <x v="0"/>
    <n v="183930000"/>
    <n v="148340000"/>
    <n v="0"/>
    <n v="4840000"/>
    <n v="337110000"/>
  </r>
  <r>
    <x v="2"/>
    <x v="17"/>
    <x v="89"/>
    <x v="163"/>
    <n v="0"/>
    <n v="255627000"/>
    <n v="0"/>
    <n v="57354000"/>
    <n v="312981000"/>
  </r>
  <r>
    <x v="2"/>
    <x v="17"/>
    <x v="90"/>
    <x v="0"/>
    <n v="68137000"/>
    <n v="42308000"/>
    <n v="0"/>
    <n v="0"/>
    <n v="110445000"/>
  </r>
  <r>
    <x v="2"/>
    <x v="17"/>
    <x v="90"/>
    <x v="164"/>
    <n v="179731000"/>
    <n v="913625000"/>
    <n v="0"/>
    <n v="99000000"/>
    <n v="1192356000"/>
  </r>
  <r>
    <x v="2"/>
    <x v="17"/>
    <x v="91"/>
    <x v="0"/>
    <n v="19978000"/>
    <n v="22093000"/>
    <n v="0"/>
    <n v="14070000"/>
    <n v="56141000"/>
  </r>
  <r>
    <x v="2"/>
    <x v="17"/>
    <x v="91"/>
    <x v="165"/>
    <n v="8988000"/>
    <n v="11419000"/>
    <n v="0"/>
    <n v="13605000"/>
    <n v="34012000"/>
  </r>
  <r>
    <x v="2"/>
    <x v="17"/>
    <x v="91"/>
    <x v="166"/>
    <n v="10940000"/>
    <n v="15191000"/>
    <n v="0"/>
    <n v="2520000"/>
    <n v="28651000"/>
  </r>
  <r>
    <x v="2"/>
    <x v="17"/>
    <x v="92"/>
    <x v="0"/>
    <n v="48677000"/>
    <n v="156072000"/>
    <n v="0"/>
    <n v="150015000"/>
    <n v="354764000"/>
  </r>
  <r>
    <x v="2"/>
    <x v="17"/>
    <x v="92"/>
    <x v="167"/>
    <n v="210471000"/>
    <n v="619634000"/>
    <n v="0"/>
    <n v="51497000"/>
    <n v="881602000"/>
  </r>
  <r>
    <x v="2"/>
    <x v="17"/>
    <x v="93"/>
    <x v="0"/>
    <n v="41819000"/>
    <n v="55887000"/>
    <n v="0"/>
    <n v="8904000"/>
    <n v="106610000"/>
  </r>
  <r>
    <x v="2"/>
    <x v="17"/>
    <x v="93"/>
    <x v="168"/>
    <n v="81243000"/>
    <n v="372835000"/>
    <n v="0"/>
    <n v="0"/>
    <n v="454078000"/>
  </r>
  <r>
    <x v="2"/>
    <x v="17"/>
    <x v="93"/>
    <x v="169"/>
    <n v="7962000"/>
    <n v="11219000"/>
    <n v="0"/>
    <n v="0"/>
    <n v="19181000"/>
  </r>
  <r>
    <x v="2"/>
    <x v="17"/>
    <x v="93"/>
    <x v="170"/>
    <n v="13286000"/>
    <n v="34299000"/>
    <n v="0"/>
    <n v="0"/>
    <n v="47585000"/>
  </r>
  <r>
    <x v="2"/>
    <x v="17"/>
    <x v="94"/>
    <x v="0"/>
    <n v="127989000"/>
    <n v="210922000"/>
    <n v="0"/>
    <n v="75970000"/>
    <n v="414881000"/>
  </r>
  <r>
    <x v="2"/>
    <x v="17"/>
    <x v="94"/>
    <x v="171"/>
    <n v="603697000"/>
    <n v="778240000"/>
    <n v="0"/>
    <n v="8000000"/>
    <n v="1389937000"/>
  </r>
  <r>
    <x v="2"/>
    <x v="17"/>
    <x v="95"/>
    <x v="0"/>
    <n v="5814084000"/>
    <n v="1103691000"/>
    <n v="0"/>
    <n v="0"/>
    <n v="6917775000"/>
  </r>
  <r>
    <x v="2"/>
    <x v="17"/>
    <x v="95"/>
    <x v="172"/>
    <n v="71046008000"/>
    <n v="12834456000"/>
    <n v="0"/>
    <n v="1709767000"/>
    <n v="85590231000"/>
  </r>
  <r>
    <x v="2"/>
    <x v="17"/>
    <x v="96"/>
    <x v="0"/>
    <n v="1253764000"/>
    <n v="536746000"/>
    <n v="0"/>
    <n v="8250000"/>
    <n v="1798760000"/>
  </r>
  <r>
    <x v="2"/>
    <x v="17"/>
    <x v="96"/>
    <x v="173"/>
    <n v="13813837000"/>
    <n v="9906110000"/>
    <n v="0"/>
    <n v="917560000"/>
    <n v="24637507000"/>
  </r>
  <r>
    <x v="2"/>
    <x v="17"/>
    <x v="97"/>
    <x v="0"/>
    <n v="2808880000"/>
    <n v="760158000"/>
    <n v="0"/>
    <n v="0"/>
    <n v="3569038000"/>
  </r>
  <r>
    <x v="2"/>
    <x v="17"/>
    <x v="97"/>
    <x v="174"/>
    <n v="17135286000"/>
    <n v="6999107000"/>
    <n v="0"/>
    <n v="1350512000"/>
    <n v="25484905000"/>
  </r>
  <r>
    <x v="2"/>
    <x v="17"/>
    <x v="98"/>
    <x v="0"/>
    <n v="3638677000"/>
    <n v="403491000"/>
    <n v="0"/>
    <n v="0"/>
    <n v="4042168000"/>
  </r>
  <r>
    <x v="2"/>
    <x v="17"/>
    <x v="98"/>
    <x v="175"/>
    <n v="370061000"/>
    <n v="478971000"/>
    <n v="19000"/>
    <n v="0"/>
    <n v="849051000"/>
  </r>
  <r>
    <x v="2"/>
    <x v="17"/>
    <x v="98"/>
    <x v="176"/>
    <n v="697960000"/>
    <n v="3201027000"/>
    <n v="0"/>
    <n v="48930000"/>
    <n v="3947917000"/>
  </r>
  <r>
    <x v="2"/>
    <x v="17"/>
    <x v="98"/>
    <x v="177"/>
    <n v="1531470000"/>
    <n v="1469452000"/>
    <n v="0"/>
    <n v="26165645000"/>
    <n v="29166567000"/>
  </r>
  <r>
    <x v="3"/>
    <x v="17"/>
    <x v="89"/>
    <x v="0"/>
    <n v="172469000"/>
    <n v="144615000"/>
    <n v="0"/>
    <n v="9300000"/>
    <n v="326384000"/>
  </r>
  <r>
    <x v="3"/>
    <x v="17"/>
    <x v="89"/>
    <x v="163"/>
    <n v="0"/>
    <n v="185258000"/>
    <n v="0"/>
    <n v="14859000"/>
    <n v="200117000"/>
  </r>
  <r>
    <x v="3"/>
    <x v="17"/>
    <x v="90"/>
    <x v="0"/>
    <n v="71471000"/>
    <n v="41834000"/>
    <n v="0"/>
    <n v="0"/>
    <n v="113305000"/>
  </r>
  <r>
    <x v="3"/>
    <x v="17"/>
    <x v="90"/>
    <x v="164"/>
    <n v="181896000"/>
    <n v="945427000"/>
    <n v="0"/>
    <n v="18000000"/>
    <n v="1145323000"/>
  </r>
  <r>
    <x v="3"/>
    <x v="17"/>
    <x v="91"/>
    <x v="0"/>
    <n v="29933000"/>
    <n v="33487000"/>
    <n v="0"/>
    <n v="12500000"/>
    <n v="75920000"/>
  </r>
  <r>
    <x v="3"/>
    <x v="17"/>
    <x v="91"/>
    <x v="165"/>
    <n v="10509000"/>
    <n v="12996000"/>
    <n v="0"/>
    <n v="15579000"/>
    <n v="39084000"/>
  </r>
  <r>
    <x v="3"/>
    <x v="17"/>
    <x v="91"/>
    <x v="166"/>
    <n v="10801000"/>
    <n v="59369000"/>
    <n v="0"/>
    <n v="3800000"/>
    <n v="73970000"/>
  </r>
  <r>
    <x v="3"/>
    <x v="17"/>
    <x v="92"/>
    <x v="0"/>
    <n v="47269000"/>
    <n v="50432000"/>
    <n v="0"/>
    <n v="0"/>
    <n v="97701000"/>
  </r>
  <r>
    <x v="3"/>
    <x v="17"/>
    <x v="92"/>
    <x v="167"/>
    <n v="182559000"/>
    <n v="591322000"/>
    <n v="0"/>
    <n v="505193000"/>
    <n v="1279074000"/>
  </r>
  <r>
    <x v="3"/>
    <x v="17"/>
    <x v="93"/>
    <x v="0"/>
    <n v="41042000"/>
    <n v="44932000"/>
    <n v="0"/>
    <n v="0"/>
    <n v="85974000"/>
  </r>
  <r>
    <x v="3"/>
    <x v="17"/>
    <x v="93"/>
    <x v="168"/>
    <n v="81415000"/>
    <n v="375396000"/>
    <n v="0"/>
    <n v="900000"/>
    <n v="457711000"/>
  </r>
  <r>
    <x v="3"/>
    <x v="17"/>
    <x v="93"/>
    <x v="169"/>
    <n v="4048000"/>
    <n v="11748000"/>
    <n v="0"/>
    <n v="0"/>
    <n v="15796000"/>
  </r>
  <r>
    <x v="3"/>
    <x v="17"/>
    <x v="93"/>
    <x v="170"/>
    <n v="12120000"/>
    <n v="34707000"/>
    <n v="0"/>
    <n v="0"/>
    <n v="46827000"/>
  </r>
  <r>
    <x v="3"/>
    <x v="17"/>
    <x v="94"/>
    <x v="0"/>
    <n v="110364000"/>
    <n v="248283000"/>
    <n v="0"/>
    <n v="138929000"/>
    <n v="497576000"/>
  </r>
  <r>
    <x v="3"/>
    <x v="17"/>
    <x v="94"/>
    <x v="171"/>
    <n v="615453000"/>
    <n v="738407000"/>
    <n v="0"/>
    <n v="15000000"/>
    <n v="1368860000"/>
  </r>
  <r>
    <x v="3"/>
    <x v="17"/>
    <x v="95"/>
    <x v="0"/>
    <n v="5906912000"/>
    <n v="1123417000"/>
    <n v="0"/>
    <n v="0"/>
    <n v="7030329000"/>
  </r>
  <r>
    <x v="3"/>
    <x v="17"/>
    <x v="95"/>
    <x v="172"/>
    <n v="68582044000"/>
    <n v="12279511000"/>
    <n v="0"/>
    <n v="3515482000"/>
    <n v="84377037000"/>
  </r>
  <r>
    <x v="3"/>
    <x v="17"/>
    <x v="96"/>
    <x v="0"/>
    <n v="1560241000"/>
    <n v="526459000"/>
    <n v="0"/>
    <n v="0"/>
    <n v="2086700000"/>
  </r>
  <r>
    <x v="3"/>
    <x v="17"/>
    <x v="96"/>
    <x v="173"/>
    <n v="13183695000"/>
    <n v="8961669000"/>
    <n v="0"/>
    <n v="352296000"/>
    <n v="22497660000"/>
  </r>
  <r>
    <x v="3"/>
    <x v="17"/>
    <x v="97"/>
    <x v="0"/>
    <n v="2498659000"/>
    <n v="175889000"/>
    <n v="0"/>
    <n v="7298000"/>
    <n v="2681846000"/>
  </r>
  <r>
    <x v="3"/>
    <x v="17"/>
    <x v="97"/>
    <x v="174"/>
    <n v="16836110000"/>
    <n v="7078694000"/>
    <n v="0"/>
    <n v="1245505000"/>
    <n v="25160309000"/>
  </r>
  <r>
    <x v="3"/>
    <x v="17"/>
    <x v="98"/>
    <x v="0"/>
    <n v="3275748000"/>
    <n v="404917000"/>
    <n v="0"/>
    <n v="0"/>
    <n v="3680665000"/>
  </r>
  <r>
    <x v="3"/>
    <x v="17"/>
    <x v="98"/>
    <x v="175"/>
    <n v="378973000"/>
    <n v="469550000"/>
    <n v="19000"/>
    <n v="0"/>
    <n v="848542000"/>
  </r>
  <r>
    <x v="3"/>
    <x v="17"/>
    <x v="98"/>
    <x v="176"/>
    <n v="660416000"/>
    <n v="3147957000"/>
    <n v="0"/>
    <n v="41190000"/>
    <n v="3849563000"/>
  </r>
  <r>
    <x v="3"/>
    <x v="17"/>
    <x v="98"/>
    <x v="177"/>
    <n v="1424887000"/>
    <n v="1564345000"/>
    <n v="0"/>
    <n v="25196688000"/>
    <n v="28185920000"/>
  </r>
  <r>
    <x v="4"/>
    <x v="17"/>
    <x v="89"/>
    <x v="0"/>
    <n v="156160000"/>
    <n v="141120000"/>
    <n v="0"/>
    <n v="0"/>
    <n v="297280000"/>
  </r>
  <r>
    <x v="4"/>
    <x v="17"/>
    <x v="89"/>
    <x v="163"/>
    <n v="0"/>
    <n v="145724000"/>
    <n v="0"/>
    <n v="0"/>
    <n v="145724000"/>
  </r>
  <r>
    <x v="4"/>
    <x v="17"/>
    <x v="90"/>
    <x v="0"/>
    <n v="74184000"/>
    <n v="40687000"/>
    <n v="0"/>
    <n v="0"/>
    <n v="114871000"/>
  </r>
  <r>
    <x v="4"/>
    <x v="17"/>
    <x v="90"/>
    <x v="164"/>
    <n v="168208000"/>
    <n v="933109000"/>
    <n v="0"/>
    <n v="0"/>
    <n v="1101317000"/>
  </r>
  <r>
    <x v="4"/>
    <x v="17"/>
    <x v="91"/>
    <x v="0"/>
    <n v="20766000"/>
    <n v="32050000"/>
    <n v="0"/>
    <n v="542000000"/>
    <n v="594816000"/>
  </r>
  <r>
    <x v="4"/>
    <x v="17"/>
    <x v="91"/>
    <x v="165"/>
    <n v="10355000"/>
    <n v="6066000"/>
    <n v="0"/>
    <n v="0"/>
    <n v="16421000"/>
  </r>
  <r>
    <x v="4"/>
    <x v="17"/>
    <x v="91"/>
    <x v="166"/>
    <n v="9309000"/>
    <n v="23767000"/>
    <n v="0"/>
    <n v="0"/>
    <n v="33076000"/>
  </r>
  <r>
    <x v="4"/>
    <x v="17"/>
    <x v="92"/>
    <x v="0"/>
    <n v="33146000"/>
    <n v="49023000"/>
    <n v="0"/>
    <n v="0"/>
    <n v="82169000"/>
  </r>
  <r>
    <x v="4"/>
    <x v="17"/>
    <x v="92"/>
    <x v="167"/>
    <n v="142646000"/>
    <n v="573803000"/>
    <n v="0"/>
    <n v="268580000"/>
    <n v="985029000"/>
  </r>
  <r>
    <x v="4"/>
    <x v="17"/>
    <x v="93"/>
    <x v="0"/>
    <n v="35043000"/>
    <n v="48189000"/>
    <n v="0"/>
    <n v="6700000"/>
    <n v="89932000"/>
  </r>
  <r>
    <x v="4"/>
    <x v="17"/>
    <x v="93"/>
    <x v="168"/>
    <n v="79489000"/>
    <n v="330674000"/>
    <n v="0"/>
    <n v="52100000"/>
    <n v="462263000"/>
  </r>
  <r>
    <x v="4"/>
    <x v="17"/>
    <x v="93"/>
    <x v="169"/>
    <n v="3692000"/>
    <n v="11750000"/>
    <n v="0"/>
    <n v="0"/>
    <n v="15442000"/>
  </r>
  <r>
    <x v="4"/>
    <x v="17"/>
    <x v="93"/>
    <x v="170"/>
    <n v="11848000"/>
    <n v="34129000"/>
    <n v="0"/>
    <n v="125000000"/>
    <n v="170977000"/>
  </r>
  <r>
    <x v="4"/>
    <x v="17"/>
    <x v="94"/>
    <x v="0"/>
    <n v="122662000"/>
    <n v="189214000"/>
    <n v="0"/>
    <n v="38410000"/>
    <n v="350286000"/>
  </r>
  <r>
    <x v="4"/>
    <x v="17"/>
    <x v="94"/>
    <x v="171"/>
    <n v="578350000"/>
    <n v="614533000"/>
    <n v="0"/>
    <n v="82500000"/>
    <n v="1275383000"/>
  </r>
  <r>
    <x v="4"/>
    <x v="17"/>
    <x v="95"/>
    <x v="0"/>
    <n v="8323552000"/>
    <n v="1094889000"/>
    <n v="0"/>
    <n v="0"/>
    <n v="9418441000"/>
  </r>
  <r>
    <x v="4"/>
    <x v="17"/>
    <x v="95"/>
    <x v="172"/>
    <n v="43801685000"/>
    <n v="9997604000"/>
    <n v="0"/>
    <n v="780402000"/>
    <n v="54579691000"/>
  </r>
  <r>
    <x v="4"/>
    <x v="17"/>
    <x v="96"/>
    <x v="0"/>
    <n v="1189954000"/>
    <n v="473539000"/>
    <n v="0"/>
    <n v="990000"/>
    <n v="1664483000"/>
  </r>
  <r>
    <x v="4"/>
    <x v="17"/>
    <x v="96"/>
    <x v="173"/>
    <n v="9296575000"/>
    <n v="8428552000"/>
    <n v="0"/>
    <n v="330720000"/>
    <n v="18055847000"/>
  </r>
  <r>
    <x v="4"/>
    <x v="17"/>
    <x v="97"/>
    <x v="0"/>
    <n v="3077682000"/>
    <n v="729228000"/>
    <n v="0"/>
    <n v="0"/>
    <n v="3806910000"/>
  </r>
  <r>
    <x v="4"/>
    <x v="17"/>
    <x v="97"/>
    <x v="174"/>
    <n v="10253601000"/>
    <n v="6236059000"/>
    <n v="0"/>
    <n v="1002984000"/>
    <n v="17492644000"/>
  </r>
  <r>
    <x v="4"/>
    <x v="17"/>
    <x v="98"/>
    <x v="0"/>
    <n v="2592548000"/>
    <n v="393392000"/>
    <n v="0"/>
    <n v="0"/>
    <n v="2985940000"/>
  </r>
  <r>
    <x v="4"/>
    <x v="17"/>
    <x v="98"/>
    <x v="175"/>
    <n v="373450000"/>
    <n v="456749000"/>
    <n v="19000"/>
    <n v="0"/>
    <n v="830218000"/>
  </r>
  <r>
    <x v="4"/>
    <x v="17"/>
    <x v="98"/>
    <x v="176"/>
    <n v="1648930000"/>
    <n v="4609077000"/>
    <n v="0"/>
    <n v="150552000"/>
    <n v="6408559000"/>
  </r>
  <r>
    <x v="4"/>
    <x v="17"/>
    <x v="98"/>
    <x v="177"/>
    <n v="1363289000"/>
    <n v="1543364000"/>
    <n v="0"/>
    <n v="25814360000"/>
    <n v="28721013000"/>
  </r>
  <r>
    <x v="0"/>
    <x v="18"/>
    <x v="99"/>
    <x v="0"/>
    <n v="8754928000"/>
    <n v="641728000"/>
    <n v="0"/>
    <n v="1008187000"/>
    <n v="10404843000"/>
  </r>
  <r>
    <x v="0"/>
    <x v="18"/>
    <x v="99"/>
    <x v="11"/>
    <n v="939139000"/>
    <n v="4708376000"/>
    <n v="0"/>
    <n v="2660902000"/>
    <n v="8308417000"/>
  </r>
  <r>
    <x v="0"/>
    <x v="18"/>
    <x v="99"/>
    <x v="178"/>
    <n v="0"/>
    <n v="0"/>
    <n v="0"/>
    <n v="117481826000"/>
    <n v="117481826000"/>
  </r>
  <r>
    <x v="0"/>
    <x v="18"/>
    <x v="99"/>
    <x v="179"/>
    <n v="0"/>
    <n v="0"/>
    <n v="0"/>
    <n v="126950442000"/>
    <n v="126950442000"/>
  </r>
  <r>
    <x v="0"/>
    <x v="18"/>
    <x v="99"/>
    <x v="180"/>
    <n v="0"/>
    <n v="0"/>
    <n v="0"/>
    <n v="25382854000"/>
    <n v="25382854000"/>
  </r>
  <r>
    <x v="0"/>
    <x v="18"/>
    <x v="99"/>
    <x v="181"/>
    <n v="0"/>
    <n v="0"/>
    <n v="0"/>
    <n v="128966729000"/>
    <n v="128966729000"/>
  </r>
  <r>
    <x v="0"/>
    <x v="18"/>
    <x v="99"/>
    <x v="182"/>
    <n v="0"/>
    <n v="0"/>
    <n v="0"/>
    <n v="15433220000"/>
    <n v="15433220000"/>
  </r>
  <r>
    <x v="0"/>
    <x v="18"/>
    <x v="99"/>
    <x v="183"/>
    <n v="0"/>
    <n v="0"/>
    <n v="0"/>
    <n v="352797191000"/>
    <n v="352797191000"/>
  </r>
  <r>
    <x v="1"/>
    <x v="18"/>
    <x v="99"/>
    <x v="0"/>
    <n v="8774894000"/>
    <n v="1809247000"/>
    <n v="0"/>
    <n v="2237527000"/>
    <n v="12821668000"/>
  </r>
  <r>
    <x v="1"/>
    <x v="18"/>
    <x v="99"/>
    <x v="11"/>
    <n v="942507000"/>
    <n v="7942907000"/>
    <n v="0"/>
    <n v="12693237000"/>
    <n v="21578651000"/>
  </r>
  <r>
    <x v="1"/>
    <x v="18"/>
    <x v="99"/>
    <x v="178"/>
    <n v="0"/>
    <n v="0"/>
    <n v="0"/>
    <n v="66017227000"/>
    <n v="66017227000"/>
  </r>
  <r>
    <x v="1"/>
    <x v="18"/>
    <x v="99"/>
    <x v="179"/>
    <n v="0"/>
    <n v="0"/>
    <n v="0"/>
    <n v="124464283000"/>
    <n v="124464283000"/>
  </r>
  <r>
    <x v="1"/>
    <x v="18"/>
    <x v="99"/>
    <x v="180"/>
    <n v="0"/>
    <n v="0"/>
    <n v="0"/>
    <n v="25355149000"/>
    <n v="25355149000"/>
  </r>
  <r>
    <x v="1"/>
    <x v="18"/>
    <x v="99"/>
    <x v="181"/>
    <n v="0"/>
    <n v="0"/>
    <n v="0"/>
    <n v="101813674000"/>
    <n v="101813674000"/>
  </r>
  <r>
    <x v="1"/>
    <x v="18"/>
    <x v="99"/>
    <x v="182"/>
    <n v="0"/>
    <n v="0"/>
    <n v="0"/>
    <n v="280623791000"/>
    <n v="280623791000"/>
  </r>
  <r>
    <x v="1"/>
    <x v="18"/>
    <x v="99"/>
    <x v="183"/>
    <n v="0"/>
    <n v="0"/>
    <n v="0"/>
    <n v="62148275000"/>
    <n v="62148275000"/>
  </r>
  <r>
    <x v="2"/>
    <x v="18"/>
    <x v="99"/>
    <x v="0"/>
    <n v="7993054000"/>
    <n v="1708765000"/>
    <n v="0"/>
    <n v="5294244000"/>
    <n v="14996063000"/>
  </r>
  <r>
    <x v="2"/>
    <x v="18"/>
    <x v="99"/>
    <x v="11"/>
    <n v="893054000"/>
    <n v="12276516000"/>
    <n v="0"/>
    <n v="21631510000"/>
    <n v="34801080000"/>
  </r>
  <r>
    <x v="2"/>
    <x v="18"/>
    <x v="99"/>
    <x v="178"/>
    <n v="0"/>
    <n v="0"/>
    <n v="0"/>
    <n v="52871311000"/>
    <n v="52871311000"/>
  </r>
  <r>
    <x v="2"/>
    <x v="18"/>
    <x v="99"/>
    <x v="179"/>
    <n v="0"/>
    <n v="0"/>
    <n v="0"/>
    <n v="113387360000"/>
    <n v="113387360000"/>
  </r>
  <r>
    <x v="2"/>
    <x v="18"/>
    <x v="99"/>
    <x v="180"/>
    <n v="0"/>
    <n v="0"/>
    <n v="0"/>
    <n v="30169696000"/>
    <n v="30169696000"/>
  </r>
  <r>
    <x v="2"/>
    <x v="18"/>
    <x v="99"/>
    <x v="181"/>
    <n v="0"/>
    <n v="0"/>
    <n v="0"/>
    <n v="90123209000"/>
    <n v="90123209000"/>
  </r>
  <r>
    <x v="2"/>
    <x v="18"/>
    <x v="99"/>
    <x v="182"/>
    <n v="0"/>
    <n v="0"/>
    <n v="0"/>
    <n v="198815904000"/>
    <n v="198815904000"/>
  </r>
  <r>
    <x v="2"/>
    <x v="18"/>
    <x v="99"/>
    <x v="183"/>
    <n v="0"/>
    <n v="0"/>
    <n v="0"/>
    <n v="45721388000"/>
    <n v="45721388000"/>
  </r>
  <r>
    <x v="3"/>
    <x v="18"/>
    <x v="99"/>
    <x v="0"/>
    <n v="7894114000"/>
    <n v="787240000"/>
    <n v="0"/>
    <n v="4248065000"/>
    <n v="12929419000"/>
  </r>
  <r>
    <x v="3"/>
    <x v="18"/>
    <x v="99"/>
    <x v="11"/>
    <n v="860438000"/>
    <n v="11972338000"/>
    <n v="0"/>
    <n v="19096548000"/>
    <n v="31929324000"/>
  </r>
  <r>
    <x v="3"/>
    <x v="18"/>
    <x v="99"/>
    <x v="178"/>
    <n v="0"/>
    <n v="0"/>
    <n v="0"/>
    <n v="45474681000"/>
    <n v="45474681000"/>
  </r>
  <r>
    <x v="3"/>
    <x v="18"/>
    <x v="99"/>
    <x v="179"/>
    <n v="0"/>
    <n v="0"/>
    <n v="0"/>
    <n v="95291979000"/>
    <n v="95291979000"/>
  </r>
  <r>
    <x v="3"/>
    <x v="18"/>
    <x v="99"/>
    <x v="180"/>
    <n v="0"/>
    <n v="0"/>
    <n v="0"/>
    <n v="24287254000"/>
    <n v="24287254000"/>
  </r>
  <r>
    <x v="3"/>
    <x v="18"/>
    <x v="99"/>
    <x v="181"/>
    <n v="0"/>
    <n v="0"/>
    <n v="0"/>
    <n v="90723796000"/>
    <n v="90723796000"/>
  </r>
  <r>
    <x v="3"/>
    <x v="18"/>
    <x v="99"/>
    <x v="182"/>
    <n v="0"/>
    <n v="0"/>
    <n v="0"/>
    <n v="218442709000"/>
    <n v="218442709000"/>
  </r>
  <r>
    <x v="3"/>
    <x v="18"/>
    <x v="99"/>
    <x v="183"/>
    <n v="0"/>
    <n v="0"/>
    <n v="0"/>
    <n v="30311352000"/>
    <n v="30311352000"/>
  </r>
  <r>
    <x v="4"/>
    <x v="18"/>
    <x v="99"/>
    <x v="0"/>
    <n v="7186940000"/>
    <n v="850729000"/>
    <n v="0"/>
    <n v="1418741000"/>
    <n v="9456410000"/>
  </r>
  <r>
    <x v="4"/>
    <x v="18"/>
    <x v="99"/>
    <x v="11"/>
    <n v="947791000"/>
    <n v="15690000000"/>
    <n v="0"/>
    <n v="27888285000"/>
    <n v="44526076000"/>
  </r>
  <r>
    <x v="4"/>
    <x v="18"/>
    <x v="99"/>
    <x v="178"/>
    <n v="0"/>
    <n v="0"/>
    <n v="0"/>
    <n v="64982093000"/>
    <n v="64982093000"/>
  </r>
  <r>
    <x v="4"/>
    <x v="18"/>
    <x v="99"/>
    <x v="179"/>
    <n v="0"/>
    <n v="0"/>
    <n v="0"/>
    <n v="185507020000"/>
    <n v="185507020000"/>
  </r>
  <r>
    <x v="4"/>
    <x v="18"/>
    <x v="99"/>
    <x v="180"/>
    <n v="0"/>
    <n v="0"/>
    <n v="0"/>
    <n v="35734451000"/>
    <n v="35734451000"/>
  </r>
  <r>
    <x v="4"/>
    <x v="18"/>
    <x v="99"/>
    <x v="181"/>
    <n v="0"/>
    <n v="0"/>
    <n v="0"/>
    <n v="127734500000"/>
    <n v="127734500000"/>
  </r>
  <r>
    <x v="4"/>
    <x v="18"/>
    <x v="99"/>
    <x v="182"/>
    <n v="0"/>
    <n v="0"/>
    <n v="0"/>
    <n v="118960456000"/>
    <n v="118960456000"/>
  </r>
  <r>
    <x v="4"/>
    <x v="18"/>
    <x v="99"/>
    <x v="183"/>
    <n v="0"/>
    <n v="0"/>
    <n v="0"/>
    <n v="50963477000"/>
    <n v="50963477000"/>
  </r>
  <r>
    <x v="0"/>
    <x v="19"/>
    <x v="100"/>
    <x v="0"/>
    <n v="121922000"/>
    <n v="113171000"/>
    <n v="0"/>
    <n v="26847000"/>
    <n v="261940000"/>
  </r>
  <r>
    <x v="0"/>
    <x v="19"/>
    <x v="100"/>
    <x v="11"/>
    <n v="37740000"/>
    <n v="20530000"/>
    <n v="0"/>
    <n v="1000000"/>
    <n v="59270000"/>
  </r>
  <r>
    <x v="0"/>
    <x v="19"/>
    <x v="100"/>
    <x v="184"/>
    <n v="0"/>
    <n v="3633174000"/>
    <n v="0"/>
    <n v="0"/>
    <n v="3633174000"/>
  </r>
  <r>
    <x v="0"/>
    <x v="19"/>
    <x v="100"/>
    <x v="185"/>
    <n v="526309000"/>
    <n v="2192490000"/>
    <n v="0"/>
    <n v="0"/>
    <n v="2718799000"/>
  </r>
  <r>
    <x v="0"/>
    <x v="19"/>
    <x v="101"/>
    <x v="0"/>
    <n v="29280000"/>
    <n v="35051000"/>
    <n v="0"/>
    <n v="0"/>
    <n v="64331000"/>
  </r>
  <r>
    <x v="0"/>
    <x v="19"/>
    <x v="101"/>
    <x v="186"/>
    <n v="39051000"/>
    <n v="53600000"/>
    <n v="0"/>
    <n v="515000"/>
    <n v="93166000"/>
  </r>
  <r>
    <x v="0"/>
    <x v="19"/>
    <x v="101"/>
    <x v="187"/>
    <n v="0"/>
    <n v="356746000"/>
    <n v="0"/>
    <n v="0"/>
    <n v="356746000"/>
  </r>
  <r>
    <x v="0"/>
    <x v="19"/>
    <x v="102"/>
    <x v="0"/>
    <n v="52433000"/>
    <n v="22796000"/>
    <n v="0"/>
    <n v="0"/>
    <n v="75229000"/>
  </r>
  <r>
    <x v="0"/>
    <x v="19"/>
    <x v="102"/>
    <x v="188"/>
    <n v="25438000"/>
    <n v="34844000"/>
    <n v="0"/>
    <n v="0"/>
    <n v="60282000"/>
  </r>
  <r>
    <x v="0"/>
    <x v="19"/>
    <x v="102"/>
    <x v="189"/>
    <n v="22466000"/>
    <n v="336752000"/>
    <n v="0"/>
    <n v="15000000"/>
    <n v="374218000"/>
  </r>
  <r>
    <x v="0"/>
    <x v="19"/>
    <x v="102"/>
    <x v="190"/>
    <n v="24185000"/>
    <n v="10077000"/>
    <n v="0"/>
    <n v="0"/>
    <n v="34262000"/>
  </r>
  <r>
    <x v="0"/>
    <x v="19"/>
    <x v="103"/>
    <x v="0"/>
    <n v="77960000"/>
    <n v="21857000"/>
    <n v="0"/>
    <n v="0"/>
    <n v="99817000"/>
  </r>
  <r>
    <x v="0"/>
    <x v="19"/>
    <x v="103"/>
    <x v="191"/>
    <n v="41429000"/>
    <n v="14101000"/>
    <n v="0"/>
    <n v="15564000"/>
    <n v="71094000"/>
  </r>
  <r>
    <x v="0"/>
    <x v="19"/>
    <x v="103"/>
    <x v="192"/>
    <n v="18274000"/>
    <n v="714000"/>
    <n v="0"/>
    <n v="0"/>
    <n v="18988000"/>
  </r>
  <r>
    <x v="0"/>
    <x v="19"/>
    <x v="103"/>
    <x v="193"/>
    <n v="6537000"/>
    <n v="11193000"/>
    <n v="0"/>
    <n v="0"/>
    <n v="17730000"/>
  </r>
  <r>
    <x v="0"/>
    <x v="19"/>
    <x v="104"/>
    <x v="0"/>
    <n v="94061000"/>
    <n v="11306000"/>
    <n v="0"/>
    <n v="2400000"/>
    <n v="107767000"/>
  </r>
  <r>
    <x v="0"/>
    <x v="19"/>
    <x v="104"/>
    <x v="194"/>
    <n v="83189000"/>
    <n v="58749000"/>
    <n v="0"/>
    <n v="40000000"/>
    <n v="181938000"/>
  </r>
  <r>
    <x v="0"/>
    <x v="19"/>
    <x v="104"/>
    <x v="195"/>
    <n v="23538000"/>
    <n v="6793000"/>
    <n v="0"/>
    <n v="0"/>
    <n v="30331000"/>
  </r>
  <r>
    <x v="0"/>
    <x v="19"/>
    <x v="104"/>
    <x v="196"/>
    <n v="47327000"/>
    <n v="29892000"/>
    <n v="0"/>
    <n v="0"/>
    <n v="77219000"/>
  </r>
  <r>
    <x v="0"/>
    <x v="19"/>
    <x v="105"/>
    <x v="0"/>
    <n v="91768000"/>
    <n v="18067000"/>
    <n v="0"/>
    <n v="3960000"/>
    <n v="113795000"/>
  </r>
  <r>
    <x v="0"/>
    <x v="19"/>
    <x v="105"/>
    <x v="197"/>
    <n v="43691000"/>
    <n v="19842000"/>
    <n v="0"/>
    <n v="22000000"/>
    <n v="85533000"/>
  </r>
  <r>
    <x v="0"/>
    <x v="19"/>
    <x v="105"/>
    <x v="198"/>
    <n v="19576000"/>
    <n v="3505000"/>
    <n v="0"/>
    <n v="0"/>
    <n v="23081000"/>
  </r>
  <r>
    <x v="0"/>
    <x v="19"/>
    <x v="105"/>
    <x v="199"/>
    <n v="20176000"/>
    <n v="4361000"/>
    <n v="0"/>
    <n v="0"/>
    <n v="24537000"/>
  </r>
  <r>
    <x v="0"/>
    <x v="19"/>
    <x v="106"/>
    <x v="0"/>
    <n v="11732000"/>
    <n v="6802000"/>
    <n v="0"/>
    <n v="0"/>
    <n v="18534000"/>
  </r>
  <r>
    <x v="0"/>
    <x v="19"/>
    <x v="106"/>
    <x v="200"/>
    <n v="6618000"/>
    <n v="83446000"/>
    <n v="0"/>
    <n v="0"/>
    <n v="90064000"/>
  </r>
  <r>
    <x v="0"/>
    <x v="19"/>
    <x v="107"/>
    <x v="0"/>
    <n v="21170000"/>
    <n v="13069000"/>
    <n v="0"/>
    <n v="5292000"/>
    <n v="39531000"/>
  </r>
  <r>
    <x v="0"/>
    <x v="19"/>
    <x v="107"/>
    <x v="11"/>
    <n v="4602000"/>
    <n v="7692000"/>
    <n v="0"/>
    <n v="0"/>
    <n v="12294000"/>
  </r>
  <r>
    <x v="0"/>
    <x v="19"/>
    <x v="107"/>
    <x v="201"/>
    <n v="1720000"/>
    <n v="704000"/>
    <n v="0"/>
    <n v="0"/>
    <n v="2424000"/>
  </r>
  <r>
    <x v="0"/>
    <x v="19"/>
    <x v="107"/>
    <x v="202"/>
    <n v="5706000"/>
    <n v="137464000"/>
    <n v="0"/>
    <n v="0"/>
    <n v="143170000"/>
  </r>
  <r>
    <x v="0"/>
    <x v="19"/>
    <x v="108"/>
    <x v="0"/>
    <n v="222517000"/>
    <n v="47576000"/>
    <n v="0"/>
    <n v="0"/>
    <n v="270093000"/>
  </r>
  <r>
    <x v="0"/>
    <x v="19"/>
    <x v="108"/>
    <x v="11"/>
    <n v="37557000"/>
    <n v="150700000"/>
    <n v="0"/>
    <n v="87100000"/>
    <n v="275357000"/>
  </r>
  <r>
    <x v="0"/>
    <x v="19"/>
    <x v="108"/>
    <x v="203"/>
    <n v="254549000"/>
    <n v="232357000"/>
    <n v="0"/>
    <n v="156765000"/>
    <n v="643671000"/>
  </r>
  <r>
    <x v="0"/>
    <x v="19"/>
    <x v="108"/>
    <x v="204"/>
    <n v="19374000"/>
    <n v="43989000"/>
    <n v="0"/>
    <n v="21034000"/>
    <n v="84397000"/>
  </r>
  <r>
    <x v="0"/>
    <x v="19"/>
    <x v="108"/>
    <x v="205"/>
    <n v="42308000"/>
    <n v="28084000"/>
    <n v="0"/>
    <n v="4500000"/>
    <n v="74892000"/>
  </r>
  <r>
    <x v="0"/>
    <x v="19"/>
    <x v="109"/>
    <x v="0"/>
    <n v="63864000"/>
    <n v="37858000"/>
    <n v="0"/>
    <n v="10092000"/>
    <n v="111814000"/>
  </r>
  <r>
    <x v="0"/>
    <x v="19"/>
    <x v="109"/>
    <x v="206"/>
    <n v="113259000"/>
    <n v="1172045000"/>
    <n v="0"/>
    <n v="0"/>
    <n v="1285304000"/>
  </r>
  <r>
    <x v="0"/>
    <x v="19"/>
    <x v="110"/>
    <x v="0"/>
    <n v="17205000"/>
    <n v="11333000"/>
    <n v="0"/>
    <n v="9120000"/>
    <n v="37658000"/>
  </r>
  <r>
    <x v="0"/>
    <x v="19"/>
    <x v="110"/>
    <x v="207"/>
    <n v="28805000"/>
    <n v="708181000"/>
    <n v="0"/>
    <n v="0"/>
    <n v="736986000"/>
  </r>
  <r>
    <x v="0"/>
    <x v="19"/>
    <x v="111"/>
    <x v="0"/>
    <n v="31267000"/>
    <n v="14824000"/>
    <n v="0"/>
    <n v="7800000"/>
    <n v="53891000"/>
  </r>
  <r>
    <x v="0"/>
    <x v="19"/>
    <x v="111"/>
    <x v="208"/>
    <n v="41873000"/>
    <n v="719457000"/>
    <n v="0"/>
    <n v="0"/>
    <n v="761330000"/>
  </r>
  <r>
    <x v="0"/>
    <x v="19"/>
    <x v="112"/>
    <x v="0"/>
    <n v="65216000"/>
    <n v="69182000"/>
    <n v="0"/>
    <n v="3770000"/>
    <n v="138168000"/>
  </r>
  <r>
    <x v="0"/>
    <x v="19"/>
    <x v="112"/>
    <x v="11"/>
    <n v="0"/>
    <n v="1281000"/>
    <n v="0"/>
    <n v="0"/>
    <n v="1281000"/>
  </r>
  <r>
    <x v="0"/>
    <x v="19"/>
    <x v="112"/>
    <x v="209"/>
    <n v="59009000"/>
    <n v="93127000"/>
    <n v="0"/>
    <n v="128627000"/>
    <n v="280763000"/>
  </r>
  <r>
    <x v="0"/>
    <x v="19"/>
    <x v="112"/>
    <x v="210"/>
    <n v="18007000"/>
    <n v="63162000"/>
    <n v="0"/>
    <n v="18410000"/>
    <n v="99579000"/>
  </r>
  <r>
    <x v="0"/>
    <x v="19"/>
    <x v="112"/>
    <x v="211"/>
    <n v="11355000"/>
    <n v="11825000"/>
    <n v="0"/>
    <n v="1530000"/>
    <n v="24710000"/>
  </r>
  <r>
    <x v="0"/>
    <x v="19"/>
    <x v="113"/>
    <x v="0"/>
    <n v="67404000"/>
    <n v="86243000"/>
    <n v="0"/>
    <n v="0"/>
    <n v="153647000"/>
  </r>
  <r>
    <x v="0"/>
    <x v="19"/>
    <x v="113"/>
    <x v="11"/>
    <n v="0"/>
    <n v="6905000"/>
    <n v="0"/>
    <n v="94522000"/>
    <n v="101427000"/>
  </r>
  <r>
    <x v="0"/>
    <x v="19"/>
    <x v="113"/>
    <x v="212"/>
    <n v="39621000"/>
    <n v="7611000"/>
    <n v="0"/>
    <n v="0"/>
    <n v="47232000"/>
  </r>
  <r>
    <x v="0"/>
    <x v="19"/>
    <x v="113"/>
    <x v="213"/>
    <n v="51604000"/>
    <n v="35961000"/>
    <n v="0"/>
    <n v="0"/>
    <n v="87565000"/>
  </r>
  <r>
    <x v="0"/>
    <x v="19"/>
    <x v="113"/>
    <x v="214"/>
    <n v="18266000"/>
    <n v="880000"/>
    <n v="0"/>
    <n v="0"/>
    <n v="19146000"/>
  </r>
  <r>
    <x v="0"/>
    <x v="19"/>
    <x v="114"/>
    <x v="0"/>
    <n v="184308000"/>
    <n v="46251000"/>
    <n v="0"/>
    <n v="500000"/>
    <n v="231059000"/>
  </r>
  <r>
    <x v="0"/>
    <x v="19"/>
    <x v="114"/>
    <x v="215"/>
    <n v="1159842000"/>
    <n v="852671000"/>
    <n v="0"/>
    <n v="155000000"/>
    <n v="2167513000"/>
  </r>
  <r>
    <x v="0"/>
    <x v="19"/>
    <x v="114"/>
    <x v="216"/>
    <n v="1183000"/>
    <n v="11916000"/>
    <n v="0"/>
    <n v="0"/>
    <n v="13099000"/>
  </r>
  <r>
    <x v="0"/>
    <x v="19"/>
    <x v="115"/>
    <x v="0"/>
    <n v="31456000"/>
    <n v="16029000"/>
    <n v="0"/>
    <n v="0"/>
    <n v="47485000"/>
  </r>
  <r>
    <x v="0"/>
    <x v="19"/>
    <x v="115"/>
    <x v="217"/>
    <n v="10971000"/>
    <n v="4148000"/>
    <n v="0"/>
    <n v="20000000"/>
    <n v="35119000"/>
  </r>
  <r>
    <x v="0"/>
    <x v="19"/>
    <x v="115"/>
    <x v="218"/>
    <n v="13378000"/>
    <n v="22493000"/>
    <n v="0"/>
    <n v="10000000"/>
    <n v="45871000"/>
  </r>
  <r>
    <x v="0"/>
    <x v="19"/>
    <x v="115"/>
    <x v="219"/>
    <n v="4732000"/>
    <n v="1247000"/>
    <n v="0"/>
    <n v="0"/>
    <n v="5979000"/>
  </r>
  <r>
    <x v="0"/>
    <x v="19"/>
    <x v="116"/>
    <x v="0"/>
    <n v="21533000"/>
    <n v="19874000"/>
    <n v="0"/>
    <n v="6502000"/>
    <n v="47909000"/>
  </r>
  <r>
    <x v="0"/>
    <x v="19"/>
    <x v="116"/>
    <x v="220"/>
    <n v="8239000"/>
    <n v="6837720000"/>
    <n v="0"/>
    <n v="0"/>
    <n v="6845959000"/>
  </r>
  <r>
    <x v="0"/>
    <x v="19"/>
    <x v="116"/>
    <x v="221"/>
    <n v="13896000"/>
    <n v="51957000"/>
    <n v="0"/>
    <n v="0"/>
    <n v="65853000"/>
  </r>
  <r>
    <x v="0"/>
    <x v="19"/>
    <x v="117"/>
    <x v="0"/>
    <n v="24812000"/>
    <n v="13280000"/>
    <n v="0"/>
    <n v="2834000"/>
    <n v="40926000"/>
  </r>
  <r>
    <x v="0"/>
    <x v="19"/>
    <x v="117"/>
    <x v="222"/>
    <n v="23300000"/>
    <n v="43374000"/>
    <n v="0"/>
    <n v="0"/>
    <n v="66674000"/>
  </r>
  <r>
    <x v="0"/>
    <x v="19"/>
    <x v="118"/>
    <x v="0"/>
    <n v="21223000"/>
    <n v="12964000"/>
    <n v="0"/>
    <n v="3625000"/>
    <n v="37812000"/>
  </r>
  <r>
    <x v="0"/>
    <x v="19"/>
    <x v="118"/>
    <x v="223"/>
    <n v="33992000"/>
    <n v="108307000"/>
    <n v="0"/>
    <n v="13450000"/>
    <n v="155749000"/>
  </r>
  <r>
    <x v="1"/>
    <x v="19"/>
    <x v="100"/>
    <x v="0"/>
    <n v="123391000"/>
    <n v="87784000"/>
    <n v="0"/>
    <n v="234235000"/>
    <n v="445410000"/>
  </r>
  <r>
    <x v="1"/>
    <x v="19"/>
    <x v="100"/>
    <x v="11"/>
    <n v="28976000"/>
    <n v="14347000"/>
    <n v="0"/>
    <n v="1000000"/>
    <n v="44323000"/>
  </r>
  <r>
    <x v="1"/>
    <x v="19"/>
    <x v="100"/>
    <x v="184"/>
    <n v="0"/>
    <n v="3333220000"/>
    <n v="0"/>
    <n v="0"/>
    <n v="3333220000"/>
  </r>
  <r>
    <x v="1"/>
    <x v="19"/>
    <x v="100"/>
    <x v="185"/>
    <n v="523073000"/>
    <n v="2142490000"/>
    <n v="0"/>
    <n v="8000000"/>
    <n v="2673563000"/>
  </r>
  <r>
    <x v="1"/>
    <x v="19"/>
    <x v="101"/>
    <x v="0"/>
    <n v="23947000"/>
    <n v="15926000"/>
    <n v="0"/>
    <n v="0"/>
    <n v="39873000"/>
  </r>
  <r>
    <x v="1"/>
    <x v="19"/>
    <x v="101"/>
    <x v="186"/>
    <n v="39824000"/>
    <n v="85324000"/>
    <n v="0"/>
    <n v="11688000"/>
    <n v="136836000"/>
  </r>
  <r>
    <x v="1"/>
    <x v="19"/>
    <x v="101"/>
    <x v="187"/>
    <n v="0"/>
    <n v="273990000"/>
    <n v="0"/>
    <n v="57360000"/>
    <n v="331350000"/>
  </r>
  <r>
    <x v="1"/>
    <x v="19"/>
    <x v="102"/>
    <x v="0"/>
    <n v="47854000"/>
    <n v="22796000"/>
    <n v="0"/>
    <n v="1557000"/>
    <n v="72207000"/>
  </r>
  <r>
    <x v="1"/>
    <x v="19"/>
    <x v="102"/>
    <x v="188"/>
    <n v="27297000"/>
    <n v="34844000"/>
    <n v="0"/>
    <n v="8174000"/>
    <n v="70315000"/>
  </r>
  <r>
    <x v="1"/>
    <x v="19"/>
    <x v="102"/>
    <x v="189"/>
    <n v="20693000"/>
    <n v="336752000"/>
    <n v="0"/>
    <n v="19825000"/>
    <n v="377270000"/>
  </r>
  <r>
    <x v="1"/>
    <x v="19"/>
    <x v="102"/>
    <x v="190"/>
    <n v="24479000"/>
    <n v="10077000"/>
    <n v="0"/>
    <n v="2099000"/>
    <n v="36655000"/>
  </r>
  <r>
    <x v="1"/>
    <x v="19"/>
    <x v="103"/>
    <x v="0"/>
    <n v="77214000"/>
    <n v="21607000"/>
    <n v="0"/>
    <n v="0"/>
    <n v="98821000"/>
  </r>
  <r>
    <x v="1"/>
    <x v="19"/>
    <x v="103"/>
    <x v="191"/>
    <n v="40622000"/>
    <n v="16397000"/>
    <n v="0"/>
    <n v="17870000"/>
    <n v="74889000"/>
  </r>
  <r>
    <x v="1"/>
    <x v="19"/>
    <x v="103"/>
    <x v="192"/>
    <n v="19397000"/>
    <n v="714000"/>
    <n v="0"/>
    <n v="0"/>
    <n v="20111000"/>
  </r>
  <r>
    <x v="1"/>
    <x v="19"/>
    <x v="103"/>
    <x v="193"/>
    <n v="6984000"/>
    <n v="11193000"/>
    <n v="0"/>
    <n v="0"/>
    <n v="18177000"/>
  </r>
  <r>
    <x v="1"/>
    <x v="19"/>
    <x v="104"/>
    <x v="0"/>
    <n v="95535000"/>
    <n v="7806000"/>
    <n v="0"/>
    <n v="0"/>
    <n v="103341000"/>
  </r>
  <r>
    <x v="1"/>
    <x v="19"/>
    <x v="104"/>
    <x v="194"/>
    <n v="84441000"/>
    <n v="42749000"/>
    <n v="0"/>
    <n v="44786000"/>
    <n v="171976000"/>
  </r>
  <r>
    <x v="1"/>
    <x v="19"/>
    <x v="104"/>
    <x v="195"/>
    <n v="24662000"/>
    <n v="1993000"/>
    <n v="0"/>
    <n v="0"/>
    <n v="26655000"/>
  </r>
  <r>
    <x v="1"/>
    <x v="19"/>
    <x v="104"/>
    <x v="196"/>
    <n v="47226000"/>
    <n v="54192000"/>
    <n v="0"/>
    <n v="587000"/>
    <n v="102005000"/>
  </r>
  <r>
    <x v="1"/>
    <x v="19"/>
    <x v="105"/>
    <x v="0"/>
    <n v="82071000"/>
    <n v="15267000"/>
    <n v="0"/>
    <n v="0"/>
    <n v="97338000"/>
  </r>
  <r>
    <x v="1"/>
    <x v="19"/>
    <x v="105"/>
    <x v="197"/>
    <n v="41214000"/>
    <n v="17042000"/>
    <n v="0"/>
    <n v="24565000"/>
    <n v="82821000"/>
  </r>
  <r>
    <x v="1"/>
    <x v="19"/>
    <x v="105"/>
    <x v="198"/>
    <n v="19323000"/>
    <n v="3505000"/>
    <n v="0"/>
    <n v="0"/>
    <n v="22828000"/>
  </r>
  <r>
    <x v="1"/>
    <x v="19"/>
    <x v="105"/>
    <x v="199"/>
    <n v="19176000"/>
    <n v="4361000"/>
    <n v="0"/>
    <n v="0"/>
    <n v="23537000"/>
  </r>
  <r>
    <x v="1"/>
    <x v="19"/>
    <x v="106"/>
    <x v="0"/>
    <n v="10712000"/>
    <n v="6802000"/>
    <n v="0"/>
    <n v="793000"/>
    <n v="18307000"/>
  </r>
  <r>
    <x v="1"/>
    <x v="19"/>
    <x v="106"/>
    <x v="200"/>
    <n v="6393000"/>
    <n v="83446000"/>
    <n v="0"/>
    <n v="1180000"/>
    <n v="91019000"/>
  </r>
  <r>
    <x v="1"/>
    <x v="19"/>
    <x v="107"/>
    <x v="0"/>
    <n v="20375000"/>
    <n v="13069000"/>
    <n v="0"/>
    <n v="906000"/>
    <n v="34350000"/>
  </r>
  <r>
    <x v="1"/>
    <x v="19"/>
    <x v="107"/>
    <x v="11"/>
    <n v="4836000"/>
    <n v="7697000"/>
    <n v="0"/>
    <n v="1120000"/>
    <n v="13653000"/>
  </r>
  <r>
    <x v="1"/>
    <x v="19"/>
    <x v="107"/>
    <x v="201"/>
    <n v="1006000"/>
    <n v="704000"/>
    <n v="0"/>
    <n v="0"/>
    <n v="1710000"/>
  </r>
  <r>
    <x v="1"/>
    <x v="19"/>
    <x v="107"/>
    <x v="202"/>
    <n v="7141000"/>
    <n v="110474000"/>
    <n v="0"/>
    <n v="0"/>
    <n v="117615000"/>
  </r>
  <r>
    <x v="1"/>
    <x v="19"/>
    <x v="108"/>
    <x v="0"/>
    <n v="225644000"/>
    <n v="47576000"/>
    <n v="0"/>
    <n v="54120000"/>
    <n v="327340000"/>
  </r>
  <r>
    <x v="1"/>
    <x v="19"/>
    <x v="108"/>
    <x v="11"/>
    <n v="35992000"/>
    <n v="140700000"/>
    <n v="0"/>
    <n v="84628000"/>
    <n v="261320000"/>
  </r>
  <r>
    <x v="1"/>
    <x v="19"/>
    <x v="108"/>
    <x v="203"/>
    <n v="247428000"/>
    <n v="274156000"/>
    <n v="0"/>
    <n v="354900000"/>
    <n v="876484000"/>
  </r>
  <r>
    <x v="1"/>
    <x v="19"/>
    <x v="108"/>
    <x v="204"/>
    <n v="19352000"/>
    <n v="43806000"/>
    <n v="0"/>
    <n v="131047000"/>
    <n v="194205000"/>
  </r>
  <r>
    <x v="1"/>
    <x v="19"/>
    <x v="108"/>
    <x v="205"/>
    <n v="41251000"/>
    <n v="43126000"/>
    <n v="0"/>
    <n v="41529000"/>
    <n v="125906000"/>
  </r>
  <r>
    <x v="1"/>
    <x v="19"/>
    <x v="109"/>
    <x v="0"/>
    <n v="60767000"/>
    <n v="36758000"/>
    <n v="0"/>
    <n v="6775000"/>
    <n v="104300000"/>
  </r>
  <r>
    <x v="1"/>
    <x v="19"/>
    <x v="109"/>
    <x v="206"/>
    <n v="106744000"/>
    <n v="1226145000"/>
    <n v="0"/>
    <n v="0"/>
    <n v="1332889000"/>
  </r>
  <r>
    <x v="1"/>
    <x v="19"/>
    <x v="110"/>
    <x v="0"/>
    <n v="16834000"/>
    <n v="6085000"/>
    <n v="0"/>
    <n v="3170000"/>
    <n v="26089000"/>
  </r>
  <r>
    <x v="1"/>
    <x v="19"/>
    <x v="110"/>
    <x v="207"/>
    <n v="29077000"/>
    <n v="903213000"/>
    <n v="0"/>
    <n v="0"/>
    <n v="932290000"/>
  </r>
  <r>
    <x v="1"/>
    <x v="19"/>
    <x v="111"/>
    <x v="0"/>
    <n v="21976000"/>
    <n v="14824000"/>
    <n v="0"/>
    <n v="0"/>
    <n v="36800000"/>
  </r>
  <r>
    <x v="1"/>
    <x v="19"/>
    <x v="111"/>
    <x v="208"/>
    <n v="42602000"/>
    <n v="783753000"/>
    <n v="0"/>
    <n v="1820000"/>
    <n v="828175000"/>
  </r>
  <r>
    <x v="1"/>
    <x v="19"/>
    <x v="112"/>
    <x v="0"/>
    <n v="53028000"/>
    <n v="56575000"/>
    <n v="0"/>
    <n v="925000"/>
    <n v="110528000"/>
  </r>
  <r>
    <x v="1"/>
    <x v="19"/>
    <x v="112"/>
    <x v="11"/>
    <n v="0"/>
    <n v="1281000"/>
    <n v="0"/>
    <n v="0"/>
    <n v="1281000"/>
  </r>
  <r>
    <x v="1"/>
    <x v="19"/>
    <x v="112"/>
    <x v="209"/>
    <n v="51873000"/>
    <n v="93127000"/>
    <n v="0"/>
    <n v="154902000"/>
    <n v="299902000"/>
  </r>
  <r>
    <x v="1"/>
    <x v="19"/>
    <x v="112"/>
    <x v="210"/>
    <n v="16892000"/>
    <n v="63162000"/>
    <n v="0"/>
    <n v="14480000"/>
    <n v="94534000"/>
  </r>
  <r>
    <x v="1"/>
    <x v="19"/>
    <x v="112"/>
    <x v="211"/>
    <n v="10810000"/>
    <n v="11825000"/>
    <n v="0"/>
    <n v="300000"/>
    <n v="22935000"/>
  </r>
  <r>
    <x v="1"/>
    <x v="19"/>
    <x v="113"/>
    <x v="0"/>
    <n v="62182000"/>
    <n v="86243000"/>
    <n v="0"/>
    <n v="0"/>
    <n v="148425000"/>
  </r>
  <r>
    <x v="1"/>
    <x v="19"/>
    <x v="113"/>
    <x v="11"/>
    <n v="0"/>
    <n v="6381000"/>
    <n v="0"/>
    <n v="46867000"/>
    <n v="53248000"/>
  </r>
  <r>
    <x v="1"/>
    <x v="19"/>
    <x v="113"/>
    <x v="212"/>
    <n v="41221000"/>
    <n v="6496000"/>
    <n v="0"/>
    <n v="0"/>
    <n v="47717000"/>
  </r>
  <r>
    <x v="1"/>
    <x v="19"/>
    <x v="113"/>
    <x v="213"/>
    <n v="52333000"/>
    <n v="35961000"/>
    <n v="0"/>
    <n v="0"/>
    <n v="88294000"/>
  </r>
  <r>
    <x v="1"/>
    <x v="19"/>
    <x v="113"/>
    <x v="214"/>
    <n v="14830000"/>
    <n v="880000"/>
    <n v="0"/>
    <n v="0"/>
    <n v="15710000"/>
  </r>
  <r>
    <x v="1"/>
    <x v="19"/>
    <x v="114"/>
    <x v="0"/>
    <n v="174843000"/>
    <n v="39178000"/>
    <n v="0"/>
    <n v="76369000"/>
    <n v="290390000"/>
  </r>
  <r>
    <x v="1"/>
    <x v="19"/>
    <x v="114"/>
    <x v="215"/>
    <n v="1039863000"/>
    <n v="814524000"/>
    <n v="0"/>
    <n v="842378000"/>
    <n v="2696765000"/>
  </r>
  <r>
    <x v="1"/>
    <x v="19"/>
    <x v="114"/>
    <x v="216"/>
    <n v="1136000"/>
    <n v="11916000"/>
    <n v="0"/>
    <n v="0"/>
    <n v="13052000"/>
  </r>
  <r>
    <x v="1"/>
    <x v="19"/>
    <x v="115"/>
    <x v="0"/>
    <n v="29209000"/>
    <n v="16029000"/>
    <n v="0"/>
    <n v="3245000"/>
    <n v="48483000"/>
  </r>
  <r>
    <x v="1"/>
    <x v="19"/>
    <x v="115"/>
    <x v="217"/>
    <n v="11341000"/>
    <n v="9148000"/>
    <n v="0"/>
    <n v="0"/>
    <n v="20489000"/>
  </r>
  <r>
    <x v="1"/>
    <x v="19"/>
    <x v="115"/>
    <x v="218"/>
    <n v="13024000"/>
    <n v="2493000"/>
    <n v="0"/>
    <n v="0"/>
    <n v="15517000"/>
  </r>
  <r>
    <x v="1"/>
    <x v="19"/>
    <x v="115"/>
    <x v="219"/>
    <n v="4550000"/>
    <n v="6247000"/>
    <n v="0"/>
    <n v="0"/>
    <n v="10797000"/>
  </r>
  <r>
    <x v="1"/>
    <x v="19"/>
    <x v="116"/>
    <x v="0"/>
    <n v="21048000"/>
    <n v="22081000"/>
    <n v="0"/>
    <n v="8870000"/>
    <n v="51999000"/>
  </r>
  <r>
    <x v="1"/>
    <x v="19"/>
    <x v="116"/>
    <x v="220"/>
    <n v="7920000"/>
    <n v="6842720000"/>
    <n v="0"/>
    <n v="0"/>
    <n v="6850640000"/>
  </r>
  <r>
    <x v="1"/>
    <x v="19"/>
    <x v="116"/>
    <x v="221"/>
    <n v="14732000"/>
    <n v="44750000"/>
    <n v="0"/>
    <n v="0"/>
    <n v="59482000"/>
  </r>
  <r>
    <x v="1"/>
    <x v="19"/>
    <x v="117"/>
    <x v="0"/>
    <n v="23183000"/>
    <n v="9992000"/>
    <n v="0"/>
    <n v="4965000"/>
    <n v="38140000"/>
  </r>
  <r>
    <x v="1"/>
    <x v="19"/>
    <x v="117"/>
    <x v="222"/>
    <n v="19892000"/>
    <n v="43374000"/>
    <n v="0"/>
    <n v="6365000"/>
    <n v="69631000"/>
  </r>
  <r>
    <x v="1"/>
    <x v="19"/>
    <x v="118"/>
    <x v="0"/>
    <n v="23941000"/>
    <n v="12964000"/>
    <n v="0"/>
    <n v="0"/>
    <n v="36905000"/>
  </r>
  <r>
    <x v="1"/>
    <x v="19"/>
    <x v="118"/>
    <x v="223"/>
    <n v="31429000"/>
    <n v="63757000"/>
    <n v="0"/>
    <n v="10000000"/>
    <n v="105186000"/>
  </r>
  <r>
    <x v="2"/>
    <x v="19"/>
    <x v="100"/>
    <x v="0"/>
    <n v="117503000"/>
    <n v="78508000"/>
    <n v="0"/>
    <n v="238108000"/>
    <n v="434119000"/>
  </r>
  <r>
    <x v="2"/>
    <x v="19"/>
    <x v="100"/>
    <x v="11"/>
    <n v="34766000"/>
    <n v="11063000"/>
    <n v="0"/>
    <n v="0"/>
    <n v="45829000"/>
  </r>
  <r>
    <x v="2"/>
    <x v="19"/>
    <x v="100"/>
    <x v="184"/>
    <n v="0"/>
    <n v="2932523000"/>
    <n v="0"/>
    <n v="0"/>
    <n v="2932523000"/>
  </r>
  <r>
    <x v="2"/>
    <x v="19"/>
    <x v="100"/>
    <x v="185"/>
    <n v="471559000"/>
    <n v="1566963000"/>
    <n v="0"/>
    <n v="23560000"/>
    <n v="2062082000"/>
  </r>
  <r>
    <x v="2"/>
    <x v="19"/>
    <x v="101"/>
    <x v="0"/>
    <n v="23022000"/>
    <n v="26548000"/>
    <n v="0"/>
    <n v="0"/>
    <n v="49570000"/>
  </r>
  <r>
    <x v="2"/>
    <x v="19"/>
    <x v="101"/>
    <x v="186"/>
    <n v="34477000"/>
    <n v="61227000"/>
    <n v="0"/>
    <n v="3148000"/>
    <n v="98852000"/>
  </r>
  <r>
    <x v="2"/>
    <x v="19"/>
    <x v="101"/>
    <x v="187"/>
    <n v="0"/>
    <n v="181335000"/>
    <n v="0"/>
    <n v="5730000"/>
    <n v="187065000"/>
  </r>
  <r>
    <x v="2"/>
    <x v="19"/>
    <x v="102"/>
    <x v="0"/>
    <n v="57069000"/>
    <n v="21349000"/>
    <n v="0"/>
    <n v="28630000"/>
    <n v="107048000"/>
  </r>
  <r>
    <x v="2"/>
    <x v="19"/>
    <x v="102"/>
    <x v="188"/>
    <n v="23666000"/>
    <n v="31707000"/>
    <n v="0"/>
    <n v="0"/>
    <n v="55373000"/>
  </r>
  <r>
    <x v="2"/>
    <x v="19"/>
    <x v="102"/>
    <x v="189"/>
    <n v="20126000"/>
    <n v="294030000"/>
    <n v="0"/>
    <n v="22500000"/>
    <n v="336656000"/>
  </r>
  <r>
    <x v="2"/>
    <x v="19"/>
    <x v="102"/>
    <x v="190"/>
    <n v="24533000"/>
    <n v="9897000"/>
    <n v="0"/>
    <n v="0"/>
    <n v="34430000"/>
  </r>
  <r>
    <x v="2"/>
    <x v="19"/>
    <x v="103"/>
    <x v="0"/>
    <n v="68357000"/>
    <n v="20955000"/>
    <n v="0"/>
    <n v="0"/>
    <n v="89312000"/>
  </r>
  <r>
    <x v="2"/>
    <x v="19"/>
    <x v="103"/>
    <x v="191"/>
    <n v="38781000"/>
    <n v="31274000"/>
    <n v="0"/>
    <n v="22095000"/>
    <n v="92150000"/>
  </r>
  <r>
    <x v="2"/>
    <x v="19"/>
    <x v="103"/>
    <x v="192"/>
    <n v="17213000"/>
    <n v="701000"/>
    <n v="0"/>
    <n v="0"/>
    <n v="17914000"/>
  </r>
  <r>
    <x v="2"/>
    <x v="19"/>
    <x v="103"/>
    <x v="193"/>
    <n v="8063000"/>
    <n v="10993000"/>
    <n v="0"/>
    <n v="0"/>
    <n v="19056000"/>
  </r>
  <r>
    <x v="2"/>
    <x v="19"/>
    <x v="104"/>
    <x v="0"/>
    <n v="90611000"/>
    <n v="7450000"/>
    <n v="0"/>
    <n v="0"/>
    <n v="98061000"/>
  </r>
  <r>
    <x v="2"/>
    <x v="19"/>
    <x v="104"/>
    <x v="194"/>
    <n v="76480000"/>
    <n v="40440000"/>
    <n v="0"/>
    <n v="81563000"/>
    <n v="198483000"/>
  </r>
  <r>
    <x v="2"/>
    <x v="19"/>
    <x v="104"/>
    <x v="195"/>
    <n v="24358000"/>
    <n v="1993000"/>
    <n v="0"/>
    <n v="0"/>
    <n v="26351000"/>
  </r>
  <r>
    <x v="2"/>
    <x v="19"/>
    <x v="104"/>
    <x v="196"/>
    <n v="45724000"/>
    <n v="67257000"/>
    <n v="0"/>
    <n v="88322000"/>
    <n v="201303000"/>
  </r>
  <r>
    <x v="2"/>
    <x v="19"/>
    <x v="105"/>
    <x v="0"/>
    <n v="78742000"/>
    <n v="17866000"/>
    <n v="0"/>
    <n v="7060000"/>
    <n v="103668000"/>
  </r>
  <r>
    <x v="2"/>
    <x v="19"/>
    <x v="105"/>
    <x v="197"/>
    <n v="37213000"/>
    <n v="14157000"/>
    <n v="0"/>
    <n v="41500000"/>
    <n v="92870000"/>
  </r>
  <r>
    <x v="2"/>
    <x v="19"/>
    <x v="105"/>
    <x v="198"/>
    <n v="18303000"/>
    <n v="3804000"/>
    <n v="0"/>
    <n v="0"/>
    <n v="22107000"/>
  </r>
  <r>
    <x v="2"/>
    <x v="19"/>
    <x v="105"/>
    <x v="199"/>
    <n v="18189000"/>
    <n v="4645000"/>
    <n v="0"/>
    <n v="10000000"/>
    <n v="32834000"/>
  </r>
  <r>
    <x v="2"/>
    <x v="19"/>
    <x v="106"/>
    <x v="0"/>
    <n v="9601000"/>
    <n v="6122000"/>
    <n v="0"/>
    <n v="1703000"/>
    <n v="17426000"/>
  </r>
  <r>
    <x v="2"/>
    <x v="19"/>
    <x v="106"/>
    <x v="200"/>
    <n v="5387000"/>
    <n v="82781000"/>
    <n v="0"/>
    <n v="0"/>
    <n v="88168000"/>
  </r>
  <r>
    <x v="2"/>
    <x v="19"/>
    <x v="107"/>
    <x v="0"/>
    <n v="17642000"/>
    <n v="12789000"/>
    <n v="0"/>
    <n v="0"/>
    <n v="30431000"/>
  </r>
  <r>
    <x v="2"/>
    <x v="19"/>
    <x v="107"/>
    <x v="11"/>
    <n v="4539000"/>
    <n v="4819000"/>
    <n v="0"/>
    <n v="3520000"/>
    <n v="12878000"/>
  </r>
  <r>
    <x v="2"/>
    <x v="19"/>
    <x v="107"/>
    <x v="201"/>
    <n v="963000"/>
    <n v="692000"/>
    <n v="0"/>
    <n v="0"/>
    <n v="1655000"/>
  </r>
  <r>
    <x v="2"/>
    <x v="19"/>
    <x v="107"/>
    <x v="202"/>
    <n v="6557000"/>
    <n v="38340000"/>
    <n v="0"/>
    <n v="0"/>
    <n v="44897000"/>
  </r>
  <r>
    <x v="2"/>
    <x v="19"/>
    <x v="108"/>
    <x v="0"/>
    <n v="204263000"/>
    <n v="45613000"/>
    <n v="0"/>
    <n v="0"/>
    <n v="249876000"/>
  </r>
  <r>
    <x v="2"/>
    <x v="19"/>
    <x v="108"/>
    <x v="11"/>
    <n v="32952000"/>
    <n v="145060000"/>
    <n v="0"/>
    <n v="415655000"/>
    <n v="593667000"/>
  </r>
  <r>
    <x v="2"/>
    <x v="19"/>
    <x v="108"/>
    <x v="203"/>
    <n v="227923000"/>
    <n v="217912000"/>
    <n v="0"/>
    <n v="4300000"/>
    <n v="450135000"/>
  </r>
  <r>
    <x v="2"/>
    <x v="19"/>
    <x v="108"/>
    <x v="204"/>
    <n v="17743000"/>
    <n v="35166000"/>
    <n v="0"/>
    <n v="0"/>
    <n v="52909000"/>
  </r>
  <r>
    <x v="2"/>
    <x v="19"/>
    <x v="108"/>
    <x v="205"/>
    <n v="37617000"/>
    <n v="27582000"/>
    <n v="0"/>
    <n v="0"/>
    <n v="65199000"/>
  </r>
  <r>
    <x v="2"/>
    <x v="19"/>
    <x v="109"/>
    <x v="0"/>
    <n v="59602000"/>
    <n v="35648000"/>
    <n v="0"/>
    <n v="14229000"/>
    <n v="109479000"/>
  </r>
  <r>
    <x v="2"/>
    <x v="19"/>
    <x v="109"/>
    <x v="206"/>
    <n v="101261000"/>
    <n v="1019281000"/>
    <n v="0"/>
    <n v="0"/>
    <n v="1120542000"/>
  </r>
  <r>
    <x v="2"/>
    <x v="19"/>
    <x v="110"/>
    <x v="0"/>
    <n v="15457000"/>
    <n v="13952000"/>
    <n v="0"/>
    <n v="7290000"/>
    <n v="36699000"/>
  </r>
  <r>
    <x v="2"/>
    <x v="19"/>
    <x v="110"/>
    <x v="207"/>
    <n v="28126000"/>
    <n v="588074000"/>
    <n v="0"/>
    <n v="0"/>
    <n v="616200000"/>
  </r>
  <r>
    <x v="2"/>
    <x v="19"/>
    <x v="111"/>
    <x v="0"/>
    <n v="19494000"/>
    <n v="37822000"/>
    <n v="0"/>
    <n v="370000"/>
    <n v="57686000"/>
  </r>
  <r>
    <x v="2"/>
    <x v="19"/>
    <x v="111"/>
    <x v="208"/>
    <n v="39829000"/>
    <n v="622806000"/>
    <n v="0"/>
    <n v="3660000"/>
    <n v="666295000"/>
  </r>
  <r>
    <x v="2"/>
    <x v="19"/>
    <x v="112"/>
    <x v="0"/>
    <n v="52857000"/>
    <n v="50610000"/>
    <n v="0"/>
    <n v="5895000"/>
    <n v="109362000"/>
  </r>
  <r>
    <x v="2"/>
    <x v="19"/>
    <x v="112"/>
    <x v="11"/>
    <n v="0"/>
    <n v="1628000"/>
    <n v="0"/>
    <n v="0"/>
    <n v="1628000"/>
  </r>
  <r>
    <x v="2"/>
    <x v="19"/>
    <x v="112"/>
    <x v="209"/>
    <n v="49309000"/>
    <n v="98093000"/>
    <n v="0"/>
    <n v="195420000"/>
    <n v="342822000"/>
  </r>
  <r>
    <x v="2"/>
    <x v="19"/>
    <x v="112"/>
    <x v="210"/>
    <n v="14912000"/>
    <n v="78280000"/>
    <n v="0"/>
    <n v="17830000"/>
    <n v="111022000"/>
  </r>
  <r>
    <x v="2"/>
    <x v="19"/>
    <x v="112"/>
    <x v="211"/>
    <n v="9719000"/>
    <n v="11236000"/>
    <n v="0"/>
    <n v="2335000"/>
    <n v="23290000"/>
  </r>
  <r>
    <x v="2"/>
    <x v="19"/>
    <x v="113"/>
    <x v="0"/>
    <n v="70368000"/>
    <n v="83474000"/>
    <n v="0"/>
    <n v="0"/>
    <n v="153842000"/>
  </r>
  <r>
    <x v="2"/>
    <x v="19"/>
    <x v="113"/>
    <x v="11"/>
    <n v="0"/>
    <n v="11702000"/>
    <n v="0"/>
    <n v="135457000"/>
    <n v="147159000"/>
  </r>
  <r>
    <x v="2"/>
    <x v="19"/>
    <x v="113"/>
    <x v="212"/>
    <n v="36922000"/>
    <n v="6233000"/>
    <n v="0"/>
    <n v="0"/>
    <n v="43155000"/>
  </r>
  <r>
    <x v="2"/>
    <x v="19"/>
    <x v="113"/>
    <x v="213"/>
    <n v="48828000"/>
    <n v="34506000"/>
    <n v="0"/>
    <n v="0"/>
    <n v="83334000"/>
  </r>
  <r>
    <x v="2"/>
    <x v="19"/>
    <x v="113"/>
    <x v="214"/>
    <n v="15480000"/>
    <n v="845000"/>
    <n v="0"/>
    <n v="0"/>
    <n v="16325000"/>
  </r>
  <r>
    <x v="2"/>
    <x v="19"/>
    <x v="114"/>
    <x v="0"/>
    <n v="115535000"/>
    <n v="58691000"/>
    <n v="0"/>
    <n v="10836000"/>
    <n v="185062000"/>
  </r>
  <r>
    <x v="2"/>
    <x v="19"/>
    <x v="114"/>
    <x v="215"/>
    <n v="851986000"/>
    <n v="751935000"/>
    <n v="0"/>
    <n v="786515000"/>
    <n v="2390436000"/>
  </r>
  <r>
    <x v="2"/>
    <x v="19"/>
    <x v="114"/>
    <x v="216"/>
    <n v="1050000"/>
    <n v="25531000"/>
    <n v="0"/>
    <n v="0"/>
    <n v="26581000"/>
  </r>
  <r>
    <x v="2"/>
    <x v="19"/>
    <x v="115"/>
    <x v="0"/>
    <n v="25314000"/>
    <n v="13851000"/>
    <n v="0"/>
    <n v="0"/>
    <n v="39165000"/>
  </r>
  <r>
    <x v="2"/>
    <x v="19"/>
    <x v="115"/>
    <x v="217"/>
    <n v="10755000"/>
    <n v="16561000"/>
    <n v="0"/>
    <n v="16669000"/>
    <n v="43985000"/>
  </r>
  <r>
    <x v="2"/>
    <x v="19"/>
    <x v="115"/>
    <x v="218"/>
    <n v="12583000"/>
    <n v="2448000"/>
    <n v="0"/>
    <n v="0"/>
    <n v="15031000"/>
  </r>
  <r>
    <x v="2"/>
    <x v="19"/>
    <x v="115"/>
    <x v="219"/>
    <n v="4228000"/>
    <n v="1225000"/>
    <n v="0"/>
    <n v="15300000"/>
    <n v="20753000"/>
  </r>
  <r>
    <x v="2"/>
    <x v="19"/>
    <x v="116"/>
    <x v="0"/>
    <n v="23521000"/>
    <n v="9389000"/>
    <n v="0"/>
    <n v="13047000"/>
    <n v="45957000"/>
  </r>
  <r>
    <x v="2"/>
    <x v="19"/>
    <x v="116"/>
    <x v="220"/>
    <n v="6651000"/>
    <n v="4644312000"/>
    <n v="0"/>
    <n v="0"/>
    <n v="4650963000"/>
  </r>
  <r>
    <x v="2"/>
    <x v="19"/>
    <x v="116"/>
    <x v="221"/>
    <n v="13627000"/>
    <n v="30513000"/>
    <n v="0"/>
    <n v="0"/>
    <n v="44140000"/>
  </r>
  <r>
    <x v="2"/>
    <x v="19"/>
    <x v="117"/>
    <x v="0"/>
    <n v="17965000"/>
    <n v="8593000"/>
    <n v="0"/>
    <n v="1557000"/>
    <n v="28115000"/>
  </r>
  <r>
    <x v="2"/>
    <x v="19"/>
    <x v="117"/>
    <x v="222"/>
    <n v="21449000"/>
    <n v="44324000"/>
    <n v="0"/>
    <n v="4475000"/>
    <n v="70248000"/>
  </r>
  <r>
    <x v="2"/>
    <x v="19"/>
    <x v="118"/>
    <x v="0"/>
    <n v="23938000"/>
    <n v="7743000"/>
    <n v="0"/>
    <n v="0"/>
    <n v="31681000"/>
  </r>
  <r>
    <x v="2"/>
    <x v="19"/>
    <x v="118"/>
    <x v="223"/>
    <n v="24802000"/>
    <n v="63474000"/>
    <n v="0"/>
    <n v="10000000"/>
    <n v="98276000"/>
  </r>
  <r>
    <x v="3"/>
    <x v="19"/>
    <x v="100"/>
    <x v="0"/>
    <n v="135554000"/>
    <n v="64807000"/>
    <n v="0"/>
    <n v="35693000"/>
    <n v="236054000"/>
  </r>
  <r>
    <x v="3"/>
    <x v="19"/>
    <x v="100"/>
    <x v="11"/>
    <n v="31474000"/>
    <n v="7081000"/>
    <n v="0"/>
    <n v="0"/>
    <n v="38555000"/>
  </r>
  <r>
    <x v="3"/>
    <x v="19"/>
    <x v="100"/>
    <x v="184"/>
    <n v="0"/>
    <n v="3012155000"/>
    <n v="0"/>
    <n v="0"/>
    <n v="3012155000"/>
  </r>
  <r>
    <x v="3"/>
    <x v="19"/>
    <x v="100"/>
    <x v="185"/>
    <n v="469969000"/>
    <n v="1576253000"/>
    <n v="0"/>
    <n v="69133000"/>
    <n v="2115355000"/>
  </r>
  <r>
    <x v="3"/>
    <x v="19"/>
    <x v="101"/>
    <x v="0"/>
    <n v="22823000"/>
    <n v="24945000"/>
    <n v="0"/>
    <n v="0"/>
    <n v="47768000"/>
  </r>
  <r>
    <x v="3"/>
    <x v="19"/>
    <x v="101"/>
    <x v="186"/>
    <n v="34015000"/>
    <n v="26972000"/>
    <n v="0"/>
    <n v="0"/>
    <n v="60987000"/>
  </r>
  <r>
    <x v="3"/>
    <x v="19"/>
    <x v="101"/>
    <x v="187"/>
    <n v="0"/>
    <n v="305887000"/>
    <n v="0"/>
    <n v="0"/>
    <n v="305887000"/>
  </r>
  <r>
    <x v="3"/>
    <x v="19"/>
    <x v="102"/>
    <x v="0"/>
    <n v="47780000"/>
    <n v="19252000"/>
    <n v="0"/>
    <n v="10475000"/>
    <n v="77507000"/>
  </r>
  <r>
    <x v="3"/>
    <x v="19"/>
    <x v="102"/>
    <x v="188"/>
    <n v="24847000"/>
    <n v="23646000"/>
    <n v="0"/>
    <n v="0"/>
    <n v="48493000"/>
  </r>
  <r>
    <x v="3"/>
    <x v="19"/>
    <x v="102"/>
    <x v="189"/>
    <n v="18585000"/>
    <n v="288831000"/>
    <n v="0"/>
    <n v="33890000"/>
    <n v="341306000"/>
  </r>
  <r>
    <x v="3"/>
    <x v="19"/>
    <x v="102"/>
    <x v="190"/>
    <n v="23789000"/>
    <n v="9722000"/>
    <n v="0"/>
    <n v="0"/>
    <n v="33511000"/>
  </r>
  <r>
    <x v="3"/>
    <x v="19"/>
    <x v="103"/>
    <x v="0"/>
    <n v="70568000"/>
    <n v="21994000"/>
    <n v="0"/>
    <n v="20125000"/>
    <n v="112687000"/>
  </r>
  <r>
    <x v="3"/>
    <x v="19"/>
    <x v="103"/>
    <x v="191"/>
    <n v="43213000"/>
    <n v="21243000"/>
    <n v="0"/>
    <n v="29800000"/>
    <n v="94256000"/>
  </r>
  <r>
    <x v="3"/>
    <x v="19"/>
    <x v="103"/>
    <x v="192"/>
    <n v="18682000"/>
    <n v="739000"/>
    <n v="0"/>
    <n v="0"/>
    <n v="19421000"/>
  </r>
  <r>
    <x v="3"/>
    <x v="19"/>
    <x v="103"/>
    <x v="193"/>
    <n v="8063000"/>
    <n v="11584000"/>
    <n v="0"/>
    <n v="0"/>
    <n v="19647000"/>
  </r>
  <r>
    <x v="3"/>
    <x v="19"/>
    <x v="104"/>
    <x v="0"/>
    <n v="90595000"/>
    <n v="7550000"/>
    <n v="0"/>
    <n v="1300000"/>
    <n v="99445000"/>
  </r>
  <r>
    <x v="3"/>
    <x v="19"/>
    <x v="104"/>
    <x v="194"/>
    <n v="79048000"/>
    <n v="34562000"/>
    <n v="0"/>
    <n v="40000000"/>
    <n v="153610000"/>
  </r>
  <r>
    <x v="3"/>
    <x v="19"/>
    <x v="104"/>
    <x v="195"/>
    <n v="21491000"/>
    <n v="11593000"/>
    <n v="0"/>
    <n v="10000000"/>
    <n v="43084000"/>
  </r>
  <r>
    <x v="3"/>
    <x v="19"/>
    <x v="104"/>
    <x v="196"/>
    <n v="44185000"/>
    <n v="58075000"/>
    <n v="0"/>
    <n v="131582000"/>
    <n v="233842000"/>
  </r>
  <r>
    <x v="3"/>
    <x v="19"/>
    <x v="105"/>
    <x v="0"/>
    <n v="80022000"/>
    <n v="14896000"/>
    <n v="0"/>
    <n v="4544000"/>
    <n v="99462000"/>
  </r>
  <r>
    <x v="3"/>
    <x v="19"/>
    <x v="105"/>
    <x v="197"/>
    <n v="37907000"/>
    <n v="15796000"/>
    <n v="0"/>
    <n v="54844000"/>
    <n v="108547000"/>
  </r>
  <r>
    <x v="3"/>
    <x v="19"/>
    <x v="105"/>
    <x v="198"/>
    <n v="19138000"/>
    <n v="4171000"/>
    <n v="0"/>
    <n v="0"/>
    <n v="23309000"/>
  </r>
  <r>
    <x v="3"/>
    <x v="19"/>
    <x v="105"/>
    <x v="199"/>
    <n v="17417000"/>
    <n v="5189000"/>
    <n v="0"/>
    <n v="0"/>
    <n v="22606000"/>
  </r>
  <r>
    <x v="3"/>
    <x v="19"/>
    <x v="106"/>
    <x v="0"/>
    <n v="8954000"/>
    <n v="5565000"/>
    <n v="0"/>
    <n v="2140000"/>
    <n v="16659000"/>
  </r>
  <r>
    <x v="3"/>
    <x v="19"/>
    <x v="106"/>
    <x v="200"/>
    <n v="3334000"/>
    <n v="60445000"/>
    <n v="0"/>
    <n v="0"/>
    <n v="63779000"/>
  </r>
  <r>
    <x v="3"/>
    <x v="19"/>
    <x v="107"/>
    <x v="0"/>
    <n v="17865000"/>
    <n v="12564000"/>
    <n v="0"/>
    <n v="0"/>
    <n v="30429000"/>
  </r>
  <r>
    <x v="3"/>
    <x v="19"/>
    <x v="107"/>
    <x v="11"/>
    <n v="4386000"/>
    <n v="6378000"/>
    <n v="0"/>
    <n v="1651000"/>
    <n v="12415000"/>
  </r>
  <r>
    <x v="3"/>
    <x v="19"/>
    <x v="107"/>
    <x v="201"/>
    <n v="963000"/>
    <n v="1130000"/>
    <n v="0"/>
    <n v="0"/>
    <n v="2093000"/>
  </r>
  <r>
    <x v="3"/>
    <x v="19"/>
    <x v="107"/>
    <x v="202"/>
    <n v="7118000"/>
    <n v="39188000"/>
    <n v="0"/>
    <n v="0"/>
    <n v="46306000"/>
  </r>
  <r>
    <x v="3"/>
    <x v="19"/>
    <x v="108"/>
    <x v="0"/>
    <n v="193711000"/>
    <n v="48386000"/>
    <n v="0"/>
    <n v="80685000"/>
    <n v="322782000"/>
  </r>
  <r>
    <x v="3"/>
    <x v="19"/>
    <x v="108"/>
    <x v="11"/>
    <n v="34798000"/>
    <n v="143577000"/>
    <n v="0"/>
    <n v="0"/>
    <n v="178375000"/>
  </r>
  <r>
    <x v="3"/>
    <x v="19"/>
    <x v="108"/>
    <x v="203"/>
    <n v="226754000"/>
    <n v="278583000"/>
    <n v="0"/>
    <n v="396403000"/>
    <n v="901740000"/>
  </r>
  <r>
    <x v="3"/>
    <x v="19"/>
    <x v="108"/>
    <x v="204"/>
    <n v="17845000"/>
    <n v="36734000"/>
    <n v="0"/>
    <n v="0"/>
    <n v="54579000"/>
  </r>
  <r>
    <x v="3"/>
    <x v="19"/>
    <x v="108"/>
    <x v="205"/>
    <n v="37250000"/>
    <n v="28812000"/>
    <n v="0"/>
    <n v="90000000"/>
    <n v="156062000"/>
  </r>
  <r>
    <x v="3"/>
    <x v="19"/>
    <x v="109"/>
    <x v="0"/>
    <n v="64085000"/>
    <n v="35072000"/>
    <n v="0"/>
    <n v="9850000"/>
    <n v="109007000"/>
  </r>
  <r>
    <x v="3"/>
    <x v="19"/>
    <x v="109"/>
    <x v="206"/>
    <n v="120278000"/>
    <n v="975681000"/>
    <n v="0"/>
    <n v="0"/>
    <n v="1095959000"/>
  </r>
  <r>
    <x v="3"/>
    <x v="19"/>
    <x v="110"/>
    <x v="0"/>
    <n v="14345000"/>
    <n v="3992000"/>
    <n v="0"/>
    <n v="3355000"/>
    <n v="21692000"/>
  </r>
  <r>
    <x v="3"/>
    <x v="19"/>
    <x v="110"/>
    <x v="207"/>
    <n v="26932000"/>
    <n v="588494000"/>
    <n v="0"/>
    <n v="5000000"/>
    <n v="620426000"/>
  </r>
  <r>
    <x v="3"/>
    <x v="19"/>
    <x v="111"/>
    <x v="0"/>
    <n v="18658000"/>
    <n v="40112000"/>
    <n v="0"/>
    <n v="150000"/>
    <n v="58920000"/>
  </r>
  <r>
    <x v="3"/>
    <x v="19"/>
    <x v="111"/>
    <x v="208"/>
    <n v="33432000"/>
    <n v="620556000"/>
    <n v="0"/>
    <n v="1670000"/>
    <n v="655658000"/>
  </r>
  <r>
    <x v="3"/>
    <x v="19"/>
    <x v="112"/>
    <x v="0"/>
    <n v="58357000"/>
    <n v="31019000"/>
    <n v="0"/>
    <n v="4870000"/>
    <n v="94246000"/>
  </r>
  <r>
    <x v="3"/>
    <x v="19"/>
    <x v="112"/>
    <x v="11"/>
    <n v="0"/>
    <n v="1344000"/>
    <n v="0"/>
    <n v="0"/>
    <n v="1344000"/>
  </r>
  <r>
    <x v="3"/>
    <x v="19"/>
    <x v="112"/>
    <x v="209"/>
    <n v="46398000"/>
    <n v="95733000"/>
    <n v="0"/>
    <n v="153305000"/>
    <n v="295436000"/>
  </r>
  <r>
    <x v="3"/>
    <x v="19"/>
    <x v="112"/>
    <x v="210"/>
    <n v="13932000"/>
    <n v="52237000"/>
    <n v="0"/>
    <n v="20780000"/>
    <n v="86949000"/>
  </r>
  <r>
    <x v="3"/>
    <x v="19"/>
    <x v="112"/>
    <x v="211"/>
    <n v="8675000"/>
    <n v="11678000"/>
    <n v="0"/>
    <n v="3650000"/>
    <n v="24003000"/>
  </r>
  <r>
    <x v="3"/>
    <x v="19"/>
    <x v="113"/>
    <x v="0"/>
    <n v="68803000"/>
    <n v="79838000"/>
    <n v="0"/>
    <n v="0"/>
    <n v="148641000"/>
  </r>
  <r>
    <x v="3"/>
    <x v="19"/>
    <x v="113"/>
    <x v="11"/>
    <n v="0"/>
    <n v="12737000"/>
    <n v="0"/>
    <n v="43435000"/>
    <n v="56172000"/>
  </r>
  <r>
    <x v="3"/>
    <x v="19"/>
    <x v="113"/>
    <x v="212"/>
    <n v="37292000"/>
    <n v="6146000"/>
    <n v="0"/>
    <n v="0"/>
    <n v="43438000"/>
  </r>
  <r>
    <x v="3"/>
    <x v="19"/>
    <x v="113"/>
    <x v="213"/>
    <n v="46754000"/>
    <n v="34022000"/>
    <n v="0"/>
    <n v="0"/>
    <n v="80776000"/>
  </r>
  <r>
    <x v="3"/>
    <x v="19"/>
    <x v="113"/>
    <x v="214"/>
    <n v="17873000"/>
    <n v="833000"/>
    <n v="0"/>
    <n v="0"/>
    <n v="18706000"/>
  </r>
  <r>
    <x v="3"/>
    <x v="19"/>
    <x v="114"/>
    <x v="0"/>
    <n v="224794000"/>
    <n v="47039000"/>
    <n v="0"/>
    <n v="7487000"/>
    <n v="279320000"/>
  </r>
  <r>
    <x v="3"/>
    <x v="19"/>
    <x v="114"/>
    <x v="215"/>
    <n v="795889000"/>
    <n v="718678000"/>
    <n v="0"/>
    <n v="791982000"/>
    <n v="2306549000"/>
  </r>
  <r>
    <x v="3"/>
    <x v="19"/>
    <x v="114"/>
    <x v="216"/>
    <n v="1050000"/>
    <n v="27315000"/>
    <n v="0"/>
    <n v="0"/>
    <n v="28365000"/>
  </r>
  <r>
    <x v="3"/>
    <x v="19"/>
    <x v="115"/>
    <x v="0"/>
    <n v="26876000"/>
    <n v="8428000"/>
    <n v="0"/>
    <n v="0"/>
    <n v="35304000"/>
  </r>
  <r>
    <x v="3"/>
    <x v="19"/>
    <x v="115"/>
    <x v="217"/>
    <n v="11374000"/>
    <n v="11371000"/>
    <n v="0"/>
    <n v="29357000"/>
    <n v="52102000"/>
  </r>
  <r>
    <x v="3"/>
    <x v="19"/>
    <x v="115"/>
    <x v="218"/>
    <n v="12134000"/>
    <n v="2408000"/>
    <n v="0"/>
    <n v="6410000"/>
    <n v="20952000"/>
  </r>
  <r>
    <x v="3"/>
    <x v="19"/>
    <x v="115"/>
    <x v="219"/>
    <n v="4063000"/>
    <n v="2704000"/>
    <n v="0"/>
    <n v="14000000"/>
    <n v="20767000"/>
  </r>
  <r>
    <x v="3"/>
    <x v="19"/>
    <x v="116"/>
    <x v="0"/>
    <n v="26475000"/>
    <n v="6925000"/>
    <n v="0"/>
    <n v="5790000"/>
    <n v="39190000"/>
  </r>
  <r>
    <x v="3"/>
    <x v="19"/>
    <x v="116"/>
    <x v="220"/>
    <n v="7044000"/>
    <n v="4418294000"/>
    <n v="0"/>
    <n v="0"/>
    <n v="4425338000"/>
  </r>
  <r>
    <x v="3"/>
    <x v="19"/>
    <x v="116"/>
    <x v="221"/>
    <n v="14506000"/>
    <n v="30026000"/>
    <n v="0"/>
    <n v="0"/>
    <n v="44532000"/>
  </r>
  <r>
    <x v="3"/>
    <x v="19"/>
    <x v="117"/>
    <x v="0"/>
    <n v="17464000"/>
    <n v="8693000"/>
    <n v="0"/>
    <n v="6789000"/>
    <n v="32946000"/>
  </r>
  <r>
    <x v="3"/>
    <x v="19"/>
    <x v="117"/>
    <x v="222"/>
    <n v="19583000"/>
    <n v="41174000"/>
    <n v="0"/>
    <n v="0"/>
    <n v="60757000"/>
  </r>
  <r>
    <x v="3"/>
    <x v="19"/>
    <x v="118"/>
    <x v="0"/>
    <n v="21676000"/>
    <n v="7642000"/>
    <n v="0"/>
    <n v="1250000"/>
    <n v="30568000"/>
  </r>
  <r>
    <x v="3"/>
    <x v="19"/>
    <x v="118"/>
    <x v="223"/>
    <n v="25513000"/>
    <n v="62647000"/>
    <n v="0"/>
    <n v="10000000"/>
    <n v="98160000"/>
  </r>
  <r>
    <x v="4"/>
    <x v="19"/>
    <x v="100"/>
    <x v="0"/>
    <n v="92466000"/>
    <n v="44405000"/>
    <n v="0"/>
    <n v="12034000"/>
    <n v="148905000"/>
  </r>
  <r>
    <x v="4"/>
    <x v="19"/>
    <x v="100"/>
    <x v="11"/>
    <n v="26684000"/>
    <n v="12191000"/>
    <n v="0"/>
    <n v="0"/>
    <n v="38875000"/>
  </r>
  <r>
    <x v="4"/>
    <x v="19"/>
    <x v="100"/>
    <x v="184"/>
    <n v="0"/>
    <n v="2687078000"/>
    <n v="0"/>
    <n v="0"/>
    <n v="2687078000"/>
  </r>
  <r>
    <x v="4"/>
    <x v="19"/>
    <x v="100"/>
    <x v="185"/>
    <n v="441232000"/>
    <n v="1488161000"/>
    <n v="0"/>
    <n v="96923000"/>
    <n v="2026316000"/>
  </r>
  <r>
    <x v="4"/>
    <x v="19"/>
    <x v="101"/>
    <x v="0"/>
    <n v="19613000"/>
    <n v="24651000"/>
    <n v="0"/>
    <n v="3000000"/>
    <n v="47264000"/>
  </r>
  <r>
    <x v="4"/>
    <x v="19"/>
    <x v="101"/>
    <x v="186"/>
    <n v="28583000"/>
    <n v="117181000"/>
    <n v="0"/>
    <n v="0"/>
    <n v="145764000"/>
  </r>
  <r>
    <x v="4"/>
    <x v="19"/>
    <x v="101"/>
    <x v="187"/>
    <n v="0"/>
    <n v="312559000"/>
    <n v="0"/>
    <n v="40000000"/>
    <n v="352559000"/>
  </r>
  <r>
    <x v="4"/>
    <x v="19"/>
    <x v="102"/>
    <x v="0"/>
    <n v="49430000"/>
    <n v="22386000"/>
    <n v="0"/>
    <n v="0"/>
    <n v="71816000"/>
  </r>
  <r>
    <x v="4"/>
    <x v="19"/>
    <x v="102"/>
    <x v="188"/>
    <n v="24060000"/>
    <n v="27453000"/>
    <n v="0"/>
    <n v="0"/>
    <n v="51513000"/>
  </r>
  <r>
    <x v="4"/>
    <x v="19"/>
    <x v="102"/>
    <x v="189"/>
    <n v="19446000"/>
    <n v="184580000"/>
    <n v="0"/>
    <n v="6500000"/>
    <n v="210526000"/>
  </r>
  <r>
    <x v="4"/>
    <x v="19"/>
    <x v="102"/>
    <x v="190"/>
    <n v="22168000"/>
    <n v="12435000"/>
    <n v="0"/>
    <n v="0"/>
    <n v="34603000"/>
  </r>
  <r>
    <x v="4"/>
    <x v="19"/>
    <x v="103"/>
    <x v="0"/>
    <n v="65643000"/>
    <n v="17249000"/>
    <n v="0"/>
    <n v="7575000"/>
    <n v="90467000"/>
  </r>
  <r>
    <x v="4"/>
    <x v="19"/>
    <x v="103"/>
    <x v="191"/>
    <n v="40022000"/>
    <n v="24466000"/>
    <n v="0"/>
    <n v="50520000"/>
    <n v="115008000"/>
  </r>
  <r>
    <x v="4"/>
    <x v="19"/>
    <x v="103"/>
    <x v="192"/>
    <n v="16989000"/>
    <n v="804000"/>
    <n v="0"/>
    <n v="0"/>
    <n v="17793000"/>
  </r>
  <r>
    <x v="4"/>
    <x v="19"/>
    <x v="103"/>
    <x v="193"/>
    <n v="7131000"/>
    <n v="12427000"/>
    <n v="0"/>
    <n v="0"/>
    <n v="19558000"/>
  </r>
  <r>
    <x v="4"/>
    <x v="19"/>
    <x v="104"/>
    <x v="0"/>
    <n v="93592000"/>
    <n v="7550000"/>
    <n v="0"/>
    <n v="0"/>
    <n v="101142000"/>
  </r>
  <r>
    <x v="4"/>
    <x v="19"/>
    <x v="104"/>
    <x v="194"/>
    <n v="71819000"/>
    <n v="49169000"/>
    <n v="0"/>
    <n v="42141000"/>
    <n v="163129000"/>
  </r>
  <r>
    <x v="4"/>
    <x v="19"/>
    <x v="104"/>
    <x v="195"/>
    <n v="20757000"/>
    <n v="1593000"/>
    <n v="0"/>
    <n v="0"/>
    <n v="22350000"/>
  </r>
  <r>
    <x v="4"/>
    <x v="19"/>
    <x v="104"/>
    <x v="196"/>
    <n v="44129000"/>
    <n v="106873000"/>
    <n v="0"/>
    <n v="115346000"/>
    <n v="266348000"/>
  </r>
  <r>
    <x v="4"/>
    <x v="19"/>
    <x v="105"/>
    <x v="0"/>
    <n v="73858000"/>
    <n v="21828000"/>
    <n v="0"/>
    <n v="4825000"/>
    <n v="100511000"/>
  </r>
  <r>
    <x v="4"/>
    <x v="19"/>
    <x v="105"/>
    <x v="197"/>
    <n v="36315000"/>
    <n v="44434000"/>
    <n v="0"/>
    <n v="123550000"/>
    <n v="204299000"/>
  </r>
  <r>
    <x v="4"/>
    <x v="19"/>
    <x v="105"/>
    <x v="198"/>
    <n v="17875000"/>
    <n v="6816000"/>
    <n v="0"/>
    <n v="0"/>
    <n v="24691000"/>
  </r>
  <r>
    <x v="4"/>
    <x v="19"/>
    <x v="105"/>
    <x v="199"/>
    <n v="16445000"/>
    <n v="8480000"/>
    <n v="0"/>
    <n v="0"/>
    <n v="24925000"/>
  </r>
  <r>
    <x v="4"/>
    <x v="19"/>
    <x v="106"/>
    <x v="0"/>
    <n v="8362000"/>
    <n v="5374000"/>
    <n v="0"/>
    <n v="2015000"/>
    <n v="15751000"/>
  </r>
  <r>
    <x v="4"/>
    <x v="19"/>
    <x v="106"/>
    <x v="200"/>
    <n v="2847000"/>
    <n v="60936000"/>
    <n v="0"/>
    <n v="1725000"/>
    <n v="65508000"/>
  </r>
  <r>
    <x v="4"/>
    <x v="19"/>
    <x v="107"/>
    <x v="0"/>
    <n v="16343000"/>
    <n v="11351000"/>
    <n v="0"/>
    <n v="0"/>
    <n v="27694000"/>
  </r>
  <r>
    <x v="4"/>
    <x v="19"/>
    <x v="107"/>
    <x v="11"/>
    <n v="3702000"/>
    <n v="5543000"/>
    <n v="0"/>
    <n v="9731000"/>
    <n v="18976000"/>
  </r>
  <r>
    <x v="4"/>
    <x v="19"/>
    <x v="107"/>
    <x v="201"/>
    <n v="869000"/>
    <n v="1123000"/>
    <n v="0"/>
    <n v="0"/>
    <n v="1992000"/>
  </r>
  <r>
    <x v="4"/>
    <x v="19"/>
    <x v="107"/>
    <x v="202"/>
    <n v="6674000"/>
    <n v="15944000"/>
    <n v="0"/>
    <n v="0"/>
    <n v="22618000"/>
  </r>
  <r>
    <x v="4"/>
    <x v="19"/>
    <x v="108"/>
    <x v="0"/>
    <n v="186127000"/>
    <n v="46926000"/>
    <n v="0"/>
    <n v="0"/>
    <n v="233053000"/>
  </r>
  <r>
    <x v="4"/>
    <x v="19"/>
    <x v="108"/>
    <x v="11"/>
    <n v="31664000"/>
    <n v="139656000"/>
    <n v="0"/>
    <n v="274000000"/>
    <n v="445320000"/>
  </r>
  <r>
    <x v="4"/>
    <x v="19"/>
    <x v="108"/>
    <x v="203"/>
    <n v="217286000"/>
    <n v="220350000"/>
    <n v="0"/>
    <n v="678000000"/>
    <n v="1115636000"/>
  </r>
  <r>
    <x v="4"/>
    <x v="19"/>
    <x v="108"/>
    <x v="204"/>
    <n v="16343000"/>
    <n v="35694000"/>
    <n v="0"/>
    <n v="0"/>
    <n v="52037000"/>
  </r>
  <r>
    <x v="4"/>
    <x v="19"/>
    <x v="108"/>
    <x v="205"/>
    <n v="37032000"/>
    <n v="28096000"/>
    <n v="0"/>
    <n v="544980000"/>
    <n v="610108000"/>
  </r>
  <r>
    <x v="4"/>
    <x v="19"/>
    <x v="109"/>
    <x v="0"/>
    <n v="45128000"/>
    <n v="33754000"/>
    <n v="0"/>
    <n v="12540000"/>
    <n v="91422000"/>
  </r>
  <r>
    <x v="4"/>
    <x v="19"/>
    <x v="109"/>
    <x v="206"/>
    <n v="112271000"/>
    <n v="1083561000"/>
    <n v="0"/>
    <n v="0"/>
    <n v="1195832000"/>
  </r>
  <r>
    <x v="4"/>
    <x v="19"/>
    <x v="110"/>
    <x v="0"/>
    <n v="13899000"/>
    <n v="3553000"/>
    <n v="0"/>
    <n v="1780000"/>
    <n v="19232000"/>
  </r>
  <r>
    <x v="4"/>
    <x v="19"/>
    <x v="110"/>
    <x v="207"/>
    <n v="25235000"/>
    <n v="557704000"/>
    <n v="0"/>
    <n v="5000000"/>
    <n v="587939000"/>
  </r>
  <r>
    <x v="4"/>
    <x v="19"/>
    <x v="111"/>
    <x v="0"/>
    <n v="18308000"/>
    <n v="15706000"/>
    <n v="0"/>
    <n v="6718000"/>
    <n v="40732000"/>
  </r>
  <r>
    <x v="4"/>
    <x v="19"/>
    <x v="111"/>
    <x v="208"/>
    <n v="33414000"/>
    <n v="780131000"/>
    <n v="0"/>
    <n v="6000000"/>
    <n v="819545000"/>
  </r>
  <r>
    <x v="4"/>
    <x v="19"/>
    <x v="112"/>
    <x v="0"/>
    <n v="49625000"/>
    <n v="32436000"/>
    <n v="0"/>
    <n v="5300000"/>
    <n v="87361000"/>
  </r>
  <r>
    <x v="4"/>
    <x v="19"/>
    <x v="112"/>
    <x v="11"/>
    <n v="0"/>
    <n v="1900000"/>
    <n v="0"/>
    <n v="0"/>
    <n v="1900000"/>
  </r>
  <r>
    <x v="4"/>
    <x v="19"/>
    <x v="112"/>
    <x v="209"/>
    <n v="50212000"/>
    <n v="63580000"/>
    <n v="0"/>
    <n v="216140000"/>
    <n v="329932000"/>
  </r>
  <r>
    <x v="4"/>
    <x v="19"/>
    <x v="112"/>
    <x v="210"/>
    <n v="13716000"/>
    <n v="55361000"/>
    <n v="0"/>
    <n v="22090000"/>
    <n v="91167000"/>
  </r>
  <r>
    <x v="4"/>
    <x v="19"/>
    <x v="112"/>
    <x v="211"/>
    <n v="8405000"/>
    <n v="14570000"/>
    <n v="0"/>
    <n v="60000"/>
    <n v="23035000"/>
  </r>
  <r>
    <x v="4"/>
    <x v="19"/>
    <x v="113"/>
    <x v="0"/>
    <n v="57092000"/>
    <n v="83654000"/>
    <n v="0"/>
    <n v="6473000"/>
    <n v="147219000"/>
  </r>
  <r>
    <x v="4"/>
    <x v="19"/>
    <x v="113"/>
    <x v="11"/>
    <n v="0"/>
    <n v="3847000"/>
    <n v="0"/>
    <n v="48970000"/>
    <n v="52817000"/>
  </r>
  <r>
    <x v="4"/>
    <x v="19"/>
    <x v="113"/>
    <x v="212"/>
    <n v="31969000"/>
    <n v="7241000"/>
    <n v="0"/>
    <n v="0"/>
    <n v="39210000"/>
  </r>
  <r>
    <x v="4"/>
    <x v="19"/>
    <x v="113"/>
    <x v="213"/>
    <n v="37942000"/>
    <n v="40085000"/>
    <n v="0"/>
    <n v="0"/>
    <n v="78027000"/>
  </r>
  <r>
    <x v="4"/>
    <x v="19"/>
    <x v="113"/>
    <x v="214"/>
    <n v="17191000"/>
    <n v="982000"/>
    <n v="0"/>
    <n v="0"/>
    <n v="18173000"/>
  </r>
  <r>
    <x v="4"/>
    <x v="19"/>
    <x v="114"/>
    <x v="0"/>
    <n v="301979000"/>
    <n v="20039000"/>
    <n v="0"/>
    <n v="3650000"/>
    <n v="325668000"/>
  </r>
  <r>
    <x v="4"/>
    <x v="19"/>
    <x v="114"/>
    <x v="215"/>
    <n v="596870000"/>
    <n v="724704000"/>
    <n v="0"/>
    <n v="2094361000"/>
    <n v="3415935000"/>
  </r>
  <r>
    <x v="4"/>
    <x v="19"/>
    <x v="114"/>
    <x v="216"/>
    <n v="1005000"/>
    <n v="27315000"/>
    <n v="0"/>
    <n v="0"/>
    <n v="28320000"/>
  </r>
  <r>
    <x v="4"/>
    <x v="19"/>
    <x v="115"/>
    <x v="0"/>
    <n v="24343000"/>
    <n v="10151000"/>
    <n v="0"/>
    <n v="3900000"/>
    <n v="38394000"/>
  </r>
  <r>
    <x v="4"/>
    <x v="19"/>
    <x v="115"/>
    <x v="217"/>
    <n v="9778000"/>
    <n v="19175000"/>
    <n v="0"/>
    <n v="23903000"/>
    <n v="52856000"/>
  </r>
  <r>
    <x v="4"/>
    <x v="19"/>
    <x v="115"/>
    <x v="218"/>
    <n v="11000000"/>
    <n v="2900000"/>
    <n v="0"/>
    <n v="60000"/>
    <n v="13960000"/>
  </r>
  <r>
    <x v="4"/>
    <x v="19"/>
    <x v="115"/>
    <x v="219"/>
    <n v="3350000"/>
    <n v="1450000"/>
    <n v="0"/>
    <n v="6180000"/>
    <n v="10980000"/>
  </r>
  <r>
    <x v="4"/>
    <x v="19"/>
    <x v="116"/>
    <x v="0"/>
    <n v="15703000"/>
    <n v="4737000"/>
    <n v="0"/>
    <n v="5150000"/>
    <n v="25590000"/>
  </r>
  <r>
    <x v="4"/>
    <x v="19"/>
    <x v="116"/>
    <x v="220"/>
    <n v="5051000"/>
    <n v="3636706000"/>
    <n v="0"/>
    <n v="0"/>
    <n v="3641757000"/>
  </r>
  <r>
    <x v="4"/>
    <x v="19"/>
    <x v="116"/>
    <x v="221"/>
    <n v="14157000"/>
    <n v="29998000"/>
    <n v="0"/>
    <n v="0"/>
    <n v="44155000"/>
  </r>
  <r>
    <x v="4"/>
    <x v="19"/>
    <x v="117"/>
    <x v="0"/>
    <n v="16885000"/>
    <n v="8074000"/>
    <n v="0"/>
    <n v="1260000"/>
    <n v="26219000"/>
  </r>
  <r>
    <x v="4"/>
    <x v="19"/>
    <x v="117"/>
    <x v="222"/>
    <n v="19677000"/>
    <n v="40947000"/>
    <n v="0"/>
    <n v="11437000"/>
    <n v="72061000"/>
  </r>
  <r>
    <x v="4"/>
    <x v="19"/>
    <x v="118"/>
    <x v="0"/>
    <n v="18218000"/>
    <n v="10706000"/>
    <n v="0"/>
    <n v="2715000"/>
    <n v="31639000"/>
  </r>
  <r>
    <x v="4"/>
    <x v="19"/>
    <x v="118"/>
    <x v="223"/>
    <n v="23378000"/>
    <n v="61554000"/>
    <n v="0"/>
    <n v="10000000"/>
    <n v="94932000"/>
  </r>
  <r>
    <x v="0"/>
    <x v="20"/>
    <x v="119"/>
    <x v="0"/>
    <n v="283406000"/>
    <n v="646396000"/>
    <n v="0"/>
    <n v="117320000"/>
    <n v="1047122000"/>
  </r>
  <r>
    <x v="0"/>
    <x v="20"/>
    <x v="119"/>
    <x v="11"/>
    <n v="210864000"/>
    <n v="1419303000"/>
    <n v="0"/>
    <n v="294758000"/>
    <n v="1924925000"/>
  </r>
  <r>
    <x v="0"/>
    <x v="20"/>
    <x v="119"/>
    <x v="224"/>
    <n v="6960912000"/>
    <n v="114755017000"/>
    <n v="371720000"/>
    <n v="148843000"/>
    <n v="122236492000"/>
  </r>
  <r>
    <x v="0"/>
    <x v="20"/>
    <x v="119"/>
    <x v="225"/>
    <n v="737834000"/>
    <n v="70768524000"/>
    <n v="16710000"/>
    <n v="200000000"/>
    <n v="71723068000"/>
  </r>
  <r>
    <x v="0"/>
    <x v="20"/>
    <x v="119"/>
    <x v="226"/>
    <n v="0"/>
    <n v="4293670000"/>
    <n v="0"/>
    <n v="0"/>
    <n v="4293670000"/>
  </r>
  <r>
    <x v="0"/>
    <x v="20"/>
    <x v="119"/>
    <x v="227"/>
    <n v="24787000"/>
    <n v="41115000"/>
    <n v="0"/>
    <n v="0"/>
    <n v="65902000"/>
  </r>
  <r>
    <x v="0"/>
    <x v="20"/>
    <x v="119"/>
    <x v="228"/>
    <n v="990265000"/>
    <n v="167972000"/>
    <n v="0"/>
    <n v="0"/>
    <n v="1158237000"/>
  </r>
  <r>
    <x v="0"/>
    <x v="20"/>
    <x v="120"/>
    <x v="0"/>
    <n v="15351000"/>
    <n v="14070000"/>
    <n v="0"/>
    <n v="0"/>
    <n v="29421000"/>
  </r>
  <r>
    <x v="0"/>
    <x v="20"/>
    <x v="120"/>
    <x v="229"/>
    <n v="6209000"/>
    <n v="43469000"/>
    <n v="0"/>
    <n v="2395000"/>
    <n v="52073000"/>
  </r>
  <r>
    <x v="0"/>
    <x v="20"/>
    <x v="121"/>
    <x v="0"/>
    <n v="6455000"/>
    <n v="9830000"/>
    <n v="0"/>
    <n v="0"/>
    <n v="16285000"/>
  </r>
  <r>
    <x v="0"/>
    <x v="20"/>
    <x v="121"/>
    <x v="230"/>
    <n v="4656000"/>
    <n v="5516000"/>
    <n v="0"/>
    <n v="0"/>
    <n v="10172000"/>
  </r>
  <r>
    <x v="0"/>
    <x v="20"/>
    <x v="121"/>
    <x v="231"/>
    <n v="8783000"/>
    <n v="20857000"/>
    <n v="0"/>
    <n v="0"/>
    <n v="29640000"/>
  </r>
  <r>
    <x v="0"/>
    <x v="20"/>
    <x v="122"/>
    <x v="0"/>
    <n v="21512000"/>
    <n v="5535000"/>
    <n v="0"/>
    <n v="0"/>
    <n v="27047000"/>
  </r>
  <r>
    <x v="0"/>
    <x v="20"/>
    <x v="122"/>
    <x v="232"/>
    <n v="24495000"/>
    <n v="134191000"/>
    <n v="0"/>
    <n v="1093000"/>
    <n v="159779000"/>
  </r>
  <r>
    <x v="0"/>
    <x v="20"/>
    <x v="123"/>
    <x v="0"/>
    <n v="24408000"/>
    <n v="31828000"/>
    <n v="0"/>
    <n v="1740000"/>
    <n v="57976000"/>
  </r>
  <r>
    <x v="0"/>
    <x v="20"/>
    <x v="123"/>
    <x v="233"/>
    <n v="44122000"/>
    <n v="186739000"/>
    <n v="0"/>
    <n v="0"/>
    <n v="230861000"/>
  </r>
  <r>
    <x v="0"/>
    <x v="20"/>
    <x v="124"/>
    <x v="0"/>
    <n v="217773000"/>
    <n v="89198000"/>
    <n v="0"/>
    <n v="93785000"/>
    <n v="400756000"/>
  </r>
  <r>
    <x v="0"/>
    <x v="20"/>
    <x v="124"/>
    <x v="11"/>
    <n v="219347000"/>
    <n v="27300000"/>
    <n v="0"/>
    <n v="16240000"/>
    <n v="262887000"/>
  </r>
  <r>
    <x v="0"/>
    <x v="20"/>
    <x v="124"/>
    <x v="234"/>
    <n v="102934000"/>
    <n v="82126000"/>
    <n v="0"/>
    <n v="0"/>
    <n v="185060000"/>
  </r>
  <r>
    <x v="0"/>
    <x v="20"/>
    <x v="124"/>
    <x v="235"/>
    <n v="181130000"/>
    <n v="207003000"/>
    <n v="0"/>
    <n v="0"/>
    <n v="388133000"/>
  </r>
  <r>
    <x v="0"/>
    <x v="20"/>
    <x v="124"/>
    <x v="236"/>
    <n v="108624000"/>
    <n v="86942000"/>
    <n v="0"/>
    <n v="0"/>
    <n v="195566000"/>
  </r>
  <r>
    <x v="0"/>
    <x v="20"/>
    <x v="125"/>
    <x v="0"/>
    <n v="5598000"/>
    <n v="6839000"/>
    <n v="0"/>
    <n v="0"/>
    <n v="12437000"/>
  </r>
  <r>
    <x v="0"/>
    <x v="20"/>
    <x v="125"/>
    <x v="237"/>
    <n v="22161000"/>
    <n v="18683000"/>
    <n v="0"/>
    <n v="19152000"/>
    <n v="59996000"/>
  </r>
  <r>
    <x v="0"/>
    <x v="20"/>
    <x v="126"/>
    <x v="0"/>
    <n v="32772000"/>
    <n v="35103000"/>
    <n v="0"/>
    <n v="0"/>
    <n v="67875000"/>
  </r>
  <r>
    <x v="0"/>
    <x v="20"/>
    <x v="126"/>
    <x v="238"/>
    <n v="59410000"/>
    <n v="57339000"/>
    <n v="0"/>
    <n v="6537000"/>
    <n v="123286000"/>
  </r>
  <r>
    <x v="1"/>
    <x v="20"/>
    <x v="119"/>
    <x v="0"/>
    <n v="259323000"/>
    <n v="646396000"/>
    <n v="0"/>
    <n v="500000000"/>
    <n v="1405719000"/>
  </r>
  <r>
    <x v="1"/>
    <x v="20"/>
    <x v="119"/>
    <x v="11"/>
    <n v="203880000"/>
    <n v="941359000"/>
    <n v="0"/>
    <n v="0"/>
    <n v="1145239000"/>
  </r>
  <r>
    <x v="1"/>
    <x v="20"/>
    <x v="119"/>
    <x v="224"/>
    <n v="5025642000"/>
    <n v="107970447000"/>
    <n v="289000000"/>
    <n v="0"/>
    <n v="113285089000"/>
  </r>
  <r>
    <x v="1"/>
    <x v="20"/>
    <x v="119"/>
    <x v="225"/>
    <n v="698053000"/>
    <n v="52645432000"/>
    <n v="0"/>
    <n v="78652000"/>
    <n v="53422137000"/>
  </r>
  <r>
    <x v="1"/>
    <x v="20"/>
    <x v="119"/>
    <x v="226"/>
    <n v="0"/>
    <n v="4315030000"/>
    <n v="0"/>
    <n v="0"/>
    <n v="4315030000"/>
  </r>
  <r>
    <x v="1"/>
    <x v="20"/>
    <x v="119"/>
    <x v="227"/>
    <n v="22328000"/>
    <n v="41115000"/>
    <n v="0"/>
    <n v="0"/>
    <n v="63443000"/>
  </r>
  <r>
    <x v="1"/>
    <x v="20"/>
    <x v="119"/>
    <x v="228"/>
    <n v="913555000"/>
    <n v="167972000"/>
    <n v="0"/>
    <n v="0"/>
    <n v="1081527000"/>
  </r>
  <r>
    <x v="1"/>
    <x v="20"/>
    <x v="120"/>
    <x v="0"/>
    <n v="10299000"/>
    <n v="23292000"/>
    <n v="0"/>
    <n v="615000"/>
    <n v="34206000"/>
  </r>
  <r>
    <x v="1"/>
    <x v="20"/>
    <x v="120"/>
    <x v="229"/>
    <n v="6960000"/>
    <n v="30432000"/>
    <n v="0"/>
    <n v="0"/>
    <n v="37392000"/>
  </r>
  <r>
    <x v="1"/>
    <x v="20"/>
    <x v="121"/>
    <x v="0"/>
    <n v="5925000"/>
    <n v="8130000"/>
    <n v="0"/>
    <n v="0"/>
    <n v="14055000"/>
  </r>
  <r>
    <x v="1"/>
    <x v="20"/>
    <x v="121"/>
    <x v="230"/>
    <n v="3871000"/>
    <n v="5516000"/>
    <n v="0"/>
    <n v="0"/>
    <n v="9387000"/>
  </r>
  <r>
    <x v="1"/>
    <x v="20"/>
    <x v="121"/>
    <x v="231"/>
    <n v="8538000"/>
    <n v="20857000"/>
    <n v="0"/>
    <n v="14940000"/>
    <n v="44335000"/>
  </r>
  <r>
    <x v="1"/>
    <x v="20"/>
    <x v="122"/>
    <x v="0"/>
    <n v="20469000"/>
    <n v="5084000"/>
    <n v="0"/>
    <n v="0"/>
    <n v="25553000"/>
  </r>
  <r>
    <x v="1"/>
    <x v="20"/>
    <x v="122"/>
    <x v="232"/>
    <n v="24440000"/>
    <n v="72796000"/>
    <n v="0"/>
    <n v="2483000"/>
    <n v="99719000"/>
  </r>
  <r>
    <x v="1"/>
    <x v="20"/>
    <x v="123"/>
    <x v="0"/>
    <n v="26769000"/>
    <n v="31773000"/>
    <n v="0"/>
    <n v="2930000"/>
    <n v="61472000"/>
  </r>
  <r>
    <x v="1"/>
    <x v="20"/>
    <x v="123"/>
    <x v="233"/>
    <n v="43429000"/>
    <n v="146739000"/>
    <n v="0"/>
    <n v="0"/>
    <n v="190168000"/>
  </r>
  <r>
    <x v="1"/>
    <x v="20"/>
    <x v="124"/>
    <x v="0"/>
    <n v="200726000"/>
    <n v="86730000"/>
    <n v="0"/>
    <n v="0"/>
    <n v="287456000"/>
  </r>
  <r>
    <x v="1"/>
    <x v="20"/>
    <x v="124"/>
    <x v="11"/>
    <n v="217136000"/>
    <n v="18296000"/>
    <n v="0"/>
    <n v="25920000"/>
    <n v="261352000"/>
  </r>
  <r>
    <x v="1"/>
    <x v="20"/>
    <x v="124"/>
    <x v="234"/>
    <n v="98584000"/>
    <n v="26706000"/>
    <n v="0"/>
    <n v="0"/>
    <n v="125290000"/>
  </r>
  <r>
    <x v="1"/>
    <x v="20"/>
    <x v="124"/>
    <x v="235"/>
    <n v="146099000"/>
    <n v="173274000"/>
    <n v="0"/>
    <n v="0"/>
    <n v="319373000"/>
  </r>
  <r>
    <x v="1"/>
    <x v="20"/>
    <x v="124"/>
    <x v="236"/>
    <n v="99484000"/>
    <n v="44342000"/>
    <n v="0"/>
    <n v="0"/>
    <n v="143826000"/>
  </r>
  <r>
    <x v="1"/>
    <x v="20"/>
    <x v="125"/>
    <x v="0"/>
    <n v="5534000"/>
    <n v="6839000"/>
    <n v="0"/>
    <n v="0"/>
    <n v="12373000"/>
  </r>
  <r>
    <x v="1"/>
    <x v="20"/>
    <x v="125"/>
    <x v="237"/>
    <n v="19172000"/>
    <n v="14083000"/>
    <n v="0"/>
    <n v="59002000"/>
    <n v="92257000"/>
  </r>
  <r>
    <x v="1"/>
    <x v="20"/>
    <x v="126"/>
    <x v="0"/>
    <n v="33719000"/>
    <n v="31314000"/>
    <n v="0"/>
    <n v="0"/>
    <n v="65033000"/>
  </r>
  <r>
    <x v="1"/>
    <x v="20"/>
    <x v="126"/>
    <x v="238"/>
    <n v="61071000"/>
    <n v="57339000"/>
    <n v="0"/>
    <n v="0"/>
    <n v="118410000"/>
  </r>
  <r>
    <x v="2"/>
    <x v="20"/>
    <x v="119"/>
    <x v="0"/>
    <n v="225126000"/>
    <n v="607852000"/>
    <n v="0"/>
    <n v="15600000"/>
    <n v="848578000"/>
  </r>
  <r>
    <x v="2"/>
    <x v="20"/>
    <x v="119"/>
    <x v="11"/>
    <n v="185183000"/>
    <n v="1088393000"/>
    <n v="0"/>
    <n v="103588000"/>
    <n v="1377164000"/>
  </r>
  <r>
    <x v="2"/>
    <x v="20"/>
    <x v="119"/>
    <x v="224"/>
    <n v="4790301000"/>
    <n v="110537982000"/>
    <n v="509561000"/>
    <n v="0"/>
    <n v="115837844000"/>
  </r>
  <r>
    <x v="2"/>
    <x v="20"/>
    <x v="119"/>
    <x v="225"/>
    <n v="524461000"/>
    <n v="38016626000"/>
    <n v="0"/>
    <n v="114459000"/>
    <n v="38655546000"/>
  </r>
  <r>
    <x v="2"/>
    <x v="20"/>
    <x v="119"/>
    <x v="226"/>
    <n v="0"/>
    <n v="4160124000"/>
    <n v="0"/>
    <n v="0"/>
    <n v="4160124000"/>
  </r>
  <r>
    <x v="2"/>
    <x v="20"/>
    <x v="119"/>
    <x v="227"/>
    <n v="20558000"/>
    <n v="40388000"/>
    <n v="0"/>
    <n v="0"/>
    <n v="60946000"/>
  </r>
  <r>
    <x v="2"/>
    <x v="20"/>
    <x v="119"/>
    <x v="228"/>
    <n v="854324000"/>
    <n v="165002000"/>
    <n v="0"/>
    <n v="0"/>
    <n v="1019326000"/>
  </r>
  <r>
    <x v="2"/>
    <x v="20"/>
    <x v="120"/>
    <x v="0"/>
    <n v="11375000"/>
    <n v="11506000"/>
    <n v="0"/>
    <n v="4399000"/>
    <n v="27280000"/>
  </r>
  <r>
    <x v="2"/>
    <x v="20"/>
    <x v="120"/>
    <x v="229"/>
    <n v="6042000"/>
    <n v="76073000"/>
    <n v="0"/>
    <n v="8776000"/>
    <n v="90891000"/>
  </r>
  <r>
    <x v="2"/>
    <x v="20"/>
    <x v="121"/>
    <x v="0"/>
    <n v="5476000"/>
    <n v="7703000"/>
    <n v="0"/>
    <n v="0"/>
    <n v="13179000"/>
  </r>
  <r>
    <x v="2"/>
    <x v="20"/>
    <x v="121"/>
    <x v="230"/>
    <n v="4353000"/>
    <n v="5419000"/>
    <n v="0"/>
    <n v="6770000"/>
    <n v="16542000"/>
  </r>
  <r>
    <x v="2"/>
    <x v="20"/>
    <x v="121"/>
    <x v="231"/>
    <n v="9173000"/>
    <n v="20488000"/>
    <n v="0"/>
    <n v="0"/>
    <n v="29661000"/>
  </r>
  <r>
    <x v="2"/>
    <x v="20"/>
    <x v="122"/>
    <x v="0"/>
    <n v="18059000"/>
    <n v="5637000"/>
    <n v="0"/>
    <n v="0"/>
    <n v="23696000"/>
  </r>
  <r>
    <x v="2"/>
    <x v="20"/>
    <x v="122"/>
    <x v="232"/>
    <n v="22057000"/>
    <n v="55507000"/>
    <n v="0"/>
    <n v="438000"/>
    <n v="78002000"/>
  </r>
  <r>
    <x v="2"/>
    <x v="20"/>
    <x v="123"/>
    <x v="0"/>
    <n v="23357000"/>
    <n v="30671000"/>
    <n v="0"/>
    <n v="5091000"/>
    <n v="59119000"/>
  </r>
  <r>
    <x v="2"/>
    <x v="20"/>
    <x v="123"/>
    <x v="233"/>
    <n v="38434000"/>
    <n v="134668000"/>
    <n v="0"/>
    <n v="0"/>
    <n v="173102000"/>
  </r>
  <r>
    <x v="2"/>
    <x v="20"/>
    <x v="124"/>
    <x v="0"/>
    <n v="182171000"/>
    <n v="78048000"/>
    <n v="0"/>
    <n v="83785000"/>
    <n v="344004000"/>
  </r>
  <r>
    <x v="2"/>
    <x v="20"/>
    <x v="124"/>
    <x v="11"/>
    <n v="212609000"/>
    <n v="15285000"/>
    <n v="0"/>
    <n v="4820000"/>
    <n v="232714000"/>
  </r>
  <r>
    <x v="2"/>
    <x v="20"/>
    <x v="124"/>
    <x v="234"/>
    <n v="68082000"/>
    <n v="26428000"/>
    <n v="0"/>
    <n v="0"/>
    <n v="94510000"/>
  </r>
  <r>
    <x v="2"/>
    <x v="20"/>
    <x v="124"/>
    <x v="235"/>
    <n v="145555000"/>
    <n v="164842000"/>
    <n v="0"/>
    <n v="0"/>
    <n v="310397000"/>
  </r>
  <r>
    <x v="2"/>
    <x v="20"/>
    <x v="124"/>
    <x v="236"/>
    <n v="102042000"/>
    <n v="25884000"/>
    <n v="0"/>
    <n v="0"/>
    <n v="127926000"/>
  </r>
  <r>
    <x v="2"/>
    <x v="20"/>
    <x v="125"/>
    <x v="0"/>
    <n v="6998000"/>
    <n v="7374000"/>
    <n v="0"/>
    <n v="2500000"/>
    <n v="16872000"/>
  </r>
  <r>
    <x v="2"/>
    <x v="20"/>
    <x v="125"/>
    <x v="237"/>
    <n v="22215000"/>
    <n v="11657000"/>
    <n v="0"/>
    <n v="1693000"/>
    <n v="35565000"/>
  </r>
  <r>
    <x v="2"/>
    <x v="20"/>
    <x v="126"/>
    <x v="0"/>
    <n v="33153000"/>
    <n v="26597000"/>
    <n v="0"/>
    <n v="4466000"/>
    <n v="64216000"/>
  </r>
  <r>
    <x v="2"/>
    <x v="20"/>
    <x v="126"/>
    <x v="238"/>
    <n v="57008000"/>
    <n v="57164000"/>
    <n v="0"/>
    <n v="0"/>
    <n v="114172000"/>
  </r>
  <r>
    <x v="3"/>
    <x v="20"/>
    <x v="119"/>
    <x v="0"/>
    <n v="214025000"/>
    <n v="511926000"/>
    <n v="0"/>
    <n v="0"/>
    <n v="725951000"/>
  </r>
  <r>
    <x v="3"/>
    <x v="20"/>
    <x v="119"/>
    <x v="11"/>
    <n v="179747000"/>
    <n v="3613049000"/>
    <n v="0"/>
    <n v="37475000"/>
    <n v="3830271000"/>
  </r>
  <r>
    <x v="3"/>
    <x v="20"/>
    <x v="119"/>
    <x v="224"/>
    <n v="4793338000"/>
    <n v="88994578000"/>
    <n v="509561000"/>
    <n v="0"/>
    <n v="94297477000"/>
  </r>
  <r>
    <x v="3"/>
    <x v="20"/>
    <x v="119"/>
    <x v="225"/>
    <n v="483203000"/>
    <n v="34587343000"/>
    <n v="0"/>
    <n v="0"/>
    <n v="35070546000"/>
  </r>
  <r>
    <x v="3"/>
    <x v="20"/>
    <x v="119"/>
    <x v="226"/>
    <n v="0"/>
    <n v="3495988000"/>
    <n v="0"/>
    <n v="0"/>
    <n v="3495988000"/>
  </r>
  <r>
    <x v="3"/>
    <x v="20"/>
    <x v="119"/>
    <x v="227"/>
    <n v="20746000"/>
    <n v="40484000"/>
    <n v="0"/>
    <n v="0"/>
    <n v="61230000"/>
  </r>
  <r>
    <x v="3"/>
    <x v="20"/>
    <x v="119"/>
    <x v="228"/>
    <n v="845771000"/>
    <n v="165391000"/>
    <n v="0"/>
    <n v="0"/>
    <n v="1011162000"/>
  </r>
  <r>
    <x v="3"/>
    <x v="20"/>
    <x v="120"/>
    <x v="0"/>
    <n v="11642000"/>
    <n v="11928000"/>
    <n v="0"/>
    <n v="8600000"/>
    <n v="32170000"/>
  </r>
  <r>
    <x v="3"/>
    <x v="20"/>
    <x v="120"/>
    <x v="229"/>
    <n v="6023000"/>
    <n v="30253000"/>
    <n v="0"/>
    <n v="0"/>
    <n v="36276000"/>
  </r>
  <r>
    <x v="3"/>
    <x v="20"/>
    <x v="121"/>
    <x v="0"/>
    <n v="4759000"/>
    <n v="8578000"/>
    <n v="0"/>
    <n v="0"/>
    <n v="13337000"/>
  </r>
  <r>
    <x v="3"/>
    <x v="20"/>
    <x v="121"/>
    <x v="230"/>
    <n v="4353000"/>
    <n v="4771000"/>
    <n v="0"/>
    <n v="0"/>
    <n v="9124000"/>
  </r>
  <r>
    <x v="3"/>
    <x v="20"/>
    <x v="121"/>
    <x v="231"/>
    <n v="9173000"/>
    <n v="21641000"/>
    <n v="0"/>
    <n v="70000"/>
    <n v="30884000"/>
  </r>
  <r>
    <x v="3"/>
    <x v="20"/>
    <x v="122"/>
    <x v="0"/>
    <n v="16292000"/>
    <n v="6455000"/>
    <n v="0"/>
    <n v="0"/>
    <n v="22747000"/>
  </r>
  <r>
    <x v="3"/>
    <x v="20"/>
    <x v="122"/>
    <x v="232"/>
    <n v="20535000"/>
    <n v="244529000"/>
    <n v="0"/>
    <n v="802755000"/>
    <n v="1067819000"/>
  </r>
  <r>
    <x v="3"/>
    <x v="20"/>
    <x v="123"/>
    <x v="0"/>
    <n v="25033000"/>
    <n v="36092000"/>
    <n v="0"/>
    <n v="4251000"/>
    <n v="65376000"/>
  </r>
  <r>
    <x v="3"/>
    <x v="20"/>
    <x v="123"/>
    <x v="233"/>
    <n v="41172000"/>
    <n v="134836000"/>
    <n v="0"/>
    <n v="0"/>
    <n v="176008000"/>
  </r>
  <r>
    <x v="3"/>
    <x v="20"/>
    <x v="124"/>
    <x v="0"/>
    <n v="183285000"/>
    <n v="78017000"/>
    <n v="0"/>
    <n v="9500000"/>
    <n v="270802000"/>
  </r>
  <r>
    <x v="3"/>
    <x v="20"/>
    <x v="124"/>
    <x v="11"/>
    <n v="208068000"/>
    <n v="11410000"/>
    <n v="0"/>
    <n v="0"/>
    <n v="219478000"/>
  </r>
  <r>
    <x v="3"/>
    <x v="20"/>
    <x v="124"/>
    <x v="234"/>
    <n v="65827000"/>
    <n v="17465000"/>
    <n v="0"/>
    <n v="0"/>
    <n v="83292000"/>
  </r>
  <r>
    <x v="3"/>
    <x v="20"/>
    <x v="124"/>
    <x v="235"/>
    <n v="131513000"/>
    <n v="170720000"/>
    <n v="0"/>
    <n v="0"/>
    <n v="302233000"/>
  </r>
  <r>
    <x v="3"/>
    <x v="20"/>
    <x v="124"/>
    <x v="236"/>
    <n v="97380000"/>
    <n v="11912000"/>
    <n v="0"/>
    <n v="0"/>
    <n v="109292000"/>
  </r>
  <r>
    <x v="3"/>
    <x v="20"/>
    <x v="125"/>
    <x v="0"/>
    <n v="6626000"/>
    <n v="7559000"/>
    <n v="0"/>
    <n v="80000"/>
    <n v="14265000"/>
  </r>
  <r>
    <x v="3"/>
    <x v="20"/>
    <x v="125"/>
    <x v="237"/>
    <n v="23109000"/>
    <n v="11613000"/>
    <n v="0"/>
    <n v="5501000"/>
    <n v="40223000"/>
  </r>
  <r>
    <x v="3"/>
    <x v="20"/>
    <x v="126"/>
    <x v="0"/>
    <n v="30601000"/>
    <n v="28838000"/>
    <n v="0"/>
    <n v="4805000"/>
    <n v="64244000"/>
  </r>
  <r>
    <x v="3"/>
    <x v="20"/>
    <x v="126"/>
    <x v="238"/>
    <n v="55207000"/>
    <n v="58644000"/>
    <n v="0"/>
    <n v="0"/>
    <n v="113851000"/>
  </r>
  <r>
    <x v="4"/>
    <x v="20"/>
    <x v="119"/>
    <x v="0"/>
    <n v="172089000"/>
    <n v="528804000"/>
    <n v="0"/>
    <n v="0"/>
    <n v="700893000"/>
  </r>
  <r>
    <x v="4"/>
    <x v="20"/>
    <x v="119"/>
    <x v="11"/>
    <n v="159811000"/>
    <n v="690970000"/>
    <n v="0"/>
    <n v="30852000"/>
    <n v="881633000"/>
  </r>
  <r>
    <x v="4"/>
    <x v="20"/>
    <x v="119"/>
    <x v="224"/>
    <n v="4216867000"/>
    <n v="94894789000"/>
    <n v="781732000"/>
    <n v="0"/>
    <n v="99893388000"/>
  </r>
  <r>
    <x v="4"/>
    <x v="20"/>
    <x v="119"/>
    <x v="225"/>
    <n v="452741000"/>
    <n v="31760030000"/>
    <n v="0"/>
    <n v="1810600000"/>
    <n v="34023371000"/>
  </r>
  <r>
    <x v="4"/>
    <x v="20"/>
    <x v="119"/>
    <x v="226"/>
    <n v="1582000"/>
    <n v="4896284000"/>
    <n v="0"/>
    <n v="2000000"/>
    <n v="4899866000"/>
  </r>
  <r>
    <x v="4"/>
    <x v="20"/>
    <x v="119"/>
    <x v="227"/>
    <n v="22113000"/>
    <n v="45805000"/>
    <n v="0"/>
    <n v="0"/>
    <n v="67918000"/>
  </r>
  <r>
    <x v="4"/>
    <x v="20"/>
    <x v="119"/>
    <x v="228"/>
    <n v="767394000"/>
    <n v="162468000"/>
    <n v="0"/>
    <n v="0"/>
    <n v="929862000"/>
  </r>
  <r>
    <x v="4"/>
    <x v="20"/>
    <x v="120"/>
    <x v="0"/>
    <n v="9475000"/>
    <n v="11085000"/>
    <n v="0"/>
    <n v="5345000"/>
    <n v="25905000"/>
  </r>
  <r>
    <x v="4"/>
    <x v="20"/>
    <x v="120"/>
    <x v="229"/>
    <n v="9360000"/>
    <n v="59569000"/>
    <n v="0"/>
    <n v="50000"/>
    <n v="68979000"/>
  </r>
  <r>
    <x v="4"/>
    <x v="20"/>
    <x v="121"/>
    <x v="0"/>
    <n v="5339000"/>
    <n v="6936000"/>
    <n v="0"/>
    <n v="0"/>
    <n v="12275000"/>
  </r>
  <r>
    <x v="4"/>
    <x v="20"/>
    <x v="121"/>
    <x v="230"/>
    <n v="3822000"/>
    <n v="4882000"/>
    <n v="0"/>
    <n v="0"/>
    <n v="8704000"/>
  </r>
  <r>
    <x v="4"/>
    <x v="20"/>
    <x v="121"/>
    <x v="231"/>
    <n v="8636000"/>
    <n v="19399000"/>
    <n v="0"/>
    <n v="5927000"/>
    <n v="33962000"/>
  </r>
  <r>
    <x v="4"/>
    <x v="20"/>
    <x v="122"/>
    <x v="0"/>
    <n v="17162000"/>
    <n v="6161000"/>
    <n v="0"/>
    <n v="0"/>
    <n v="23323000"/>
  </r>
  <r>
    <x v="4"/>
    <x v="20"/>
    <x v="122"/>
    <x v="232"/>
    <n v="18011000"/>
    <n v="50004000"/>
    <n v="0"/>
    <n v="121845000"/>
    <n v="189860000"/>
  </r>
  <r>
    <x v="4"/>
    <x v="20"/>
    <x v="123"/>
    <x v="0"/>
    <s v=".."/>
    <s v=".."/>
    <s v=".."/>
    <s v=".."/>
    <s v=".."/>
  </r>
  <r>
    <x v="4"/>
    <x v="20"/>
    <x v="123"/>
    <x v="233"/>
    <s v=".."/>
    <s v=".."/>
    <s v=".."/>
    <s v=".."/>
    <s v=".."/>
  </r>
  <r>
    <x v="4"/>
    <x v="20"/>
    <x v="124"/>
    <x v="0"/>
    <s v=".."/>
    <s v=".."/>
    <s v=".."/>
    <s v=".."/>
    <s v=".."/>
  </r>
  <r>
    <x v="4"/>
    <x v="20"/>
    <x v="124"/>
    <x v="11"/>
    <s v=".."/>
    <s v=".."/>
    <s v=".."/>
    <s v=".."/>
    <s v=".."/>
  </r>
  <r>
    <x v="4"/>
    <x v="20"/>
    <x v="124"/>
    <x v="234"/>
    <s v=".."/>
    <s v=".."/>
    <s v=".."/>
    <s v=".."/>
    <s v=".."/>
  </r>
  <r>
    <x v="4"/>
    <x v="20"/>
    <x v="124"/>
    <x v="235"/>
    <s v=".."/>
    <s v=".."/>
    <s v=".."/>
    <s v=".."/>
    <s v=".."/>
  </r>
  <r>
    <x v="4"/>
    <x v="20"/>
    <x v="124"/>
    <x v="236"/>
    <s v=".."/>
    <s v=".."/>
    <s v=".."/>
    <s v=".."/>
    <s v=".."/>
  </r>
  <r>
    <x v="4"/>
    <x v="20"/>
    <x v="125"/>
    <x v="0"/>
    <n v="7704000"/>
    <n v="7817000"/>
    <n v="0"/>
    <n v="2059000"/>
    <n v="17580000"/>
  </r>
  <r>
    <x v="4"/>
    <x v="20"/>
    <x v="125"/>
    <x v="237"/>
    <n v="21193000"/>
    <n v="10360000"/>
    <n v="0"/>
    <n v="5364000"/>
    <n v="36917000"/>
  </r>
  <r>
    <x v="4"/>
    <x v="20"/>
    <x v="126"/>
    <x v="0"/>
    <s v=".."/>
    <s v=".."/>
    <s v=".."/>
    <s v=".."/>
    <s v=".."/>
  </r>
  <r>
    <x v="4"/>
    <x v="20"/>
    <x v="126"/>
    <x v="238"/>
    <s v=".."/>
    <s v=".."/>
    <s v=".."/>
    <s v=".."/>
    <s v=".."/>
  </r>
  <r>
    <x v="0"/>
    <x v="21"/>
    <x v="127"/>
    <x v="0"/>
    <n v="398077000"/>
    <n v="459844000"/>
    <n v="1010000"/>
    <n v="28100000"/>
    <n v="887031000"/>
  </r>
  <r>
    <x v="0"/>
    <x v="21"/>
    <x v="127"/>
    <x v="11"/>
    <n v="29747000"/>
    <n v="40931000"/>
    <n v="0"/>
    <n v="0"/>
    <n v="70678000"/>
  </r>
  <r>
    <x v="0"/>
    <x v="21"/>
    <x v="127"/>
    <x v="239"/>
    <n v="111797000"/>
    <n v="153632000"/>
    <n v="50000"/>
    <n v="10469000"/>
    <n v="275948000"/>
  </r>
  <r>
    <x v="0"/>
    <x v="21"/>
    <x v="127"/>
    <x v="240"/>
    <n v="9730000"/>
    <n v="148700000"/>
    <n v="0"/>
    <n v="2050000"/>
    <n v="160480000"/>
  </r>
  <r>
    <x v="0"/>
    <x v="21"/>
    <x v="127"/>
    <x v="241"/>
    <n v="48853000"/>
    <n v="86427000"/>
    <n v="20000"/>
    <n v="250000"/>
    <n v="135550000"/>
  </r>
  <r>
    <x v="0"/>
    <x v="21"/>
    <x v="127"/>
    <x v="242"/>
    <n v="17908000"/>
    <n v="922557000"/>
    <n v="2500000"/>
    <n v="10950000"/>
    <n v="953915000"/>
  </r>
  <r>
    <x v="0"/>
    <x v="21"/>
    <x v="128"/>
    <x v="0"/>
    <n v="15267000"/>
    <n v="5429000"/>
    <n v="0"/>
    <n v="0"/>
    <n v="20696000"/>
  </r>
  <r>
    <x v="0"/>
    <x v="21"/>
    <x v="128"/>
    <x v="11"/>
    <n v="4333000"/>
    <n v="1702000"/>
    <n v="0"/>
    <n v="0"/>
    <n v="6035000"/>
  </r>
  <r>
    <x v="0"/>
    <x v="21"/>
    <x v="128"/>
    <x v="243"/>
    <n v="5484000"/>
    <n v="10448000"/>
    <n v="0"/>
    <n v="0"/>
    <n v="15932000"/>
  </r>
  <r>
    <x v="0"/>
    <x v="21"/>
    <x v="128"/>
    <x v="244"/>
    <n v="4764000"/>
    <n v="178000"/>
    <n v="0"/>
    <n v="0"/>
    <n v="4942000"/>
  </r>
  <r>
    <x v="0"/>
    <x v="21"/>
    <x v="128"/>
    <x v="245"/>
    <n v="2432000"/>
    <n v="1295000"/>
    <n v="0"/>
    <n v="0"/>
    <n v="3727000"/>
  </r>
  <r>
    <x v="0"/>
    <x v="21"/>
    <x v="128"/>
    <x v="246"/>
    <n v="5711000"/>
    <n v="3207000"/>
    <n v="0"/>
    <n v="0"/>
    <n v="8918000"/>
  </r>
  <r>
    <x v="0"/>
    <x v="21"/>
    <x v="129"/>
    <x v="0"/>
    <n v="28346000"/>
    <n v="12486000"/>
    <n v="0"/>
    <n v="0"/>
    <n v="40832000"/>
  </r>
  <r>
    <x v="0"/>
    <x v="21"/>
    <x v="129"/>
    <x v="247"/>
    <n v="29431000"/>
    <n v="107071000"/>
    <n v="0"/>
    <n v="0"/>
    <n v="136502000"/>
  </r>
  <r>
    <x v="0"/>
    <x v="21"/>
    <x v="129"/>
    <x v="248"/>
    <n v="7019000"/>
    <n v="13705000"/>
    <n v="0"/>
    <n v="0"/>
    <n v="20724000"/>
  </r>
  <r>
    <x v="1"/>
    <x v="21"/>
    <x v="127"/>
    <x v="0"/>
    <n v="403270000"/>
    <n v="453944000"/>
    <n v="1010000"/>
    <n v="13036000"/>
    <n v="871260000"/>
  </r>
  <r>
    <x v="1"/>
    <x v="21"/>
    <x v="127"/>
    <x v="11"/>
    <n v="24963000"/>
    <n v="40931000"/>
    <n v="0"/>
    <n v="0"/>
    <n v="65894000"/>
  </r>
  <r>
    <x v="1"/>
    <x v="21"/>
    <x v="127"/>
    <x v="239"/>
    <n v="108888000"/>
    <n v="158445000"/>
    <n v="50000"/>
    <n v="0"/>
    <n v="267383000"/>
  </r>
  <r>
    <x v="1"/>
    <x v="21"/>
    <x v="127"/>
    <x v="240"/>
    <n v="9044000"/>
    <n v="144480000"/>
    <n v="0"/>
    <n v="0"/>
    <n v="153524000"/>
  </r>
  <r>
    <x v="1"/>
    <x v="21"/>
    <x v="127"/>
    <x v="241"/>
    <n v="48872000"/>
    <n v="80577000"/>
    <n v="20000"/>
    <n v="17040000"/>
    <n v="146509000"/>
  </r>
  <r>
    <x v="1"/>
    <x v="21"/>
    <x v="127"/>
    <x v="242"/>
    <n v="15830000"/>
    <n v="1143998000"/>
    <n v="2500000"/>
    <n v="73535000"/>
    <n v="1235863000"/>
  </r>
  <r>
    <x v="1"/>
    <x v="21"/>
    <x v="128"/>
    <x v="0"/>
    <n v="14984000"/>
    <n v="5429000"/>
    <n v="0"/>
    <n v="0"/>
    <n v="20413000"/>
  </r>
  <r>
    <x v="1"/>
    <x v="21"/>
    <x v="128"/>
    <x v="11"/>
    <n v="4196000"/>
    <n v="1722000"/>
    <n v="0"/>
    <n v="27970000"/>
    <n v="33888000"/>
  </r>
  <r>
    <x v="1"/>
    <x v="21"/>
    <x v="128"/>
    <x v="243"/>
    <n v="5278000"/>
    <n v="22448000"/>
    <n v="0"/>
    <n v="0"/>
    <n v="27726000"/>
  </r>
  <r>
    <x v="1"/>
    <x v="21"/>
    <x v="128"/>
    <x v="244"/>
    <n v="4591000"/>
    <n v="178000"/>
    <n v="0"/>
    <n v="0"/>
    <n v="4769000"/>
  </r>
  <r>
    <x v="1"/>
    <x v="21"/>
    <x v="128"/>
    <x v="245"/>
    <n v="3032000"/>
    <n v="1295000"/>
    <n v="0"/>
    <n v="0"/>
    <n v="4327000"/>
  </r>
  <r>
    <x v="1"/>
    <x v="21"/>
    <x v="128"/>
    <x v="246"/>
    <n v="4631000"/>
    <n v="12207000"/>
    <n v="0"/>
    <n v="0"/>
    <n v="16838000"/>
  </r>
  <r>
    <x v="1"/>
    <x v="21"/>
    <x v="129"/>
    <x v="0"/>
    <n v="28785000"/>
    <n v="13411000"/>
    <n v="0"/>
    <n v="22170000"/>
    <n v="64366000"/>
  </r>
  <r>
    <x v="1"/>
    <x v="21"/>
    <x v="129"/>
    <x v="247"/>
    <n v="29251000"/>
    <n v="116509000"/>
    <n v="0"/>
    <n v="0"/>
    <n v="145760000"/>
  </r>
  <r>
    <x v="1"/>
    <x v="21"/>
    <x v="129"/>
    <x v="248"/>
    <n v="7712000"/>
    <n v="13705000"/>
    <n v="0"/>
    <n v="0"/>
    <n v="21417000"/>
  </r>
  <r>
    <x v="2"/>
    <x v="21"/>
    <x v="127"/>
    <x v="0"/>
    <n v="327434000"/>
    <n v="445886000"/>
    <n v="1010000"/>
    <n v="8440000"/>
    <n v="782770000"/>
  </r>
  <r>
    <x v="2"/>
    <x v="21"/>
    <x v="127"/>
    <x v="11"/>
    <n v="24662000"/>
    <n v="40207000"/>
    <n v="0"/>
    <n v="0"/>
    <n v="64869000"/>
  </r>
  <r>
    <x v="2"/>
    <x v="21"/>
    <x v="127"/>
    <x v="239"/>
    <n v="100295000"/>
    <n v="293834000"/>
    <n v="50000"/>
    <n v="87603000"/>
    <n v="481782000"/>
  </r>
  <r>
    <x v="2"/>
    <x v="21"/>
    <x v="127"/>
    <x v="240"/>
    <n v="7444000"/>
    <n v="141925000"/>
    <n v="0"/>
    <n v="0"/>
    <n v="149369000"/>
  </r>
  <r>
    <x v="2"/>
    <x v="21"/>
    <x v="127"/>
    <x v="241"/>
    <n v="43605000"/>
    <n v="80652000"/>
    <n v="20000"/>
    <n v="13500000"/>
    <n v="137777000"/>
  </r>
  <r>
    <x v="2"/>
    <x v="21"/>
    <x v="127"/>
    <x v="242"/>
    <n v="13946000"/>
    <n v="1889764000"/>
    <n v="2500000"/>
    <n v="49200000"/>
    <n v="1955410000"/>
  </r>
  <r>
    <x v="2"/>
    <x v="21"/>
    <x v="128"/>
    <x v="0"/>
    <n v="12990000"/>
    <n v="5333000"/>
    <n v="0"/>
    <n v="0"/>
    <n v="18323000"/>
  </r>
  <r>
    <x v="2"/>
    <x v="21"/>
    <x v="128"/>
    <x v="11"/>
    <n v="3432000"/>
    <n v="1834000"/>
    <n v="0"/>
    <n v="23000000"/>
    <n v="28266000"/>
  </r>
  <r>
    <x v="2"/>
    <x v="21"/>
    <x v="128"/>
    <x v="243"/>
    <n v="4943000"/>
    <n v="10263000"/>
    <n v="0"/>
    <n v="64000000"/>
    <n v="79206000"/>
  </r>
  <r>
    <x v="2"/>
    <x v="21"/>
    <x v="128"/>
    <x v="244"/>
    <n v="4330000"/>
    <n v="175000"/>
    <n v="0"/>
    <n v="0"/>
    <n v="4505000"/>
  </r>
  <r>
    <x v="2"/>
    <x v="21"/>
    <x v="128"/>
    <x v="245"/>
    <n v="2627000"/>
    <n v="38272000"/>
    <n v="0"/>
    <n v="5800000"/>
    <n v="46699000"/>
  </r>
  <r>
    <x v="2"/>
    <x v="21"/>
    <x v="128"/>
    <x v="246"/>
    <n v="5417000"/>
    <n v="3150000"/>
    <n v="0"/>
    <n v="0"/>
    <n v="8567000"/>
  </r>
  <r>
    <x v="2"/>
    <x v="21"/>
    <x v="129"/>
    <x v="0"/>
    <n v="26148000"/>
    <n v="10462000"/>
    <n v="0"/>
    <n v="21030000"/>
    <n v="57640000"/>
  </r>
  <r>
    <x v="2"/>
    <x v="21"/>
    <x v="129"/>
    <x v="247"/>
    <n v="29227000"/>
    <n v="111045000"/>
    <n v="0"/>
    <n v="34603000"/>
    <n v="174875000"/>
  </r>
  <r>
    <x v="2"/>
    <x v="21"/>
    <x v="129"/>
    <x v="248"/>
    <n v="7463000"/>
    <n v="13463000"/>
    <n v="0"/>
    <n v="0"/>
    <n v="20926000"/>
  </r>
  <r>
    <x v="3"/>
    <x v="21"/>
    <x v="127"/>
    <x v="0"/>
    <n v="359376000"/>
    <n v="462837000"/>
    <n v="1010000"/>
    <n v="7400000"/>
    <n v="830623000"/>
  </r>
  <r>
    <x v="3"/>
    <x v="21"/>
    <x v="127"/>
    <x v="11"/>
    <n v="20131000"/>
    <n v="41780000"/>
    <n v="0"/>
    <n v="0"/>
    <n v="61911000"/>
  </r>
  <r>
    <x v="3"/>
    <x v="21"/>
    <x v="127"/>
    <x v="239"/>
    <n v="93018000"/>
    <n v="152888000"/>
    <n v="50000"/>
    <n v="6065000"/>
    <n v="252021000"/>
  </r>
  <r>
    <x v="3"/>
    <x v="21"/>
    <x v="127"/>
    <x v="240"/>
    <n v="8000000"/>
    <n v="147473000"/>
    <n v="0"/>
    <n v="0"/>
    <n v="155473000"/>
  </r>
  <r>
    <x v="3"/>
    <x v="21"/>
    <x v="127"/>
    <x v="241"/>
    <n v="43076000"/>
    <n v="82245000"/>
    <n v="20000"/>
    <n v="0"/>
    <n v="125341000"/>
  </r>
  <r>
    <x v="3"/>
    <x v="21"/>
    <x v="127"/>
    <x v="242"/>
    <n v="17242000"/>
    <n v="1616994000"/>
    <n v="2500000"/>
    <n v="19000000"/>
    <n v="1655736000"/>
  </r>
  <r>
    <x v="3"/>
    <x v="21"/>
    <x v="128"/>
    <x v="0"/>
    <n v="13719000"/>
    <n v="5303000"/>
    <n v="0"/>
    <n v="0"/>
    <n v="19022000"/>
  </r>
  <r>
    <x v="3"/>
    <x v="21"/>
    <x v="128"/>
    <x v="11"/>
    <n v="3951000"/>
    <n v="2415000"/>
    <n v="0"/>
    <n v="6333000"/>
    <n v="12699000"/>
  </r>
  <r>
    <x v="3"/>
    <x v="21"/>
    <x v="128"/>
    <x v="243"/>
    <n v="4622000"/>
    <n v="9805000"/>
    <n v="0"/>
    <n v="0"/>
    <n v="14427000"/>
  </r>
  <r>
    <x v="3"/>
    <x v="21"/>
    <x v="128"/>
    <x v="244"/>
    <n v="4086000"/>
    <n v="174000"/>
    <n v="0"/>
    <n v="0"/>
    <n v="4260000"/>
  </r>
  <r>
    <x v="3"/>
    <x v="21"/>
    <x v="128"/>
    <x v="245"/>
    <n v="2628000"/>
    <n v="2265000"/>
    <n v="0"/>
    <n v="0"/>
    <n v="4893000"/>
  </r>
  <r>
    <x v="3"/>
    <x v="21"/>
    <x v="128"/>
    <x v="246"/>
    <n v="5416000"/>
    <n v="3132000"/>
    <n v="0"/>
    <n v="0"/>
    <n v="8548000"/>
  </r>
  <r>
    <x v="3"/>
    <x v="21"/>
    <x v="129"/>
    <x v="0"/>
    <n v="23552000"/>
    <n v="10729000"/>
    <n v="0"/>
    <n v="3996000"/>
    <n v="38277000"/>
  </r>
  <r>
    <x v="3"/>
    <x v="21"/>
    <x v="129"/>
    <x v="247"/>
    <n v="35599000"/>
    <n v="112367000"/>
    <n v="0"/>
    <n v="5681000"/>
    <n v="153647000"/>
  </r>
  <r>
    <x v="3"/>
    <x v="21"/>
    <x v="129"/>
    <x v="248"/>
    <n v="4529000"/>
    <n v="13387000"/>
    <n v="0"/>
    <n v="26000000"/>
    <n v="43916000"/>
  </r>
  <r>
    <x v="4"/>
    <x v="21"/>
    <x v="127"/>
    <x v="0"/>
    <n v="325170000"/>
    <n v="505004000"/>
    <n v="1010000"/>
    <n v="9350000"/>
    <n v="840534000"/>
  </r>
  <r>
    <x v="4"/>
    <x v="21"/>
    <x v="127"/>
    <x v="11"/>
    <n v="17535000"/>
    <n v="54610000"/>
    <n v="0"/>
    <n v="0"/>
    <n v="72145000"/>
  </r>
  <r>
    <x v="4"/>
    <x v="21"/>
    <x v="127"/>
    <x v="239"/>
    <n v="62571000"/>
    <n v="162256000"/>
    <n v="50000"/>
    <n v="31015000"/>
    <n v="255892000"/>
  </r>
  <r>
    <x v="4"/>
    <x v="21"/>
    <x v="127"/>
    <x v="240"/>
    <n v="2719000"/>
    <n v="157465000"/>
    <n v="0"/>
    <n v="0"/>
    <n v="160184000"/>
  </r>
  <r>
    <x v="4"/>
    <x v="21"/>
    <x v="127"/>
    <x v="241"/>
    <n v="36289000"/>
    <n v="87819000"/>
    <n v="20000"/>
    <n v="0"/>
    <n v="124128000"/>
  </r>
  <r>
    <x v="4"/>
    <x v="21"/>
    <x v="127"/>
    <x v="242"/>
    <n v="17227000"/>
    <n v="1634753000"/>
    <n v="2500000"/>
    <n v="0"/>
    <n v="1654480000"/>
  </r>
  <r>
    <x v="4"/>
    <x v="21"/>
    <x v="128"/>
    <x v="0"/>
    <n v="8079000"/>
    <n v="5174000"/>
    <n v="0"/>
    <n v="1900000"/>
    <n v="15153000"/>
  </r>
  <r>
    <x v="4"/>
    <x v="21"/>
    <x v="128"/>
    <x v="11"/>
    <n v="3649000"/>
    <n v="1720000"/>
    <n v="0"/>
    <n v="49000"/>
    <n v="5418000"/>
  </r>
  <r>
    <x v="4"/>
    <x v="21"/>
    <x v="128"/>
    <x v="243"/>
    <n v="2758000"/>
    <n v="26552000"/>
    <n v="0"/>
    <n v="1678000"/>
    <n v="30988000"/>
  </r>
  <r>
    <x v="4"/>
    <x v="21"/>
    <x v="128"/>
    <x v="244"/>
    <n v="2277000"/>
    <n v="180000"/>
    <n v="0"/>
    <n v="0"/>
    <n v="2457000"/>
  </r>
  <r>
    <x v="4"/>
    <x v="21"/>
    <x v="128"/>
    <x v="245"/>
    <n v="2621000"/>
    <n v="2309000"/>
    <n v="0"/>
    <n v="0"/>
    <n v="4930000"/>
  </r>
  <r>
    <x v="4"/>
    <x v="21"/>
    <x v="128"/>
    <x v="246"/>
    <n v="4958000"/>
    <n v="3981000"/>
    <n v="0"/>
    <n v="22397000"/>
    <n v="31336000"/>
  </r>
  <r>
    <x v="4"/>
    <x v="21"/>
    <x v="129"/>
    <x v="0"/>
    <n v="21767000"/>
    <n v="6753000"/>
    <n v="0"/>
    <n v="30406000"/>
    <n v="58926000"/>
  </r>
  <r>
    <x v="4"/>
    <x v="21"/>
    <x v="129"/>
    <x v="247"/>
    <n v="34611000"/>
    <n v="128620000"/>
    <n v="0"/>
    <n v="42138000"/>
    <n v="205369000"/>
  </r>
  <r>
    <x v="4"/>
    <x v="21"/>
    <x v="129"/>
    <x v="248"/>
    <n v="4336000"/>
    <n v="17471000"/>
    <n v="0"/>
    <n v="0"/>
    <n v="21807000"/>
  </r>
  <r>
    <x v="0"/>
    <x v="22"/>
    <x v="130"/>
    <x v="0"/>
    <n v="543737000"/>
    <n v="737822000"/>
    <n v="0"/>
    <n v="70279000"/>
    <n v="1351838000"/>
  </r>
  <r>
    <x v="0"/>
    <x v="22"/>
    <x v="130"/>
    <x v="249"/>
    <n v="400694000"/>
    <n v="385406000"/>
    <n v="4365000"/>
    <n v="0"/>
    <n v="790465000"/>
  </r>
  <r>
    <x v="0"/>
    <x v="22"/>
    <x v="130"/>
    <x v="250"/>
    <n v="253612000"/>
    <n v="252535000"/>
    <n v="550000"/>
    <n v="0"/>
    <n v="506697000"/>
  </r>
  <r>
    <x v="0"/>
    <x v="22"/>
    <x v="130"/>
    <x v="251"/>
    <n v="430190000"/>
    <n v="2984806000"/>
    <n v="0"/>
    <n v="70271000"/>
    <n v="3485267000"/>
  </r>
  <r>
    <x v="0"/>
    <x v="22"/>
    <x v="130"/>
    <x v="252"/>
    <n v="362728000"/>
    <n v="103156000"/>
    <n v="0"/>
    <n v="0"/>
    <n v="465884000"/>
  </r>
  <r>
    <x v="0"/>
    <x v="22"/>
    <x v="130"/>
    <x v="253"/>
    <n v="14822000"/>
    <n v="68707000"/>
    <n v="0"/>
    <n v="0"/>
    <n v="83529000"/>
  </r>
  <r>
    <x v="0"/>
    <x v="22"/>
    <x v="131"/>
    <x v="0"/>
    <n v="65798000"/>
    <n v="114669000"/>
    <n v="0"/>
    <n v="27196000"/>
    <n v="207663000"/>
  </r>
  <r>
    <x v="0"/>
    <x v="22"/>
    <x v="131"/>
    <x v="250"/>
    <n v="35549000"/>
    <n v="29698000"/>
    <n v="0"/>
    <n v="0"/>
    <n v="65247000"/>
  </r>
  <r>
    <x v="0"/>
    <x v="22"/>
    <x v="131"/>
    <x v="254"/>
    <n v="80154000"/>
    <n v="46651000"/>
    <n v="0"/>
    <n v="0"/>
    <n v="126805000"/>
  </r>
  <r>
    <x v="0"/>
    <x v="22"/>
    <x v="132"/>
    <x v="0"/>
    <n v="12069000"/>
    <n v="44444000"/>
    <n v="0"/>
    <n v="0"/>
    <n v="56513000"/>
  </r>
  <r>
    <x v="0"/>
    <x v="22"/>
    <x v="132"/>
    <x v="255"/>
    <n v="26099000"/>
    <n v="13379000"/>
    <n v="0"/>
    <n v="0"/>
    <n v="39478000"/>
  </r>
  <r>
    <x v="0"/>
    <x v="22"/>
    <x v="132"/>
    <x v="256"/>
    <n v="24979000"/>
    <n v="5642000"/>
    <n v="0"/>
    <n v="0"/>
    <n v="30621000"/>
  </r>
  <r>
    <x v="0"/>
    <x v="22"/>
    <x v="133"/>
    <x v="0"/>
    <n v="128168000"/>
    <n v="82855000"/>
    <n v="0"/>
    <n v="13900000"/>
    <n v="224923000"/>
  </r>
  <r>
    <x v="0"/>
    <x v="22"/>
    <x v="133"/>
    <x v="11"/>
    <n v="17520000"/>
    <n v="60757000"/>
    <n v="0"/>
    <n v="9736000"/>
    <n v="88013000"/>
  </r>
  <r>
    <x v="0"/>
    <x v="22"/>
    <x v="133"/>
    <x v="257"/>
    <n v="186783000"/>
    <n v="101682000"/>
    <n v="0"/>
    <n v="0"/>
    <n v="288465000"/>
  </r>
  <r>
    <x v="0"/>
    <x v="22"/>
    <x v="133"/>
    <x v="258"/>
    <n v="90868000"/>
    <n v="40993000"/>
    <n v="0"/>
    <n v="0"/>
    <n v="131861000"/>
  </r>
  <r>
    <x v="0"/>
    <x v="22"/>
    <x v="134"/>
    <x v="0"/>
    <n v="9081000"/>
    <n v="26372000"/>
    <n v="0"/>
    <n v="4120000"/>
    <n v="39573000"/>
  </r>
  <r>
    <x v="0"/>
    <x v="22"/>
    <x v="134"/>
    <x v="259"/>
    <n v="26156000"/>
    <n v="50441000"/>
    <n v="0"/>
    <n v="0"/>
    <n v="76597000"/>
  </r>
  <r>
    <x v="0"/>
    <x v="22"/>
    <x v="135"/>
    <x v="0"/>
    <n v="13284000"/>
    <n v="3400000"/>
    <n v="0"/>
    <n v="0"/>
    <n v="16684000"/>
  </r>
  <r>
    <x v="0"/>
    <x v="22"/>
    <x v="135"/>
    <x v="260"/>
    <n v="17319000"/>
    <n v="36217000"/>
    <n v="0"/>
    <n v="1436000"/>
    <n v="54972000"/>
  </r>
  <r>
    <x v="0"/>
    <x v="22"/>
    <x v="136"/>
    <x v="0"/>
    <n v="280489000"/>
    <n v="109835000"/>
    <n v="0"/>
    <n v="0"/>
    <n v="390324000"/>
  </r>
  <r>
    <x v="0"/>
    <x v="22"/>
    <x v="136"/>
    <x v="11"/>
    <n v="7119000"/>
    <n v="23091000"/>
    <n v="0"/>
    <n v="10400000"/>
    <n v="40610000"/>
  </r>
  <r>
    <x v="0"/>
    <x v="22"/>
    <x v="136"/>
    <x v="261"/>
    <n v="26490000"/>
    <n v="27719000"/>
    <n v="0"/>
    <n v="0"/>
    <n v="54209000"/>
  </r>
  <r>
    <x v="0"/>
    <x v="22"/>
    <x v="136"/>
    <x v="262"/>
    <n v="42608000"/>
    <n v="41684000"/>
    <n v="0"/>
    <n v="0"/>
    <n v="84292000"/>
  </r>
  <r>
    <x v="0"/>
    <x v="22"/>
    <x v="136"/>
    <x v="263"/>
    <n v="2086116000"/>
    <n v="10417792000"/>
    <n v="0"/>
    <n v="739450000"/>
    <n v="13243358000"/>
  </r>
  <r>
    <x v="1"/>
    <x v="22"/>
    <x v="130"/>
    <x v="0"/>
    <n v="484955000"/>
    <n v="644831000"/>
    <n v="0"/>
    <n v="0"/>
    <n v="1129786000"/>
  </r>
  <r>
    <x v="1"/>
    <x v="22"/>
    <x v="130"/>
    <x v="249"/>
    <n v="403178000"/>
    <n v="454878000"/>
    <n v="2136000"/>
    <n v="0"/>
    <n v="860192000"/>
  </r>
  <r>
    <x v="1"/>
    <x v="22"/>
    <x v="130"/>
    <x v="250"/>
    <n v="220357000"/>
    <n v="348864000"/>
    <n v="264000"/>
    <n v="0"/>
    <n v="569485000"/>
  </r>
  <r>
    <x v="1"/>
    <x v="22"/>
    <x v="130"/>
    <x v="251"/>
    <n v="362804000"/>
    <n v="1379012000"/>
    <n v="0"/>
    <n v="618020000"/>
    <n v="2359836000"/>
  </r>
  <r>
    <x v="1"/>
    <x v="22"/>
    <x v="130"/>
    <x v="252"/>
    <n v="352403000"/>
    <n v="170541000"/>
    <n v="0"/>
    <n v="113010000"/>
    <n v="635954000"/>
  </r>
  <r>
    <x v="1"/>
    <x v="22"/>
    <x v="130"/>
    <x v="253"/>
    <n v="15493000"/>
    <n v="68707000"/>
    <n v="0"/>
    <n v="0"/>
    <n v="84200000"/>
  </r>
  <r>
    <x v="1"/>
    <x v="22"/>
    <x v="131"/>
    <x v="0"/>
    <n v="56611000"/>
    <n v="126620000"/>
    <n v="0"/>
    <n v="9500000"/>
    <n v="192731000"/>
  </r>
  <r>
    <x v="1"/>
    <x v="22"/>
    <x v="131"/>
    <x v="250"/>
    <n v="38417000"/>
    <n v="53512000"/>
    <n v="0"/>
    <n v="1186000"/>
    <n v="93115000"/>
  </r>
  <r>
    <x v="1"/>
    <x v="22"/>
    <x v="131"/>
    <x v="254"/>
    <n v="75566000"/>
    <n v="46651000"/>
    <n v="0"/>
    <n v="0"/>
    <n v="122217000"/>
  </r>
  <r>
    <x v="1"/>
    <x v="22"/>
    <x v="132"/>
    <x v="0"/>
    <n v="9857000"/>
    <n v="44444000"/>
    <n v="0"/>
    <n v="0"/>
    <n v="54301000"/>
  </r>
  <r>
    <x v="1"/>
    <x v="22"/>
    <x v="132"/>
    <x v="255"/>
    <n v="27903000"/>
    <n v="13379000"/>
    <n v="0"/>
    <n v="0"/>
    <n v="41282000"/>
  </r>
  <r>
    <x v="1"/>
    <x v="22"/>
    <x v="132"/>
    <x v="256"/>
    <n v="23354000"/>
    <n v="5642000"/>
    <n v="0"/>
    <n v="0"/>
    <n v="28996000"/>
  </r>
  <r>
    <x v="1"/>
    <x v="22"/>
    <x v="133"/>
    <x v="0"/>
    <n v="130684000"/>
    <n v="65158000"/>
    <n v="0"/>
    <n v="0"/>
    <n v="195842000"/>
  </r>
  <r>
    <x v="1"/>
    <x v="22"/>
    <x v="133"/>
    <x v="11"/>
    <n v="16975000"/>
    <n v="89164000"/>
    <n v="0"/>
    <n v="9639000"/>
    <n v="115778000"/>
  </r>
  <r>
    <x v="1"/>
    <x v="22"/>
    <x v="133"/>
    <x v="257"/>
    <n v="185188000"/>
    <n v="8610000"/>
    <n v="0"/>
    <n v="0"/>
    <n v="193798000"/>
  </r>
  <r>
    <x v="1"/>
    <x v="22"/>
    <x v="133"/>
    <x v="258"/>
    <n v="90421000"/>
    <n v="15662000"/>
    <n v="0"/>
    <n v="0"/>
    <n v="106083000"/>
  </r>
  <r>
    <x v="1"/>
    <x v="22"/>
    <x v="134"/>
    <x v="0"/>
    <n v="6807000"/>
    <n v="35978000"/>
    <n v="0"/>
    <n v="4168000"/>
    <n v="46953000"/>
  </r>
  <r>
    <x v="1"/>
    <x v="22"/>
    <x v="134"/>
    <x v="259"/>
    <n v="13308000"/>
    <n v="50441000"/>
    <n v="0"/>
    <n v="0"/>
    <n v="63749000"/>
  </r>
  <r>
    <x v="1"/>
    <x v="22"/>
    <x v="135"/>
    <x v="0"/>
    <n v="15093000"/>
    <n v="3400000"/>
    <n v="0"/>
    <n v="0"/>
    <n v="18493000"/>
  </r>
  <r>
    <x v="1"/>
    <x v="22"/>
    <x v="135"/>
    <x v="260"/>
    <n v="17088000"/>
    <n v="33617000"/>
    <n v="0"/>
    <n v="0"/>
    <n v="50705000"/>
  </r>
  <r>
    <x v="1"/>
    <x v="22"/>
    <x v="136"/>
    <x v="0"/>
    <n v="257573000"/>
    <n v="109835000"/>
    <n v="0"/>
    <n v="20000000"/>
    <n v="387408000"/>
  </r>
  <r>
    <x v="1"/>
    <x v="22"/>
    <x v="136"/>
    <x v="11"/>
    <n v="7435000"/>
    <n v="28720000"/>
    <n v="0"/>
    <n v="33851000"/>
    <n v="70006000"/>
  </r>
  <r>
    <x v="1"/>
    <x v="22"/>
    <x v="136"/>
    <x v="261"/>
    <n v="24579000"/>
    <n v="27719000"/>
    <n v="0"/>
    <n v="0"/>
    <n v="52298000"/>
  </r>
  <r>
    <x v="1"/>
    <x v="22"/>
    <x v="136"/>
    <x v="262"/>
    <n v="40342000"/>
    <n v="41684000"/>
    <n v="0"/>
    <n v="0"/>
    <n v="82026000"/>
  </r>
  <r>
    <x v="1"/>
    <x v="22"/>
    <x v="136"/>
    <x v="263"/>
    <n v="1959976000"/>
    <n v="11157642000"/>
    <n v="0"/>
    <n v="755000000"/>
    <n v="13872618000"/>
  </r>
  <r>
    <x v="2"/>
    <x v="22"/>
    <x v="130"/>
    <x v="0"/>
    <n v="472474000"/>
    <n v="674662000"/>
    <n v="0"/>
    <n v="165688000"/>
    <n v="1312824000"/>
  </r>
  <r>
    <x v="2"/>
    <x v="22"/>
    <x v="130"/>
    <x v="249"/>
    <n v="386023000"/>
    <n v="1000518000"/>
    <n v="2136000"/>
    <n v="0"/>
    <n v="1388677000"/>
  </r>
  <r>
    <x v="2"/>
    <x v="22"/>
    <x v="130"/>
    <x v="250"/>
    <n v="214474000"/>
    <n v="476745000"/>
    <n v="264000"/>
    <n v="14740000"/>
    <n v="706223000"/>
  </r>
  <r>
    <x v="2"/>
    <x v="22"/>
    <x v="130"/>
    <x v="251"/>
    <n v="349999000"/>
    <n v="1714829000"/>
    <n v="0"/>
    <n v="585909000"/>
    <n v="2650737000"/>
  </r>
  <r>
    <x v="2"/>
    <x v="22"/>
    <x v="130"/>
    <x v="252"/>
    <n v="328767000"/>
    <n v="120306000"/>
    <n v="0"/>
    <n v="61900000"/>
    <n v="510973000"/>
  </r>
  <r>
    <x v="2"/>
    <x v="22"/>
    <x v="130"/>
    <x v="253"/>
    <n v="16151000"/>
    <n v="67331000"/>
    <n v="0"/>
    <n v="0"/>
    <n v="83482000"/>
  </r>
  <r>
    <x v="2"/>
    <x v="22"/>
    <x v="131"/>
    <x v="0"/>
    <n v="56623000"/>
    <n v="106471000"/>
    <n v="0"/>
    <n v="18515000"/>
    <n v="181609000"/>
  </r>
  <r>
    <x v="2"/>
    <x v="22"/>
    <x v="131"/>
    <x v="250"/>
    <n v="37636000"/>
    <n v="31610000"/>
    <n v="0"/>
    <n v="0"/>
    <n v="69246000"/>
  </r>
  <r>
    <x v="2"/>
    <x v="22"/>
    <x v="131"/>
    <x v="254"/>
    <n v="73981000"/>
    <n v="45935000"/>
    <n v="0"/>
    <n v="0"/>
    <n v="119916000"/>
  </r>
  <r>
    <x v="2"/>
    <x v="22"/>
    <x v="132"/>
    <x v="0"/>
    <n v="7579000"/>
    <n v="51576000"/>
    <n v="0"/>
    <n v="3715000"/>
    <n v="62870000"/>
  </r>
  <r>
    <x v="2"/>
    <x v="22"/>
    <x v="132"/>
    <x v="255"/>
    <n v="24224000"/>
    <n v="34221000"/>
    <n v="0"/>
    <n v="0"/>
    <n v="58445000"/>
  </r>
  <r>
    <x v="2"/>
    <x v="22"/>
    <x v="132"/>
    <x v="256"/>
    <n v="22165000"/>
    <n v="13181000"/>
    <n v="0"/>
    <n v="400000"/>
    <n v="35746000"/>
  </r>
  <r>
    <x v="2"/>
    <x v="22"/>
    <x v="133"/>
    <x v="0"/>
    <n v="121740000"/>
    <n v="70676000"/>
    <n v="0"/>
    <n v="2192000"/>
    <n v="194608000"/>
  </r>
  <r>
    <x v="2"/>
    <x v="22"/>
    <x v="133"/>
    <x v="11"/>
    <n v="17682000"/>
    <n v="41008000"/>
    <n v="0"/>
    <n v="25637000"/>
    <n v="84327000"/>
  </r>
  <r>
    <x v="2"/>
    <x v="22"/>
    <x v="133"/>
    <x v="257"/>
    <n v="178843000"/>
    <n v="10055000"/>
    <n v="0"/>
    <n v="0"/>
    <n v="188898000"/>
  </r>
  <r>
    <x v="2"/>
    <x v="22"/>
    <x v="133"/>
    <x v="258"/>
    <n v="84045000"/>
    <n v="22877000"/>
    <n v="0"/>
    <n v="1385000"/>
    <n v="108307000"/>
  </r>
  <r>
    <x v="2"/>
    <x v="22"/>
    <x v="134"/>
    <x v="0"/>
    <n v="4510000"/>
    <n v="28166000"/>
    <n v="0"/>
    <n v="2580000"/>
    <n v="35256000"/>
  </r>
  <r>
    <x v="2"/>
    <x v="22"/>
    <x v="134"/>
    <x v="259"/>
    <n v="16914000"/>
    <n v="99954000"/>
    <n v="0"/>
    <n v="0"/>
    <n v="116868000"/>
  </r>
  <r>
    <x v="2"/>
    <x v="22"/>
    <x v="135"/>
    <x v="0"/>
    <n v="15164000"/>
    <n v="5294000"/>
    <n v="0"/>
    <n v="2170000"/>
    <n v="22628000"/>
  </r>
  <r>
    <x v="2"/>
    <x v="22"/>
    <x v="135"/>
    <x v="260"/>
    <n v="15360000"/>
    <n v="33252000"/>
    <n v="0"/>
    <n v="858000"/>
    <n v="49470000"/>
  </r>
  <r>
    <x v="2"/>
    <x v="22"/>
    <x v="136"/>
    <x v="0"/>
    <n v="193087000"/>
    <n v="114909000"/>
    <n v="0"/>
    <n v="58864000"/>
    <n v="366860000"/>
  </r>
  <r>
    <x v="2"/>
    <x v="22"/>
    <x v="136"/>
    <x v="11"/>
    <n v="6997000"/>
    <n v="11924000"/>
    <n v="0"/>
    <n v="49265000"/>
    <n v="68186000"/>
  </r>
  <r>
    <x v="2"/>
    <x v="22"/>
    <x v="136"/>
    <x v="261"/>
    <n v="22528000"/>
    <n v="27229000"/>
    <n v="0"/>
    <n v="0"/>
    <n v="49757000"/>
  </r>
  <r>
    <x v="2"/>
    <x v="22"/>
    <x v="136"/>
    <x v="262"/>
    <n v="43305000"/>
    <n v="40947000"/>
    <n v="0"/>
    <n v="0"/>
    <n v="84252000"/>
  </r>
  <r>
    <x v="2"/>
    <x v="22"/>
    <x v="136"/>
    <x v="263"/>
    <n v="1782919000"/>
    <n v="9704039000"/>
    <n v="0"/>
    <n v="918000000"/>
    <n v="12404958000"/>
  </r>
  <r>
    <x v="3"/>
    <x v="22"/>
    <x v="130"/>
    <x v="0"/>
    <n v="455366000"/>
    <n v="691601000"/>
    <n v="0"/>
    <n v="132550000"/>
    <n v="1279517000"/>
  </r>
  <r>
    <x v="3"/>
    <x v="22"/>
    <x v="130"/>
    <x v="249"/>
    <n v="355637000"/>
    <n v="375904000"/>
    <n v="2136000"/>
    <n v="0"/>
    <n v="733677000"/>
  </r>
  <r>
    <x v="3"/>
    <x v="22"/>
    <x v="130"/>
    <x v="250"/>
    <n v="211257000"/>
    <n v="230284000"/>
    <n v="264000"/>
    <n v="0"/>
    <n v="441805000"/>
  </r>
  <r>
    <x v="3"/>
    <x v="22"/>
    <x v="130"/>
    <x v="251"/>
    <n v="347067000"/>
    <n v="1170145000"/>
    <n v="0"/>
    <n v="315000000"/>
    <n v="1832212000"/>
  </r>
  <r>
    <x v="3"/>
    <x v="22"/>
    <x v="130"/>
    <x v="252"/>
    <n v="332167000"/>
    <n v="117142000"/>
    <n v="0"/>
    <n v="0"/>
    <n v="449309000"/>
  </r>
  <r>
    <x v="3"/>
    <x v="22"/>
    <x v="130"/>
    <x v="253"/>
    <n v="16597000"/>
    <n v="78526000"/>
    <n v="0"/>
    <n v="0"/>
    <n v="95123000"/>
  </r>
  <r>
    <x v="3"/>
    <x v="22"/>
    <x v="131"/>
    <x v="0"/>
    <n v="60934000"/>
    <n v="127176000"/>
    <n v="0"/>
    <n v="776000"/>
    <n v="188886000"/>
  </r>
  <r>
    <x v="3"/>
    <x v="22"/>
    <x v="131"/>
    <x v="250"/>
    <n v="37994000"/>
    <n v="40989000"/>
    <n v="0"/>
    <n v="0"/>
    <n v="78983000"/>
  </r>
  <r>
    <x v="3"/>
    <x v="22"/>
    <x v="131"/>
    <x v="254"/>
    <n v="68974000"/>
    <n v="48710000"/>
    <n v="0"/>
    <n v="0"/>
    <n v="117684000"/>
  </r>
  <r>
    <x v="3"/>
    <x v="22"/>
    <x v="132"/>
    <x v="0"/>
    <n v="8915000"/>
    <n v="46197000"/>
    <n v="0"/>
    <n v="3878000"/>
    <n v="58990000"/>
  </r>
  <r>
    <x v="3"/>
    <x v="22"/>
    <x v="132"/>
    <x v="255"/>
    <n v="25606000"/>
    <n v="13466000"/>
    <n v="0"/>
    <n v="0"/>
    <n v="39072000"/>
  </r>
  <r>
    <x v="3"/>
    <x v="22"/>
    <x v="132"/>
    <x v="256"/>
    <n v="19557000"/>
    <n v="5523000"/>
    <n v="0"/>
    <n v="0"/>
    <n v="25080000"/>
  </r>
  <r>
    <x v="3"/>
    <x v="22"/>
    <x v="133"/>
    <x v="0"/>
    <n v="121465000"/>
    <n v="63086000"/>
    <n v="0"/>
    <n v="9100000"/>
    <n v="193651000"/>
  </r>
  <r>
    <x v="3"/>
    <x v="22"/>
    <x v="133"/>
    <x v="11"/>
    <n v="19627000"/>
    <n v="39439000"/>
    <n v="0"/>
    <n v="22338000"/>
    <n v="81404000"/>
  </r>
  <r>
    <x v="3"/>
    <x v="22"/>
    <x v="133"/>
    <x v="257"/>
    <n v="189580000"/>
    <n v="88383000"/>
    <n v="0"/>
    <n v="0"/>
    <n v="277963000"/>
  </r>
  <r>
    <x v="3"/>
    <x v="22"/>
    <x v="133"/>
    <x v="258"/>
    <n v="35046000"/>
    <n v="21081000"/>
    <n v="0"/>
    <n v="0"/>
    <n v="56127000"/>
  </r>
  <r>
    <x v="3"/>
    <x v="22"/>
    <x v="134"/>
    <x v="0"/>
    <n v="4531000"/>
    <n v="15104000"/>
    <n v="0"/>
    <n v="977000"/>
    <n v="20612000"/>
  </r>
  <r>
    <x v="3"/>
    <x v="22"/>
    <x v="134"/>
    <x v="259"/>
    <n v="16942000"/>
    <n v="55986000"/>
    <n v="0"/>
    <n v="4566000"/>
    <n v="77494000"/>
  </r>
  <r>
    <x v="3"/>
    <x v="22"/>
    <x v="135"/>
    <x v="0"/>
    <n v="13507000"/>
    <n v="5449000"/>
    <n v="0"/>
    <n v="0"/>
    <n v="18956000"/>
  </r>
  <r>
    <x v="3"/>
    <x v="22"/>
    <x v="135"/>
    <x v="260"/>
    <n v="17648000"/>
    <n v="19977000"/>
    <n v="0"/>
    <n v="44329000"/>
    <n v="81954000"/>
  </r>
  <r>
    <x v="3"/>
    <x v="22"/>
    <x v="136"/>
    <x v="0"/>
    <n v="164041000"/>
    <n v="124438000"/>
    <n v="0"/>
    <n v="0"/>
    <n v="288479000"/>
  </r>
  <r>
    <x v="3"/>
    <x v="22"/>
    <x v="136"/>
    <x v="11"/>
    <n v="6456000"/>
    <n v="7909000"/>
    <n v="0"/>
    <n v="40748000"/>
    <n v="55113000"/>
  </r>
  <r>
    <x v="3"/>
    <x v="22"/>
    <x v="136"/>
    <x v="261"/>
    <n v="19552000"/>
    <n v="26748000"/>
    <n v="0"/>
    <n v="0"/>
    <n v="46300000"/>
  </r>
  <r>
    <x v="3"/>
    <x v="22"/>
    <x v="136"/>
    <x v="262"/>
    <n v="43464000"/>
    <n v="40223000"/>
    <n v="0"/>
    <n v="0"/>
    <n v="83687000"/>
  </r>
  <r>
    <x v="3"/>
    <x v="22"/>
    <x v="136"/>
    <x v="263"/>
    <n v="1768806000"/>
    <n v="10011758000"/>
    <n v="0"/>
    <n v="300520000"/>
    <n v="12081084000"/>
  </r>
  <r>
    <x v="4"/>
    <x v="22"/>
    <x v="130"/>
    <x v="0"/>
    <n v="376915000"/>
    <n v="725587000"/>
    <n v="0"/>
    <n v="79480000"/>
    <n v="1181982000"/>
  </r>
  <r>
    <x v="4"/>
    <x v="22"/>
    <x v="130"/>
    <x v="249"/>
    <n v="326685000"/>
    <n v="419610000"/>
    <n v="1068000"/>
    <n v="0"/>
    <n v="747363000"/>
  </r>
  <r>
    <x v="4"/>
    <x v="22"/>
    <x v="130"/>
    <x v="250"/>
    <n v="193211000"/>
    <n v="263285000"/>
    <n v="132000"/>
    <n v="0"/>
    <n v="456628000"/>
  </r>
  <r>
    <x v="4"/>
    <x v="22"/>
    <x v="130"/>
    <x v="251"/>
    <n v="311280000"/>
    <n v="943647000"/>
    <n v="0"/>
    <n v="991550000"/>
    <n v="2246477000"/>
  </r>
  <r>
    <x v="4"/>
    <x v="22"/>
    <x v="130"/>
    <x v="252"/>
    <n v="302431000"/>
    <n v="142762000"/>
    <n v="0"/>
    <n v="10860000"/>
    <n v="456053000"/>
  </r>
  <r>
    <x v="4"/>
    <x v="22"/>
    <x v="130"/>
    <x v="253"/>
    <n v="5943000"/>
    <n v="87656000"/>
    <n v="0"/>
    <n v="0"/>
    <n v="93599000"/>
  </r>
  <r>
    <x v="4"/>
    <x v="22"/>
    <x v="131"/>
    <x v="0"/>
    <n v="48011000"/>
    <n v="113256000"/>
    <n v="0"/>
    <n v="18200000"/>
    <n v="179467000"/>
  </r>
  <r>
    <x v="4"/>
    <x v="22"/>
    <x v="131"/>
    <x v="250"/>
    <n v="33390000"/>
    <n v="59217000"/>
    <n v="0"/>
    <n v="0"/>
    <n v="92607000"/>
  </r>
  <r>
    <x v="4"/>
    <x v="22"/>
    <x v="131"/>
    <x v="254"/>
    <n v="67909000"/>
    <n v="72389000"/>
    <n v="0"/>
    <n v="0"/>
    <n v="140298000"/>
  </r>
  <r>
    <x v="4"/>
    <x v="22"/>
    <x v="132"/>
    <x v="0"/>
    <n v="6542000"/>
    <n v="33459000"/>
    <n v="0"/>
    <n v="7314000"/>
    <n v="47315000"/>
  </r>
  <r>
    <x v="4"/>
    <x v="22"/>
    <x v="132"/>
    <x v="255"/>
    <n v="15883000"/>
    <n v="12687000"/>
    <n v="0"/>
    <n v="0"/>
    <n v="28570000"/>
  </r>
  <r>
    <x v="4"/>
    <x v="22"/>
    <x v="132"/>
    <x v="256"/>
    <n v="17084000"/>
    <n v="5424000"/>
    <n v="0"/>
    <n v="0"/>
    <n v="22508000"/>
  </r>
  <r>
    <x v="4"/>
    <x v="22"/>
    <x v="133"/>
    <x v="0"/>
    <s v=".."/>
    <s v=".."/>
    <s v=".."/>
    <s v=".."/>
    <s v=".."/>
  </r>
  <r>
    <x v="4"/>
    <x v="22"/>
    <x v="133"/>
    <x v="11"/>
    <s v=".."/>
    <s v=".."/>
    <s v=".."/>
    <s v=".."/>
    <s v=".."/>
  </r>
  <r>
    <x v="4"/>
    <x v="22"/>
    <x v="133"/>
    <x v="257"/>
    <s v=".."/>
    <s v=".."/>
    <s v=".."/>
    <s v=".."/>
    <s v=".."/>
  </r>
  <r>
    <x v="4"/>
    <x v="22"/>
    <x v="133"/>
    <x v="258"/>
    <s v=".."/>
    <s v=".."/>
    <s v=".."/>
    <s v=".."/>
    <s v=".."/>
  </r>
  <r>
    <x v="4"/>
    <x v="22"/>
    <x v="134"/>
    <x v="0"/>
    <n v="4703000"/>
    <n v="8454000"/>
    <n v="2000"/>
    <n v="3451000"/>
    <n v="16610000"/>
  </r>
  <r>
    <x v="4"/>
    <x v="22"/>
    <x v="134"/>
    <x v="259"/>
    <n v="15623000"/>
    <n v="68971000"/>
    <n v="0"/>
    <n v="3737000"/>
    <n v="88331000"/>
  </r>
  <r>
    <x v="4"/>
    <x v="22"/>
    <x v="135"/>
    <x v="0"/>
    <n v="15769000"/>
    <n v="1738000"/>
    <n v="0"/>
    <n v="0"/>
    <n v="17507000"/>
  </r>
  <r>
    <x v="4"/>
    <x v="22"/>
    <x v="135"/>
    <x v="260"/>
    <n v="16690000"/>
    <n v="22754000"/>
    <n v="0"/>
    <n v="7080000"/>
    <n v="46524000"/>
  </r>
  <r>
    <x v="4"/>
    <x v="22"/>
    <x v="136"/>
    <x v="0"/>
    <s v=".."/>
    <s v=".."/>
    <s v=".."/>
    <s v=".."/>
    <s v=".."/>
  </r>
  <r>
    <x v="4"/>
    <x v="22"/>
    <x v="136"/>
    <x v="11"/>
    <s v=".."/>
    <s v=".."/>
    <s v=".."/>
    <s v=".."/>
    <s v=".."/>
  </r>
  <r>
    <x v="4"/>
    <x v="22"/>
    <x v="136"/>
    <x v="261"/>
    <s v=".."/>
    <s v=".."/>
    <s v=".."/>
    <s v=".."/>
    <s v=".."/>
  </r>
  <r>
    <x v="4"/>
    <x v="22"/>
    <x v="136"/>
    <x v="262"/>
    <s v=".."/>
    <s v=".."/>
    <s v=".."/>
    <s v=".."/>
    <s v=".."/>
  </r>
  <r>
    <x v="4"/>
    <x v="22"/>
    <x v="136"/>
    <x v="263"/>
    <s v=".."/>
    <s v=".."/>
    <s v=".."/>
    <s v=".."/>
    <s v=".."/>
  </r>
  <r>
    <x v="0"/>
    <x v="23"/>
    <x v="137"/>
    <x v="0"/>
    <n v="1183857000"/>
    <n v="944816000"/>
    <n v="7068000"/>
    <n v="123880000"/>
    <n v="2259621000"/>
  </r>
  <r>
    <x v="0"/>
    <x v="23"/>
    <x v="137"/>
    <x v="11"/>
    <n v="82738000"/>
    <n v="62943000"/>
    <n v="0"/>
    <n v="2926974000"/>
    <n v="3072655000"/>
  </r>
  <r>
    <x v="0"/>
    <x v="23"/>
    <x v="137"/>
    <x v="264"/>
    <n v="324528000"/>
    <n v="11211133000"/>
    <n v="820000"/>
    <n v="11583212000"/>
    <n v="23119693000"/>
  </r>
  <r>
    <x v="0"/>
    <x v="23"/>
    <x v="137"/>
    <x v="265"/>
    <n v="0"/>
    <n v="0"/>
    <n v="0"/>
    <n v="3874980000"/>
    <n v="3874980000"/>
  </r>
  <r>
    <x v="0"/>
    <x v="23"/>
    <x v="137"/>
    <x v="266"/>
    <n v="0"/>
    <n v="0"/>
    <n v="0"/>
    <n v="2606410000"/>
    <n v="2606410000"/>
  </r>
  <r>
    <x v="0"/>
    <x v="23"/>
    <x v="137"/>
    <x v="267"/>
    <n v="661729000"/>
    <n v="1596583000"/>
    <n v="0"/>
    <n v="1280000000"/>
    <n v="3538312000"/>
  </r>
  <r>
    <x v="0"/>
    <x v="23"/>
    <x v="137"/>
    <x v="268"/>
    <n v="200544000"/>
    <n v="11513470000"/>
    <n v="0"/>
    <n v="4256031000"/>
    <n v="15970045000"/>
  </r>
  <r>
    <x v="0"/>
    <x v="23"/>
    <x v="138"/>
    <x v="0"/>
    <n v="22207000"/>
    <n v="17595000"/>
    <n v="0"/>
    <n v="2475000"/>
    <n v="42277000"/>
  </r>
  <r>
    <x v="0"/>
    <x v="23"/>
    <x v="138"/>
    <x v="269"/>
    <n v="33488000"/>
    <n v="452000"/>
    <n v="0"/>
    <n v="0"/>
    <n v="33940000"/>
  </r>
  <r>
    <x v="0"/>
    <x v="23"/>
    <x v="138"/>
    <x v="270"/>
    <n v="92505000"/>
    <n v="47551000"/>
    <n v="0"/>
    <n v="0"/>
    <n v="140056000"/>
  </r>
  <r>
    <x v="0"/>
    <x v="23"/>
    <x v="139"/>
    <x v="0"/>
    <n v="63900000"/>
    <n v="96120000"/>
    <n v="0"/>
    <n v="0"/>
    <n v="160020000"/>
  </r>
  <r>
    <x v="0"/>
    <x v="23"/>
    <x v="139"/>
    <x v="11"/>
    <n v="11508000"/>
    <n v="3014000"/>
    <n v="0"/>
    <n v="0"/>
    <n v="14522000"/>
  </r>
  <r>
    <x v="0"/>
    <x v="23"/>
    <x v="139"/>
    <x v="271"/>
    <n v="9846000"/>
    <n v="1526000"/>
    <n v="0"/>
    <n v="0"/>
    <n v="11372000"/>
  </r>
  <r>
    <x v="0"/>
    <x v="23"/>
    <x v="139"/>
    <x v="272"/>
    <n v="355818000"/>
    <n v="252469000"/>
    <n v="0"/>
    <n v="115000000"/>
    <n v="723287000"/>
  </r>
  <r>
    <x v="0"/>
    <x v="23"/>
    <x v="140"/>
    <x v="0"/>
    <n v="11621000"/>
    <n v="4977000"/>
    <n v="0"/>
    <n v="0"/>
    <n v="16598000"/>
  </r>
  <r>
    <x v="0"/>
    <x v="23"/>
    <x v="140"/>
    <x v="273"/>
    <n v="10269000"/>
    <n v="6218000"/>
    <n v="0"/>
    <n v="0"/>
    <n v="16487000"/>
  </r>
  <r>
    <x v="0"/>
    <x v="23"/>
    <x v="141"/>
    <x v="0"/>
    <n v="28779000"/>
    <n v="197448000"/>
    <n v="0"/>
    <n v="0"/>
    <n v="226227000"/>
  </r>
  <r>
    <x v="0"/>
    <x v="23"/>
    <x v="141"/>
    <x v="274"/>
    <n v="83277000"/>
    <n v="3284000"/>
    <n v="0"/>
    <n v="0"/>
    <n v="86561000"/>
  </r>
  <r>
    <x v="0"/>
    <x v="23"/>
    <x v="142"/>
    <x v="0"/>
    <n v="4414241000"/>
    <n v="728507000"/>
    <n v="0"/>
    <n v="36414000"/>
    <n v="5179162000"/>
  </r>
  <r>
    <x v="0"/>
    <x v="23"/>
    <x v="142"/>
    <x v="11"/>
    <n v="3019939000"/>
    <n v="107302000"/>
    <n v="0"/>
    <n v="0"/>
    <n v="3127241000"/>
  </r>
  <r>
    <x v="0"/>
    <x v="23"/>
    <x v="142"/>
    <x v="275"/>
    <n v="1612596000"/>
    <n v="166708000"/>
    <n v="0"/>
    <n v="2761000000"/>
    <n v="4540304000"/>
  </r>
  <r>
    <x v="0"/>
    <x v="23"/>
    <x v="142"/>
    <x v="276"/>
    <n v="2109157000"/>
    <n v="1604762000"/>
    <n v="0"/>
    <n v="45000000"/>
    <n v="3758919000"/>
  </r>
  <r>
    <x v="0"/>
    <x v="23"/>
    <x v="142"/>
    <x v="277"/>
    <n v="1277391000"/>
    <n v="40767000"/>
    <n v="0"/>
    <n v="0"/>
    <n v="1318158000"/>
  </r>
  <r>
    <x v="0"/>
    <x v="23"/>
    <x v="142"/>
    <x v="278"/>
    <n v="1129357000"/>
    <n v="247453000"/>
    <n v="0"/>
    <n v="0"/>
    <n v="1376810000"/>
  </r>
  <r>
    <x v="0"/>
    <x v="23"/>
    <x v="143"/>
    <x v="0"/>
    <n v="7889000"/>
    <n v="10184000"/>
    <n v="0"/>
    <n v="0"/>
    <n v="18073000"/>
  </r>
  <r>
    <x v="0"/>
    <x v="23"/>
    <x v="143"/>
    <x v="279"/>
    <n v="9412000"/>
    <n v="6590000"/>
    <n v="0"/>
    <n v="0"/>
    <n v="16002000"/>
  </r>
  <r>
    <x v="1"/>
    <x v="23"/>
    <x v="137"/>
    <x v="0"/>
    <n v="1144535000"/>
    <n v="942676000"/>
    <n v="7068000"/>
    <n v="0"/>
    <n v="2094279000"/>
  </r>
  <r>
    <x v="1"/>
    <x v="23"/>
    <x v="137"/>
    <x v="11"/>
    <n v="150902000"/>
    <n v="503831000"/>
    <n v="0"/>
    <n v="6348930000"/>
    <n v="7003663000"/>
  </r>
  <r>
    <x v="1"/>
    <x v="23"/>
    <x v="137"/>
    <x v="264"/>
    <n v="311426000"/>
    <n v="11098484000"/>
    <n v="820000"/>
    <n v="37863374000"/>
    <n v="49274104000"/>
  </r>
  <r>
    <x v="1"/>
    <x v="23"/>
    <x v="137"/>
    <x v="265"/>
    <n v="0"/>
    <n v="0"/>
    <n v="0"/>
    <n v="4946000000"/>
    <n v="4946000000"/>
  </r>
  <r>
    <x v="1"/>
    <x v="23"/>
    <x v="137"/>
    <x v="266"/>
    <n v="0"/>
    <n v="0"/>
    <n v="0"/>
    <n v="562410000"/>
    <n v="562410000"/>
  </r>
  <r>
    <x v="1"/>
    <x v="23"/>
    <x v="137"/>
    <x v="267"/>
    <n v="595659000"/>
    <n v="1597248000"/>
    <n v="0"/>
    <n v="66000000"/>
    <n v="2258907000"/>
  </r>
  <r>
    <x v="1"/>
    <x v="23"/>
    <x v="137"/>
    <x v="268"/>
    <n v="192562000"/>
    <n v="3776063000"/>
    <n v="0"/>
    <n v="2769552000"/>
    <n v="6738177000"/>
  </r>
  <r>
    <x v="1"/>
    <x v="23"/>
    <x v="138"/>
    <x v="0"/>
    <n v="19269000"/>
    <n v="28063000"/>
    <n v="0"/>
    <n v="41015000"/>
    <n v="88347000"/>
  </r>
  <r>
    <x v="1"/>
    <x v="23"/>
    <x v="138"/>
    <x v="269"/>
    <n v="28475000"/>
    <n v="452000"/>
    <n v="0"/>
    <n v="0"/>
    <n v="28927000"/>
  </r>
  <r>
    <x v="1"/>
    <x v="23"/>
    <x v="138"/>
    <x v="270"/>
    <n v="34041000"/>
    <n v="52551000"/>
    <n v="0"/>
    <n v="0"/>
    <n v="86592000"/>
  </r>
  <r>
    <x v="1"/>
    <x v="23"/>
    <x v="139"/>
    <x v="0"/>
    <n v="49206000"/>
    <n v="96120000"/>
    <n v="0"/>
    <n v="0"/>
    <n v="145326000"/>
  </r>
  <r>
    <x v="1"/>
    <x v="23"/>
    <x v="139"/>
    <x v="11"/>
    <n v="9916000"/>
    <n v="3014000"/>
    <n v="0"/>
    <n v="0"/>
    <n v="12930000"/>
  </r>
  <r>
    <x v="1"/>
    <x v="23"/>
    <x v="139"/>
    <x v="271"/>
    <n v="15663000"/>
    <n v="1526000"/>
    <n v="0"/>
    <n v="0"/>
    <n v="17189000"/>
  </r>
  <r>
    <x v="1"/>
    <x v="23"/>
    <x v="139"/>
    <x v="272"/>
    <n v="333185000"/>
    <n v="252469000"/>
    <n v="0"/>
    <n v="4717000"/>
    <n v="590371000"/>
  </r>
  <r>
    <x v="1"/>
    <x v="23"/>
    <x v="140"/>
    <x v="0"/>
    <n v="10940000"/>
    <n v="5576000"/>
    <n v="0"/>
    <n v="1995000"/>
    <n v="18511000"/>
  </r>
  <r>
    <x v="1"/>
    <x v="23"/>
    <x v="140"/>
    <x v="273"/>
    <n v="11602000"/>
    <n v="6218000"/>
    <n v="0"/>
    <n v="0"/>
    <n v="17820000"/>
  </r>
  <r>
    <x v="1"/>
    <x v="23"/>
    <x v="141"/>
    <x v="0"/>
    <n v="31960000"/>
    <n v="188205000"/>
    <n v="0"/>
    <n v="12605000"/>
    <n v="232770000"/>
  </r>
  <r>
    <x v="1"/>
    <x v="23"/>
    <x v="141"/>
    <x v="274"/>
    <n v="82006000"/>
    <n v="3284000"/>
    <n v="0"/>
    <n v="0"/>
    <n v="85290000"/>
  </r>
  <r>
    <x v="1"/>
    <x v="23"/>
    <x v="142"/>
    <x v="0"/>
    <n v="1728730000"/>
    <n v="699707000"/>
    <n v="0"/>
    <n v="0"/>
    <n v="2428437000"/>
  </r>
  <r>
    <x v="1"/>
    <x v="23"/>
    <x v="142"/>
    <x v="11"/>
    <n v="2675410000"/>
    <n v="107302000"/>
    <n v="0"/>
    <n v="190285000"/>
    <n v="2972997000"/>
  </r>
  <r>
    <x v="1"/>
    <x v="23"/>
    <x v="142"/>
    <x v="275"/>
    <n v="1529486000"/>
    <n v="166708000"/>
    <n v="0"/>
    <n v="5000000"/>
    <n v="1701194000"/>
  </r>
  <r>
    <x v="1"/>
    <x v="23"/>
    <x v="142"/>
    <x v="276"/>
    <n v="2004215000"/>
    <n v="1504762000"/>
    <n v="0"/>
    <n v="22500000"/>
    <n v="3531477000"/>
  </r>
  <r>
    <x v="1"/>
    <x v="23"/>
    <x v="142"/>
    <x v="277"/>
    <n v="1213134000"/>
    <n v="40767000"/>
    <n v="0"/>
    <n v="0"/>
    <n v="1253901000"/>
  </r>
  <r>
    <x v="1"/>
    <x v="23"/>
    <x v="142"/>
    <x v="278"/>
    <n v="1073772000"/>
    <n v="247453000"/>
    <n v="0"/>
    <n v="0"/>
    <n v="1321225000"/>
  </r>
  <r>
    <x v="1"/>
    <x v="23"/>
    <x v="143"/>
    <x v="0"/>
    <n v="7999000"/>
    <n v="10404000"/>
    <n v="0"/>
    <n v="119000"/>
    <n v="18522000"/>
  </r>
  <r>
    <x v="1"/>
    <x v="23"/>
    <x v="143"/>
    <x v="279"/>
    <n v="9708000"/>
    <n v="6590000"/>
    <n v="0"/>
    <n v="0"/>
    <n v="16298000"/>
  </r>
  <r>
    <x v="2"/>
    <x v="23"/>
    <x v="137"/>
    <x v="0"/>
    <n v="990065000"/>
    <n v="1060276000"/>
    <n v="7888000"/>
    <n v="30250000"/>
    <n v="2088479000"/>
  </r>
  <r>
    <x v="2"/>
    <x v="23"/>
    <x v="137"/>
    <x v="11"/>
    <n v="101407000"/>
    <n v="1101139000"/>
    <n v="0"/>
    <n v="9646944000"/>
    <n v="10849490000"/>
  </r>
  <r>
    <x v="2"/>
    <x v="23"/>
    <x v="137"/>
    <x v="264"/>
    <n v="285562000"/>
    <n v="11751634000"/>
    <n v="0"/>
    <n v="49398498000"/>
    <n v="61435694000"/>
  </r>
  <r>
    <x v="2"/>
    <x v="23"/>
    <x v="137"/>
    <x v="265"/>
    <n v="0"/>
    <n v="0"/>
    <n v="0"/>
    <n v="2446468000"/>
    <n v="2446468000"/>
  </r>
  <r>
    <x v="2"/>
    <x v="23"/>
    <x v="137"/>
    <x v="266"/>
    <n v="0"/>
    <n v="0"/>
    <n v="0"/>
    <n v="572506000"/>
    <n v="572506000"/>
  </r>
  <r>
    <x v="2"/>
    <x v="23"/>
    <x v="137"/>
    <x v="267"/>
    <n v="531848000"/>
    <n v="1370259000"/>
    <n v="0"/>
    <n v="2749400000"/>
    <n v="4651507000"/>
  </r>
  <r>
    <x v="2"/>
    <x v="23"/>
    <x v="137"/>
    <x v="268"/>
    <n v="164056000"/>
    <n v="294212000"/>
    <n v="0"/>
    <n v="562272000"/>
    <n v="1020540000"/>
  </r>
  <r>
    <x v="2"/>
    <x v="23"/>
    <x v="138"/>
    <x v="0"/>
    <n v="18674000"/>
    <n v="20078000"/>
    <n v="0"/>
    <n v="1376000"/>
    <n v="40128000"/>
  </r>
  <r>
    <x v="2"/>
    <x v="23"/>
    <x v="138"/>
    <x v="269"/>
    <n v="23853000"/>
    <n v="2444000"/>
    <n v="0"/>
    <n v="0"/>
    <n v="26297000"/>
  </r>
  <r>
    <x v="2"/>
    <x v="23"/>
    <x v="138"/>
    <x v="270"/>
    <n v="20007000"/>
    <n v="54691000"/>
    <n v="0"/>
    <n v="0"/>
    <n v="74698000"/>
  </r>
  <r>
    <x v="2"/>
    <x v="23"/>
    <x v="139"/>
    <x v="0"/>
    <n v="46425000"/>
    <n v="144210000"/>
    <n v="0"/>
    <n v="0"/>
    <n v="190635000"/>
  </r>
  <r>
    <x v="2"/>
    <x v="23"/>
    <x v="139"/>
    <x v="11"/>
    <n v="9344000"/>
    <n v="2964000"/>
    <n v="0"/>
    <n v="0"/>
    <n v="12308000"/>
  </r>
  <r>
    <x v="2"/>
    <x v="23"/>
    <x v="139"/>
    <x v="271"/>
    <n v="11189000"/>
    <n v="1499000"/>
    <n v="0"/>
    <n v="0"/>
    <n v="12688000"/>
  </r>
  <r>
    <x v="2"/>
    <x v="23"/>
    <x v="139"/>
    <x v="272"/>
    <n v="307545000"/>
    <n v="248141000"/>
    <n v="0"/>
    <n v="0"/>
    <n v="555686000"/>
  </r>
  <r>
    <x v="2"/>
    <x v="23"/>
    <x v="140"/>
    <x v="0"/>
    <n v="10525000"/>
    <n v="4462000"/>
    <n v="0"/>
    <n v="0"/>
    <n v="14987000"/>
  </r>
  <r>
    <x v="2"/>
    <x v="23"/>
    <x v="140"/>
    <x v="273"/>
    <n v="11031000"/>
    <n v="7127000"/>
    <n v="0"/>
    <n v="4783000"/>
    <n v="22941000"/>
  </r>
  <r>
    <x v="2"/>
    <x v="23"/>
    <x v="141"/>
    <x v="0"/>
    <n v="39807000"/>
    <n v="12353000"/>
    <n v="0"/>
    <n v="0"/>
    <n v="52160000"/>
  </r>
  <r>
    <x v="2"/>
    <x v="23"/>
    <x v="141"/>
    <x v="274"/>
    <n v="64385000"/>
    <n v="3207000"/>
    <n v="0"/>
    <n v="0"/>
    <n v="67592000"/>
  </r>
  <r>
    <x v="2"/>
    <x v="23"/>
    <x v="142"/>
    <x v="0"/>
    <n v="1914511000"/>
    <n v="762001000"/>
    <n v="0"/>
    <n v="174825000"/>
    <n v="2851337000"/>
  </r>
  <r>
    <x v="2"/>
    <x v="23"/>
    <x v="142"/>
    <x v="11"/>
    <n v="1913583000"/>
    <n v="104418000"/>
    <n v="0"/>
    <n v="147000000"/>
    <n v="2165001000"/>
  </r>
  <r>
    <x v="2"/>
    <x v="23"/>
    <x v="142"/>
    <x v="275"/>
    <n v="899072000"/>
    <n v="163097000"/>
    <n v="0"/>
    <n v="0"/>
    <n v="1062169000"/>
  </r>
  <r>
    <x v="2"/>
    <x v="23"/>
    <x v="142"/>
    <x v="276"/>
    <n v="1879242000"/>
    <n v="1469214000"/>
    <n v="0"/>
    <n v="3375374000"/>
    <n v="6723830000"/>
  </r>
  <r>
    <x v="2"/>
    <x v="23"/>
    <x v="142"/>
    <x v="277"/>
    <n v="815453000"/>
    <n v="39988000"/>
    <n v="0"/>
    <n v="550000000"/>
    <n v="1405441000"/>
  </r>
  <r>
    <x v="2"/>
    <x v="23"/>
    <x v="142"/>
    <x v="278"/>
    <n v="751104000"/>
    <n v="241436000"/>
    <n v="0"/>
    <n v="21000000"/>
    <n v="1013540000"/>
  </r>
  <r>
    <x v="2"/>
    <x v="23"/>
    <x v="143"/>
    <x v="0"/>
    <n v="9361000"/>
    <n v="7649000"/>
    <n v="0"/>
    <n v="6438000"/>
    <n v="23448000"/>
  </r>
  <r>
    <x v="2"/>
    <x v="23"/>
    <x v="143"/>
    <x v="279"/>
    <n v="9382000"/>
    <n v="6476000"/>
    <n v="0"/>
    <n v="0"/>
    <n v="15858000"/>
  </r>
  <r>
    <x v="3"/>
    <x v="23"/>
    <x v="137"/>
    <x v="0"/>
    <n v="927289000"/>
    <n v="1663104000"/>
    <n v="7068000"/>
    <n v="229153000"/>
    <n v="2826614000"/>
  </r>
  <r>
    <x v="3"/>
    <x v="23"/>
    <x v="137"/>
    <x v="11"/>
    <n v="74214000"/>
    <n v="522477000"/>
    <n v="0"/>
    <n v="14540244000"/>
    <n v="15136935000"/>
  </r>
  <r>
    <x v="3"/>
    <x v="23"/>
    <x v="137"/>
    <x v="264"/>
    <n v="285562000"/>
    <n v="5969130000"/>
    <n v="820000"/>
    <n v="19900373000"/>
    <n v="26155885000"/>
  </r>
  <r>
    <x v="3"/>
    <x v="23"/>
    <x v="137"/>
    <x v="265"/>
    <n v="0"/>
    <n v="0"/>
    <n v="0"/>
    <n v="3869125000"/>
    <n v="3869125000"/>
  </r>
  <r>
    <x v="3"/>
    <x v="23"/>
    <x v="137"/>
    <x v="266"/>
    <n v="0"/>
    <n v="0"/>
    <n v="0"/>
    <n v="1787083000"/>
    <n v="1787083000"/>
  </r>
  <r>
    <x v="3"/>
    <x v="23"/>
    <x v="137"/>
    <x v="267"/>
    <n v="509439000"/>
    <n v="1549581000"/>
    <n v="0"/>
    <n v="116609000"/>
    <n v="2175629000"/>
  </r>
  <r>
    <x v="3"/>
    <x v="23"/>
    <x v="137"/>
    <x v="268"/>
    <n v="169441000"/>
    <n v="628448000"/>
    <n v="0"/>
    <n v="1491282000"/>
    <n v="2289171000"/>
  </r>
  <r>
    <x v="3"/>
    <x v="23"/>
    <x v="138"/>
    <x v="0"/>
    <n v="19657000"/>
    <n v="16872000"/>
    <n v="0"/>
    <n v="5300000"/>
    <n v="41829000"/>
  </r>
  <r>
    <x v="3"/>
    <x v="23"/>
    <x v="138"/>
    <x v="269"/>
    <n v="22586000"/>
    <n v="435000"/>
    <n v="0"/>
    <n v="0"/>
    <n v="23021000"/>
  </r>
  <r>
    <x v="3"/>
    <x v="23"/>
    <x v="138"/>
    <x v="270"/>
    <n v="23139000"/>
    <n v="64237000"/>
    <n v="0"/>
    <n v="0"/>
    <n v="87376000"/>
  </r>
  <r>
    <x v="3"/>
    <x v="23"/>
    <x v="139"/>
    <x v="0"/>
    <n v="43852000"/>
    <n v="100328000"/>
    <n v="0"/>
    <n v="106442000"/>
    <n v="250622000"/>
  </r>
  <r>
    <x v="3"/>
    <x v="23"/>
    <x v="139"/>
    <x v="11"/>
    <n v="8218000"/>
    <n v="3284000"/>
    <n v="0"/>
    <n v="0"/>
    <n v="11502000"/>
  </r>
  <r>
    <x v="3"/>
    <x v="23"/>
    <x v="139"/>
    <x v="271"/>
    <n v="9613000"/>
    <n v="1581000"/>
    <n v="0"/>
    <n v="0"/>
    <n v="11194000"/>
  </r>
  <r>
    <x v="3"/>
    <x v="23"/>
    <x v="139"/>
    <x v="272"/>
    <n v="297446000"/>
    <n v="265286000"/>
    <n v="0"/>
    <n v="93993000"/>
    <n v="656725000"/>
  </r>
  <r>
    <x v="3"/>
    <x v="23"/>
    <x v="140"/>
    <x v="0"/>
    <n v="10973000"/>
    <n v="6296000"/>
    <n v="0"/>
    <n v="0"/>
    <n v="17269000"/>
  </r>
  <r>
    <x v="3"/>
    <x v="23"/>
    <x v="140"/>
    <x v="273"/>
    <n v="10822000"/>
    <n v="9464000"/>
    <n v="0"/>
    <n v="0"/>
    <n v="20286000"/>
  </r>
  <r>
    <x v="3"/>
    <x v="23"/>
    <x v="141"/>
    <x v="0"/>
    <n v="30898000"/>
    <n v="7775000"/>
    <n v="0"/>
    <n v="255001000"/>
    <n v="293674000"/>
  </r>
  <r>
    <x v="3"/>
    <x v="23"/>
    <x v="141"/>
    <x v="274"/>
    <n v="52209000"/>
    <n v="3166000"/>
    <n v="0"/>
    <n v="0"/>
    <n v="55375000"/>
  </r>
  <r>
    <x v="3"/>
    <x v="23"/>
    <x v="142"/>
    <x v="0"/>
    <n v="2070850000"/>
    <n v="699584000"/>
    <n v="0"/>
    <n v="449946000"/>
    <n v="3220380000"/>
  </r>
  <r>
    <x v="3"/>
    <x v="23"/>
    <x v="142"/>
    <x v="11"/>
    <n v="1125257000"/>
    <n v="102560000"/>
    <n v="0"/>
    <n v="0"/>
    <n v="1227817000"/>
  </r>
  <r>
    <x v="3"/>
    <x v="23"/>
    <x v="142"/>
    <x v="275"/>
    <n v="874803000"/>
    <n v="160774000"/>
    <n v="0"/>
    <n v="58500000"/>
    <n v="1094077000"/>
  </r>
  <r>
    <x v="3"/>
    <x v="23"/>
    <x v="142"/>
    <x v="276"/>
    <n v="1848965000"/>
    <n v="1446321000"/>
    <n v="0"/>
    <n v="696400000"/>
    <n v="3991686000"/>
  </r>
  <r>
    <x v="3"/>
    <x v="23"/>
    <x v="142"/>
    <x v="277"/>
    <n v="932459000"/>
    <n v="39487000"/>
    <n v="0"/>
    <n v="0"/>
    <n v="971946000"/>
  </r>
  <r>
    <x v="3"/>
    <x v="23"/>
    <x v="142"/>
    <x v="278"/>
    <n v="746539000"/>
    <n v="239921000"/>
    <n v="0"/>
    <n v="432464000"/>
    <n v="1418924000"/>
  </r>
  <r>
    <x v="3"/>
    <x v="23"/>
    <x v="143"/>
    <x v="0"/>
    <n v="7386000"/>
    <n v="8509000"/>
    <n v="0"/>
    <n v="2866000"/>
    <n v="18761000"/>
  </r>
  <r>
    <x v="3"/>
    <x v="23"/>
    <x v="143"/>
    <x v="279"/>
    <n v="9246000"/>
    <n v="6936000"/>
    <n v="0"/>
    <n v="209000"/>
    <n v="16391000"/>
  </r>
  <r>
    <x v="4"/>
    <x v="23"/>
    <x v="137"/>
    <x v="0"/>
    <n v="776573000"/>
    <n v="1718790000"/>
    <n v="6800000"/>
    <n v="526040000"/>
    <n v="3028203000"/>
  </r>
  <r>
    <x v="4"/>
    <x v="23"/>
    <x v="137"/>
    <x v="11"/>
    <n v="70222000"/>
    <n v="43430000"/>
    <n v="0"/>
    <n v="0"/>
    <n v="113652000"/>
  </r>
  <r>
    <x v="4"/>
    <x v="23"/>
    <x v="137"/>
    <x v="264"/>
    <n v="273585000"/>
    <n v="7234855000"/>
    <n v="820000"/>
    <n v="16549464000"/>
    <n v="24058724000"/>
  </r>
  <r>
    <x v="4"/>
    <x v="23"/>
    <x v="137"/>
    <x v="265"/>
    <n v="0"/>
    <n v="0"/>
    <n v="0"/>
    <n v="9784662000"/>
    <n v="9784662000"/>
  </r>
  <r>
    <x v="4"/>
    <x v="23"/>
    <x v="137"/>
    <x v="266"/>
    <n v="0"/>
    <n v="0"/>
    <n v="0"/>
    <n v="5464300000"/>
    <n v="5464300000"/>
  </r>
  <r>
    <x v="4"/>
    <x v="23"/>
    <x v="137"/>
    <x v="267"/>
    <n v="465521000"/>
    <n v="1221823000"/>
    <n v="0"/>
    <n v="3120000"/>
    <n v="1690464000"/>
  </r>
  <r>
    <x v="4"/>
    <x v="23"/>
    <x v="137"/>
    <x v="268"/>
    <n v="157515000"/>
    <n v="984772000"/>
    <n v="0"/>
    <n v="6192200000"/>
    <n v="7334487000"/>
  </r>
  <r>
    <x v="4"/>
    <x v="23"/>
    <x v="138"/>
    <x v="0"/>
    <n v="15986000"/>
    <n v="20414000"/>
    <n v="0"/>
    <n v="2050000"/>
    <n v="38450000"/>
  </r>
  <r>
    <x v="4"/>
    <x v="23"/>
    <x v="138"/>
    <x v="269"/>
    <n v="19095000"/>
    <n v="477000"/>
    <n v="0"/>
    <n v="5000000"/>
    <n v="24572000"/>
  </r>
  <r>
    <x v="4"/>
    <x v="23"/>
    <x v="138"/>
    <x v="270"/>
    <n v="6828000"/>
    <n v="56049000"/>
    <n v="0"/>
    <n v="2000000"/>
    <n v="64877000"/>
  </r>
  <r>
    <x v="4"/>
    <x v="23"/>
    <x v="139"/>
    <x v="0"/>
    <n v="45774000"/>
    <n v="112350000"/>
    <n v="0"/>
    <n v="16600000"/>
    <n v="174724000"/>
  </r>
  <r>
    <x v="4"/>
    <x v="23"/>
    <x v="139"/>
    <x v="11"/>
    <n v="8861000"/>
    <n v="4744000"/>
    <n v="0"/>
    <n v="0"/>
    <n v="13605000"/>
  </r>
  <r>
    <x v="4"/>
    <x v="23"/>
    <x v="139"/>
    <x v="271"/>
    <n v="7778000"/>
    <n v="2283000"/>
    <n v="0"/>
    <n v="0"/>
    <n v="10061000"/>
  </r>
  <r>
    <x v="4"/>
    <x v="23"/>
    <x v="139"/>
    <x v="272"/>
    <n v="271413000"/>
    <n v="392984000"/>
    <n v="0"/>
    <n v="177782000"/>
    <n v="842179000"/>
  </r>
  <r>
    <x v="4"/>
    <x v="23"/>
    <x v="140"/>
    <x v="0"/>
    <n v="8219000"/>
    <n v="10185000"/>
    <n v="0"/>
    <n v="6000000"/>
    <n v="24404000"/>
  </r>
  <r>
    <x v="4"/>
    <x v="23"/>
    <x v="140"/>
    <x v="273"/>
    <n v="9789000"/>
    <n v="49296000"/>
    <n v="0"/>
    <n v="2200000"/>
    <n v="61285000"/>
  </r>
  <r>
    <x v="4"/>
    <x v="23"/>
    <x v="141"/>
    <x v="0"/>
    <n v="16652000"/>
    <n v="10376000"/>
    <n v="0"/>
    <n v="2750000"/>
    <n v="29778000"/>
  </r>
  <r>
    <x v="4"/>
    <x v="23"/>
    <x v="141"/>
    <x v="274"/>
    <n v="24385000"/>
    <n v="4574000"/>
    <n v="0"/>
    <n v="298000000"/>
    <n v="326959000"/>
  </r>
  <r>
    <x v="4"/>
    <x v="23"/>
    <x v="142"/>
    <x v="0"/>
    <n v="1723585000"/>
    <n v="567619000"/>
    <n v="0"/>
    <n v="684378000"/>
    <n v="2975582000"/>
  </r>
  <r>
    <x v="4"/>
    <x v="23"/>
    <x v="142"/>
    <x v="11"/>
    <n v="146867000"/>
    <n v="103786000"/>
    <n v="0"/>
    <n v="0"/>
    <n v="250653000"/>
  </r>
  <r>
    <x v="4"/>
    <x v="23"/>
    <x v="142"/>
    <x v="275"/>
    <n v="515824000"/>
    <n v="148299000"/>
    <n v="0"/>
    <n v="853521000"/>
    <n v="1517644000"/>
  </r>
  <r>
    <x v="4"/>
    <x v="23"/>
    <x v="142"/>
    <x v="276"/>
    <n v="1177294000"/>
    <n v="1093192000"/>
    <n v="0"/>
    <n v="2758701000"/>
    <n v="5029187000"/>
  </r>
  <r>
    <x v="4"/>
    <x v="23"/>
    <x v="142"/>
    <x v="277"/>
    <n v="380273000"/>
    <n v="40267000"/>
    <n v="0"/>
    <n v="65000000"/>
    <n v="485540000"/>
  </r>
  <r>
    <x v="4"/>
    <x v="23"/>
    <x v="142"/>
    <x v="278"/>
    <n v="396736000"/>
    <n v="183954000"/>
    <n v="0"/>
    <n v="2386193000"/>
    <n v="2966883000"/>
  </r>
  <r>
    <x v="4"/>
    <x v="23"/>
    <x v="143"/>
    <x v="0"/>
    <n v="6768000"/>
    <n v="5576000"/>
    <n v="0"/>
    <n v="0"/>
    <n v="12344000"/>
  </r>
  <r>
    <x v="4"/>
    <x v="23"/>
    <x v="143"/>
    <x v="279"/>
    <n v="8842000"/>
    <n v="6656000"/>
    <n v="0"/>
    <n v="1100000"/>
    <n v="16598000"/>
  </r>
  <r>
    <x v="0"/>
    <x v="24"/>
    <x v="144"/>
    <x v="0"/>
    <n v="301108000"/>
    <n v="147601000"/>
    <n v="0"/>
    <n v="266940000"/>
    <n v="715649000"/>
  </r>
  <r>
    <x v="0"/>
    <x v="24"/>
    <x v="144"/>
    <x v="11"/>
    <n v="54449000"/>
    <n v="12717000"/>
    <n v="0"/>
    <n v="5025000"/>
    <n v="72191000"/>
  </r>
  <r>
    <x v="0"/>
    <x v="24"/>
    <x v="144"/>
    <x v="280"/>
    <n v="287831000"/>
    <n v="254530000"/>
    <n v="0"/>
    <n v="0"/>
    <n v="542361000"/>
  </r>
  <r>
    <x v="0"/>
    <x v="24"/>
    <x v="144"/>
    <x v="281"/>
    <n v="147176000"/>
    <n v="23885000"/>
    <n v="0"/>
    <n v="0"/>
    <n v="171061000"/>
  </r>
  <r>
    <x v="0"/>
    <x v="24"/>
    <x v="144"/>
    <x v="282"/>
    <n v="127891000"/>
    <n v="90739000"/>
    <n v="0"/>
    <n v="0"/>
    <n v="218630000"/>
  </r>
  <r>
    <x v="0"/>
    <x v="24"/>
    <x v="145"/>
    <x v="0"/>
    <n v="111468000"/>
    <n v="80262000"/>
    <n v="0"/>
    <n v="13440000"/>
    <n v="205170000"/>
  </r>
  <r>
    <x v="0"/>
    <x v="24"/>
    <x v="145"/>
    <x v="100"/>
    <n v="113759000"/>
    <n v="202062000"/>
    <n v="0"/>
    <n v="0"/>
    <n v="315821000"/>
  </r>
  <r>
    <x v="0"/>
    <x v="24"/>
    <x v="146"/>
    <x v="0"/>
    <n v="8213000"/>
    <n v="8258000"/>
    <n v="2000"/>
    <n v="3064000"/>
    <n v="19537000"/>
  </r>
  <r>
    <x v="0"/>
    <x v="24"/>
    <x v="146"/>
    <x v="283"/>
    <n v="7907000"/>
    <n v="7468000"/>
    <n v="6000"/>
    <n v="0"/>
    <n v="15381000"/>
  </r>
  <r>
    <x v="0"/>
    <x v="24"/>
    <x v="147"/>
    <x v="0"/>
    <n v="35630000"/>
    <n v="62536000"/>
    <n v="0"/>
    <n v="0"/>
    <n v="98166000"/>
  </r>
  <r>
    <x v="0"/>
    <x v="24"/>
    <x v="147"/>
    <x v="284"/>
    <n v="81542000"/>
    <n v="21186000"/>
    <n v="0"/>
    <n v="5954000"/>
    <n v="108682000"/>
  </r>
  <r>
    <x v="0"/>
    <x v="24"/>
    <x v="148"/>
    <x v="0"/>
    <n v="10053000"/>
    <n v="11751000"/>
    <n v="0"/>
    <n v="0"/>
    <n v="21804000"/>
  </r>
  <r>
    <x v="0"/>
    <x v="24"/>
    <x v="148"/>
    <x v="285"/>
    <n v="14014000"/>
    <n v="9108000"/>
    <n v="0"/>
    <n v="95000"/>
    <n v="23217000"/>
  </r>
  <r>
    <x v="0"/>
    <x v="24"/>
    <x v="148"/>
    <x v="286"/>
    <n v="4887000"/>
    <n v="9595000"/>
    <n v="0"/>
    <n v="0"/>
    <n v="14482000"/>
  </r>
  <r>
    <x v="0"/>
    <x v="24"/>
    <x v="149"/>
    <x v="0"/>
    <n v="229370000"/>
    <n v="603247000"/>
    <n v="0"/>
    <n v="0"/>
    <n v="832617000"/>
  </r>
  <r>
    <x v="0"/>
    <x v="24"/>
    <x v="149"/>
    <x v="11"/>
    <n v="64869000"/>
    <n v="170615000"/>
    <n v="0"/>
    <n v="934239000"/>
    <n v="1169723000"/>
  </r>
  <r>
    <x v="0"/>
    <x v="24"/>
    <x v="149"/>
    <x v="287"/>
    <n v="844131000"/>
    <n v="2309320000"/>
    <n v="0"/>
    <n v="457210000"/>
    <n v="3610661000"/>
  </r>
  <r>
    <x v="0"/>
    <x v="24"/>
    <x v="149"/>
    <x v="288"/>
    <n v="71193000"/>
    <n v="86144000"/>
    <n v="0"/>
    <n v="0"/>
    <n v="157337000"/>
  </r>
  <r>
    <x v="0"/>
    <x v="24"/>
    <x v="149"/>
    <x v="289"/>
    <n v="157033000"/>
    <n v="5002593000"/>
    <n v="0"/>
    <n v="50247000"/>
    <n v="5209873000"/>
  </r>
  <r>
    <x v="0"/>
    <x v="24"/>
    <x v="150"/>
    <x v="0"/>
    <n v="31647000"/>
    <n v="14699000"/>
    <n v="0"/>
    <n v="0"/>
    <n v="46346000"/>
  </r>
  <r>
    <x v="0"/>
    <x v="24"/>
    <x v="150"/>
    <x v="11"/>
    <n v="4593000"/>
    <n v="5806000"/>
    <n v="0"/>
    <n v="3338000"/>
    <n v="13737000"/>
  </r>
  <r>
    <x v="0"/>
    <x v="24"/>
    <x v="150"/>
    <x v="290"/>
    <n v="15888000"/>
    <n v="3320000"/>
    <n v="0"/>
    <n v="0"/>
    <n v="19208000"/>
  </r>
  <r>
    <x v="0"/>
    <x v="24"/>
    <x v="150"/>
    <x v="291"/>
    <n v="8226000"/>
    <n v="1752000"/>
    <n v="0"/>
    <n v="0"/>
    <n v="9978000"/>
  </r>
  <r>
    <x v="0"/>
    <x v="24"/>
    <x v="150"/>
    <x v="292"/>
    <n v="2716000"/>
    <n v="1634000"/>
    <n v="0"/>
    <n v="0"/>
    <n v="4350000"/>
  </r>
  <r>
    <x v="1"/>
    <x v="24"/>
    <x v="144"/>
    <x v="0"/>
    <n v="324257000"/>
    <n v="129288000"/>
    <n v="0"/>
    <n v="105251000"/>
    <n v="558796000"/>
  </r>
  <r>
    <x v="1"/>
    <x v="24"/>
    <x v="144"/>
    <x v="11"/>
    <n v="45904000"/>
    <n v="15132000"/>
    <n v="0"/>
    <n v="13457000"/>
    <n v="74493000"/>
  </r>
  <r>
    <x v="1"/>
    <x v="24"/>
    <x v="144"/>
    <x v="280"/>
    <n v="277512000"/>
    <n v="419874000"/>
    <n v="0"/>
    <n v="1312000"/>
    <n v="698698000"/>
  </r>
  <r>
    <x v="1"/>
    <x v="24"/>
    <x v="144"/>
    <x v="281"/>
    <n v="145833000"/>
    <n v="23885000"/>
    <n v="0"/>
    <n v="0"/>
    <n v="169718000"/>
  </r>
  <r>
    <x v="1"/>
    <x v="24"/>
    <x v="144"/>
    <x v="282"/>
    <n v="125724000"/>
    <n v="90739000"/>
    <n v="0"/>
    <n v="0"/>
    <n v="216463000"/>
  </r>
  <r>
    <x v="1"/>
    <x v="24"/>
    <x v="145"/>
    <x v="0"/>
    <n v="102717000"/>
    <n v="78045000"/>
    <n v="0"/>
    <n v="7965000"/>
    <n v="188727000"/>
  </r>
  <r>
    <x v="1"/>
    <x v="24"/>
    <x v="145"/>
    <x v="100"/>
    <n v="109169000"/>
    <n v="202062000"/>
    <n v="0"/>
    <n v="0"/>
    <n v="311231000"/>
  </r>
  <r>
    <x v="1"/>
    <x v="24"/>
    <x v="146"/>
    <x v="0"/>
    <n v="5712000"/>
    <n v="8840000"/>
    <n v="2000"/>
    <n v="615000"/>
    <n v="15169000"/>
  </r>
  <r>
    <x v="1"/>
    <x v="24"/>
    <x v="146"/>
    <x v="283"/>
    <n v="7721000"/>
    <n v="5169000"/>
    <n v="6000"/>
    <n v="0"/>
    <n v="12896000"/>
  </r>
  <r>
    <x v="1"/>
    <x v="24"/>
    <x v="147"/>
    <x v="0"/>
    <n v="34799000"/>
    <n v="62536000"/>
    <n v="0"/>
    <n v="0"/>
    <n v="97335000"/>
  </r>
  <r>
    <x v="1"/>
    <x v="24"/>
    <x v="147"/>
    <x v="284"/>
    <n v="68863000"/>
    <n v="18400000"/>
    <n v="0"/>
    <n v="8200000"/>
    <n v="95463000"/>
  </r>
  <r>
    <x v="1"/>
    <x v="24"/>
    <x v="148"/>
    <x v="0"/>
    <n v="9803000"/>
    <n v="16525000"/>
    <n v="0"/>
    <n v="6421000"/>
    <n v="32749000"/>
  </r>
  <r>
    <x v="1"/>
    <x v="24"/>
    <x v="148"/>
    <x v="285"/>
    <n v="12426000"/>
    <n v="2178000"/>
    <n v="0"/>
    <n v="0"/>
    <n v="14604000"/>
  </r>
  <r>
    <x v="1"/>
    <x v="24"/>
    <x v="148"/>
    <x v="286"/>
    <n v="5124000"/>
    <n v="9189000"/>
    <n v="0"/>
    <n v="0"/>
    <n v="14313000"/>
  </r>
  <r>
    <x v="1"/>
    <x v="24"/>
    <x v="149"/>
    <x v="0"/>
    <n v="187434000"/>
    <n v="603247000"/>
    <n v="0"/>
    <n v="0"/>
    <n v="790681000"/>
  </r>
  <r>
    <x v="1"/>
    <x v="24"/>
    <x v="149"/>
    <x v="11"/>
    <n v="58509000"/>
    <n v="196134000"/>
    <n v="0"/>
    <n v="281317000"/>
    <n v="535960000"/>
  </r>
  <r>
    <x v="1"/>
    <x v="24"/>
    <x v="149"/>
    <x v="287"/>
    <n v="792435000"/>
    <n v="1618951000"/>
    <n v="0"/>
    <n v="20057000"/>
    <n v="2431443000"/>
  </r>
  <r>
    <x v="1"/>
    <x v="24"/>
    <x v="149"/>
    <x v="288"/>
    <n v="63321000"/>
    <n v="86144000"/>
    <n v="0"/>
    <n v="0"/>
    <n v="149465000"/>
  </r>
  <r>
    <x v="1"/>
    <x v="24"/>
    <x v="149"/>
    <x v="289"/>
    <n v="144122000"/>
    <n v="3553984000"/>
    <n v="0"/>
    <n v="977122000"/>
    <n v="4675228000"/>
  </r>
  <r>
    <x v="1"/>
    <x v="24"/>
    <x v="150"/>
    <x v="0"/>
    <n v="28102000"/>
    <n v="14130000"/>
    <n v="0"/>
    <n v="0"/>
    <n v="42232000"/>
  </r>
  <r>
    <x v="1"/>
    <x v="24"/>
    <x v="150"/>
    <x v="11"/>
    <n v="3742000"/>
    <n v="9549000"/>
    <n v="0"/>
    <n v="2723000"/>
    <n v="16014000"/>
  </r>
  <r>
    <x v="1"/>
    <x v="24"/>
    <x v="150"/>
    <x v="290"/>
    <n v="14656000"/>
    <n v="3320000"/>
    <n v="0"/>
    <n v="0"/>
    <n v="17976000"/>
  </r>
  <r>
    <x v="1"/>
    <x v="24"/>
    <x v="150"/>
    <x v="291"/>
    <n v="8999000"/>
    <n v="1752000"/>
    <n v="0"/>
    <n v="0"/>
    <n v="10751000"/>
  </r>
  <r>
    <x v="1"/>
    <x v="24"/>
    <x v="150"/>
    <x v="292"/>
    <n v="3057000"/>
    <n v="1634000"/>
    <n v="0"/>
    <n v="0"/>
    <n v="4691000"/>
  </r>
  <r>
    <x v="2"/>
    <x v="24"/>
    <x v="144"/>
    <x v="0"/>
    <n v="300060000"/>
    <n v="99702000"/>
    <n v="0"/>
    <n v="32873000"/>
    <n v="432635000"/>
  </r>
  <r>
    <x v="2"/>
    <x v="24"/>
    <x v="144"/>
    <x v="11"/>
    <n v="46708000"/>
    <n v="18585000"/>
    <n v="0"/>
    <n v="600000"/>
    <n v="65893000"/>
  </r>
  <r>
    <x v="2"/>
    <x v="24"/>
    <x v="144"/>
    <x v="280"/>
    <n v="266765000"/>
    <n v="602286000"/>
    <n v="0"/>
    <n v="2187000"/>
    <n v="871238000"/>
  </r>
  <r>
    <x v="2"/>
    <x v="24"/>
    <x v="144"/>
    <x v="281"/>
    <n v="138924000"/>
    <n v="23485000"/>
    <n v="0"/>
    <n v="0"/>
    <n v="162409000"/>
  </r>
  <r>
    <x v="2"/>
    <x v="24"/>
    <x v="144"/>
    <x v="282"/>
    <n v="126983000"/>
    <n v="89428000"/>
    <n v="0"/>
    <n v="0"/>
    <n v="216411000"/>
  </r>
  <r>
    <x v="2"/>
    <x v="24"/>
    <x v="145"/>
    <x v="0"/>
    <n v="61655000"/>
    <n v="65416000"/>
    <n v="0"/>
    <n v="9897000"/>
    <n v="136968000"/>
  </r>
  <r>
    <x v="2"/>
    <x v="24"/>
    <x v="145"/>
    <x v="100"/>
    <n v="102060000"/>
    <n v="243932000"/>
    <n v="0"/>
    <n v="0"/>
    <n v="345992000"/>
  </r>
  <r>
    <x v="2"/>
    <x v="24"/>
    <x v="146"/>
    <x v="0"/>
    <n v="7191000"/>
    <n v="6817000"/>
    <n v="2000"/>
    <n v="213000"/>
    <n v="14223000"/>
  </r>
  <r>
    <x v="2"/>
    <x v="24"/>
    <x v="146"/>
    <x v="283"/>
    <n v="10451000"/>
    <n v="6993000"/>
    <n v="6000"/>
    <n v="0"/>
    <n v="17450000"/>
  </r>
  <r>
    <x v="2"/>
    <x v="24"/>
    <x v="147"/>
    <x v="0"/>
    <n v="32610000"/>
    <n v="60776000"/>
    <n v="0"/>
    <n v="0"/>
    <n v="93386000"/>
  </r>
  <r>
    <x v="2"/>
    <x v="24"/>
    <x v="147"/>
    <x v="284"/>
    <n v="65745000"/>
    <n v="25025000"/>
    <n v="0"/>
    <n v="9321000"/>
    <n v="100091000"/>
  </r>
  <r>
    <x v="2"/>
    <x v="24"/>
    <x v="148"/>
    <x v="0"/>
    <n v="8830000"/>
    <n v="10846000"/>
    <n v="0"/>
    <n v="0"/>
    <n v="19676000"/>
  </r>
  <r>
    <x v="2"/>
    <x v="24"/>
    <x v="148"/>
    <x v="285"/>
    <n v="10476000"/>
    <n v="5559000"/>
    <n v="0"/>
    <n v="6700000"/>
    <n v="22735000"/>
  </r>
  <r>
    <x v="2"/>
    <x v="24"/>
    <x v="148"/>
    <x v="286"/>
    <n v="4424000"/>
    <n v="10475000"/>
    <n v="0"/>
    <n v="0"/>
    <n v="14899000"/>
  </r>
  <r>
    <x v="2"/>
    <x v="24"/>
    <x v="149"/>
    <x v="0"/>
    <n v="166577000"/>
    <n v="597523000"/>
    <n v="0"/>
    <n v="0"/>
    <n v="764100000"/>
  </r>
  <r>
    <x v="2"/>
    <x v="24"/>
    <x v="149"/>
    <x v="11"/>
    <n v="61994000"/>
    <n v="132290000"/>
    <n v="0"/>
    <n v="701193000"/>
    <n v="895477000"/>
  </r>
  <r>
    <x v="2"/>
    <x v="24"/>
    <x v="149"/>
    <x v="287"/>
    <n v="771965000"/>
    <n v="4405446000"/>
    <n v="0"/>
    <n v="18690000"/>
    <n v="5196101000"/>
  </r>
  <r>
    <x v="2"/>
    <x v="24"/>
    <x v="149"/>
    <x v="288"/>
    <n v="63748000"/>
    <n v="95229000"/>
    <n v="0"/>
    <n v="0"/>
    <n v="158977000"/>
  </r>
  <r>
    <x v="2"/>
    <x v="24"/>
    <x v="149"/>
    <x v="289"/>
    <n v="143234000"/>
    <n v="641740000"/>
    <n v="0"/>
    <n v="1513000000"/>
    <n v="2297974000"/>
  </r>
  <r>
    <x v="2"/>
    <x v="24"/>
    <x v="150"/>
    <x v="0"/>
    <n v="24253000"/>
    <n v="13460000"/>
    <n v="0"/>
    <n v="0"/>
    <n v="37713000"/>
  </r>
  <r>
    <x v="2"/>
    <x v="24"/>
    <x v="150"/>
    <x v="11"/>
    <n v="3494000"/>
    <n v="1889000"/>
    <n v="0"/>
    <n v="2920000"/>
    <n v="8303000"/>
  </r>
  <r>
    <x v="2"/>
    <x v="24"/>
    <x v="150"/>
    <x v="290"/>
    <n v="14436000"/>
    <n v="5107000"/>
    <n v="0"/>
    <n v="0"/>
    <n v="19543000"/>
  </r>
  <r>
    <x v="2"/>
    <x v="24"/>
    <x v="150"/>
    <x v="291"/>
    <n v="7043000"/>
    <n v="1706000"/>
    <n v="0"/>
    <n v="0"/>
    <n v="8749000"/>
  </r>
  <r>
    <x v="2"/>
    <x v="24"/>
    <x v="150"/>
    <x v="292"/>
    <n v="3192000"/>
    <n v="1590000"/>
    <n v="0"/>
    <n v="0"/>
    <n v="4782000"/>
  </r>
  <r>
    <x v="3"/>
    <x v="24"/>
    <x v="144"/>
    <x v="0"/>
    <n v="278766000"/>
    <n v="103111000"/>
    <n v="0"/>
    <n v="64722000"/>
    <n v="446599000"/>
  </r>
  <r>
    <x v="3"/>
    <x v="24"/>
    <x v="144"/>
    <x v="11"/>
    <n v="43190000"/>
    <n v="17088000"/>
    <n v="0"/>
    <n v="49991000"/>
    <n v="110269000"/>
  </r>
  <r>
    <x v="3"/>
    <x v="24"/>
    <x v="144"/>
    <x v="280"/>
    <n v="260038000"/>
    <n v="342635000"/>
    <n v="0"/>
    <n v="0"/>
    <n v="602673000"/>
  </r>
  <r>
    <x v="3"/>
    <x v="24"/>
    <x v="144"/>
    <x v="281"/>
    <n v="134520000"/>
    <n v="24533000"/>
    <n v="0"/>
    <n v="0"/>
    <n v="159053000"/>
  </r>
  <r>
    <x v="3"/>
    <x v="24"/>
    <x v="144"/>
    <x v="282"/>
    <n v="126725000"/>
    <n v="92868000"/>
    <n v="0"/>
    <n v="0"/>
    <n v="219593000"/>
  </r>
  <r>
    <x v="3"/>
    <x v="24"/>
    <x v="145"/>
    <x v="0"/>
    <s v=".."/>
    <s v=".."/>
    <s v=".."/>
    <s v=".."/>
    <s v=".."/>
  </r>
  <r>
    <x v="3"/>
    <x v="24"/>
    <x v="145"/>
    <x v="100"/>
    <s v=".."/>
    <s v=".."/>
    <s v=".."/>
    <s v=".."/>
    <s v=".."/>
  </r>
  <r>
    <x v="3"/>
    <x v="24"/>
    <x v="146"/>
    <x v="0"/>
    <n v="11552000"/>
    <n v="6575000"/>
    <n v="2000"/>
    <n v="415000"/>
    <n v="18544000"/>
  </r>
  <r>
    <x v="3"/>
    <x v="24"/>
    <x v="146"/>
    <x v="283"/>
    <n v="10478000"/>
    <n v="7269000"/>
    <n v="6000"/>
    <n v="0"/>
    <n v="17753000"/>
  </r>
  <r>
    <x v="3"/>
    <x v="24"/>
    <x v="147"/>
    <x v="0"/>
    <n v="35915000"/>
    <n v="47683000"/>
    <n v="0"/>
    <n v="0"/>
    <n v="83598000"/>
  </r>
  <r>
    <x v="3"/>
    <x v="24"/>
    <x v="147"/>
    <x v="284"/>
    <n v="54601000"/>
    <n v="14334000"/>
    <n v="0"/>
    <n v="4801000"/>
    <n v="73736000"/>
  </r>
  <r>
    <x v="3"/>
    <x v="24"/>
    <x v="148"/>
    <x v="0"/>
    <n v="7025000"/>
    <n v="10550000"/>
    <n v="0"/>
    <n v="0"/>
    <n v="17575000"/>
  </r>
  <r>
    <x v="3"/>
    <x v="24"/>
    <x v="148"/>
    <x v="285"/>
    <n v="3891000"/>
    <n v="3575000"/>
    <n v="0"/>
    <n v="350000"/>
    <n v="7816000"/>
  </r>
  <r>
    <x v="3"/>
    <x v="24"/>
    <x v="148"/>
    <x v="286"/>
    <n v="3088000"/>
    <n v="7892000"/>
    <n v="0"/>
    <n v="2015000"/>
    <n v="12995000"/>
  </r>
  <r>
    <x v="3"/>
    <x v="24"/>
    <x v="149"/>
    <x v="0"/>
    <n v="163872000"/>
    <n v="536474000"/>
    <n v="0"/>
    <n v="0"/>
    <n v="700346000"/>
  </r>
  <r>
    <x v="3"/>
    <x v="24"/>
    <x v="149"/>
    <x v="11"/>
    <n v="53436000"/>
    <n v="118226000"/>
    <n v="0"/>
    <n v="256000000"/>
    <n v="427662000"/>
  </r>
  <r>
    <x v="3"/>
    <x v="24"/>
    <x v="149"/>
    <x v="287"/>
    <n v="711099000"/>
    <n v="2136660000"/>
    <n v="0"/>
    <n v="0"/>
    <n v="2847759000"/>
  </r>
  <r>
    <x v="3"/>
    <x v="24"/>
    <x v="149"/>
    <x v="288"/>
    <n v="60211000"/>
    <n v="99889000"/>
    <n v="0"/>
    <n v="0"/>
    <n v="160100000"/>
  </r>
  <r>
    <x v="3"/>
    <x v="24"/>
    <x v="149"/>
    <x v="289"/>
    <n v="131869000"/>
    <n v="292359000"/>
    <n v="0"/>
    <n v="2069000000"/>
    <n v="2493228000"/>
  </r>
  <r>
    <x v="3"/>
    <x v="24"/>
    <x v="150"/>
    <x v="0"/>
    <n v="26718000"/>
    <n v="9804000"/>
    <n v="0"/>
    <n v="0"/>
    <n v="36522000"/>
  </r>
  <r>
    <x v="3"/>
    <x v="24"/>
    <x v="150"/>
    <x v="11"/>
    <n v="3468000"/>
    <n v="2889000"/>
    <n v="0"/>
    <n v="3140000"/>
    <n v="9497000"/>
  </r>
  <r>
    <x v="3"/>
    <x v="24"/>
    <x v="150"/>
    <x v="290"/>
    <n v="12225000"/>
    <n v="3976000"/>
    <n v="0"/>
    <n v="0"/>
    <n v="16201000"/>
  </r>
  <r>
    <x v="3"/>
    <x v="24"/>
    <x v="150"/>
    <x v="291"/>
    <n v="7029000"/>
    <n v="2406000"/>
    <n v="0"/>
    <n v="0"/>
    <n v="9435000"/>
  </r>
  <r>
    <x v="3"/>
    <x v="24"/>
    <x v="150"/>
    <x v="292"/>
    <n v="5657000"/>
    <n v="2035000"/>
    <n v="0"/>
    <n v="0"/>
    <n v="7692000"/>
  </r>
  <r>
    <x v="4"/>
    <x v="24"/>
    <x v="144"/>
    <x v="0"/>
    <n v="249655000"/>
    <n v="107734000"/>
    <n v="0"/>
    <n v="3850000"/>
    <n v="361239000"/>
  </r>
  <r>
    <x v="4"/>
    <x v="24"/>
    <x v="144"/>
    <x v="11"/>
    <n v="28703000"/>
    <n v="25689000"/>
    <n v="0"/>
    <n v="17813000"/>
    <n v="72205000"/>
  </r>
  <r>
    <x v="4"/>
    <x v="24"/>
    <x v="144"/>
    <x v="280"/>
    <n v="219596000"/>
    <n v="1996554000"/>
    <n v="0"/>
    <n v="0"/>
    <n v="2216150000"/>
  </r>
  <r>
    <x v="4"/>
    <x v="24"/>
    <x v="144"/>
    <x v="281"/>
    <n v="123588000"/>
    <n v="34427000"/>
    <n v="0"/>
    <n v="0"/>
    <n v="158015000"/>
  </r>
  <r>
    <x v="4"/>
    <x v="24"/>
    <x v="144"/>
    <x v="282"/>
    <n v="114164000"/>
    <n v="130323000"/>
    <n v="0"/>
    <n v="0"/>
    <n v="244487000"/>
  </r>
  <r>
    <x v="4"/>
    <x v="24"/>
    <x v="145"/>
    <x v="0"/>
    <s v=".."/>
    <s v=".."/>
    <s v=".."/>
    <s v=".."/>
    <s v=".."/>
  </r>
  <r>
    <x v="4"/>
    <x v="24"/>
    <x v="145"/>
    <x v="100"/>
    <s v=".."/>
    <s v=".."/>
    <s v=".."/>
    <s v=".."/>
    <s v=".."/>
  </r>
  <r>
    <x v="4"/>
    <x v="24"/>
    <x v="146"/>
    <x v="0"/>
    <n v="5025000"/>
    <n v="6560000"/>
    <n v="2000"/>
    <n v="692000"/>
    <n v="12279000"/>
  </r>
  <r>
    <x v="4"/>
    <x v="24"/>
    <x v="146"/>
    <x v="283"/>
    <n v="8139000"/>
    <n v="7934000"/>
    <n v="6000"/>
    <n v="35000"/>
    <n v="16114000"/>
  </r>
  <r>
    <x v="4"/>
    <x v="24"/>
    <x v="147"/>
    <x v="0"/>
    <n v="27868000"/>
    <n v="50992000"/>
    <n v="0"/>
    <n v="1852000"/>
    <n v="80712000"/>
  </r>
  <r>
    <x v="4"/>
    <x v="24"/>
    <x v="147"/>
    <x v="284"/>
    <n v="46445000"/>
    <n v="18266000"/>
    <n v="0"/>
    <n v="1900000"/>
    <n v="66611000"/>
  </r>
  <r>
    <x v="4"/>
    <x v="24"/>
    <x v="148"/>
    <x v="0"/>
    <n v="4403000"/>
    <n v="7430000"/>
    <n v="0"/>
    <n v="1076000"/>
    <n v="12909000"/>
  </r>
  <r>
    <x v="4"/>
    <x v="24"/>
    <x v="148"/>
    <x v="285"/>
    <n v="6109000"/>
    <n v="3350000"/>
    <n v="0"/>
    <n v="0"/>
    <n v="9459000"/>
  </r>
  <r>
    <x v="4"/>
    <x v="24"/>
    <x v="148"/>
    <x v="286"/>
    <n v="641000"/>
    <n v="6571000"/>
    <n v="0"/>
    <n v="4153000"/>
    <n v="11365000"/>
  </r>
  <r>
    <x v="4"/>
    <x v="24"/>
    <x v="149"/>
    <x v="0"/>
    <n v="155533000"/>
    <n v="500305000"/>
    <n v="0"/>
    <n v="0"/>
    <n v="655838000"/>
  </r>
  <r>
    <x v="4"/>
    <x v="24"/>
    <x v="149"/>
    <x v="11"/>
    <n v="39997000"/>
    <n v="110808000"/>
    <n v="0"/>
    <n v="473109000"/>
    <n v="623914000"/>
  </r>
  <r>
    <x v="4"/>
    <x v="24"/>
    <x v="149"/>
    <x v="287"/>
    <n v="606286000"/>
    <n v="1124624000"/>
    <n v="0"/>
    <n v="81975000"/>
    <n v="1812885000"/>
  </r>
  <r>
    <x v="4"/>
    <x v="24"/>
    <x v="149"/>
    <x v="288"/>
    <n v="39670000"/>
    <n v="115959000"/>
    <n v="0"/>
    <n v="0"/>
    <n v="155629000"/>
  </r>
  <r>
    <x v="4"/>
    <x v="24"/>
    <x v="149"/>
    <x v="289"/>
    <n v="101125000"/>
    <n v="353086000"/>
    <n v="0"/>
    <n v="1900000000"/>
    <n v="2354211000"/>
  </r>
  <r>
    <x v="4"/>
    <x v="24"/>
    <x v="150"/>
    <x v="0"/>
    <n v="19648000"/>
    <n v="7170000"/>
    <n v="0"/>
    <n v="0"/>
    <n v="26818000"/>
  </r>
  <r>
    <x v="4"/>
    <x v="24"/>
    <x v="150"/>
    <x v="11"/>
    <n v="2324000"/>
    <n v="2451000"/>
    <n v="0"/>
    <n v="2574000"/>
    <n v="7349000"/>
  </r>
  <r>
    <x v="4"/>
    <x v="24"/>
    <x v="150"/>
    <x v="290"/>
    <n v="10709000"/>
    <n v="4558000"/>
    <n v="0"/>
    <n v="0"/>
    <n v="15267000"/>
  </r>
  <r>
    <x v="4"/>
    <x v="24"/>
    <x v="150"/>
    <x v="291"/>
    <n v="5479000"/>
    <n v="2779000"/>
    <n v="0"/>
    <n v="0"/>
    <n v="8258000"/>
  </r>
  <r>
    <x v="4"/>
    <x v="24"/>
    <x v="150"/>
    <x v="292"/>
    <n v="5212000"/>
    <n v="2316000"/>
    <n v="0"/>
    <n v="0"/>
    <n v="7528000"/>
  </r>
  <r>
    <x v="0"/>
    <x v="25"/>
    <x v="151"/>
    <x v="0"/>
    <n v="122469000"/>
    <n v="127459000"/>
    <n v="0"/>
    <n v="0"/>
    <n v="249928000"/>
  </r>
  <r>
    <x v="0"/>
    <x v="25"/>
    <x v="151"/>
    <x v="293"/>
    <n v="24678000"/>
    <n v="186601000"/>
    <n v="0"/>
    <n v="365914000"/>
    <n v="577193000"/>
  </r>
  <r>
    <x v="0"/>
    <x v="25"/>
    <x v="152"/>
    <x v="0"/>
    <n v="46304000"/>
    <n v="49206000"/>
    <n v="0"/>
    <n v="8000000"/>
    <n v="103510000"/>
  </r>
  <r>
    <x v="0"/>
    <x v="25"/>
    <x v="152"/>
    <x v="294"/>
    <n v="215167000"/>
    <n v="95848000"/>
    <n v="0"/>
    <n v="17771000"/>
    <n v="328786000"/>
  </r>
  <r>
    <x v="0"/>
    <x v="25"/>
    <x v="153"/>
    <x v="0"/>
    <n v="14801000"/>
    <n v="12868000"/>
    <n v="0"/>
    <n v="3240000"/>
    <n v="30909000"/>
  </r>
  <r>
    <x v="0"/>
    <x v="25"/>
    <x v="153"/>
    <x v="295"/>
    <n v="24074000"/>
    <n v="9105000"/>
    <n v="0"/>
    <n v="11050000"/>
    <n v="44229000"/>
  </r>
  <r>
    <x v="0"/>
    <x v="25"/>
    <x v="154"/>
    <x v="0"/>
    <n v="1547000"/>
    <n v="0"/>
    <n v="0"/>
    <n v="0"/>
    <n v="1547000"/>
  </r>
  <r>
    <x v="0"/>
    <x v="25"/>
    <x v="154"/>
    <x v="296"/>
    <n v="7582000"/>
    <n v="0"/>
    <n v="0"/>
    <n v="0"/>
    <n v="7582000"/>
  </r>
  <r>
    <x v="0"/>
    <x v="25"/>
    <x v="155"/>
    <x v="0"/>
    <n v="17030000"/>
    <n v="9318000"/>
    <n v="0"/>
    <n v="1250000"/>
    <n v="27598000"/>
  </r>
  <r>
    <x v="0"/>
    <x v="25"/>
    <x v="155"/>
    <x v="297"/>
    <n v="65541000"/>
    <n v="28611000"/>
    <n v="0"/>
    <n v="0"/>
    <n v="94152000"/>
  </r>
  <r>
    <x v="0"/>
    <x v="25"/>
    <x v="156"/>
    <x v="0"/>
    <n v="35844000"/>
    <n v="32992000"/>
    <n v="0"/>
    <n v="6769000"/>
    <n v="75605000"/>
  </r>
  <r>
    <x v="0"/>
    <x v="25"/>
    <x v="156"/>
    <x v="298"/>
    <n v="160815000"/>
    <n v="77999000"/>
    <n v="0"/>
    <n v="1047000"/>
    <n v="239861000"/>
  </r>
  <r>
    <x v="0"/>
    <x v="25"/>
    <x v="157"/>
    <x v="0"/>
    <n v="13678000"/>
    <n v="13442000"/>
    <n v="0"/>
    <n v="0"/>
    <n v="27120000"/>
  </r>
  <r>
    <x v="0"/>
    <x v="25"/>
    <x v="157"/>
    <x v="299"/>
    <n v="52218000"/>
    <n v="78029000"/>
    <n v="0"/>
    <n v="8447000"/>
    <n v="138694000"/>
  </r>
  <r>
    <x v="1"/>
    <x v="25"/>
    <x v="151"/>
    <x v="0"/>
    <n v="115613000"/>
    <n v="93586000"/>
    <n v="0"/>
    <n v="0"/>
    <n v="209199000"/>
  </r>
  <r>
    <x v="1"/>
    <x v="25"/>
    <x v="151"/>
    <x v="293"/>
    <n v="16326000"/>
    <n v="182279000"/>
    <n v="0"/>
    <n v="82355000"/>
    <n v="280960000"/>
  </r>
  <r>
    <x v="1"/>
    <x v="25"/>
    <x v="152"/>
    <x v="0"/>
    <n v="42038000"/>
    <n v="49206000"/>
    <n v="0"/>
    <n v="0"/>
    <n v="91244000"/>
  </r>
  <r>
    <x v="1"/>
    <x v="25"/>
    <x v="152"/>
    <x v="294"/>
    <n v="191986000"/>
    <n v="95728000"/>
    <n v="0"/>
    <n v="5239000"/>
    <n v="292953000"/>
  </r>
  <r>
    <x v="1"/>
    <x v="25"/>
    <x v="153"/>
    <x v="0"/>
    <n v="14238000"/>
    <n v="12868000"/>
    <n v="0"/>
    <n v="0"/>
    <n v="27106000"/>
  </r>
  <r>
    <x v="1"/>
    <x v="25"/>
    <x v="153"/>
    <x v="295"/>
    <n v="24645000"/>
    <n v="9135000"/>
    <n v="0"/>
    <n v="4170000"/>
    <n v="37950000"/>
  </r>
  <r>
    <x v="1"/>
    <x v="25"/>
    <x v="154"/>
    <x v="0"/>
    <n v="1832000"/>
    <n v="0"/>
    <n v="0"/>
    <n v="0"/>
    <n v="1832000"/>
  </r>
  <r>
    <x v="1"/>
    <x v="25"/>
    <x v="154"/>
    <x v="296"/>
    <n v="9077000"/>
    <n v="0"/>
    <n v="0"/>
    <n v="0"/>
    <n v="9077000"/>
  </r>
  <r>
    <x v="1"/>
    <x v="25"/>
    <x v="155"/>
    <x v="0"/>
    <n v="16863000"/>
    <n v="9444000"/>
    <n v="0"/>
    <n v="1765000"/>
    <n v="28072000"/>
  </r>
  <r>
    <x v="1"/>
    <x v="25"/>
    <x v="155"/>
    <x v="297"/>
    <n v="68590000"/>
    <n v="28611000"/>
    <n v="0"/>
    <n v="0"/>
    <n v="97201000"/>
  </r>
  <r>
    <x v="1"/>
    <x v="25"/>
    <x v="156"/>
    <x v="0"/>
    <n v="31590000"/>
    <n v="34661000"/>
    <n v="0"/>
    <n v="2548000"/>
    <n v="68799000"/>
  </r>
  <r>
    <x v="1"/>
    <x v="25"/>
    <x v="156"/>
    <x v="298"/>
    <n v="154814000"/>
    <n v="77146000"/>
    <n v="0"/>
    <n v="0"/>
    <n v="231960000"/>
  </r>
  <r>
    <x v="1"/>
    <x v="25"/>
    <x v="157"/>
    <x v="0"/>
    <n v="17507000"/>
    <n v="13442000"/>
    <n v="0"/>
    <n v="0"/>
    <n v="30949000"/>
  </r>
  <r>
    <x v="1"/>
    <x v="25"/>
    <x v="157"/>
    <x v="299"/>
    <n v="47502000"/>
    <n v="81539000"/>
    <n v="0"/>
    <n v="13152000"/>
    <n v="142193000"/>
  </r>
  <r>
    <x v="2"/>
    <x v="25"/>
    <x v="151"/>
    <x v="0"/>
    <n v="95175000"/>
    <n v="94353000"/>
    <n v="0"/>
    <n v="0"/>
    <n v="189528000"/>
  </r>
  <r>
    <x v="2"/>
    <x v="25"/>
    <x v="151"/>
    <x v="293"/>
    <n v="12321000"/>
    <n v="214334000"/>
    <n v="0"/>
    <n v="83141000"/>
    <n v="309796000"/>
  </r>
  <r>
    <x v="2"/>
    <x v="25"/>
    <x v="152"/>
    <x v="0"/>
    <n v="41943000"/>
    <n v="48608000"/>
    <n v="0"/>
    <n v="13800000"/>
    <n v="104351000"/>
  </r>
  <r>
    <x v="2"/>
    <x v="25"/>
    <x v="152"/>
    <x v="294"/>
    <n v="188034000"/>
    <n v="99993000"/>
    <n v="0"/>
    <n v="0"/>
    <n v="288027000"/>
  </r>
  <r>
    <x v="2"/>
    <x v="25"/>
    <x v="153"/>
    <x v="0"/>
    <n v="9235000"/>
    <n v="13363000"/>
    <n v="0"/>
    <n v="1576000"/>
    <n v="24174000"/>
  </r>
  <r>
    <x v="2"/>
    <x v="25"/>
    <x v="153"/>
    <x v="295"/>
    <n v="22794000"/>
    <n v="9198000"/>
    <n v="0"/>
    <n v="1461000"/>
    <n v="33453000"/>
  </r>
  <r>
    <x v="2"/>
    <x v="25"/>
    <x v="154"/>
    <x v="0"/>
    <n v="1591000"/>
    <n v="0"/>
    <n v="0"/>
    <n v="0"/>
    <n v="1591000"/>
  </r>
  <r>
    <x v="2"/>
    <x v="25"/>
    <x v="154"/>
    <x v="296"/>
    <n v="8793000"/>
    <n v="0"/>
    <n v="0"/>
    <n v="0"/>
    <n v="8793000"/>
  </r>
  <r>
    <x v="2"/>
    <x v="25"/>
    <x v="155"/>
    <x v="0"/>
    <n v="12720000"/>
    <n v="9227000"/>
    <n v="0"/>
    <n v="864000"/>
    <n v="22811000"/>
  </r>
  <r>
    <x v="2"/>
    <x v="25"/>
    <x v="155"/>
    <x v="297"/>
    <n v="64118000"/>
    <n v="31225000"/>
    <n v="0"/>
    <n v="1908000"/>
    <n v="97251000"/>
  </r>
  <r>
    <x v="2"/>
    <x v="25"/>
    <x v="156"/>
    <x v="0"/>
    <n v="30902000"/>
    <n v="34507000"/>
    <n v="0"/>
    <n v="86054000"/>
    <n v="151463000"/>
  </r>
  <r>
    <x v="2"/>
    <x v="25"/>
    <x v="156"/>
    <x v="298"/>
    <n v="155377000"/>
    <n v="80225000"/>
    <n v="0"/>
    <n v="0"/>
    <n v="235602000"/>
  </r>
  <r>
    <x v="2"/>
    <x v="25"/>
    <x v="157"/>
    <x v="0"/>
    <n v="13177000"/>
    <n v="13219000"/>
    <n v="0"/>
    <n v="1580000"/>
    <n v="27976000"/>
  </r>
  <r>
    <x v="2"/>
    <x v="25"/>
    <x v="157"/>
    <x v="299"/>
    <n v="44412000"/>
    <n v="106148000"/>
    <n v="0"/>
    <n v="48506000"/>
    <n v="199066000"/>
  </r>
  <r>
    <x v="3"/>
    <x v="25"/>
    <x v="151"/>
    <x v="0"/>
    <n v="68328000"/>
    <n v="32349000"/>
    <n v="0"/>
    <n v="1024000"/>
    <n v="101701000"/>
  </r>
  <r>
    <x v="3"/>
    <x v="25"/>
    <x v="151"/>
    <x v="293"/>
    <n v="851000"/>
    <n v="267985000"/>
    <n v="0"/>
    <n v="23140000"/>
    <n v="291976000"/>
  </r>
  <r>
    <x v="3"/>
    <x v="25"/>
    <x v="152"/>
    <x v="0"/>
    <n v="49283000"/>
    <n v="40841000"/>
    <n v="0"/>
    <n v="12600000"/>
    <n v="102724000"/>
  </r>
  <r>
    <x v="3"/>
    <x v="25"/>
    <x v="152"/>
    <x v="294"/>
    <n v="169977000"/>
    <n v="97508000"/>
    <n v="0"/>
    <n v="7863000"/>
    <n v="275348000"/>
  </r>
  <r>
    <x v="3"/>
    <x v="25"/>
    <x v="153"/>
    <x v="0"/>
    <n v="9263000"/>
    <n v="9497000"/>
    <n v="0"/>
    <n v="150000"/>
    <n v="18910000"/>
  </r>
  <r>
    <x v="3"/>
    <x v="25"/>
    <x v="153"/>
    <x v="295"/>
    <n v="10156000"/>
    <n v="6489000"/>
    <n v="0"/>
    <n v="0"/>
    <n v="16645000"/>
  </r>
  <r>
    <x v="3"/>
    <x v="25"/>
    <x v="154"/>
    <x v="0"/>
    <n v="1591000"/>
    <n v="0"/>
    <n v="0"/>
    <n v="0"/>
    <n v="1591000"/>
  </r>
  <r>
    <x v="3"/>
    <x v="25"/>
    <x v="154"/>
    <x v="296"/>
    <n v="8795000"/>
    <n v="0"/>
    <n v="0"/>
    <n v="0"/>
    <n v="8795000"/>
  </r>
  <r>
    <x v="3"/>
    <x v="25"/>
    <x v="155"/>
    <x v="0"/>
    <n v="14849000"/>
    <n v="8126000"/>
    <n v="0"/>
    <n v="1380000"/>
    <n v="24355000"/>
  </r>
  <r>
    <x v="3"/>
    <x v="25"/>
    <x v="155"/>
    <x v="297"/>
    <n v="64907000"/>
    <n v="28121000"/>
    <n v="0"/>
    <n v="335000"/>
    <n v="93363000"/>
  </r>
  <r>
    <x v="3"/>
    <x v="25"/>
    <x v="156"/>
    <x v="0"/>
    <n v="38714000"/>
    <n v="27807000"/>
    <n v="0"/>
    <n v="8415000"/>
    <n v="74936000"/>
  </r>
  <r>
    <x v="3"/>
    <x v="25"/>
    <x v="156"/>
    <x v="298"/>
    <n v="160875000"/>
    <n v="83919000"/>
    <n v="0"/>
    <n v="0"/>
    <n v="244794000"/>
  </r>
  <r>
    <x v="3"/>
    <x v="25"/>
    <x v="157"/>
    <x v="0"/>
    <n v="13165000"/>
    <n v="12861000"/>
    <n v="0"/>
    <n v="0"/>
    <n v="26026000"/>
  </r>
  <r>
    <x v="3"/>
    <x v="25"/>
    <x v="157"/>
    <x v="299"/>
    <n v="41271000"/>
    <n v="122920000"/>
    <n v="0"/>
    <n v="10000000"/>
    <n v="174191000"/>
  </r>
  <r>
    <x v="4"/>
    <x v="25"/>
    <x v="151"/>
    <x v="0"/>
    <n v="48157000"/>
    <n v="25598000"/>
    <n v="0"/>
    <n v="0"/>
    <n v="73755000"/>
  </r>
  <r>
    <x v="4"/>
    <x v="25"/>
    <x v="151"/>
    <x v="293"/>
    <n v="1296000"/>
    <n v="171545000"/>
    <n v="0"/>
    <n v="5900000"/>
    <n v="178741000"/>
  </r>
  <r>
    <x v="4"/>
    <x v="25"/>
    <x v="152"/>
    <x v="0"/>
    <n v="47155000"/>
    <n v="43835000"/>
    <n v="0"/>
    <n v="8088000"/>
    <n v="99078000"/>
  </r>
  <r>
    <x v="4"/>
    <x v="25"/>
    <x v="152"/>
    <x v="294"/>
    <n v="161780000"/>
    <n v="89839000"/>
    <n v="0"/>
    <n v="1650000"/>
    <n v="253269000"/>
  </r>
  <r>
    <x v="4"/>
    <x v="25"/>
    <x v="153"/>
    <x v="0"/>
    <n v="10978000"/>
    <n v="9076000"/>
    <n v="0"/>
    <n v="0"/>
    <n v="20054000"/>
  </r>
  <r>
    <x v="4"/>
    <x v="25"/>
    <x v="153"/>
    <x v="295"/>
    <n v="9725000"/>
    <n v="6318000"/>
    <n v="0"/>
    <n v="0"/>
    <n v="16043000"/>
  </r>
  <r>
    <x v="4"/>
    <x v="25"/>
    <x v="154"/>
    <x v="0"/>
    <n v="18378000"/>
    <n v="0"/>
    <n v="0"/>
    <n v="0"/>
    <n v="18378000"/>
  </r>
  <r>
    <x v="4"/>
    <x v="25"/>
    <x v="154"/>
    <x v="296"/>
    <n v="75064000"/>
    <n v="0"/>
    <n v="0"/>
    <n v="0"/>
    <n v="75064000"/>
  </r>
  <r>
    <x v="4"/>
    <x v="25"/>
    <x v="155"/>
    <x v="0"/>
    <n v="15111000"/>
    <n v="8711000"/>
    <n v="0"/>
    <n v="1220000"/>
    <n v="25042000"/>
  </r>
  <r>
    <x v="4"/>
    <x v="25"/>
    <x v="155"/>
    <x v="297"/>
    <n v="68208000"/>
    <n v="28815000"/>
    <n v="0"/>
    <n v="0"/>
    <n v="97023000"/>
  </r>
  <r>
    <x v="4"/>
    <x v="25"/>
    <x v="156"/>
    <x v="0"/>
    <n v="42114000"/>
    <n v="32419000"/>
    <n v="0"/>
    <n v="0"/>
    <n v="74533000"/>
  </r>
  <r>
    <x v="4"/>
    <x v="25"/>
    <x v="156"/>
    <x v="298"/>
    <n v="152581000"/>
    <n v="86336000"/>
    <n v="0"/>
    <n v="5065000"/>
    <n v="243982000"/>
  </r>
  <r>
    <x v="4"/>
    <x v="25"/>
    <x v="157"/>
    <x v="0"/>
    <n v="12229000"/>
    <n v="14495000"/>
    <n v="0"/>
    <n v="0"/>
    <n v="26724000"/>
  </r>
  <r>
    <x v="4"/>
    <x v="25"/>
    <x v="157"/>
    <x v="299"/>
    <n v="41037000"/>
    <n v="131375000"/>
    <n v="0"/>
    <n v="6895000"/>
    <n v="179307000"/>
  </r>
  <r>
    <x v="0"/>
    <x v="26"/>
    <x v="158"/>
    <x v="300"/>
    <n v="0"/>
    <n v="118170000"/>
    <n v="0"/>
    <n v="29172000"/>
    <n v="147342000"/>
  </r>
  <r>
    <x v="0"/>
    <x v="26"/>
    <x v="159"/>
    <x v="0"/>
    <n v="45550000"/>
    <n v="98557000"/>
    <n v="0"/>
    <n v="9700000"/>
    <n v="153807000"/>
  </r>
  <r>
    <x v="0"/>
    <x v="26"/>
    <x v="159"/>
    <x v="301"/>
    <n v="41809000"/>
    <n v="75508000"/>
    <n v="0"/>
    <n v="0"/>
    <n v="117317000"/>
  </r>
  <r>
    <x v="0"/>
    <x v="26"/>
    <x v="160"/>
    <x v="0"/>
    <n v="45063000"/>
    <n v="38196000"/>
    <n v="0"/>
    <n v="0"/>
    <n v="83259000"/>
  </r>
  <r>
    <x v="0"/>
    <x v="26"/>
    <x v="160"/>
    <x v="302"/>
    <n v="9210000"/>
    <n v="41553000"/>
    <n v="0"/>
    <n v="0"/>
    <n v="50763000"/>
  </r>
  <r>
    <x v="0"/>
    <x v="26"/>
    <x v="160"/>
    <x v="303"/>
    <n v="3716000"/>
    <n v="2268000"/>
    <n v="0"/>
    <n v="0"/>
    <n v="5984000"/>
  </r>
  <r>
    <x v="0"/>
    <x v="26"/>
    <x v="161"/>
    <x v="0"/>
    <n v="25773000"/>
    <n v="30328000"/>
    <n v="0"/>
    <n v="0"/>
    <n v="56101000"/>
  </r>
  <r>
    <x v="0"/>
    <x v="26"/>
    <x v="161"/>
    <x v="304"/>
    <n v="31999000"/>
    <n v="35856000"/>
    <n v="0"/>
    <n v="9780000"/>
    <n v="77635000"/>
  </r>
  <r>
    <x v="0"/>
    <x v="26"/>
    <x v="162"/>
    <x v="0"/>
    <n v="74814000"/>
    <n v="40337000"/>
    <n v="0"/>
    <n v="0"/>
    <n v="115151000"/>
  </r>
  <r>
    <x v="0"/>
    <x v="26"/>
    <x v="162"/>
    <x v="11"/>
    <n v="10460000"/>
    <n v="1598000"/>
    <n v="0"/>
    <n v="0"/>
    <n v="12058000"/>
  </r>
  <r>
    <x v="0"/>
    <x v="26"/>
    <x v="162"/>
    <x v="305"/>
    <n v="313546000"/>
    <n v="123480000"/>
    <n v="0"/>
    <n v="0"/>
    <n v="437026000"/>
  </r>
  <r>
    <x v="0"/>
    <x v="26"/>
    <x v="162"/>
    <x v="306"/>
    <n v="44499000"/>
    <n v="30866894000"/>
    <n v="0"/>
    <n v="208880000"/>
    <n v="31120273000"/>
  </r>
  <r>
    <x v="0"/>
    <x v="26"/>
    <x v="163"/>
    <x v="0"/>
    <n v="5497000"/>
    <n v="5734000"/>
    <n v="0"/>
    <n v="1500000"/>
    <n v="12731000"/>
  </r>
  <r>
    <x v="0"/>
    <x v="26"/>
    <x v="163"/>
    <x v="307"/>
    <n v="37525000"/>
    <n v="28206000"/>
    <n v="0"/>
    <n v="0"/>
    <n v="65731000"/>
  </r>
  <r>
    <x v="0"/>
    <x v="26"/>
    <x v="133"/>
    <x v="0"/>
    <s v=".."/>
    <s v=".."/>
    <s v=".."/>
    <s v=".."/>
    <s v=".."/>
  </r>
  <r>
    <x v="0"/>
    <x v="26"/>
    <x v="133"/>
    <x v="11"/>
    <s v=".."/>
    <s v=".."/>
    <s v=".."/>
    <s v=".."/>
    <s v=".."/>
  </r>
  <r>
    <x v="0"/>
    <x v="26"/>
    <x v="133"/>
    <x v="257"/>
    <s v=".."/>
    <s v=".."/>
    <s v=".."/>
    <s v=".."/>
    <s v=".."/>
  </r>
  <r>
    <x v="0"/>
    <x v="26"/>
    <x v="133"/>
    <x v="258"/>
    <s v=".."/>
    <s v=".."/>
    <s v=".."/>
    <s v=".."/>
    <s v=".."/>
  </r>
  <r>
    <x v="0"/>
    <x v="26"/>
    <x v="164"/>
    <x v="0"/>
    <n v="44379000"/>
    <n v="21464000"/>
    <n v="0"/>
    <n v="5550000"/>
    <n v="71393000"/>
  </r>
  <r>
    <x v="0"/>
    <x v="26"/>
    <x v="164"/>
    <x v="11"/>
    <n v="9203000"/>
    <n v="83168000"/>
    <n v="0"/>
    <n v="0"/>
    <n v="92371000"/>
  </r>
  <r>
    <x v="0"/>
    <x v="26"/>
    <x v="164"/>
    <x v="308"/>
    <n v="19283000"/>
    <n v="122518000"/>
    <n v="0"/>
    <n v="2300000"/>
    <n v="144101000"/>
  </r>
  <r>
    <x v="0"/>
    <x v="26"/>
    <x v="165"/>
    <x v="0"/>
    <n v="110013000"/>
    <n v="346187000"/>
    <n v="0"/>
    <n v="22324000"/>
    <n v="478524000"/>
  </r>
  <r>
    <x v="0"/>
    <x v="26"/>
    <x v="165"/>
    <x v="309"/>
    <n v="137855000"/>
    <n v="221275000"/>
    <n v="0"/>
    <n v="19839000"/>
    <n v="378969000"/>
  </r>
  <r>
    <x v="0"/>
    <x v="26"/>
    <x v="11"/>
    <x v="0"/>
    <s v=".."/>
    <s v=".."/>
    <s v=".."/>
    <s v=".."/>
    <s v=".."/>
  </r>
  <r>
    <x v="0"/>
    <x v="26"/>
    <x v="11"/>
    <x v="25"/>
    <s v=".."/>
    <s v=".."/>
    <s v=".."/>
    <s v=".."/>
    <s v=".."/>
  </r>
  <r>
    <x v="0"/>
    <x v="26"/>
    <x v="166"/>
    <x v="0"/>
    <n v="12211000"/>
    <n v="16873000"/>
    <n v="0"/>
    <n v="0"/>
    <n v="29084000"/>
  </r>
  <r>
    <x v="0"/>
    <x v="26"/>
    <x v="166"/>
    <x v="310"/>
    <n v="13671000"/>
    <n v="222221000"/>
    <n v="0"/>
    <n v="0"/>
    <n v="235892000"/>
  </r>
  <r>
    <x v="0"/>
    <x v="26"/>
    <x v="166"/>
    <x v="311"/>
    <n v="1083000"/>
    <n v="14822000"/>
    <n v="0"/>
    <n v="0"/>
    <n v="15905000"/>
  </r>
  <r>
    <x v="0"/>
    <x v="26"/>
    <x v="167"/>
    <x v="0"/>
    <n v="41813000"/>
    <n v="43103000"/>
    <n v="0"/>
    <n v="8170000"/>
    <n v="93086000"/>
  </r>
  <r>
    <x v="0"/>
    <x v="26"/>
    <x v="167"/>
    <x v="312"/>
    <n v="41959000"/>
    <n v="7016000"/>
    <n v="0"/>
    <n v="0"/>
    <n v="48975000"/>
  </r>
  <r>
    <x v="0"/>
    <x v="26"/>
    <x v="168"/>
    <x v="0"/>
    <n v="54742000"/>
    <n v="79884000"/>
    <n v="0"/>
    <n v="11481000"/>
    <n v="146107000"/>
  </r>
  <r>
    <x v="0"/>
    <x v="26"/>
    <x v="168"/>
    <x v="313"/>
    <n v="39363000"/>
    <n v="9826000"/>
    <n v="0"/>
    <n v="0"/>
    <n v="49189000"/>
  </r>
  <r>
    <x v="0"/>
    <x v="26"/>
    <x v="169"/>
    <x v="0"/>
    <s v=".."/>
    <s v=".."/>
    <s v=".."/>
    <s v=".."/>
    <s v=".."/>
  </r>
  <r>
    <x v="0"/>
    <x v="26"/>
    <x v="169"/>
    <x v="11"/>
    <s v=".."/>
    <s v=".."/>
    <s v=".."/>
    <s v=".."/>
    <s v=".."/>
  </r>
  <r>
    <x v="0"/>
    <x v="26"/>
    <x v="169"/>
    <x v="314"/>
    <s v=".."/>
    <s v=".."/>
    <s v=".."/>
    <s v=".."/>
    <s v=".."/>
  </r>
  <r>
    <x v="0"/>
    <x v="26"/>
    <x v="169"/>
    <x v="315"/>
    <s v=".."/>
    <s v=".."/>
    <s v=".."/>
    <s v=".."/>
    <s v=".."/>
  </r>
  <r>
    <x v="0"/>
    <x v="26"/>
    <x v="170"/>
    <x v="0"/>
    <s v=".."/>
    <s v=".."/>
    <s v=".."/>
    <s v=".."/>
    <s v=".."/>
  </r>
  <r>
    <x v="0"/>
    <x v="26"/>
    <x v="170"/>
    <x v="316"/>
    <s v=".."/>
    <s v=".."/>
    <s v=".."/>
    <s v=".."/>
    <s v=".."/>
  </r>
  <r>
    <x v="0"/>
    <x v="26"/>
    <x v="170"/>
    <x v="317"/>
    <s v=".."/>
    <s v=".."/>
    <s v=".."/>
    <s v=".."/>
    <s v=".."/>
  </r>
  <r>
    <x v="0"/>
    <x v="26"/>
    <x v="171"/>
    <x v="0"/>
    <n v="40783000"/>
    <n v="30385000"/>
    <n v="0"/>
    <n v="10050000"/>
    <n v="81218000"/>
  </r>
  <r>
    <x v="0"/>
    <x v="26"/>
    <x v="171"/>
    <x v="11"/>
    <n v="10334000"/>
    <n v="7594000"/>
    <n v="0"/>
    <n v="0"/>
    <n v="17928000"/>
  </r>
  <r>
    <x v="0"/>
    <x v="26"/>
    <x v="171"/>
    <x v="318"/>
    <n v="9372000"/>
    <n v="18732000"/>
    <n v="0"/>
    <n v="0"/>
    <n v="28104000"/>
  </r>
  <r>
    <x v="0"/>
    <x v="26"/>
    <x v="171"/>
    <x v="319"/>
    <n v="11935000"/>
    <n v="6747000"/>
    <n v="0"/>
    <n v="0"/>
    <n v="18682000"/>
  </r>
  <r>
    <x v="0"/>
    <x v="26"/>
    <x v="171"/>
    <x v="320"/>
    <n v="7180000"/>
    <n v="44158000"/>
    <n v="0"/>
    <n v="0"/>
    <n v="51338000"/>
  </r>
  <r>
    <x v="0"/>
    <x v="26"/>
    <x v="172"/>
    <x v="0"/>
    <n v="15054000"/>
    <n v="0"/>
    <n v="0"/>
    <n v="0"/>
    <n v="15054000"/>
  </r>
  <r>
    <x v="0"/>
    <x v="26"/>
    <x v="172"/>
    <x v="321"/>
    <n v="25039000"/>
    <n v="0"/>
    <n v="0"/>
    <n v="0"/>
    <n v="25039000"/>
  </r>
  <r>
    <x v="0"/>
    <x v="26"/>
    <x v="123"/>
    <x v="0"/>
    <s v=".."/>
    <s v=".."/>
    <s v=".."/>
    <s v=".."/>
    <s v=".."/>
  </r>
  <r>
    <x v="0"/>
    <x v="26"/>
    <x v="123"/>
    <x v="233"/>
    <s v=".."/>
    <s v=".."/>
    <s v=".."/>
    <s v=".."/>
    <s v=".."/>
  </r>
  <r>
    <x v="0"/>
    <x v="26"/>
    <x v="173"/>
    <x v="0"/>
    <n v="6130000"/>
    <n v="0"/>
    <n v="0"/>
    <n v="0"/>
    <n v="6130000"/>
  </r>
  <r>
    <x v="0"/>
    <x v="26"/>
    <x v="173"/>
    <x v="11"/>
    <n v="3571000"/>
    <n v="0"/>
    <n v="0"/>
    <n v="0"/>
    <n v="3571000"/>
  </r>
  <r>
    <x v="0"/>
    <x v="26"/>
    <x v="173"/>
    <x v="322"/>
    <n v="12639000"/>
    <n v="0"/>
    <n v="0"/>
    <n v="0"/>
    <n v="12639000"/>
  </r>
  <r>
    <x v="0"/>
    <x v="26"/>
    <x v="173"/>
    <x v="323"/>
    <n v="4593000"/>
    <n v="99350000"/>
    <n v="0"/>
    <n v="30000000"/>
    <n v="133943000"/>
  </r>
  <r>
    <x v="0"/>
    <x v="26"/>
    <x v="174"/>
    <x v="0"/>
    <n v="18377000"/>
    <n v="10086000"/>
    <n v="0"/>
    <n v="0"/>
    <n v="28463000"/>
  </r>
  <r>
    <x v="0"/>
    <x v="26"/>
    <x v="174"/>
    <x v="11"/>
    <n v="1747000"/>
    <n v="18046000"/>
    <n v="0"/>
    <n v="5440000"/>
    <n v="25233000"/>
  </r>
  <r>
    <x v="0"/>
    <x v="26"/>
    <x v="174"/>
    <x v="324"/>
    <n v="59457000"/>
    <n v="61033000"/>
    <n v="0"/>
    <n v="57718000"/>
    <n v="178208000"/>
  </r>
  <r>
    <x v="0"/>
    <x v="26"/>
    <x v="174"/>
    <x v="325"/>
    <n v="11864000"/>
    <n v="48748000"/>
    <n v="0"/>
    <n v="0"/>
    <n v="60612000"/>
  </r>
  <r>
    <x v="0"/>
    <x v="26"/>
    <x v="175"/>
    <x v="0"/>
    <n v="17095000"/>
    <n v="53947000"/>
    <n v="0"/>
    <n v="49478000"/>
    <n v="120520000"/>
  </r>
  <r>
    <x v="0"/>
    <x v="26"/>
    <x v="175"/>
    <x v="326"/>
    <n v="44254000"/>
    <n v="24701000"/>
    <n v="0"/>
    <n v="0"/>
    <n v="68955000"/>
  </r>
  <r>
    <x v="0"/>
    <x v="26"/>
    <x v="175"/>
    <x v="327"/>
    <n v="6618000"/>
    <n v="12182000"/>
    <n v="0"/>
    <n v="0"/>
    <n v="18800000"/>
  </r>
  <r>
    <x v="0"/>
    <x v="26"/>
    <x v="176"/>
    <x v="0"/>
    <n v="12065000"/>
    <n v="43564000"/>
    <n v="0"/>
    <n v="54805000"/>
    <n v="110434000"/>
  </r>
  <r>
    <x v="0"/>
    <x v="26"/>
    <x v="176"/>
    <x v="11"/>
    <s v=".."/>
    <s v=".."/>
    <s v=".."/>
    <s v=".."/>
    <s v=".."/>
  </r>
  <r>
    <x v="0"/>
    <x v="26"/>
    <x v="176"/>
    <x v="328"/>
    <n v="29325000"/>
    <n v="23872000"/>
    <n v="0"/>
    <n v="3680000"/>
    <n v="56877000"/>
  </r>
  <r>
    <x v="0"/>
    <x v="26"/>
    <x v="176"/>
    <x v="329"/>
    <n v="21549000"/>
    <n v="29281000"/>
    <n v="0"/>
    <n v="2998000"/>
    <n v="53828000"/>
  </r>
  <r>
    <x v="0"/>
    <x v="26"/>
    <x v="177"/>
    <x v="0"/>
    <n v="24581000"/>
    <n v="75655000"/>
    <n v="0"/>
    <n v="31400000"/>
    <n v="131636000"/>
  </r>
  <r>
    <x v="0"/>
    <x v="26"/>
    <x v="177"/>
    <x v="330"/>
    <n v="0"/>
    <n v="39727000"/>
    <n v="0"/>
    <n v="0"/>
    <n v="39727000"/>
  </r>
  <r>
    <x v="0"/>
    <x v="26"/>
    <x v="124"/>
    <x v="0"/>
    <s v=".."/>
    <s v=".."/>
    <s v=".."/>
    <s v=".."/>
    <s v=".."/>
  </r>
  <r>
    <x v="0"/>
    <x v="26"/>
    <x v="124"/>
    <x v="11"/>
    <s v=".."/>
    <s v=".."/>
    <s v=".."/>
    <s v=".."/>
    <s v=".."/>
  </r>
  <r>
    <x v="0"/>
    <x v="26"/>
    <x v="124"/>
    <x v="234"/>
    <s v=".."/>
    <s v=".."/>
    <s v=".."/>
    <s v=".."/>
    <s v=".."/>
  </r>
  <r>
    <x v="0"/>
    <x v="26"/>
    <x v="124"/>
    <x v="235"/>
    <s v=".."/>
    <s v=".."/>
    <s v=".."/>
    <s v=".."/>
    <s v=".."/>
  </r>
  <r>
    <x v="0"/>
    <x v="26"/>
    <x v="124"/>
    <x v="236"/>
    <s v=".."/>
    <s v=".."/>
    <s v=".."/>
    <s v=".."/>
    <s v=".."/>
  </r>
  <r>
    <x v="0"/>
    <x v="26"/>
    <x v="63"/>
    <x v="0"/>
    <s v=".."/>
    <s v=".."/>
    <s v=".."/>
    <s v=".."/>
    <s v=".."/>
  </r>
  <r>
    <x v="0"/>
    <x v="26"/>
    <x v="63"/>
    <x v="11"/>
    <s v=".."/>
    <s v=".."/>
    <s v=".."/>
    <s v=".."/>
    <s v=".."/>
  </r>
  <r>
    <x v="0"/>
    <x v="26"/>
    <x v="63"/>
    <x v="121"/>
    <s v=".."/>
    <s v=".."/>
    <s v=".."/>
    <s v=".."/>
    <s v=".."/>
  </r>
  <r>
    <x v="0"/>
    <x v="26"/>
    <x v="63"/>
    <x v="122"/>
    <s v=".."/>
    <s v=".."/>
    <s v=".."/>
    <s v=".."/>
    <s v=".."/>
  </r>
  <r>
    <x v="0"/>
    <x v="26"/>
    <x v="63"/>
    <x v="123"/>
    <s v=".."/>
    <s v=".."/>
    <s v=".."/>
    <s v=".."/>
    <s v=".."/>
  </r>
  <r>
    <x v="0"/>
    <x v="26"/>
    <x v="178"/>
    <x v="0"/>
    <n v="141772000"/>
    <n v="23982000"/>
    <n v="0"/>
    <n v="0"/>
    <n v="165754000"/>
  </r>
  <r>
    <x v="0"/>
    <x v="26"/>
    <x v="178"/>
    <x v="331"/>
    <n v="543514000"/>
    <n v="736887000"/>
    <n v="0"/>
    <n v="9294000"/>
    <n v="1289695000"/>
  </r>
  <r>
    <x v="0"/>
    <x v="26"/>
    <x v="179"/>
    <x v="0"/>
    <n v="76400000"/>
    <n v="128184000"/>
    <n v="0"/>
    <n v="0"/>
    <n v="204584000"/>
  </r>
  <r>
    <x v="0"/>
    <x v="26"/>
    <x v="179"/>
    <x v="11"/>
    <n v="15657000"/>
    <n v="29380000"/>
    <n v="0"/>
    <n v="0"/>
    <n v="45037000"/>
  </r>
  <r>
    <x v="0"/>
    <x v="26"/>
    <x v="179"/>
    <x v="332"/>
    <n v="35311000"/>
    <n v="115602000"/>
    <n v="0"/>
    <n v="0"/>
    <n v="150913000"/>
  </r>
  <r>
    <x v="0"/>
    <x v="26"/>
    <x v="179"/>
    <x v="333"/>
    <n v="11128000"/>
    <n v="6997000"/>
    <n v="0"/>
    <n v="0"/>
    <n v="18125000"/>
  </r>
  <r>
    <x v="0"/>
    <x v="26"/>
    <x v="65"/>
    <x v="0"/>
    <s v=".."/>
    <s v=".."/>
    <s v=".."/>
    <s v=".."/>
    <s v=".."/>
  </r>
  <r>
    <x v="0"/>
    <x v="26"/>
    <x v="65"/>
    <x v="126"/>
    <s v=".."/>
    <s v=".."/>
    <s v=".."/>
    <s v=".."/>
    <s v=".."/>
  </r>
  <r>
    <x v="0"/>
    <x v="26"/>
    <x v="180"/>
    <x v="0"/>
    <n v="50208000"/>
    <n v="162793000"/>
    <n v="0"/>
    <n v="4619000"/>
    <n v="217620000"/>
  </r>
  <r>
    <x v="0"/>
    <x v="26"/>
    <x v="180"/>
    <x v="334"/>
    <n v="142693000"/>
    <n v="1630717000"/>
    <n v="0"/>
    <n v="0"/>
    <n v="1773410000"/>
  </r>
  <r>
    <x v="0"/>
    <x v="26"/>
    <x v="181"/>
    <x v="0"/>
    <n v="16670000"/>
    <n v="11333000"/>
    <n v="0"/>
    <n v="2900000"/>
    <n v="30903000"/>
  </r>
  <r>
    <x v="0"/>
    <x v="26"/>
    <x v="181"/>
    <x v="335"/>
    <n v="30989000"/>
    <n v="10881000"/>
    <n v="0"/>
    <n v="0"/>
    <n v="41870000"/>
  </r>
  <r>
    <x v="0"/>
    <x v="26"/>
    <x v="182"/>
    <x v="0"/>
    <s v=".."/>
    <s v=".."/>
    <s v=".."/>
    <s v=".."/>
    <s v=".."/>
  </r>
  <r>
    <x v="0"/>
    <x v="26"/>
    <x v="182"/>
    <x v="336"/>
    <s v=".."/>
    <s v=".."/>
    <s v=".."/>
    <s v=".."/>
    <s v=".."/>
  </r>
  <r>
    <x v="0"/>
    <x v="26"/>
    <x v="66"/>
    <x v="0"/>
    <s v=".."/>
    <s v=".."/>
    <s v=".."/>
    <s v=".."/>
    <s v=".."/>
  </r>
  <r>
    <x v="0"/>
    <x v="26"/>
    <x v="66"/>
    <x v="127"/>
    <s v=".."/>
    <s v=".."/>
    <s v=".."/>
    <s v=".."/>
    <s v=".."/>
  </r>
  <r>
    <x v="0"/>
    <x v="26"/>
    <x v="183"/>
    <x v="0"/>
    <n v="115795000"/>
    <n v="141446000"/>
    <n v="0"/>
    <n v="22100000"/>
    <n v="279341000"/>
  </r>
  <r>
    <x v="0"/>
    <x v="26"/>
    <x v="183"/>
    <x v="337"/>
    <n v="127427000"/>
    <n v="431135000"/>
    <n v="0"/>
    <n v="31280000"/>
    <n v="589842000"/>
  </r>
  <r>
    <x v="0"/>
    <x v="26"/>
    <x v="184"/>
    <x v="0"/>
    <n v="111840000"/>
    <n v="109551000"/>
    <n v="0"/>
    <n v="0"/>
    <n v="221391000"/>
  </r>
  <r>
    <x v="0"/>
    <x v="26"/>
    <x v="184"/>
    <x v="338"/>
    <n v="1589152000"/>
    <n v="1082937000"/>
    <n v="0"/>
    <n v="81815000"/>
    <n v="2753904000"/>
  </r>
  <r>
    <x v="0"/>
    <x v="26"/>
    <x v="185"/>
    <x v="0"/>
    <n v="20764000"/>
    <n v="11958000"/>
    <n v="0"/>
    <n v="5000000"/>
    <n v="37722000"/>
  </r>
  <r>
    <x v="0"/>
    <x v="26"/>
    <x v="185"/>
    <x v="339"/>
    <n v="0"/>
    <n v="139946000"/>
    <n v="0"/>
    <n v="0"/>
    <n v="139946000"/>
  </r>
  <r>
    <x v="0"/>
    <x v="26"/>
    <x v="185"/>
    <x v="340"/>
    <n v="24440000"/>
    <n v="33776000"/>
    <n v="0"/>
    <n v="3500000"/>
    <n v="61716000"/>
  </r>
  <r>
    <x v="0"/>
    <x v="26"/>
    <x v="186"/>
    <x v="0"/>
    <n v="15757000"/>
    <n v="44975000"/>
    <n v="0"/>
    <n v="0"/>
    <n v="60732000"/>
  </r>
  <r>
    <x v="0"/>
    <x v="26"/>
    <x v="186"/>
    <x v="341"/>
    <n v="3493000"/>
    <n v="110246000"/>
    <n v="0"/>
    <n v="4933000"/>
    <n v="118672000"/>
  </r>
  <r>
    <x v="0"/>
    <x v="26"/>
    <x v="187"/>
    <x v="0"/>
    <n v="40427000"/>
    <n v="40000000"/>
    <n v="0"/>
    <n v="0"/>
    <n v="80427000"/>
  </r>
  <r>
    <x v="0"/>
    <x v="26"/>
    <x v="187"/>
    <x v="342"/>
    <n v="31401000"/>
    <n v="613410000"/>
    <n v="0"/>
    <n v="0"/>
    <n v="644811000"/>
  </r>
  <r>
    <x v="0"/>
    <x v="26"/>
    <x v="126"/>
    <x v="0"/>
    <s v=".."/>
    <s v=".."/>
    <s v=".."/>
    <s v=".."/>
    <s v=".."/>
  </r>
  <r>
    <x v="0"/>
    <x v="26"/>
    <x v="126"/>
    <x v="238"/>
    <s v=".."/>
    <s v=".."/>
    <s v=".."/>
    <s v=".."/>
    <s v=".."/>
  </r>
  <r>
    <x v="0"/>
    <x v="26"/>
    <x v="188"/>
    <x v="0"/>
    <n v="22787000"/>
    <n v="15717000"/>
    <n v="0"/>
    <n v="0"/>
    <n v="38504000"/>
  </r>
  <r>
    <x v="0"/>
    <x v="26"/>
    <x v="188"/>
    <x v="343"/>
    <n v="41763000"/>
    <n v="35510000"/>
    <n v="0"/>
    <n v="4055000"/>
    <n v="81328000"/>
  </r>
  <r>
    <x v="0"/>
    <x v="26"/>
    <x v="189"/>
    <x v="0"/>
    <n v="107892000"/>
    <n v="271535000"/>
    <n v="0"/>
    <n v="93712000"/>
    <n v="473139000"/>
  </r>
  <r>
    <x v="0"/>
    <x v="26"/>
    <x v="189"/>
    <x v="11"/>
    <n v="13252000"/>
    <n v="15699000"/>
    <n v="0"/>
    <n v="0"/>
    <n v="28951000"/>
  </r>
  <r>
    <x v="0"/>
    <x v="26"/>
    <x v="189"/>
    <x v="344"/>
    <n v="145496000"/>
    <n v="84252000"/>
    <n v="0"/>
    <n v="0"/>
    <n v="229748000"/>
  </r>
  <r>
    <x v="0"/>
    <x v="26"/>
    <x v="136"/>
    <x v="0"/>
    <s v=".."/>
    <s v=".."/>
    <s v=".."/>
    <s v=".."/>
    <s v=".."/>
  </r>
  <r>
    <x v="0"/>
    <x v="26"/>
    <x v="136"/>
    <x v="11"/>
    <s v=".."/>
    <s v=".."/>
    <s v=".."/>
    <s v=".."/>
    <s v=".."/>
  </r>
  <r>
    <x v="0"/>
    <x v="26"/>
    <x v="136"/>
    <x v="261"/>
    <s v=".."/>
    <s v=".."/>
    <s v=".."/>
    <s v=".."/>
    <s v=".."/>
  </r>
  <r>
    <x v="0"/>
    <x v="26"/>
    <x v="136"/>
    <x v="262"/>
    <s v=".."/>
    <s v=".."/>
    <s v=".."/>
    <s v=".."/>
    <s v=".."/>
  </r>
  <r>
    <x v="0"/>
    <x v="26"/>
    <x v="136"/>
    <x v="263"/>
    <s v=".."/>
    <s v=".."/>
    <s v=".."/>
    <s v=".."/>
    <s v=".."/>
  </r>
  <r>
    <x v="1"/>
    <x v="26"/>
    <x v="158"/>
    <x v="300"/>
    <n v="0"/>
    <n v="85316000"/>
    <n v="0"/>
    <n v="99834000"/>
    <n v="185150000"/>
  </r>
  <r>
    <x v="1"/>
    <x v="26"/>
    <x v="159"/>
    <x v="0"/>
    <n v="31737000"/>
    <n v="61386000"/>
    <n v="0"/>
    <n v="0"/>
    <n v="93123000"/>
  </r>
  <r>
    <x v="1"/>
    <x v="26"/>
    <x v="159"/>
    <x v="301"/>
    <n v="20115000"/>
    <n v="27951000"/>
    <n v="0"/>
    <n v="0"/>
    <n v="48066000"/>
  </r>
  <r>
    <x v="1"/>
    <x v="26"/>
    <x v="160"/>
    <x v="0"/>
    <n v="42267000"/>
    <n v="38196000"/>
    <n v="0"/>
    <n v="5000000"/>
    <n v="85463000"/>
  </r>
  <r>
    <x v="1"/>
    <x v="26"/>
    <x v="160"/>
    <x v="302"/>
    <n v="8807000"/>
    <n v="44053000"/>
    <n v="0"/>
    <n v="0"/>
    <n v="52860000"/>
  </r>
  <r>
    <x v="1"/>
    <x v="26"/>
    <x v="160"/>
    <x v="303"/>
    <n v="2402000"/>
    <n v="4768000"/>
    <n v="0"/>
    <n v="0"/>
    <n v="7170000"/>
  </r>
  <r>
    <x v="1"/>
    <x v="26"/>
    <x v="161"/>
    <x v="0"/>
    <n v="22399000"/>
    <n v="30328000"/>
    <n v="0"/>
    <n v="3505000"/>
    <n v="56232000"/>
  </r>
  <r>
    <x v="1"/>
    <x v="26"/>
    <x v="161"/>
    <x v="304"/>
    <n v="30837000"/>
    <n v="58870000"/>
    <n v="0"/>
    <n v="6700000"/>
    <n v="96407000"/>
  </r>
  <r>
    <x v="1"/>
    <x v="26"/>
    <x v="162"/>
    <x v="0"/>
    <n v="66435000"/>
    <n v="40337000"/>
    <n v="0"/>
    <n v="0"/>
    <n v="106772000"/>
  </r>
  <r>
    <x v="1"/>
    <x v="26"/>
    <x v="162"/>
    <x v="11"/>
    <n v="7616000"/>
    <n v="1598000"/>
    <n v="0"/>
    <n v="0"/>
    <n v="9214000"/>
  </r>
  <r>
    <x v="1"/>
    <x v="26"/>
    <x v="162"/>
    <x v="305"/>
    <n v="309373000"/>
    <n v="118480000"/>
    <n v="0"/>
    <n v="0"/>
    <n v="427853000"/>
  </r>
  <r>
    <x v="1"/>
    <x v="26"/>
    <x v="162"/>
    <x v="306"/>
    <n v="46392000"/>
    <n v="49504331000"/>
    <n v="0"/>
    <n v="411120000"/>
    <n v="49961843000"/>
  </r>
  <r>
    <x v="1"/>
    <x v="26"/>
    <x v="163"/>
    <x v="0"/>
    <n v="8408000"/>
    <n v="5734000"/>
    <n v="0"/>
    <n v="0"/>
    <n v="14142000"/>
  </r>
  <r>
    <x v="1"/>
    <x v="26"/>
    <x v="163"/>
    <x v="307"/>
    <n v="37161000"/>
    <n v="29046000"/>
    <n v="0"/>
    <n v="8060000"/>
    <n v="74267000"/>
  </r>
  <r>
    <x v="1"/>
    <x v="26"/>
    <x v="133"/>
    <x v="0"/>
    <s v=".."/>
    <s v=".."/>
    <s v=".."/>
    <s v=".."/>
    <s v=".."/>
  </r>
  <r>
    <x v="1"/>
    <x v="26"/>
    <x v="133"/>
    <x v="11"/>
    <s v=".."/>
    <s v=".."/>
    <s v=".."/>
    <s v=".."/>
    <s v=".."/>
  </r>
  <r>
    <x v="1"/>
    <x v="26"/>
    <x v="133"/>
    <x v="257"/>
    <s v=".."/>
    <s v=".."/>
    <s v=".."/>
    <s v=".."/>
    <s v=".."/>
  </r>
  <r>
    <x v="1"/>
    <x v="26"/>
    <x v="133"/>
    <x v="258"/>
    <s v=".."/>
    <s v=".."/>
    <s v=".."/>
    <s v=".."/>
    <s v=".."/>
  </r>
  <r>
    <x v="1"/>
    <x v="26"/>
    <x v="164"/>
    <x v="0"/>
    <n v="36095000"/>
    <n v="32364000"/>
    <n v="0"/>
    <n v="14693000"/>
    <n v="83152000"/>
  </r>
  <r>
    <x v="1"/>
    <x v="26"/>
    <x v="164"/>
    <x v="11"/>
    <n v="10471000"/>
    <n v="158168000"/>
    <n v="0"/>
    <n v="0"/>
    <n v="168639000"/>
  </r>
  <r>
    <x v="1"/>
    <x v="26"/>
    <x v="164"/>
    <x v="308"/>
    <n v="18418000"/>
    <n v="66465000"/>
    <n v="0"/>
    <n v="46000000"/>
    <n v="130883000"/>
  </r>
  <r>
    <x v="1"/>
    <x v="26"/>
    <x v="165"/>
    <x v="0"/>
    <n v="102385000"/>
    <n v="332757000"/>
    <n v="0"/>
    <n v="54106000"/>
    <n v="489248000"/>
  </r>
  <r>
    <x v="1"/>
    <x v="26"/>
    <x v="165"/>
    <x v="309"/>
    <n v="132844000"/>
    <n v="376377000"/>
    <n v="0"/>
    <n v="8300000"/>
    <n v="517521000"/>
  </r>
  <r>
    <x v="1"/>
    <x v="26"/>
    <x v="11"/>
    <x v="0"/>
    <s v=".."/>
    <s v=".."/>
    <s v=".."/>
    <s v=".."/>
    <s v=".."/>
  </r>
  <r>
    <x v="1"/>
    <x v="26"/>
    <x v="11"/>
    <x v="25"/>
    <s v=".."/>
    <s v=".."/>
    <s v=".."/>
    <s v=".."/>
    <s v=".."/>
  </r>
  <r>
    <x v="1"/>
    <x v="26"/>
    <x v="166"/>
    <x v="0"/>
    <n v="8951000"/>
    <n v="14375000"/>
    <n v="0"/>
    <n v="0"/>
    <n v="23326000"/>
  </r>
  <r>
    <x v="1"/>
    <x v="26"/>
    <x v="166"/>
    <x v="310"/>
    <n v="15423000"/>
    <n v="123587000"/>
    <n v="0"/>
    <n v="0"/>
    <n v="139010000"/>
  </r>
  <r>
    <x v="1"/>
    <x v="26"/>
    <x v="166"/>
    <x v="311"/>
    <n v="1179000"/>
    <n v="9822000"/>
    <n v="0"/>
    <n v="0"/>
    <n v="11001000"/>
  </r>
  <r>
    <x v="1"/>
    <x v="26"/>
    <x v="167"/>
    <x v="0"/>
    <n v="34717000"/>
    <n v="53350000"/>
    <n v="0"/>
    <n v="18798000"/>
    <n v="106865000"/>
  </r>
  <r>
    <x v="1"/>
    <x v="26"/>
    <x v="167"/>
    <x v="312"/>
    <n v="41555000"/>
    <n v="17935000"/>
    <n v="0"/>
    <n v="0"/>
    <n v="59490000"/>
  </r>
  <r>
    <x v="1"/>
    <x v="26"/>
    <x v="168"/>
    <x v="0"/>
    <n v="53283000"/>
    <n v="85298000"/>
    <n v="0"/>
    <n v="2400000"/>
    <n v="140981000"/>
  </r>
  <r>
    <x v="1"/>
    <x v="26"/>
    <x v="168"/>
    <x v="313"/>
    <n v="33386000"/>
    <n v="9693000"/>
    <n v="0"/>
    <n v="0"/>
    <n v="43079000"/>
  </r>
  <r>
    <x v="1"/>
    <x v="26"/>
    <x v="169"/>
    <x v="0"/>
    <s v=".."/>
    <s v=".."/>
    <s v=".."/>
    <s v=".."/>
    <s v=".."/>
  </r>
  <r>
    <x v="1"/>
    <x v="26"/>
    <x v="169"/>
    <x v="11"/>
    <s v=".."/>
    <s v=".."/>
    <s v=".."/>
    <s v=".."/>
    <s v=".."/>
  </r>
  <r>
    <x v="1"/>
    <x v="26"/>
    <x v="169"/>
    <x v="314"/>
    <s v=".."/>
    <s v=".."/>
    <s v=".."/>
    <s v=".."/>
    <s v=".."/>
  </r>
  <r>
    <x v="1"/>
    <x v="26"/>
    <x v="169"/>
    <x v="315"/>
    <s v=".."/>
    <s v=".."/>
    <s v=".."/>
    <s v=".."/>
    <s v=".."/>
  </r>
  <r>
    <x v="1"/>
    <x v="26"/>
    <x v="170"/>
    <x v="0"/>
    <s v=".."/>
    <s v=".."/>
    <s v=".."/>
    <s v=".."/>
    <s v=".."/>
  </r>
  <r>
    <x v="1"/>
    <x v="26"/>
    <x v="170"/>
    <x v="316"/>
    <s v=".."/>
    <s v=".."/>
    <s v=".."/>
    <s v=".."/>
    <s v=".."/>
  </r>
  <r>
    <x v="1"/>
    <x v="26"/>
    <x v="170"/>
    <x v="317"/>
    <s v=".."/>
    <s v=".."/>
    <s v=".."/>
    <s v=".."/>
    <s v=".."/>
  </r>
  <r>
    <x v="1"/>
    <x v="26"/>
    <x v="171"/>
    <x v="0"/>
    <n v="37747000"/>
    <n v="34675000"/>
    <n v="0"/>
    <n v="10050000"/>
    <n v="82472000"/>
  </r>
  <r>
    <x v="1"/>
    <x v="26"/>
    <x v="171"/>
    <x v="11"/>
    <n v="10559000"/>
    <n v="18303000"/>
    <n v="0"/>
    <n v="3910000"/>
    <n v="32772000"/>
  </r>
  <r>
    <x v="1"/>
    <x v="26"/>
    <x v="171"/>
    <x v="318"/>
    <n v="10649000"/>
    <n v="18732000"/>
    <n v="0"/>
    <n v="0"/>
    <n v="29381000"/>
  </r>
  <r>
    <x v="1"/>
    <x v="26"/>
    <x v="171"/>
    <x v="319"/>
    <n v="9117000"/>
    <n v="6747000"/>
    <n v="0"/>
    <n v="0"/>
    <n v="15864000"/>
  </r>
  <r>
    <x v="1"/>
    <x v="26"/>
    <x v="171"/>
    <x v="320"/>
    <n v="8968000"/>
    <n v="29315000"/>
    <n v="0"/>
    <n v="6600000"/>
    <n v="44883000"/>
  </r>
  <r>
    <x v="1"/>
    <x v="26"/>
    <x v="172"/>
    <x v="0"/>
    <n v="14532000"/>
    <n v="0"/>
    <n v="0"/>
    <n v="0"/>
    <n v="14532000"/>
  </r>
  <r>
    <x v="1"/>
    <x v="26"/>
    <x v="172"/>
    <x v="321"/>
    <n v="24580000"/>
    <n v="0"/>
    <n v="0"/>
    <n v="0"/>
    <n v="24580000"/>
  </r>
  <r>
    <x v="1"/>
    <x v="26"/>
    <x v="123"/>
    <x v="0"/>
    <s v=".."/>
    <s v=".."/>
    <s v=".."/>
    <s v=".."/>
    <s v=".."/>
  </r>
  <r>
    <x v="1"/>
    <x v="26"/>
    <x v="123"/>
    <x v="233"/>
    <s v=".."/>
    <s v=".."/>
    <s v=".."/>
    <s v=".."/>
    <s v=".."/>
  </r>
  <r>
    <x v="1"/>
    <x v="26"/>
    <x v="173"/>
    <x v="0"/>
    <n v="7168000"/>
    <n v="0"/>
    <n v="0"/>
    <n v="0"/>
    <n v="7168000"/>
  </r>
  <r>
    <x v="1"/>
    <x v="26"/>
    <x v="173"/>
    <x v="11"/>
    <n v="3460000"/>
    <n v="0"/>
    <n v="0"/>
    <n v="0"/>
    <n v="3460000"/>
  </r>
  <r>
    <x v="1"/>
    <x v="26"/>
    <x v="173"/>
    <x v="322"/>
    <n v="12281000"/>
    <n v="0"/>
    <n v="0"/>
    <n v="0"/>
    <n v="12281000"/>
  </r>
  <r>
    <x v="1"/>
    <x v="26"/>
    <x v="173"/>
    <x v="323"/>
    <n v="4425000"/>
    <n v="96500000"/>
    <n v="0"/>
    <n v="47000000"/>
    <n v="147925000"/>
  </r>
  <r>
    <x v="1"/>
    <x v="26"/>
    <x v="174"/>
    <x v="0"/>
    <n v="20618000"/>
    <n v="10086000"/>
    <n v="0"/>
    <n v="0"/>
    <n v="30704000"/>
  </r>
  <r>
    <x v="1"/>
    <x v="26"/>
    <x v="174"/>
    <x v="11"/>
    <n v="1672000"/>
    <n v="9156000"/>
    <n v="0"/>
    <n v="10665000"/>
    <n v="21493000"/>
  </r>
  <r>
    <x v="1"/>
    <x v="26"/>
    <x v="174"/>
    <x v="324"/>
    <n v="58774000"/>
    <n v="47828000"/>
    <n v="0"/>
    <n v="126342000"/>
    <n v="232944000"/>
  </r>
  <r>
    <x v="1"/>
    <x v="26"/>
    <x v="174"/>
    <x v="325"/>
    <n v="12367000"/>
    <n v="57330000"/>
    <n v="0"/>
    <n v="0"/>
    <n v="69697000"/>
  </r>
  <r>
    <x v="1"/>
    <x v="26"/>
    <x v="175"/>
    <x v="0"/>
    <n v="15582000"/>
    <n v="53947000"/>
    <n v="0"/>
    <n v="1977000"/>
    <n v="71506000"/>
  </r>
  <r>
    <x v="1"/>
    <x v="26"/>
    <x v="175"/>
    <x v="326"/>
    <n v="43828000"/>
    <n v="24701000"/>
    <n v="0"/>
    <n v="30000000"/>
    <n v="98529000"/>
  </r>
  <r>
    <x v="1"/>
    <x v="26"/>
    <x v="175"/>
    <x v="327"/>
    <n v="5543000"/>
    <n v="7452000"/>
    <n v="0"/>
    <n v="0"/>
    <n v="12995000"/>
  </r>
  <r>
    <x v="1"/>
    <x v="26"/>
    <x v="176"/>
    <x v="0"/>
    <n v="13787000"/>
    <n v="44973000"/>
    <n v="0"/>
    <n v="15582000"/>
    <n v="74342000"/>
  </r>
  <r>
    <x v="1"/>
    <x v="26"/>
    <x v="176"/>
    <x v="11"/>
    <s v=".."/>
    <s v=".."/>
    <s v=".."/>
    <s v=".."/>
    <s v=".."/>
  </r>
  <r>
    <x v="1"/>
    <x v="26"/>
    <x v="176"/>
    <x v="328"/>
    <n v="26625000"/>
    <n v="24772000"/>
    <n v="0"/>
    <n v="0"/>
    <n v="51397000"/>
  </r>
  <r>
    <x v="1"/>
    <x v="26"/>
    <x v="176"/>
    <x v="329"/>
    <n v="22110000"/>
    <n v="32049000"/>
    <n v="0"/>
    <n v="440000"/>
    <n v="54599000"/>
  </r>
  <r>
    <x v="1"/>
    <x v="26"/>
    <x v="177"/>
    <x v="0"/>
    <n v="0"/>
    <n v="25000000"/>
    <n v="0"/>
    <n v="0"/>
    <n v="25000000"/>
  </r>
  <r>
    <x v="1"/>
    <x v="26"/>
    <x v="177"/>
    <x v="330"/>
    <s v=".."/>
    <s v=".."/>
    <s v=".."/>
    <s v=".."/>
    <s v=".."/>
  </r>
  <r>
    <x v="1"/>
    <x v="26"/>
    <x v="124"/>
    <x v="0"/>
    <s v=".."/>
    <s v=".."/>
    <s v=".."/>
    <s v=".."/>
    <s v=".."/>
  </r>
  <r>
    <x v="1"/>
    <x v="26"/>
    <x v="124"/>
    <x v="11"/>
    <s v=".."/>
    <s v=".."/>
    <s v=".."/>
    <s v=".."/>
    <s v=".."/>
  </r>
  <r>
    <x v="1"/>
    <x v="26"/>
    <x v="124"/>
    <x v="234"/>
    <s v=".."/>
    <s v=".."/>
    <s v=".."/>
    <s v=".."/>
    <s v=".."/>
  </r>
  <r>
    <x v="1"/>
    <x v="26"/>
    <x v="124"/>
    <x v="235"/>
    <s v=".."/>
    <s v=".."/>
    <s v=".."/>
    <s v=".."/>
    <s v=".."/>
  </r>
  <r>
    <x v="1"/>
    <x v="26"/>
    <x v="124"/>
    <x v="236"/>
    <s v=".."/>
    <s v=".."/>
    <s v=".."/>
    <s v=".."/>
    <s v=".."/>
  </r>
  <r>
    <x v="1"/>
    <x v="26"/>
    <x v="63"/>
    <x v="0"/>
    <s v=".."/>
    <s v=".."/>
    <s v=".."/>
    <s v=".."/>
    <s v=".."/>
  </r>
  <r>
    <x v="1"/>
    <x v="26"/>
    <x v="63"/>
    <x v="11"/>
    <s v=".."/>
    <s v=".."/>
    <s v=".."/>
    <s v=".."/>
    <s v=".."/>
  </r>
  <r>
    <x v="1"/>
    <x v="26"/>
    <x v="63"/>
    <x v="121"/>
    <s v=".."/>
    <s v=".."/>
    <s v=".."/>
    <s v=".."/>
    <s v=".."/>
  </r>
  <r>
    <x v="1"/>
    <x v="26"/>
    <x v="63"/>
    <x v="122"/>
    <s v=".."/>
    <s v=".."/>
    <s v=".."/>
    <s v=".."/>
    <s v=".."/>
  </r>
  <r>
    <x v="1"/>
    <x v="26"/>
    <x v="63"/>
    <x v="123"/>
    <s v=".."/>
    <s v=".."/>
    <s v=".."/>
    <s v=".."/>
    <s v=".."/>
  </r>
  <r>
    <x v="1"/>
    <x v="26"/>
    <x v="178"/>
    <x v="0"/>
    <n v="132014000"/>
    <n v="23982000"/>
    <n v="0"/>
    <n v="2617000"/>
    <n v="158613000"/>
  </r>
  <r>
    <x v="1"/>
    <x v="26"/>
    <x v="178"/>
    <x v="331"/>
    <n v="497744000"/>
    <n v="313589000"/>
    <n v="0"/>
    <n v="915000"/>
    <n v="812248000"/>
  </r>
  <r>
    <x v="1"/>
    <x v="26"/>
    <x v="179"/>
    <x v="0"/>
    <n v="57166000"/>
    <n v="53184000"/>
    <n v="0"/>
    <n v="0"/>
    <n v="110350000"/>
  </r>
  <r>
    <x v="1"/>
    <x v="26"/>
    <x v="179"/>
    <x v="11"/>
    <n v="11710000"/>
    <n v="29380000"/>
    <n v="0"/>
    <n v="0"/>
    <n v="41090000"/>
  </r>
  <r>
    <x v="1"/>
    <x v="26"/>
    <x v="179"/>
    <x v="332"/>
    <n v="29265000"/>
    <n v="236242000"/>
    <n v="0"/>
    <n v="0"/>
    <n v="265507000"/>
  </r>
  <r>
    <x v="1"/>
    <x v="26"/>
    <x v="179"/>
    <x v="333"/>
    <n v="12327000"/>
    <n v="449357000"/>
    <n v="0"/>
    <n v="0"/>
    <n v="461684000"/>
  </r>
  <r>
    <x v="1"/>
    <x v="26"/>
    <x v="65"/>
    <x v="0"/>
    <s v=".."/>
    <s v=".."/>
    <s v=".."/>
    <s v=".."/>
    <s v=".."/>
  </r>
  <r>
    <x v="1"/>
    <x v="26"/>
    <x v="65"/>
    <x v="126"/>
    <s v=".."/>
    <s v=".."/>
    <s v=".."/>
    <s v=".."/>
    <s v=".."/>
  </r>
  <r>
    <x v="1"/>
    <x v="26"/>
    <x v="180"/>
    <x v="0"/>
    <n v="48281000"/>
    <n v="171943000"/>
    <n v="0"/>
    <n v="7290000"/>
    <n v="227514000"/>
  </r>
  <r>
    <x v="1"/>
    <x v="26"/>
    <x v="180"/>
    <x v="334"/>
    <n v="138847000"/>
    <n v="1712479000"/>
    <n v="0"/>
    <n v="22106000"/>
    <n v="1873432000"/>
  </r>
  <r>
    <x v="1"/>
    <x v="26"/>
    <x v="181"/>
    <x v="0"/>
    <n v="14559000"/>
    <n v="11333000"/>
    <n v="0"/>
    <n v="0"/>
    <n v="25892000"/>
  </r>
  <r>
    <x v="1"/>
    <x v="26"/>
    <x v="181"/>
    <x v="335"/>
    <n v="29369000"/>
    <n v="10881000"/>
    <n v="0"/>
    <n v="0"/>
    <n v="40250000"/>
  </r>
  <r>
    <x v="1"/>
    <x v="26"/>
    <x v="182"/>
    <x v="0"/>
    <s v=".."/>
    <s v=".."/>
    <s v=".."/>
    <s v=".."/>
    <s v=".."/>
  </r>
  <r>
    <x v="1"/>
    <x v="26"/>
    <x v="182"/>
    <x v="336"/>
    <s v=".."/>
    <s v=".."/>
    <s v=".."/>
    <s v=".."/>
    <s v=".."/>
  </r>
  <r>
    <x v="1"/>
    <x v="26"/>
    <x v="66"/>
    <x v="0"/>
    <s v=".."/>
    <s v=".."/>
    <s v=".."/>
    <s v=".."/>
    <s v=".."/>
  </r>
  <r>
    <x v="1"/>
    <x v="26"/>
    <x v="66"/>
    <x v="127"/>
    <s v=".."/>
    <s v=".."/>
    <s v=".."/>
    <s v=".."/>
    <s v=".."/>
  </r>
  <r>
    <x v="1"/>
    <x v="26"/>
    <x v="183"/>
    <x v="0"/>
    <n v="115435000"/>
    <n v="146727000"/>
    <n v="0"/>
    <n v="6565000"/>
    <n v="268727000"/>
  </r>
  <r>
    <x v="1"/>
    <x v="26"/>
    <x v="183"/>
    <x v="337"/>
    <n v="116264000"/>
    <n v="128911000"/>
    <n v="0"/>
    <n v="0"/>
    <n v="245175000"/>
  </r>
  <r>
    <x v="1"/>
    <x v="26"/>
    <x v="184"/>
    <x v="0"/>
    <n v="104003000"/>
    <n v="118389000"/>
    <n v="0"/>
    <n v="56445000"/>
    <n v="278837000"/>
  </r>
  <r>
    <x v="1"/>
    <x v="26"/>
    <x v="184"/>
    <x v="338"/>
    <n v="1483413000"/>
    <n v="1345450000"/>
    <n v="0"/>
    <n v="129980000"/>
    <n v="2958843000"/>
  </r>
  <r>
    <x v="1"/>
    <x v="26"/>
    <x v="185"/>
    <x v="0"/>
    <n v="20064000"/>
    <n v="11958000"/>
    <n v="0"/>
    <n v="0"/>
    <n v="32022000"/>
  </r>
  <r>
    <x v="1"/>
    <x v="26"/>
    <x v="185"/>
    <x v="339"/>
    <n v="0"/>
    <n v="139946000"/>
    <n v="0"/>
    <n v="0"/>
    <n v="139946000"/>
  </r>
  <r>
    <x v="1"/>
    <x v="26"/>
    <x v="185"/>
    <x v="340"/>
    <n v="23194000"/>
    <n v="12276000"/>
    <n v="0"/>
    <n v="0"/>
    <n v="35470000"/>
  </r>
  <r>
    <x v="1"/>
    <x v="26"/>
    <x v="186"/>
    <x v="0"/>
    <n v="0"/>
    <n v="113717000"/>
    <n v="0"/>
    <n v="23720000"/>
    <n v="137437000"/>
  </r>
  <r>
    <x v="1"/>
    <x v="26"/>
    <x v="186"/>
    <x v="341"/>
    <n v="0"/>
    <n v="107180000"/>
    <n v="0"/>
    <n v="69100000"/>
    <n v="176280000"/>
  </r>
  <r>
    <x v="1"/>
    <x v="26"/>
    <x v="187"/>
    <x v="0"/>
    <n v="38437000"/>
    <n v="271653000"/>
    <n v="0"/>
    <n v="0"/>
    <n v="310090000"/>
  </r>
  <r>
    <x v="1"/>
    <x v="26"/>
    <x v="187"/>
    <x v="342"/>
    <n v="30036000"/>
    <n v="963466000"/>
    <n v="0"/>
    <n v="0"/>
    <n v="993502000"/>
  </r>
  <r>
    <x v="1"/>
    <x v="26"/>
    <x v="126"/>
    <x v="0"/>
    <s v=".."/>
    <s v=".."/>
    <s v=".."/>
    <s v=".."/>
    <s v=".."/>
  </r>
  <r>
    <x v="1"/>
    <x v="26"/>
    <x v="126"/>
    <x v="238"/>
    <s v=".."/>
    <s v=".."/>
    <s v=".."/>
    <s v=".."/>
    <s v=".."/>
  </r>
  <r>
    <x v="1"/>
    <x v="26"/>
    <x v="188"/>
    <x v="0"/>
    <n v="17801000"/>
    <n v="15717000"/>
    <n v="0"/>
    <n v="0"/>
    <n v="33518000"/>
  </r>
  <r>
    <x v="1"/>
    <x v="26"/>
    <x v="188"/>
    <x v="343"/>
    <n v="41764000"/>
    <n v="29304000"/>
    <n v="0"/>
    <n v="8060000"/>
    <n v="79128000"/>
  </r>
  <r>
    <x v="1"/>
    <x v="26"/>
    <x v="189"/>
    <x v="0"/>
    <n v="68106000"/>
    <n v="249155000"/>
    <n v="0"/>
    <n v="133515000"/>
    <n v="450776000"/>
  </r>
  <r>
    <x v="1"/>
    <x v="26"/>
    <x v="189"/>
    <x v="11"/>
    <n v="14998000"/>
    <n v="15589000"/>
    <n v="0"/>
    <n v="0"/>
    <n v="30587000"/>
  </r>
  <r>
    <x v="1"/>
    <x v="26"/>
    <x v="189"/>
    <x v="344"/>
    <n v="206012000"/>
    <n v="83535000"/>
    <n v="0"/>
    <n v="0"/>
    <n v="289547000"/>
  </r>
  <r>
    <x v="1"/>
    <x v="26"/>
    <x v="136"/>
    <x v="0"/>
    <s v=".."/>
    <s v=".."/>
    <s v=".."/>
    <s v=".."/>
    <s v=".."/>
  </r>
  <r>
    <x v="1"/>
    <x v="26"/>
    <x v="136"/>
    <x v="11"/>
    <s v=".."/>
    <s v=".."/>
    <s v=".."/>
    <s v=".."/>
    <s v=".."/>
  </r>
  <r>
    <x v="1"/>
    <x v="26"/>
    <x v="136"/>
    <x v="261"/>
    <s v=".."/>
    <s v=".."/>
    <s v=".."/>
    <s v=".."/>
    <s v=".."/>
  </r>
  <r>
    <x v="1"/>
    <x v="26"/>
    <x v="136"/>
    <x v="262"/>
    <s v=".."/>
    <s v=".."/>
    <s v=".."/>
    <s v=".."/>
    <s v=".."/>
  </r>
  <r>
    <x v="1"/>
    <x v="26"/>
    <x v="136"/>
    <x v="263"/>
    <s v=".."/>
    <s v=".."/>
    <s v=".."/>
    <s v=".."/>
    <s v=".."/>
  </r>
  <r>
    <x v="2"/>
    <x v="26"/>
    <x v="158"/>
    <x v="300"/>
    <n v="0"/>
    <n v="116359000"/>
    <n v="0"/>
    <n v="28842000"/>
    <n v="145201000"/>
  </r>
  <r>
    <x v="2"/>
    <x v="26"/>
    <x v="159"/>
    <x v="0"/>
    <n v="0"/>
    <n v="92976000"/>
    <n v="0"/>
    <n v="24070000"/>
    <n v="117046000"/>
  </r>
  <r>
    <x v="2"/>
    <x v="26"/>
    <x v="159"/>
    <x v="301"/>
    <n v="0"/>
    <n v="55355000"/>
    <n v="0"/>
    <n v="0"/>
    <n v="55355000"/>
  </r>
  <r>
    <x v="2"/>
    <x v="26"/>
    <x v="160"/>
    <x v="0"/>
    <n v="26867000"/>
    <n v="38712000"/>
    <n v="0"/>
    <n v="7685000"/>
    <n v="73264000"/>
  </r>
  <r>
    <x v="2"/>
    <x v="26"/>
    <x v="160"/>
    <x v="302"/>
    <n v="6291000"/>
    <n v="82762000"/>
    <n v="0"/>
    <n v="0"/>
    <n v="89053000"/>
  </r>
  <r>
    <x v="2"/>
    <x v="26"/>
    <x v="160"/>
    <x v="303"/>
    <n v="2479000"/>
    <n v="9227000"/>
    <n v="0"/>
    <n v="0"/>
    <n v="11706000"/>
  </r>
  <r>
    <x v="2"/>
    <x v="26"/>
    <x v="161"/>
    <x v="0"/>
    <n v="20453000"/>
    <n v="18282000"/>
    <n v="0"/>
    <n v="8555000"/>
    <n v="47290000"/>
  </r>
  <r>
    <x v="2"/>
    <x v="26"/>
    <x v="161"/>
    <x v="304"/>
    <n v="27246000"/>
    <n v="50160000"/>
    <n v="0"/>
    <n v="5142000"/>
    <n v="82548000"/>
  </r>
  <r>
    <x v="2"/>
    <x v="26"/>
    <x v="162"/>
    <x v="0"/>
    <n v="53261000"/>
    <n v="39624000"/>
    <n v="0"/>
    <n v="29805000"/>
    <n v="122690000"/>
  </r>
  <r>
    <x v="2"/>
    <x v="26"/>
    <x v="162"/>
    <x v="11"/>
    <n v="9427000"/>
    <n v="46843000"/>
    <n v="0"/>
    <n v="5534000"/>
    <n v="61804000"/>
  </r>
  <r>
    <x v="2"/>
    <x v="26"/>
    <x v="162"/>
    <x v="305"/>
    <n v="296257000"/>
    <n v="119182000"/>
    <n v="0"/>
    <n v="2471000"/>
    <n v="417910000"/>
  </r>
  <r>
    <x v="2"/>
    <x v="26"/>
    <x v="162"/>
    <x v="306"/>
    <n v="44221000"/>
    <n v="45899961000"/>
    <n v="0"/>
    <n v="235880000"/>
    <n v="46180062000"/>
  </r>
  <r>
    <x v="2"/>
    <x v="26"/>
    <x v="163"/>
    <x v="0"/>
    <n v="7670000"/>
    <n v="7633000"/>
    <n v="0"/>
    <n v="8000000"/>
    <n v="23303000"/>
  </r>
  <r>
    <x v="2"/>
    <x v="26"/>
    <x v="163"/>
    <x v="307"/>
    <n v="36306000"/>
    <n v="21998000"/>
    <n v="0"/>
    <n v="1210000"/>
    <n v="59514000"/>
  </r>
  <r>
    <x v="2"/>
    <x v="26"/>
    <x v="133"/>
    <x v="0"/>
    <s v=".."/>
    <s v=".."/>
    <s v=".."/>
    <s v=".."/>
    <s v=".."/>
  </r>
  <r>
    <x v="2"/>
    <x v="26"/>
    <x v="133"/>
    <x v="11"/>
    <s v=".."/>
    <s v=".."/>
    <s v=".."/>
    <s v=".."/>
    <s v=".."/>
  </r>
  <r>
    <x v="2"/>
    <x v="26"/>
    <x v="133"/>
    <x v="257"/>
    <s v=".."/>
    <s v=".."/>
    <s v=".."/>
    <s v=".."/>
    <s v=".."/>
  </r>
  <r>
    <x v="2"/>
    <x v="26"/>
    <x v="133"/>
    <x v="258"/>
    <s v=".."/>
    <s v=".."/>
    <s v=".."/>
    <s v=".."/>
    <s v=".."/>
  </r>
  <r>
    <x v="2"/>
    <x v="26"/>
    <x v="164"/>
    <x v="0"/>
    <n v="32722000"/>
    <n v="27436000"/>
    <n v="0"/>
    <n v="15835000"/>
    <n v="75993000"/>
  </r>
  <r>
    <x v="2"/>
    <x v="26"/>
    <x v="164"/>
    <x v="11"/>
    <n v="9313000"/>
    <n v="143096000"/>
    <n v="0"/>
    <n v="0"/>
    <n v="152409000"/>
  </r>
  <r>
    <x v="2"/>
    <x v="26"/>
    <x v="164"/>
    <x v="308"/>
    <n v="17766000"/>
    <n v="338038000"/>
    <n v="0"/>
    <n v="55455000"/>
    <n v="411259000"/>
  </r>
  <r>
    <x v="2"/>
    <x v="26"/>
    <x v="165"/>
    <x v="0"/>
    <n v="97204000"/>
    <n v="251671000"/>
    <n v="0"/>
    <n v="49070000"/>
    <n v="397945000"/>
  </r>
  <r>
    <x v="2"/>
    <x v="26"/>
    <x v="165"/>
    <x v="309"/>
    <n v="129654000"/>
    <n v="271042000"/>
    <n v="0"/>
    <n v="51137000"/>
    <n v="451833000"/>
  </r>
  <r>
    <x v="2"/>
    <x v="26"/>
    <x v="11"/>
    <x v="0"/>
    <s v=".."/>
    <s v=".."/>
    <s v=".."/>
    <s v=".."/>
    <s v=".."/>
  </r>
  <r>
    <x v="2"/>
    <x v="26"/>
    <x v="11"/>
    <x v="25"/>
    <s v=".."/>
    <s v=".."/>
    <s v=".."/>
    <s v=".."/>
    <s v=".."/>
  </r>
  <r>
    <x v="2"/>
    <x v="26"/>
    <x v="166"/>
    <x v="0"/>
    <n v="8580000"/>
    <n v="16575000"/>
    <n v="0"/>
    <n v="0"/>
    <n v="25155000"/>
  </r>
  <r>
    <x v="2"/>
    <x v="26"/>
    <x v="166"/>
    <x v="310"/>
    <n v="15113000"/>
    <n v="205076000"/>
    <n v="0"/>
    <n v="0"/>
    <n v="220189000"/>
  </r>
  <r>
    <x v="2"/>
    <x v="26"/>
    <x v="166"/>
    <x v="311"/>
    <n v="1094000"/>
    <n v="18630000"/>
    <n v="0"/>
    <n v="0"/>
    <n v="19724000"/>
  </r>
  <r>
    <x v="2"/>
    <x v="26"/>
    <x v="167"/>
    <x v="0"/>
    <n v="30834000"/>
    <n v="42350000"/>
    <n v="0"/>
    <n v="5680000"/>
    <n v="78864000"/>
  </r>
  <r>
    <x v="2"/>
    <x v="26"/>
    <x v="167"/>
    <x v="312"/>
    <n v="42086000"/>
    <n v="2510000"/>
    <n v="0"/>
    <n v="0"/>
    <n v="44596000"/>
  </r>
  <r>
    <x v="2"/>
    <x v="26"/>
    <x v="168"/>
    <x v="0"/>
    <n v="44472000"/>
    <n v="67673000"/>
    <n v="0"/>
    <n v="24650000"/>
    <n v="136795000"/>
  </r>
  <r>
    <x v="2"/>
    <x v="26"/>
    <x v="168"/>
    <x v="313"/>
    <n v="35646000"/>
    <n v="10069000"/>
    <n v="0"/>
    <n v="0"/>
    <n v="45715000"/>
  </r>
  <r>
    <x v="2"/>
    <x v="26"/>
    <x v="169"/>
    <x v="0"/>
    <s v=".."/>
    <s v=".."/>
    <s v=".."/>
    <s v=".."/>
    <s v=".."/>
  </r>
  <r>
    <x v="2"/>
    <x v="26"/>
    <x v="169"/>
    <x v="11"/>
    <s v=".."/>
    <s v=".."/>
    <s v=".."/>
    <s v=".."/>
    <s v=".."/>
  </r>
  <r>
    <x v="2"/>
    <x v="26"/>
    <x v="169"/>
    <x v="314"/>
    <s v=".."/>
    <s v=".."/>
    <s v=".."/>
    <s v=".."/>
    <s v=".."/>
  </r>
  <r>
    <x v="2"/>
    <x v="26"/>
    <x v="169"/>
    <x v="315"/>
    <s v=".."/>
    <s v=".."/>
    <s v=".."/>
    <s v=".."/>
    <s v=".."/>
  </r>
  <r>
    <x v="2"/>
    <x v="26"/>
    <x v="170"/>
    <x v="0"/>
    <s v=".."/>
    <s v=".."/>
    <s v=".."/>
    <s v=".."/>
    <s v=".."/>
  </r>
  <r>
    <x v="2"/>
    <x v="26"/>
    <x v="170"/>
    <x v="316"/>
    <s v=".."/>
    <s v=".."/>
    <s v=".."/>
    <s v=".."/>
    <s v=".."/>
  </r>
  <r>
    <x v="2"/>
    <x v="26"/>
    <x v="170"/>
    <x v="317"/>
    <s v=".."/>
    <s v=".."/>
    <s v=".."/>
    <s v=".."/>
    <s v=".."/>
  </r>
  <r>
    <x v="2"/>
    <x v="26"/>
    <x v="171"/>
    <x v="0"/>
    <n v="27148000"/>
    <n v="28077000"/>
    <n v="0"/>
    <n v="7000000"/>
    <n v="62225000"/>
  </r>
  <r>
    <x v="2"/>
    <x v="26"/>
    <x v="171"/>
    <x v="11"/>
    <n v="9118000"/>
    <n v="10187000"/>
    <n v="0"/>
    <n v="6763000"/>
    <n v="26068000"/>
  </r>
  <r>
    <x v="2"/>
    <x v="26"/>
    <x v="171"/>
    <x v="318"/>
    <n v="17127000"/>
    <n v="20904000"/>
    <n v="0"/>
    <n v="2500000"/>
    <n v="40531000"/>
  </r>
  <r>
    <x v="2"/>
    <x v="26"/>
    <x v="171"/>
    <x v="319"/>
    <n v="9412000"/>
    <n v="6629000"/>
    <n v="0"/>
    <n v="0"/>
    <n v="16041000"/>
  </r>
  <r>
    <x v="2"/>
    <x v="26"/>
    <x v="171"/>
    <x v="320"/>
    <n v="10597000"/>
    <n v="49940000"/>
    <n v="0"/>
    <n v="6600000"/>
    <n v="67137000"/>
  </r>
  <r>
    <x v="2"/>
    <x v="26"/>
    <x v="172"/>
    <x v="0"/>
    <n v="14295000"/>
    <n v="0"/>
    <n v="0"/>
    <n v="0"/>
    <n v="14295000"/>
  </r>
  <r>
    <x v="2"/>
    <x v="26"/>
    <x v="172"/>
    <x v="321"/>
    <n v="24543000"/>
    <n v="0"/>
    <n v="0"/>
    <n v="0"/>
    <n v="24543000"/>
  </r>
  <r>
    <x v="2"/>
    <x v="26"/>
    <x v="123"/>
    <x v="0"/>
    <s v=".."/>
    <s v=".."/>
    <s v=".."/>
    <s v=".."/>
    <s v=".."/>
  </r>
  <r>
    <x v="2"/>
    <x v="26"/>
    <x v="123"/>
    <x v="233"/>
    <s v=".."/>
    <s v=".."/>
    <s v=".."/>
    <s v=".."/>
    <s v=".."/>
  </r>
  <r>
    <x v="2"/>
    <x v="26"/>
    <x v="173"/>
    <x v="0"/>
    <n v="5599000"/>
    <n v="0"/>
    <n v="0"/>
    <n v="0"/>
    <n v="5599000"/>
  </r>
  <r>
    <x v="2"/>
    <x v="26"/>
    <x v="173"/>
    <x v="11"/>
    <n v="3277000"/>
    <n v="0"/>
    <n v="0"/>
    <n v="0"/>
    <n v="3277000"/>
  </r>
  <r>
    <x v="2"/>
    <x v="26"/>
    <x v="173"/>
    <x v="322"/>
    <n v="11658000"/>
    <n v="0"/>
    <n v="0"/>
    <n v="0"/>
    <n v="11658000"/>
  </r>
  <r>
    <x v="2"/>
    <x v="26"/>
    <x v="173"/>
    <x v="323"/>
    <n v="4127000"/>
    <n v="190300000"/>
    <n v="0"/>
    <n v="0"/>
    <n v="194427000"/>
  </r>
  <r>
    <x v="2"/>
    <x v="26"/>
    <x v="174"/>
    <x v="0"/>
    <n v="23963000"/>
    <n v="10312000"/>
    <n v="0"/>
    <n v="385000"/>
    <n v="34660000"/>
  </r>
  <r>
    <x v="2"/>
    <x v="26"/>
    <x v="174"/>
    <x v="11"/>
    <n v="1017000"/>
    <n v="332000"/>
    <n v="0"/>
    <n v="0"/>
    <n v="1349000"/>
  </r>
  <r>
    <x v="2"/>
    <x v="26"/>
    <x v="174"/>
    <x v="324"/>
    <n v="52526000"/>
    <n v="62155000"/>
    <n v="0"/>
    <n v="118112000"/>
    <n v="232793000"/>
  </r>
  <r>
    <x v="2"/>
    <x v="26"/>
    <x v="174"/>
    <x v="325"/>
    <n v="11446000"/>
    <n v="124148000"/>
    <n v="0"/>
    <n v="508000"/>
    <n v="136102000"/>
  </r>
  <r>
    <x v="2"/>
    <x v="26"/>
    <x v="175"/>
    <x v="0"/>
    <n v="15091000"/>
    <n v="50638000"/>
    <n v="0"/>
    <n v="74200000"/>
    <n v="139929000"/>
  </r>
  <r>
    <x v="2"/>
    <x v="26"/>
    <x v="175"/>
    <x v="326"/>
    <n v="45790000"/>
    <n v="24264000"/>
    <n v="0"/>
    <n v="0"/>
    <n v="70054000"/>
  </r>
  <r>
    <x v="2"/>
    <x v="26"/>
    <x v="175"/>
    <x v="327"/>
    <n v="5490000"/>
    <n v="7321000"/>
    <n v="0"/>
    <n v="0"/>
    <n v="12811000"/>
  </r>
  <r>
    <x v="2"/>
    <x v="26"/>
    <x v="176"/>
    <x v="0"/>
    <n v="10409000"/>
    <n v="34141000"/>
    <n v="0"/>
    <n v="3730000"/>
    <n v="48280000"/>
  </r>
  <r>
    <x v="2"/>
    <x v="26"/>
    <x v="176"/>
    <x v="11"/>
    <s v=".."/>
    <s v=".."/>
    <s v=".."/>
    <s v=".."/>
    <s v=".."/>
  </r>
  <r>
    <x v="2"/>
    <x v="26"/>
    <x v="176"/>
    <x v="328"/>
    <n v="24380000"/>
    <n v="27174000"/>
    <n v="0"/>
    <n v="0"/>
    <n v="51554000"/>
  </r>
  <r>
    <x v="2"/>
    <x v="26"/>
    <x v="176"/>
    <x v="329"/>
    <n v="17580000"/>
    <n v="28652000"/>
    <n v="0"/>
    <n v="3792000"/>
    <n v="50024000"/>
  </r>
  <r>
    <x v="2"/>
    <x v="26"/>
    <x v="177"/>
    <x v="0"/>
    <s v=".."/>
    <s v=".."/>
    <s v=".."/>
    <s v=".."/>
    <s v=".."/>
  </r>
  <r>
    <x v="2"/>
    <x v="26"/>
    <x v="177"/>
    <x v="330"/>
    <s v=".."/>
    <s v=".."/>
    <s v=".."/>
    <s v=".."/>
    <s v=".."/>
  </r>
  <r>
    <x v="2"/>
    <x v="26"/>
    <x v="124"/>
    <x v="0"/>
    <s v=".."/>
    <s v=".."/>
    <s v=".."/>
    <s v=".."/>
    <s v=".."/>
  </r>
  <r>
    <x v="2"/>
    <x v="26"/>
    <x v="124"/>
    <x v="11"/>
    <s v=".."/>
    <s v=".."/>
    <s v=".."/>
    <s v=".."/>
    <s v=".."/>
  </r>
  <r>
    <x v="2"/>
    <x v="26"/>
    <x v="124"/>
    <x v="234"/>
    <s v=".."/>
    <s v=".."/>
    <s v=".."/>
    <s v=".."/>
    <s v=".."/>
  </r>
  <r>
    <x v="2"/>
    <x v="26"/>
    <x v="124"/>
    <x v="235"/>
    <s v=".."/>
    <s v=".."/>
    <s v=".."/>
    <s v=".."/>
    <s v=".."/>
  </r>
  <r>
    <x v="2"/>
    <x v="26"/>
    <x v="124"/>
    <x v="236"/>
    <s v=".."/>
    <s v=".."/>
    <s v=".."/>
    <s v=".."/>
    <s v=".."/>
  </r>
  <r>
    <x v="2"/>
    <x v="26"/>
    <x v="63"/>
    <x v="0"/>
    <s v=".."/>
    <s v=".."/>
    <s v=".."/>
    <s v=".."/>
    <s v=".."/>
  </r>
  <r>
    <x v="2"/>
    <x v="26"/>
    <x v="63"/>
    <x v="11"/>
    <s v=".."/>
    <s v=".."/>
    <s v=".."/>
    <s v=".."/>
    <s v=".."/>
  </r>
  <r>
    <x v="2"/>
    <x v="26"/>
    <x v="63"/>
    <x v="121"/>
    <s v=".."/>
    <s v=".."/>
    <s v=".."/>
    <s v=".."/>
    <s v=".."/>
  </r>
  <r>
    <x v="2"/>
    <x v="26"/>
    <x v="63"/>
    <x v="122"/>
    <s v=".."/>
    <s v=".."/>
    <s v=".."/>
    <s v=".."/>
    <s v=".."/>
  </r>
  <r>
    <x v="2"/>
    <x v="26"/>
    <x v="63"/>
    <x v="123"/>
    <s v=".."/>
    <s v=".."/>
    <s v=".."/>
    <s v=".."/>
    <s v=".."/>
  </r>
  <r>
    <x v="2"/>
    <x v="26"/>
    <x v="178"/>
    <x v="0"/>
    <n v="135529000"/>
    <n v="23374000"/>
    <n v="0"/>
    <n v="26177000"/>
    <n v="185080000"/>
  </r>
  <r>
    <x v="2"/>
    <x v="26"/>
    <x v="178"/>
    <x v="331"/>
    <n v="463623000"/>
    <n v="382872000"/>
    <n v="0"/>
    <n v="11800000"/>
    <n v="858295000"/>
  </r>
  <r>
    <x v="2"/>
    <x v="26"/>
    <x v="179"/>
    <x v="0"/>
    <n v="47312000"/>
    <n v="47951000"/>
    <n v="0"/>
    <n v="100000000"/>
    <n v="195263000"/>
  </r>
  <r>
    <x v="2"/>
    <x v="26"/>
    <x v="179"/>
    <x v="11"/>
    <n v="12222000"/>
    <n v="51360000"/>
    <n v="0"/>
    <n v="19069000"/>
    <n v="82651000"/>
  </r>
  <r>
    <x v="2"/>
    <x v="26"/>
    <x v="179"/>
    <x v="332"/>
    <n v="32713000"/>
    <n v="115372000"/>
    <n v="0"/>
    <n v="0"/>
    <n v="148085000"/>
  </r>
  <r>
    <x v="2"/>
    <x v="26"/>
    <x v="179"/>
    <x v="333"/>
    <n v="11855000"/>
    <n v="1939000"/>
    <n v="0"/>
    <n v="0"/>
    <n v="13794000"/>
  </r>
  <r>
    <x v="2"/>
    <x v="26"/>
    <x v="65"/>
    <x v="0"/>
    <s v=".."/>
    <s v=".."/>
    <s v=".."/>
    <s v=".."/>
    <s v=".."/>
  </r>
  <r>
    <x v="2"/>
    <x v="26"/>
    <x v="65"/>
    <x v="126"/>
    <s v=".."/>
    <s v=".."/>
    <s v=".."/>
    <s v=".."/>
    <s v=".."/>
  </r>
  <r>
    <x v="2"/>
    <x v="26"/>
    <x v="180"/>
    <x v="0"/>
    <n v="45465000"/>
    <n v="166132000"/>
    <n v="0"/>
    <n v="0"/>
    <n v="211597000"/>
  </r>
  <r>
    <x v="2"/>
    <x v="26"/>
    <x v="180"/>
    <x v="334"/>
    <n v="131653000"/>
    <n v="1485507000"/>
    <n v="0"/>
    <n v="0"/>
    <n v="1617160000"/>
  </r>
  <r>
    <x v="2"/>
    <x v="26"/>
    <x v="181"/>
    <x v="0"/>
    <n v="13586000"/>
    <n v="11132000"/>
    <n v="0"/>
    <n v="3400000"/>
    <n v="28118000"/>
  </r>
  <r>
    <x v="2"/>
    <x v="26"/>
    <x v="181"/>
    <x v="335"/>
    <n v="27499000"/>
    <n v="12690000"/>
    <n v="0"/>
    <n v="0"/>
    <n v="40189000"/>
  </r>
  <r>
    <x v="2"/>
    <x v="26"/>
    <x v="182"/>
    <x v="0"/>
    <s v=".."/>
    <s v=".."/>
    <s v=".."/>
    <s v=".."/>
    <s v=".."/>
  </r>
  <r>
    <x v="2"/>
    <x v="26"/>
    <x v="182"/>
    <x v="336"/>
    <s v=".."/>
    <s v=".."/>
    <s v=".."/>
    <s v=".."/>
    <s v=".."/>
  </r>
  <r>
    <x v="2"/>
    <x v="26"/>
    <x v="66"/>
    <x v="0"/>
    <s v=".."/>
    <s v=".."/>
    <s v=".."/>
    <s v=".."/>
    <s v=".."/>
  </r>
  <r>
    <x v="2"/>
    <x v="26"/>
    <x v="66"/>
    <x v="127"/>
    <s v=".."/>
    <s v=".."/>
    <s v=".."/>
    <s v=".."/>
    <s v=".."/>
  </r>
  <r>
    <x v="2"/>
    <x v="26"/>
    <x v="183"/>
    <x v="0"/>
    <n v="111076000"/>
    <n v="132627000"/>
    <n v="0"/>
    <n v="500000"/>
    <n v="244203000"/>
  </r>
  <r>
    <x v="2"/>
    <x v="26"/>
    <x v="183"/>
    <x v="337"/>
    <n v="94461000"/>
    <n v="110098000"/>
    <n v="0"/>
    <n v="6338000"/>
    <n v="210897000"/>
  </r>
  <r>
    <x v="2"/>
    <x v="26"/>
    <x v="184"/>
    <x v="0"/>
    <n v="88732000"/>
    <n v="110090000"/>
    <n v="0"/>
    <n v="26287000"/>
    <n v="225109000"/>
  </r>
  <r>
    <x v="2"/>
    <x v="26"/>
    <x v="184"/>
    <x v="338"/>
    <n v="1230117000"/>
    <n v="841515000"/>
    <n v="0"/>
    <n v="483554000"/>
    <n v="2555186000"/>
  </r>
  <r>
    <x v="2"/>
    <x v="26"/>
    <x v="185"/>
    <x v="0"/>
    <n v="19207000"/>
    <n v="11752000"/>
    <n v="0"/>
    <n v="0"/>
    <n v="30959000"/>
  </r>
  <r>
    <x v="2"/>
    <x v="26"/>
    <x v="185"/>
    <x v="339"/>
    <n v="0"/>
    <n v="187946000"/>
    <n v="0"/>
    <n v="0"/>
    <n v="187946000"/>
  </r>
  <r>
    <x v="2"/>
    <x v="26"/>
    <x v="185"/>
    <x v="340"/>
    <n v="22470000"/>
    <n v="11918000"/>
    <n v="0"/>
    <n v="0"/>
    <n v="34388000"/>
  </r>
  <r>
    <x v="2"/>
    <x v="26"/>
    <x v="186"/>
    <x v="0"/>
    <s v=".."/>
    <s v=".."/>
    <s v=".."/>
    <s v=".."/>
    <s v=".."/>
  </r>
  <r>
    <x v="2"/>
    <x v="26"/>
    <x v="186"/>
    <x v="341"/>
    <s v=".."/>
    <s v=".."/>
    <s v=".."/>
    <s v=".."/>
    <s v=".."/>
  </r>
  <r>
    <x v="2"/>
    <x v="26"/>
    <x v="187"/>
    <x v="0"/>
    <n v="36402000"/>
    <n v="40482000"/>
    <n v="0"/>
    <n v="0"/>
    <n v="76884000"/>
  </r>
  <r>
    <x v="2"/>
    <x v="26"/>
    <x v="187"/>
    <x v="342"/>
    <n v="28677000"/>
    <n v="819403000"/>
    <n v="0"/>
    <n v="20000000"/>
    <n v="868080000"/>
  </r>
  <r>
    <x v="2"/>
    <x v="26"/>
    <x v="126"/>
    <x v="0"/>
    <s v=".."/>
    <s v=".."/>
    <s v=".."/>
    <s v=".."/>
    <s v=".."/>
  </r>
  <r>
    <x v="2"/>
    <x v="26"/>
    <x v="126"/>
    <x v="238"/>
    <s v=".."/>
    <s v=".."/>
    <s v=".."/>
    <s v=".."/>
    <s v=".."/>
  </r>
  <r>
    <x v="2"/>
    <x v="26"/>
    <x v="188"/>
    <x v="0"/>
    <n v="9985000"/>
    <n v="15286000"/>
    <n v="0"/>
    <n v="0"/>
    <n v="25271000"/>
  </r>
  <r>
    <x v="2"/>
    <x v="26"/>
    <x v="188"/>
    <x v="343"/>
    <n v="37170000"/>
    <n v="28856000"/>
    <n v="0"/>
    <n v="0"/>
    <n v="66026000"/>
  </r>
  <r>
    <x v="2"/>
    <x v="26"/>
    <x v="189"/>
    <x v="0"/>
    <n v="69699000"/>
    <n v="213023000"/>
    <n v="0"/>
    <n v="72138000"/>
    <n v="354860000"/>
  </r>
  <r>
    <x v="2"/>
    <x v="26"/>
    <x v="189"/>
    <x v="11"/>
    <n v="16058000"/>
    <n v="15379000"/>
    <n v="0"/>
    <n v="0"/>
    <n v="31437000"/>
  </r>
  <r>
    <x v="2"/>
    <x v="26"/>
    <x v="189"/>
    <x v="344"/>
    <n v="192880000"/>
    <n v="107342000"/>
    <n v="0"/>
    <n v="0"/>
    <n v="300222000"/>
  </r>
  <r>
    <x v="2"/>
    <x v="26"/>
    <x v="136"/>
    <x v="0"/>
    <s v=".."/>
    <s v=".."/>
    <s v=".."/>
    <s v=".."/>
    <s v=".."/>
  </r>
  <r>
    <x v="2"/>
    <x v="26"/>
    <x v="136"/>
    <x v="11"/>
    <s v=".."/>
    <s v=".."/>
    <s v=".."/>
    <s v=".."/>
    <s v=".."/>
  </r>
  <r>
    <x v="2"/>
    <x v="26"/>
    <x v="136"/>
    <x v="261"/>
    <s v=".."/>
    <s v=".."/>
    <s v=".."/>
    <s v=".."/>
    <s v=".."/>
  </r>
  <r>
    <x v="2"/>
    <x v="26"/>
    <x v="136"/>
    <x v="262"/>
    <s v=".."/>
    <s v=".."/>
    <s v=".."/>
    <s v=".."/>
    <s v=".."/>
  </r>
  <r>
    <x v="2"/>
    <x v="26"/>
    <x v="136"/>
    <x v="263"/>
    <s v=".."/>
    <s v=".."/>
    <s v=".."/>
    <s v=".."/>
    <s v=".."/>
  </r>
  <r>
    <x v="3"/>
    <x v="26"/>
    <x v="158"/>
    <x v="300"/>
    <n v="0"/>
    <n v="38105000"/>
    <n v="0"/>
    <n v="25370000"/>
    <n v="63475000"/>
  </r>
  <r>
    <x v="3"/>
    <x v="26"/>
    <x v="159"/>
    <x v="0"/>
    <s v=".."/>
    <s v=".."/>
    <s v=".."/>
    <s v=".."/>
    <s v=".."/>
  </r>
  <r>
    <x v="3"/>
    <x v="26"/>
    <x v="159"/>
    <x v="301"/>
    <s v=".."/>
    <s v=".."/>
    <s v=".."/>
    <s v=".."/>
    <s v=".."/>
  </r>
  <r>
    <x v="3"/>
    <x v="26"/>
    <x v="160"/>
    <x v="0"/>
    <n v="24322000"/>
    <n v="28586000"/>
    <n v="0"/>
    <n v="6450000"/>
    <n v="59358000"/>
  </r>
  <r>
    <x v="3"/>
    <x v="26"/>
    <x v="160"/>
    <x v="302"/>
    <n v="6238000"/>
    <n v="42203000"/>
    <n v="0"/>
    <n v="0"/>
    <n v="48441000"/>
  </r>
  <r>
    <x v="3"/>
    <x v="26"/>
    <x v="160"/>
    <x v="303"/>
    <n v="3846000"/>
    <n v="2189000"/>
    <n v="0"/>
    <n v="0"/>
    <n v="6035000"/>
  </r>
  <r>
    <x v="3"/>
    <x v="26"/>
    <x v="161"/>
    <x v="0"/>
    <n v="5641000"/>
    <n v="19789000"/>
    <n v="0"/>
    <n v="5705000"/>
    <n v="31135000"/>
  </r>
  <r>
    <x v="3"/>
    <x v="26"/>
    <x v="161"/>
    <x v="304"/>
    <n v="23035000"/>
    <n v="64057000"/>
    <n v="0"/>
    <n v="6142000"/>
    <n v="93234000"/>
  </r>
  <r>
    <x v="3"/>
    <x v="26"/>
    <x v="162"/>
    <x v="0"/>
    <n v="60518000"/>
    <n v="50467000"/>
    <n v="0"/>
    <n v="17465000"/>
    <n v="128450000"/>
  </r>
  <r>
    <x v="3"/>
    <x v="26"/>
    <x v="162"/>
    <x v="11"/>
    <n v="9827000"/>
    <n v="16062000"/>
    <n v="0"/>
    <n v="52707000"/>
    <n v="78596000"/>
  </r>
  <r>
    <x v="3"/>
    <x v="26"/>
    <x v="162"/>
    <x v="305"/>
    <n v="300075000"/>
    <n v="215596000"/>
    <n v="0"/>
    <n v="16879000"/>
    <n v="532550000"/>
  </r>
  <r>
    <x v="3"/>
    <x v="26"/>
    <x v="162"/>
    <x v="306"/>
    <n v="42016000"/>
    <n v="50488760000"/>
    <n v="0"/>
    <n v="220880000"/>
    <n v="50751656000"/>
  </r>
  <r>
    <x v="3"/>
    <x v="26"/>
    <x v="163"/>
    <x v="0"/>
    <n v="7782000"/>
    <n v="38113000"/>
    <n v="0"/>
    <n v="39220000"/>
    <n v="85115000"/>
  </r>
  <r>
    <x v="3"/>
    <x v="26"/>
    <x v="163"/>
    <x v="307"/>
    <n v="34915000"/>
    <n v="20838000"/>
    <n v="0"/>
    <n v="0"/>
    <n v="55753000"/>
  </r>
  <r>
    <x v="3"/>
    <x v="26"/>
    <x v="133"/>
    <x v="0"/>
    <s v=".."/>
    <s v=".."/>
    <s v=".."/>
    <s v=".."/>
    <s v=".."/>
  </r>
  <r>
    <x v="3"/>
    <x v="26"/>
    <x v="133"/>
    <x v="11"/>
    <s v=".."/>
    <s v=".."/>
    <s v=".."/>
    <s v=".."/>
    <s v=".."/>
  </r>
  <r>
    <x v="3"/>
    <x v="26"/>
    <x v="133"/>
    <x v="257"/>
    <s v=".."/>
    <s v=".."/>
    <s v=".."/>
    <s v=".."/>
    <s v=".."/>
  </r>
  <r>
    <x v="3"/>
    <x v="26"/>
    <x v="133"/>
    <x v="258"/>
    <s v=".."/>
    <s v=".."/>
    <s v=".."/>
    <s v=".."/>
    <s v=".."/>
  </r>
  <r>
    <x v="3"/>
    <x v="26"/>
    <x v="164"/>
    <x v="0"/>
    <n v="27184000"/>
    <n v="24602000"/>
    <n v="0"/>
    <n v="14365000"/>
    <n v="66151000"/>
  </r>
  <r>
    <x v="3"/>
    <x v="26"/>
    <x v="164"/>
    <x v="11"/>
    <n v="9638000"/>
    <n v="58042000"/>
    <n v="0"/>
    <n v="3580000"/>
    <n v="71260000"/>
  </r>
  <r>
    <x v="3"/>
    <x v="26"/>
    <x v="164"/>
    <x v="308"/>
    <n v="18176000"/>
    <n v="143404000"/>
    <n v="0"/>
    <n v="2750000"/>
    <n v="164330000"/>
  </r>
  <r>
    <x v="3"/>
    <x v="26"/>
    <x v="165"/>
    <x v="0"/>
    <n v="85654000"/>
    <n v="215788000"/>
    <n v="0"/>
    <n v="92606000"/>
    <n v="394048000"/>
  </r>
  <r>
    <x v="3"/>
    <x v="26"/>
    <x v="165"/>
    <x v="309"/>
    <n v="105885000"/>
    <n v="149302000"/>
    <n v="0"/>
    <n v="28797000"/>
    <n v="283984000"/>
  </r>
  <r>
    <x v="3"/>
    <x v="26"/>
    <x v="11"/>
    <x v="0"/>
    <s v=".."/>
    <s v=".."/>
    <s v=".."/>
    <s v=".."/>
    <s v=".."/>
  </r>
  <r>
    <x v="3"/>
    <x v="26"/>
    <x v="11"/>
    <x v="25"/>
    <s v=".."/>
    <s v=".."/>
    <s v=".."/>
    <s v=".."/>
    <s v=".."/>
  </r>
  <r>
    <x v="3"/>
    <x v="26"/>
    <x v="166"/>
    <x v="0"/>
    <n v="9171000"/>
    <n v="16282000"/>
    <n v="0"/>
    <n v="0"/>
    <n v="25453000"/>
  </r>
  <r>
    <x v="3"/>
    <x v="26"/>
    <x v="166"/>
    <x v="310"/>
    <n v="15527000"/>
    <n v="62793000"/>
    <n v="0"/>
    <n v="8720000"/>
    <n v="87040000"/>
  </r>
  <r>
    <x v="3"/>
    <x v="26"/>
    <x v="166"/>
    <x v="311"/>
    <n v="1572000"/>
    <n v="9513000"/>
    <n v="0"/>
    <n v="10500000"/>
    <n v="21585000"/>
  </r>
  <r>
    <x v="3"/>
    <x v="26"/>
    <x v="167"/>
    <x v="0"/>
    <n v="33282000"/>
    <n v="41751000"/>
    <n v="0"/>
    <n v="2855000"/>
    <n v="77888000"/>
  </r>
  <r>
    <x v="3"/>
    <x v="26"/>
    <x v="167"/>
    <x v="312"/>
    <n v="42132000"/>
    <n v="18565000"/>
    <n v="0"/>
    <n v="0"/>
    <n v="60697000"/>
  </r>
  <r>
    <x v="3"/>
    <x v="26"/>
    <x v="168"/>
    <x v="0"/>
    <n v="41759000"/>
    <n v="58386000"/>
    <n v="0"/>
    <n v="16400000"/>
    <n v="116545000"/>
  </r>
  <r>
    <x v="3"/>
    <x v="26"/>
    <x v="168"/>
    <x v="313"/>
    <n v="35363000"/>
    <n v="81907000"/>
    <n v="0"/>
    <n v="17299000"/>
    <n v="134569000"/>
  </r>
  <r>
    <x v="3"/>
    <x v="26"/>
    <x v="169"/>
    <x v="0"/>
    <n v="60795000"/>
    <n v="0"/>
    <n v="0"/>
    <n v="0"/>
    <n v="60795000"/>
  </r>
  <r>
    <x v="3"/>
    <x v="26"/>
    <x v="169"/>
    <x v="11"/>
    <n v="42757000"/>
    <n v="0"/>
    <n v="0"/>
    <n v="0"/>
    <n v="42757000"/>
  </r>
  <r>
    <x v="3"/>
    <x v="26"/>
    <x v="169"/>
    <x v="314"/>
    <n v="124164000"/>
    <n v="0"/>
    <n v="0"/>
    <n v="0"/>
    <n v="124164000"/>
  </r>
  <r>
    <x v="3"/>
    <x v="26"/>
    <x v="169"/>
    <x v="315"/>
    <n v="32276000"/>
    <n v="0"/>
    <n v="0"/>
    <n v="0"/>
    <n v="32276000"/>
  </r>
  <r>
    <x v="3"/>
    <x v="26"/>
    <x v="170"/>
    <x v="0"/>
    <n v="35096000"/>
    <n v="19657000"/>
    <n v="0"/>
    <n v="5054000"/>
    <n v="59807000"/>
  </r>
  <r>
    <x v="3"/>
    <x v="26"/>
    <x v="170"/>
    <x v="316"/>
    <n v="22833000"/>
    <n v="33088000"/>
    <n v="0"/>
    <n v="0"/>
    <n v="55921000"/>
  </r>
  <r>
    <x v="3"/>
    <x v="26"/>
    <x v="170"/>
    <x v="317"/>
    <n v="13525000"/>
    <n v="28026000"/>
    <n v="0"/>
    <n v="17466000"/>
    <n v="59017000"/>
  </r>
  <r>
    <x v="3"/>
    <x v="26"/>
    <x v="171"/>
    <x v="0"/>
    <n v="26717000"/>
    <n v="22599000"/>
    <n v="0"/>
    <n v="6160000"/>
    <n v="55476000"/>
  </r>
  <r>
    <x v="3"/>
    <x v="26"/>
    <x v="171"/>
    <x v="11"/>
    <n v="6563000"/>
    <n v="10171000"/>
    <n v="0"/>
    <n v="0"/>
    <n v="16734000"/>
  </r>
  <r>
    <x v="3"/>
    <x v="26"/>
    <x v="171"/>
    <x v="318"/>
    <n v="16324000"/>
    <n v="18644000"/>
    <n v="0"/>
    <n v="0"/>
    <n v="34968000"/>
  </r>
  <r>
    <x v="3"/>
    <x v="26"/>
    <x v="171"/>
    <x v="319"/>
    <n v="10720000"/>
    <n v="6715000"/>
    <n v="0"/>
    <n v="0"/>
    <n v="17435000"/>
  </r>
  <r>
    <x v="3"/>
    <x v="26"/>
    <x v="171"/>
    <x v="320"/>
    <n v="11190000"/>
    <n v="23447000"/>
    <n v="0"/>
    <n v="0"/>
    <n v="34637000"/>
  </r>
  <r>
    <x v="3"/>
    <x v="26"/>
    <x v="172"/>
    <x v="0"/>
    <n v="14487000"/>
    <n v="0"/>
    <n v="0"/>
    <n v="0"/>
    <n v="14487000"/>
  </r>
  <r>
    <x v="3"/>
    <x v="26"/>
    <x v="172"/>
    <x v="321"/>
    <n v="24462000"/>
    <n v="0"/>
    <n v="0"/>
    <n v="0"/>
    <n v="24462000"/>
  </r>
  <r>
    <x v="3"/>
    <x v="26"/>
    <x v="123"/>
    <x v="0"/>
    <s v=".."/>
    <s v=".."/>
    <s v=".."/>
    <s v=".."/>
    <s v=".."/>
  </r>
  <r>
    <x v="3"/>
    <x v="26"/>
    <x v="123"/>
    <x v="233"/>
    <s v=".."/>
    <s v=".."/>
    <s v=".."/>
    <s v=".."/>
    <s v=".."/>
  </r>
  <r>
    <x v="3"/>
    <x v="26"/>
    <x v="173"/>
    <x v="0"/>
    <n v="5396000"/>
    <n v="0"/>
    <n v="0"/>
    <n v="0"/>
    <n v="5396000"/>
  </r>
  <r>
    <x v="3"/>
    <x v="26"/>
    <x v="173"/>
    <x v="11"/>
    <n v="2915000"/>
    <n v="0"/>
    <n v="0"/>
    <n v="0"/>
    <n v="2915000"/>
  </r>
  <r>
    <x v="3"/>
    <x v="26"/>
    <x v="173"/>
    <x v="322"/>
    <n v="12023000"/>
    <n v="0"/>
    <n v="0"/>
    <n v="0"/>
    <n v="12023000"/>
  </r>
  <r>
    <x v="3"/>
    <x v="26"/>
    <x v="173"/>
    <x v="323"/>
    <n v="4104000"/>
    <n v="336500000"/>
    <n v="0"/>
    <n v="0"/>
    <n v="340604000"/>
  </r>
  <r>
    <x v="3"/>
    <x v="26"/>
    <x v="174"/>
    <x v="0"/>
    <n v="17707000"/>
    <n v="10349000"/>
    <n v="0"/>
    <n v="0"/>
    <n v="28056000"/>
  </r>
  <r>
    <x v="3"/>
    <x v="26"/>
    <x v="174"/>
    <x v="11"/>
    <n v="1549000"/>
    <n v="362000"/>
    <n v="0"/>
    <n v="0"/>
    <n v="1911000"/>
  </r>
  <r>
    <x v="3"/>
    <x v="26"/>
    <x v="174"/>
    <x v="324"/>
    <n v="51437000"/>
    <n v="70156000"/>
    <n v="0"/>
    <n v="196010000"/>
    <n v="317603000"/>
  </r>
  <r>
    <x v="3"/>
    <x v="26"/>
    <x v="174"/>
    <x v="325"/>
    <n v="9686000"/>
    <n v="61043000"/>
    <n v="0"/>
    <n v="0"/>
    <n v="70729000"/>
  </r>
  <r>
    <x v="3"/>
    <x v="26"/>
    <x v="175"/>
    <x v="0"/>
    <n v="12821000"/>
    <n v="52141000"/>
    <n v="0"/>
    <n v="50000000"/>
    <n v="114962000"/>
  </r>
  <r>
    <x v="3"/>
    <x v="26"/>
    <x v="175"/>
    <x v="326"/>
    <n v="45790000"/>
    <n v="24986000"/>
    <n v="0"/>
    <n v="0"/>
    <n v="70776000"/>
  </r>
  <r>
    <x v="3"/>
    <x v="26"/>
    <x v="175"/>
    <x v="327"/>
    <n v="5490000"/>
    <n v="7538000"/>
    <n v="0"/>
    <n v="0"/>
    <n v="13028000"/>
  </r>
  <r>
    <x v="3"/>
    <x v="26"/>
    <x v="176"/>
    <x v="0"/>
    <n v="25232000"/>
    <n v="46363000"/>
    <n v="0"/>
    <n v="3300000"/>
    <n v="74895000"/>
  </r>
  <r>
    <x v="3"/>
    <x v="26"/>
    <x v="176"/>
    <x v="11"/>
    <s v=".."/>
    <s v=".."/>
    <s v=".."/>
    <s v=".."/>
    <s v=".."/>
  </r>
  <r>
    <x v="3"/>
    <x v="26"/>
    <x v="176"/>
    <x v="328"/>
    <n v="25336000"/>
    <n v="31386000"/>
    <n v="0"/>
    <n v="9615000"/>
    <n v="66337000"/>
  </r>
  <r>
    <x v="3"/>
    <x v="26"/>
    <x v="176"/>
    <x v="329"/>
    <n v="19375000"/>
    <n v="22501000"/>
    <n v="0"/>
    <n v="182517000"/>
    <n v="224393000"/>
  </r>
  <r>
    <x v="3"/>
    <x v="26"/>
    <x v="177"/>
    <x v="0"/>
    <s v=".."/>
    <s v=".."/>
    <s v=".."/>
    <s v=".."/>
    <s v=".."/>
  </r>
  <r>
    <x v="3"/>
    <x v="26"/>
    <x v="177"/>
    <x v="330"/>
    <s v=".."/>
    <s v=".."/>
    <s v=".."/>
    <s v=".."/>
    <s v=".."/>
  </r>
  <r>
    <x v="3"/>
    <x v="26"/>
    <x v="124"/>
    <x v="0"/>
    <s v=".."/>
    <s v=".."/>
    <s v=".."/>
    <s v=".."/>
    <s v=".."/>
  </r>
  <r>
    <x v="3"/>
    <x v="26"/>
    <x v="124"/>
    <x v="11"/>
    <s v=".."/>
    <s v=".."/>
    <s v=".."/>
    <s v=".."/>
    <s v=".."/>
  </r>
  <r>
    <x v="3"/>
    <x v="26"/>
    <x v="124"/>
    <x v="234"/>
    <s v=".."/>
    <s v=".."/>
    <s v=".."/>
    <s v=".."/>
    <s v=".."/>
  </r>
  <r>
    <x v="3"/>
    <x v="26"/>
    <x v="124"/>
    <x v="235"/>
    <s v=".."/>
    <s v=".."/>
    <s v=".."/>
    <s v=".."/>
    <s v=".."/>
  </r>
  <r>
    <x v="3"/>
    <x v="26"/>
    <x v="124"/>
    <x v="236"/>
    <s v=".."/>
    <s v=".."/>
    <s v=".."/>
    <s v=".."/>
    <s v=".."/>
  </r>
  <r>
    <x v="3"/>
    <x v="26"/>
    <x v="63"/>
    <x v="0"/>
    <s v=".."/>
    <s v=".."/>
    <s v=".."/>
    <s v=".."/>
    <s v=".."/>
  </r>
  <r>
    <x v="3"/>
    <x v="26"/>
    <x v="63"/>
    <x v="11"/>
    <s v=".."/>
    <s v=".."/>
    <s v=".."/>
    <s v=".."/>
    <s v=".."/>
  </r>
  <r>
    <x v="3"/>
    <x v="26"/>
    <x v="63"/>
    <x v="121"/>
    <s v=".."/>
    <s v=".."/>
    <s v=".."/>
    <s v=".."/>
    <s v=".."/>
  </r>
  <r>
    <x v="3"/>
    <x v="26"/>
    <x v="63"/>
    <x v="122"/>
    <s v=".."/>
    <s v=".."/>
    <s v=".."/>
    <s v=".."/>
    <s v=".."/>
  </r>
  <r>
    <x v="3"/>
    <x v="26"/>
    <x v="63"/>
    <x v="123"/>
    <s v=".."/>
    <s v=".."/>
    <s v=".."/>
    <s v=".."/>
    <s v=".."/>
  </r>
  <r>
    <x v="3"/>
    <x v="26"/>
    <x v="178"/>
    <x v="0"/>
    <n v="129117000"/>
    <n v="23480000"/>
    <n v="0"/>
    <n v="19572000"/>
    <n v="172169000"/>
  </r>
  <r>
    <x v="3"/>
    <x v="26"/>
    <x v="178"/>
    <x v="331"/>
    <n v="456811000"/>
    <n v="285416000"/>
    <n v="0"/>
    <n v="3750000"/>
    <n v="745977000"/>
  </r>
  <r>
    <x v="3"/>
    <x v="26"/>
    <x v="179"/>
    <x v="0"/>
    <n v="76147000"/>
    <n v="65444000"/>
    <n v="0"/>
    <n v="0"/>
    <n v="141591000"/>
  </r>
  <r>
    <x v="3"/>
    <x v="26"/>
    <x v="179"/>
    <x v="11"/>
    <n v="13395000"/>
    <n v="28289000"/>
    <n v="0"/>
    <n v="47005000"/>
    <n v="88689000"/>
  </r>
  <r>
    <x v="3"/>
    <x v="26"/>
    <x v="179"/>
    <x v="332"/>
    <n v="31578000"/>
    <n v="60990000"/>
    <n v="0"/>
    <n v="0"/>
    <n v="92568000"/>
  </r>
  <r>
    <x v="3"/>
    <x v="26"/>
    <x v="179"/>
    <x v="333"/>
    <n v="10202000"/>
    <n v="1885000"/>
    <n v="0"/>
    <n v="0"/>
    <n v="12087000"/>
  </r>
  <r>
    <x v="3"/>
    <x v="26"/>
    <x v="65"/>
    <x v="0"/>
    <s v=".."/>
    <s v=".."/>
    <s v=".."/>
    <s v=".."/>
    <s v=".."/>
  </r>
  <r>
    <x v="3"/>
    <x v="26"/>
    <x v="65"/>
    <x v="126"/>
    <s v=".."/>
    <s v=".."/>
    <s v=".."/>
    <s v=".."/>
    <s v=".."/>
  </r>
  <r>
    <x v="3"/>
    <x v="26"/>
    <x v="180"/>
    <x v="0"/>
    <n v="46539000"/>
    <n v="156237000"/>
    <n v="0"/>
    <n v="0"/>
    <n v="202776000"/>
  </r>
  <r>
    <x v="3"/>
    <x v="26"/>
    <x v="180"/>
    <x v="334"/>
    <n v="131653000"/>
    <n v="354230000"/>
    <n v="0"/>
    <n v="0"/>
    <n v="485883000"/>
  </r>
  <r>
    <x v="3"/>
    <x v="26"/>
    <x v="181"/>
    <x v="0"/>
    <n v="13117000"/>
    <n v="11046000"/>
    <n v="0"/>
    <n v="0"/>
    <n v="24163000"/>
  </r>
  <r>
    <x v="3"/>
    <x v="26"/>
    <x v="181"/>
    <x v="335"/>
    <n v="25489000"/>
    <n v="11606000"/>
    <n v="0"/>
    <n v="800000"/>
    <n v="37895000"/>
  </r>
  <r>
    <x v="3"/>
    <x v="26"/>
    <x v="182"/>
    <x v="0"/>
    <n v="11153000"/>
    <n v="77453000"/>
    <n v="0"/>
    <n v="0"/>
    <n v="88606000"/>
  </r>
  <r>
    <x v="3"/>
    <x v="26"/>
    <x v="182"/>
    <x v="336"/>
    <n v="5853000"/>
    <n v="31245000"/>
    <n v="0"/>
    <n v="200845000"/>
    <n v="237943000"/>
  </r>
  <r>
    <x v="3"/>
    <x v="26"/>
    <x v="66"/>
    <x v="0"/>
    <s v=".."/>
    <s v=".."/>
    <s v=".."/>
    <s v=".."/>
    <s v=".."/>
  </r>
  <r>
    <x v="3"/>
    <x v="26"/>
    <x v="66"/>
    <x v="127"/>
    <s v=".."/>
    <s v=".."/>
    <s v=".."/>
    <s v=".."/>
    <s v=".."/>
  </r>
  <r>
    <x v="3"/>
    <x v="26"/>
    <x v="183"/>
    <x v="0"/>
    <n v="103686000"/>
    <n v="138192000"/>
    <n v="0"/>
    <n v="3943000"/>
    <n v="245821000"/>
  </r>
  <r>
    <x v="3"/>
    <x v="26"/>
    <x v="183"/>
    <x v="337"/>
    <n v="76852000"/>
    <n v="107176000"/>
    <n v="0"/>
    <n v="0"/>
    <n v="184028000"/>
  </r>
  <r>
    <x v="3"/>
    <x v="26"/>
    <x v="184"/>
    <x v="0"/>
    <n v="97741000"/>
    <n v="115690000"/>
    <n v="0"/>
    <n v="7000000"/>
    <n v="220431000"/>
  </r>
  <r>
    <x v="3"/>
    <x v="26"/>
    <x v="184"/>
    <x v="338"/>
    <n v="937350000"/>
    <n v="844914000"/>
    <n v="0"/>
    <n v="54197000"/>
    <n v="1836461000"/>
  </r>
  <r>
    <x v="3"/>
    <x v="26"/>
    <x v="185"/>
    <x v="0"/>
    <n v="18578000"/>
    <n v="11975000"/>
    <n v="0"/>
    <n v="0"/>
    <n v="30553000"/>
  </r>
  <r>
    <x v="3"/>
    <x v="26"/>
    <x v="185"/>
    <x v="339"/>
    <n v="0"/>
    <n v="119946000"/>
    <n v="0"/>
    <n v="0"/>
    <n v="119946000"/>
  </r>
  <r>
    <x v="3"/>
    <x v="26"/>
    <x v="185"/>
    <x v="340"/>
    <n v="22212000"/>
    <n v="12306000"/>
    <n v="0"/>
    <n v="2000000"/>
    <n v="36518000"/>
  </r>
  <r>
    <x v="3"/>
    <x v="26"/>
    <x v="186"/>
    <x v="0"/>
    <s v=".."/>
    <s v=".."/>
    <s v=".."/>
    <s v=".."/>
    <s v=".."/>
  </r>
  <r>
    <x v="3"/>
    <x v="26"/>
    <x v="186"/>
    <x v="341"/>
    <s v=".."/>
    <s v=".."/>
    <s v=".."/>
    <s v=".."/>
    <s v=".."/>
  </r>
  <r>
    <x v="3"/>
    <x v="26"/>
    <x v="187"/>
    <x v="0"/>
    <n v="37763000"/>
    <n v="3993306000"/>
    <n v="0"/>
    <n v="1046460000"/>
    <n v="5077529000"/>
  </r>
  <r>
    <x v="3"/>
    <x v="26"/>
    <x v="187"/>
    <x v="342"/>
    <n v="24416000"/>
    <n v="255370000"/>
    <n v="0"/>
    <n v="0"/>
    <n v="279786000"/>
  </r>
  <r>
    <x v="3"/>
    <x v="26"/>
    <x v="126"/>
    <x v="0"/>
    <s v=".."/>
    <s v=".."/>
    <s v=".."/>
    <s v=".."/>
    <s v=".."/>
  </r>
  <r>
    <x v="3"/>
    <x v="26"/>
    <x v="126"/>
    <x v="238"/>
    <s v=".."/>
    <s v=".."/>
    <s v=".."/>
    <s v=".."/>
    <s v=".."/>
  </r>
  <r>
    <x v="3"/>
    <x v="26"/>
    <x v="188"/>
    <x v="0"/>
    <n v="5666000"/>
    <n v="15223000"/>
    <n v="0"/>
    <n v="0"/>
    <n v="20889000"/>
  </r>
  <r>
    <x v="3"/>
    <x v="26"/>
    <x v="188"/>
    <x v="343"/>
    <n v="35168000"/>
    <n v="31392000"/>
    <n v="0"/>
    <n v="9300000"/>
    <n v="75860000"/>
  </r>
  <r>
    <x v="3"/>
    <x v="26"/>
    <x v="189"/>
    <x v="0"/>
    <n v="75538000"/>
    <n v="154906000"/>
    <n v="0"/>
    <n v="149152000"/>
    <n v="379596000"/>
  </r>
  <r>
    <x v="3"/>
    <x v="26"/>
    <x v="189"/>
    <x v="11"/>
    <n v="16289000"/>
    <n v="16681000"/>
    <n v="0"/>
    <n v="0"/>
    <n v="32970000"/>
  </r>
  <r>
    <x v="3"/>
    <x v="26"/>
    <x v="189"/>
    <x v="344"/>
    <n v="141442000"/>
    <n v="83169000"/>
    <n v="0"/>
    <n v="0"/>
    <n v="224611000"/>
  </r>
  <r>
    <x v="3"/>
    <x v="26"/>
    <x v="136"/>
    <x v="0"/>
    <s v=".."/>
    <s v=".."/>
    <s v=".."/>
    <s v=".."/>
    <s v=".."/>
  </r>
  <r>
    <x v="3"/>
    <x v="26"/>
    <x v="136"/>
    <x v="11"/>
    <s v=".."/>
    <s v=".."/>
    <s v=".."/>
    <s v=".."/>
    <s v=".."/>
  </r>
  <r>
    <x v="3"/>
    <x v="26"/>
    <x v="136"/>
    <x v="261"/>
    <s v=".."/>
    <s v=".."/>
    <s v=".."/>
    <s v=".."/>
    <s v=".."/>
  </r>
  <r>
    <x v="3"/>
    <x v="26"/>
    <x v="136"/>
    <x v="262"/>
    <s v=".."/>
    <s v=".."/>
    <s v=".."/>
    <s v=".."/>
    <s v=".."/>
  </r>
  <r>
    <x v="3"/>
    <x v="26"/>
    <x v="136"/>
    <x v="263"/>
    <s v=".."/>
    <s v=".."/>
    <s v=".."/>
    <s v=".."/>
    <s v=".."/>
  </r>
  <r>
    <x v="4"/>
    <x v="26"/>
    <x v="158"/>
    <x v="300"/>
    <n v="0"/>
    <n v="40466000"/>
    <n v="0"/>
    <n v="34591000"/>
    <n v="75057000"/>
  </r>
  <r>
    <x v="4"/>
    <x v="26"/>
    <x v="159"/>
    <x v="0"/>
    <s v=".."/>
    <s v=".."/>
    <s v=".."/>
    <s v=".."/>
    <s v=".."/>
  </r>
  <r>
    <x v="4"/>
    <x v="26"/>
    <x v="159"/>
    <x v="301"/>
    <s v=".."/>
    <s v=".."/>
    <s v=".."/>
    <s v=".."/>
    <s v=".."/>
  </r>
  <r>
    <x v="4"/>
    <x v="26"/>
    <x v="160"/>
    <x v="0"/>
    <n v="21382000"/>
    <n v="18111000"/>
    <n v="0"/>
    <n v="3400000"/>
    <n v="42893000"/>
  </r>
  <r>
    <x v="4"/>
    <x v="26"/>
    <x v="160"/>
    <x v="302"/>
    <n v="5726000"/>
    <n v="109169000"/>
    <n v="0"/>
    <n v="0"/>
    <n v="114895000"/>
  </r>
  <r>
    <x v="4"/>
    <x v="26"/>
    <x v="160"/>
    <x v="303"/>
    <n v="3561000"/>
    <n v="2347000"/>
    <n v="0"/>
    <n v="0"/>
    <n v="5908000"/>
  </r>
  <r>
    <x v="4"/>
    <x v="26"/>
    <x v="161"/>
    <x v="0"/>
    <n v="5319000"/>
    <n v="19141000"/>
    <n v="0"/>
    <n v="750000"/>
    <n v="25210000"/>
  </r>
  <r>
    <x v="4"/>
    <x v="26"/>
    <x v="161"/>
    <x v="304"/>
    <n v="24763000"/>
    <n v="30468000"/>
    <n v="0"/>
    <n v="1988000"/>
    <n v="57219000"/>
  </r>
  <r>
    <x v="4"/>
    <x v="26"/>
    <x v="162"/>
    <x v="0"/>
    <n v="56393000"/>
    <n v="56178000"/>
    <n v="0"/>
    <n v="18300000"/>
    <n v="130871000"/>
  </r>
  <r>
    <x v="4"/>
    <x v="26"/>
    <x v="162"/>
    <x v="11"/>
    <n v="6797000"/>
    <n v="19010000"/>
    <n v="0"/>
    <n v="85106000"/>
    <n v="110913000"/>
  </r>
  <r>
    <x v="4"/>
    <x v="26"/>
    <x v="162"/>
    <x v="305"/>
    <n v="271351000"/>
    <n v="128633000"/>
    <n v="0"/>
    <n v="5361000"/>
    <n v="405345000"/>
  </r>
  <r>
    <x v="4"/>
    <x v="26"/>
    <x v="162"/>
    <x v="306"/>
    <n v="40076000"/>
    <n v="48477982000"/>
    <n v="0"/>
    <n v="261000000"/>
    <n v="48779058000"/>
  </r>
  <r>
    <x v="4"/>
    <x v="26"/>
    <x v="163"/>
    <x v="0"/>
    <n v="13084000"/>
    <n v="5715000"/>
    <n v="0"/>
    <n v="0"/>
    <n v="18799000"/>
  </r>
  <r>
    <x v="4"/>
    <x v="26"/>
    <x v="163"/>
    <x v="307"/>
    <n v="33439000"/>
    <n v="45042000"/>
    <n v="0"/>
    <n v="10250000"/>
    <n v="88731000"/>
  </r>
  <r>
    <x v="4"/>
    <x v="26"/>
    <x v="133"/>
    <x v="0"/>
    <n v="110020000"/>
    <n v="66103000"/>
    <n v="0"/>
    <n v="9727000"/>
    <n v="185850000"/>
  </r>
  <r>
    <x v="4"/>
    <x v="26"/>
    <x v="133"/>
    <x v="11"/>
    <n v="17067000"/>
    <n v="21578000"/>
    <n v="0"/>
    <n v="27260000"/>
    <n v="65905000"/>
  </r>
  <r>
    <x v="4"/>
    <x v="26"/>
    <x v="133"/>
    <x v="257"/>
    <n v="170238000"/>
    <n v="61317000"/>
    <n v="0"/>
    <n v="0"/>
    <n v="231555000"/>
  </r>
  <r>
    <x v="4"/>
    <x v="26"/>
    <x v="133"/>
    <x v="258"/>
    <n v="28854000"/>
    <n v="14867000"/>
    <n v="0"/>
    <n v="0"/>
    <n v="43721000"/>
  </r>
  <r>
    <x v="4"/>
    <x v="26"/>
    <x v="164"/>
    <x v="0"/>
    <n v="26142000"/>
    <n v="21819000"/>
    <n v="0"/>
    <n v="950000"/>
    <n v="48911000"/>
  </r>
  <r>
    <x v="4"/>
    <x v="26"/>
    <x v="164"/>
    <x v="11"/>
    <n v="7963000"/>
    <n v="2724000"/>
    <n v="0"/>
    <n v="0"/>
    <n v="10687000"/>
  </r>
  <r>
    <x v="4"/>
    <x v="26"/>
    <x v="164"/>
    <x v="308"/>
    <n v="15128000"/>
    <n v="66351000"/>
    <n v="0"/>
    <n v="9850000"/>
    <n v="91329000"/>
  </r>
  <r>
    <x v="4"/>
    <x v="26"/>
    <x v="165"/>
    <x v="0"/>
    <n v="81640000"/>
    <n v="105990000"/>
    <n v="0"/>
    <n v="15220000"/>
    <n v="202850000"/>
  </r>
  <r>
    <x v="4"/>
    <x v="26"/>
    <x v="165"/>
    <x v="309"/>
    <n v="85622000"/>
    <n v="83387000"/>
    <n v="0"/>
    <n v="27702000"/>
    <n v="196711000"/>
  </r>
  <r>
    <x v="4"/>
    <x v="26"/>
    <x v="11"/>
    <x v="0"/>
    <n v="25085000"/>
    <n v="15165000"/>
    <n v="0"/>
    <n v="7772000"/>
    <n v="48022000"/>
  </r>
  <r>
    <x v="4"/>
    <x v="26"/>
    <x v="11"/>
    <x v="25"/>
    <n v="29078000"/>
    <n v="37465000"/>
    <n v="0"/>
    <n v="14610000"/>
    <n v="81153000"/>
  </r>
  <r>
    <x v="4"/>
    <x v="26"/>
    <x v="166"/>
    <x v="0"/>
    <n v="8478000"/>
    <n v="15873000"/>
    <n v="0"/>
    <n v="1100000"/>
    <n v="25451000"/>
  </r>
  <r>
    <x v="4"/>
    <x v="26"/>
    <x v="166"/>
    <x v="310"/>
    <n v="9956000"/>
    <n v="63771000"/>
    <n v="0"/>
    <n v="0"/>
    <n v="73727000"/>
  </r>
  <r>
    <x v="4"/>
    <x v="26"/>
    <x v="166"/>
    <x v="311"/>
    <n v="1486000"/>
    <n v="7380000"/>
    <n v="0"/>
    <n v="11198000"/>
    <n v="20064000"/>
  </r>
  <r>
    <x v="4"/>
    <x v="26"/>
    <x v="167"/>
    <x v="0"/>
    <n v="30396000"/>
    <n v="39115000"/>
    <n v="0"/>
    <n v="15917000"/>
    <n v="85428000"/>
  </r>
  <r>
    <x v="4"/>
    <x v="26"/>
    <x v="167"/>
    <x v="312"/>
    <n v="41356000"/>
    <n v="22507000"/>
    <n v="0"/>
    <n v="0"/>
    <n v="63863000"/>
  </r>
  <r>
    <x v="4"/>
    <x v="26"/>
    <x v="168"/>
    <x v="0"/>
    <n v="35760000"/>
    <n v="36553000"/>
    <n v="0"/>
    <n v="8760000"/>
    <n v="81073000"/>
  </r>
  <r>
    <x v="4"/>
    <x v="26"/>
    <x v="168"/>
    <x v="313"/>
    <n v="28211000"/>
    <n v="39973000"/>
    <n v="0"/>
    <n v="1500000"/>
    <n v="69684000"/>
  </r>
  <r>
    <x v="4"/>
    <x v="26"/>
    <x v="169"/>
    <x v="0"/>
    <n v="63637000"/>
    <n v="0"/>
    <n v="0"/>
    <n v="0"/>
    <n v="63637000"/>
  </r>
  <r>
    <x v="4"/>
    <x v="26"/>
    <x v="169"/>
    <x v="11"/>
    <n v="39245000"/>
    <n v="0"/>
    <n v="0"/>
    <n v="0"/>
    <n v="39245000"/>
  </r>
  <r>
    <x v="4"/>
    <x v="26"/>
    <x v="169"/>
    <x v="314"/>
    <n v="118313000"/>
    <n v="0"/>
    <n v="0"/>
    <n v="0"/>
    <n v="118313000"/>
  </r>
  <r>
    <x v="4"/>
    <x v="26"/>
    <x v="169"/>
    <x v="315"/>
    <n v="30278000"/>
    <n v="0"/>
    <n v="0"/>
    <n v="0"/>
    <n v="30278000"/>
  </r>
  <r>
    <x v="4"/>
    <x v="26"/>
    <x v="170"/>
    <x v="0"/>
    <n v="19737000"/>
    <n v="8765000"/>
    <n v="0"/>
    <n v="11675000"/>
    <n v="40177000"/>
  </r>
  <r>
    <x v="4"/>
    <x v="26"/>
    <x v="170"/>
    <x v="316"/>
    <n v="21583000"/>
    <n v="53946000"/>
    <n v="0"/>
    <n v="0"/>
    <n v="75529000"/>
  </r>
  <r>
    <x v="4"/>
    <x v="26"/>
    <x v="170"/>
    <x v="317"/>
    <n v="12218000"/>
    <n v="35503000"/>
    <n v="0"/>
    <n v="1455000"/>
    <n v="49176000"/>
  </r>
  <r>
    <x v="4"/>
    <x v="26"/>
    <x v="171"/>
    <x v="0"/>
    <n v="21428000"/>
    <n v="24594000"/>
    <n v="0"/>
    <n v="8850000"/>
    <n v="54872000"/>
  </r>
  <r>
    <x v="4"/>
    <x v="26"/>
    <x v="171"/>
    <x v="11"/>
    <n v="6160000"/>
    <n v="9509000"/>
    <n v="0"/>
    <n v="7433000"/>
    <n v="23102000"/>
  </r>
  <r>
    <x v="4"/>
    <x v="26"/>
    <x v="171"/>
    <x v="318"/>
    <n v="16641000"/>
    <n v="23377000"/>
    <n v="0"/>
    <n v="0"/>
    <n v="40018000"/>
  </r>
  <r>
    <x v="4"/>
    <x v="26"/>
    <x v="171"/>
    <x v="319"/>
    <n v="8443000"/>
    <n v="8498000"/>
    <n v="0"/>
    <n v="0"/>
    <n v="16941000"/>
  </r>
  <r>
    <x v="4"/>
    <x v="26"/>
    <x v="171"/>
    <x v="320"/>
    <n v="9209000"/>
    <n v="29395000"/>
    <n v="0"/>
    <n v="0"/>
    <n v="38604000"/>
  </r>
  <r>
    <x v="4"/>
    <x v="26"/>
    <x v="172"/>
    <x v="0"/>
    <n v="12997000"/>
    <n v="0"/>
    <n v="0"/>
    <n v="10000000"/>
    <n v="22997000"/>
  </r>
  <r>
    <x v="4"/>
    <x v="26"/>
    <x v="172"/>
    <x v="321"/>
    <n v="15735000"/>
    <n v="0"/>
    <n v="0"/>
    <n v="0"/>
    <n v="15735000"/>
  </r>
  <r>
    <x v="4"/>
    <x v="26"/>
    <x v="123"/>
    <x v="0"/>
    <n v="20282000"/>
    <n v="33989000"/>
    <n v="0"/>
    <n v="3719000"/>
    <n v="57990000"/>
  </r>
  <r>
    <x v="4"/>
    <x v="26"/>
    <x v="123"/>
    <x v="233"/>
    <n v="38971000"/>
    <n v="126716000"/>
    <n v="0"/>
    <n v="0"/>
    <n v="165687000"/>
  </r>
  <r>
    <x v="4"/>
    <x v="26"/>
    <x v="173"/>
    <x v="0"/>
    <n v="4407000"/>
    <n v="0"/>
    <n v="0"/>
    <n v="0"/>
    <n v="4407000"/>
  </r>
  <r>
    <x v="4"/>
    <x v="26"/>
    <x v="173"/>
    <x v="11"/>
    <n v="2595000"/>
    <n v="0"/>
    <n v="0"/>
    <n v="0"/>
    <n v="2595000"/>
  </r>
  <r>
    <x v="4"/>
    <x v="26"/>
    <x v="173"/>
    <x v="322"/>
    <n v="11172000"/>
    <n v="0"/>
    <n v="0"/>
    <n v="0"/>
    <n v="11172000"/>
  </r>
  <r>
    <x v="4"/>
    <x v="26"/>
    <x v="173"/>
    <x v="323"/>
    <n v="3786000"/>
    <n v="208500000"/>
    <n v="0"/>
    <n v="0"/>
    <n v="212286000"/>
  </r>
  <r>
    <x v="4"/>
    <x v="26"/>
    <x v="174"/>
    <x v="0"/>
    <n v="16110000"/>
    <n v="10590000"/>
    <n v="0"/>
    <n v="300000"/>
    <n v="27000000"/>
  </r>
  <r>
    <x v="4"/>
    <x v="26"/>
    <x v="174"/>
    <x v="11"/>
    <n v="1465000"/>
    <n v="383000"/>
    <n v="0"/>
    <n v="0"/>
    <n v="1848000"/>
  </r>
  <r>
    <x v="4"/>
    <x v="26"/>
    <x v="174"/>
    <x v="324"/>
    <n v="39524000"/>
    <n v="38839000"/>
    <n v="0"/>
    <n v="373250000"/>
    <n v="451613000"/>
  </r>
  <r>
    <x v="4"/>
    <x v="26"/>
    <x v="174"/>
    <x v="325"/>
    <n v="9614000"/>
    <n v="44510000"/>
    <n v="0"/>
    <n v="300000"/>
    <n v="54424000"/>
  </r>
  <r>
    <x v="4"/>
    <x v="26"/>
    <x v="175"/>
    <x v="0"/>
    <n v="13206000"/>
    <n v="58203000"/>
    <n v="0"/>
    <n v="161710000"/>
    <n v="233119000"/>
  </r>
  <r>
    <x v="4"/>
    <x v="26"/>
    <x v="175"/>
    <x v="326"/>
    <n v="44019000"/>
    <n v="27694000"/>
    <n v="0"/>
    <n v="5482000"/>
    <n v="77195000"/>
  </r>
  <r>
    <x v="4"/>
    <x v="26"/>
    <x v="175"/>
    <x v="327"/>
    <n v="5888000"/>
    <n v="11054000"/>
    <n v="0"/>
    <n v="3360000"/>
    <n v="20302000"/>
  </r>
  <r>
    <x v="4"/>
    <x v="26"/>
    <x v="176"/>
    <x v="0"/>
    <n v="13524000"/>
    <n v="20691000"/>
    <n v="0"/>
    <n v="1550000"/>
    <n v="35765000"/>
  </r>
  <r>
    <x v="4"/>
    <x v="26"/>
    <x v="176"/>
    <x v="11"/>
    <n v="0"/>
    <n v="800000"/>
    <n v="0"/>
    <n v="308400000"/>
    <n v="309200000"/>
  </r>
  <r>
    <x v="4"/>
    <x v="26"/>
    <x v="176"/>
    <x v="328"/>
    <n v="24896000"/>
    <n v="21586000"/>
    <n v="0"/>
    <n v="1550000"/>
    <n v="48032000"/>
  </r>
  <r>
    <x v="4"/>
    <x v="26"/>
    <x v="176"/>
    <x v="329"/>
    <n v="16895000"/>
    <n v="23358000"/>
    <n v="0"/>
    <n v="1700000"/>
    <n v="41953000"/>
  </r>
  <r>
    <x v="4"/>
    <x v="26"/>
    <x v="177"/>
    <x v="0"/>
    <s v=".."/>
    <s v=".."/>
    <s v=".."/>
    <s v=".."/>
    <s v=".."/>
  </r>
  <r>
    <x v="4"/>
    <x v="26"/>
    <x v="177"/>
    <x v="330"/>
    <s v=".."/>
    <s v=".."/>
    <s v=".."/>
    <s v=".."/>
    <s v=".."/>
  </r>
  <r>
    <x v="4"/>
    <x v="26"/>
    <x v="124"/>
    <x v="0"/>
    <n v="162419000"/>
    <n v="84828000"/>
    <n v="0"/>
    <n v="8202000"/>
    <n v="255449000"/>
  </r>
  <r>
    <x v="4"/>
    <x v="26"/>
    <x v="124"/>
    <x v="11"/>
    <n v="191819000"/>
    <n v="9388000"/>
    <n v="0"/>
    <n v="0"/>
    <n v="201207000"/>
  </r>
  <r>
    <x v="4"/>
    <x v="26"/>
    <x v="124"/>
    <x v="234"/>
    <n v="62859000"/>
    <n v="19265000"/>
    <n v="0"/>
    <n v="0"/>
    <n v="82124000"/>
  </r>
  <r>
    <x v="4"/>
    <x v="26"/>
    <x v="124"/>
    <x v="235"/>
    <n v="113415000"/>
    <n v="215947000"/>
    <n v="0"/>
    <n v="0"/>
    <n v="329362000"/>
  </r>
  <r>
    <x v="4"/>
    <x v="26"/>
    <x v="124"/>
    <x v="236"/>
    <n v="86997000"/>
    <n v="13296000"/>
    <n v="0"/>
    <n v="0"/>
    <n v="100293000"/>
  </r>
  <r>
    <x v="4"/>
    <x v="26"/>
    <x v="63"/>
    <x v="0"/>
    <n v="96566000"/>
    <n v="26665000"/>
    <n v="0"/>
    <n v="0"/>
    <n v="123231000"/>
  </r>
  <r>
    <x v="4"/>
    <x v="26"/>
    <x v="63"/>
    <x v="11"/>
    <n v="23487000"/>
    <n v="8999000"/>
    <n v="0"/>
    <n v="0"/>
    <n v="32486000"/>
  </r>
  <r>
    <x v="4"/>
    <x v="26"/>
    <x v="63"/>
    <x v="121"/>
    <n v="302143000"/>
    <n v="40910000"/>
    <n v="0"/>
    <n v="0"/>
    <n v="343053000"/>
  </r>
  <r>
    <x v="4"/>
    <x v="26"/>
    <x v="63"/>
    <x v="122"/>
    <n v="8656000"/>
    <n v="2978000"/>
    <n v="0"/>
    <n v="0"/>
    <n v="11634000"/>
  </r>
  <r>
    <x v="4"/>
    <x v="26"/>
    <x v="63"/>
    <x v="123"/>
    <n v="20268000"/>
    <n v="4493000"/>
    <n v="0"/>
    <n v="0"/>
    <n v="24761000"/>
  </r>
  <r>
    <x v="4"/>
    <x v="26"/>
    <x v="178"/>
    <x v="0"/>
    <n v="112775000"/>
    <n v="22829000"/>
    <n v="0"/>
    <n v="4400000"/>
    <n v="140004000"/>
  </r>
  <r>
    <x v="4"/>
    <x v="26"/>
    <x v="178"/>
    <x v="331"/>
    <n v="416141000"/>
    <n v="285097000"/>
    <n v="0"/>
    <n v="27188000"/>
    <n v="728426000"/>
  </r>
  <r>
    <x v="4"/>
    <x v="26"/>
    <x v="179"/>
    <x v="0"/>
    <n v="33566000"/>
    <n v="35054000"/>
    <n v="0"/>
    <n v="0"/>
    <n v="68620000"/>
  </r>
  <r>
    <x v="4"/>
    <x v="26"/>
    <x v="179"/>
    <x v="11"/>
    <n v="10506000"/>
    <n v="29219000"/>
    <n v="0"/>
    <n v="60625000"/>
    <n v="100350000"/>
  </r>
  <r>
    <x v="4"/>
    <x v="26"/>
    <x v="179"/>
    <x v="332"/>
    <n v="19574000"/>
    <n v="60621000"/>
    <n v="0"/>
    <n v="0"/>
    <n v="80195000"/>
  </r>
  <r>
    <x v="4"/>
    <x v="26"/>
    <x v="179"/>
    <x v="333"/>
    <n v="9814000"/>
    <n v="1829000"/>
    <n v="0"/>
    <n v="0"/>
    <n v="11643000"/>
  </r>
  <r>
    <x v="4"/>
    <x v="26"/>
    <x v="65"/>
    <x v="0"/>
    <n v="8735000"/>
    <n v="5200000"/>
    <n v="0"/>
    <n v="0"/>
    <n v="13935000"/>
  </r>
  <r>
    <x v="4"/>
    <x v="26"/>
    <x v="65"/>
    <x v="126"/>
    <n v="32682000"/>
    <n v="115405000"/>
    <n v="0"/>
    <n v="2545000"/>
    <n v="150632000"/>
  </r>
  <r>
    <x v="4"/>
    <x v="26"/>
    <x v="180"/>
    <x v="0"/>
    <n v="40377000"/>
    <n v="153912000"/>
    <n v="0"/>
    <n v="0"/>
    <n v="194289000"/>
  </r>
  <r>
    <x v="4"/>
    <x v="26"/>
    <x v="180"/>
    <x v="334"/>
    <n v="118238000"/>
    <n v="349478000"/>
    <n v="0"/>
    <n v="5221818000"/>
    <n v="5689534000"/>
  </r>
  <r>
    <x v="4"/>
    <x v="26"/>
    <x v="181"/>
    <x v="0"/>
    <n v="11863000"/>
    <n v="10960000"/>
    <n v="0"/>
    <n v="0"/>
    <n v="22823000"/>
  </r>
  <r>
    <x v="4"/>
    <x v="26"/>
    <x v="181"/>
    <x v="335"/>
    <n v="22753000"/>
    <n v="17224000"/>
    <n v="0"/>
    <n v="3300000"/>
    <n v="43277000"/>
  </r>
  <r>
    <x v="4"/>
    <x v="26"/>
    <x v="182"/>
    <x v="0"/>
    <n v="9827000"/>
    <n v="66182000"/>
    <n v="0"/>
    <n v="3315000"/>
    <n v="79324000"/>
  </r>
  <r>
    <x v="4"/>
    <x v="26"/>
    <x v="182"/>
    <x v="336"/>
    <n v="5272000"/>
    <n v="35098000"/>
    <n v="0"/>
    <n v="111078000"/>
    <n v="151448000"/>
  </r>
  <r>
    <x v="4"/>
    <x v="26"/>
    <x v="66"/>
    <x v="0"/>
    <n v="13788000"/>
    <n v="18128000"/>
    <n v="0"/>
    <n v="0"/>
    <n v="31916000"/>
  </r>
  <r>
    <x v="4"/>
    <x v="26"/>
    <x v="66"/>
    <x v="127"/>
    <n v="19387000"/>
    <n v="56467000"/>
    <n v="0"/>
    <n v="4045000"/>
    <n v="79899000"/>
  </r>
  <r>
    <x v="4"/>
    <x v="26"/>
    <x v="183"/>
    <x v="0"/>
    <n v="96801000"/>
    <n v="139127000"/>
    <n v="0"/>
    <n v="11185000"/>
    <n v="247113000"/>
  </r>
  <r>
    <x v="4"/>
    <x v="26"/>
    <x v="183"/>
    <x v="337"/>
    <n v="71566000"/>
    <n v="121859000"/>
    <n v="0"/>
    <n v="0"/>
    <n v="193425000"/>
  </r>
  <r>
    <x v="4"/>
    <x v="26"/>
    <x v="184"/>
    <x v="0"/>
    <n v="87516000"/>
    <n v="98872000"/>
    <n v="0"/>
    <n v="7280000"/>
    <n v="193668000"/>
  </r>
  <r>
    <x v="4"/>
    <x v="26"/>
    <x v="184"/>
    <x v="338"/>
    <n v="754318000"/>
    <n v="1040662000"/>
    <n v="0"/>
    <n v="600115000"/>
    <n v="2395095000"/>
  </r>
  <r>
    <x v="4"/>
    <x v="26"/>
    <x v="185"/>
    <x v="0"/>
    <n v="17025000"/>
    <n v="13104000"/>
    <n v="0"/>
    <n v="0"/>
    <n v="30129000"/>
  </r>
  <r>
    <x v="4"/>
    <x v="26"/>
    <x v="185"/>
    <x v="339"/>
    <n v="0"/>
    <n v="119946000"/>
    <n v="0"/>
    <n v="0"/>
    <n v="119946000"/>
  </r>
  <r>
    <x v="4"/>
    <x v="26"/>
    <x v="185"/>
    <x v="340"/>
    <n v="18979000"/>
    <n v="14268000"/>
    <n v="0"/>
    <n v="8280000"/>
    <n v="41527000"/>
  </r>
  <r>
    <x v="4"/>
    <x v="26"/>
    <x v="186"/>
    <x v="0"/>
    <s v=".."/>
    <s v=".."/>
    <s v=".."/>
    <s v=".."/>
    <s v=".."/>
  </r>
  <r>
    <x v="4"/>
    <x v="26"/>
    <x v="186"/>
    <x v="341"/>
    <s v=".."/>
    <s v=".."/>
    <s v=".."/>
    <s v=".."/>
    <s v=".."/>
  </r>
  <r>
    <x v="4"/>
    <x v="26"/>
    <x v="187"/>
    <x v="0"/>
    <n v="36142000"/>
    <n v="44063000"/>
    <n v="0"/>
    <n v="0"/>
    <n v="80205000"/>
  </r>
  <r>
    <x v="4"/>
    <x v="26"/>
    <x v="187"/>
    <x v="342"/>
    <n v="23159000"/>
    <n v="96129000"/>
    <n v="0"/>
    <n v="0"/>
    <n v="119288000"/>
  </r>
  <r>
    <x v="4"/>
    <x v="26"/>
    <x v="126"/>
    <x v="0"/>
    <n v="28437000"/>
    <n v="25024000"/>
    <n v="0"/>
    <n v="0"/>
    <n v="53461000"/>
  </r>
  <r>
    <x v="4"/>
    <x v="26"/>
    <x v="126"/>
    <x v="238"/>
    <n v="53089000"/>
    <n v="58537000"/>
    <n v="0"/>
    <n v="3061000"/>
    <n v="114687000"/>
  </r>
  <r>
    <x v="4"/>
    <x v="26"/>
    <x v="188"/>
    <x v="0"/>
    <n v="5551000"/>
    <n v="14962000"/>
    <n v="0"/>
    <n v="3750000"/>
    <n v="24263000"/>
  </r>
  <r>
    <x v="4"/>
    <x v="26"/>
    <x v="188"/>
    <x v="343"/>
    <n v="28464000"/>
    <n v="28520000"/>
    <n v="0"/>
    <n v="0"/>
    <n v="56984000"/>
  </r>
  <r>
    <x v="4"/>
    <x v="26"/>
    <x v="189"/>
    <x v="0"/>
    <n v="58958000"/>
    <n v="126752000"/>
    <n v="0"/>
    <n v="117635000"/>
    <n v="303345000"/>
  </r>
  <r>
    <x v="4"/>
    <x v="26"/>
    <x v="189"/>
    <x v="11"/>
    <n v="15359000"/>
    <n v="18001000"/>
    <n v="0"/>
    <n v="0"/>
    <n v="33360000"/>
  </r>
  <r>
    <x v="4"/>
    <x v="26"/>
    <x v="189"/>
    <x v="344"/>
    <n v="134965000"/>
    <n v="103105000"/>
    <n v="0"/>
    <n v="0"/>
    <n v="238070000"/>
  </r>
  <r>
    <x v="4"/>
    <x v="26"/>
    <x v="136"/>
    <x v="0"/>
    <n v="184199000"/>
    <n v="128786000"/>
    <n v="0"/>
    <n v="37600000"/>
    <n v="350585000"/>
  </r>
  <r>
    <x v="4"/>
    <x v="26"/>
    <x v="136"/>
    <x v="11"/>
    <n v="4840000"/>
    <n v="11953000"/>
    <n v="0"/>
    <n v="44219000"/>
    <n v="61012000"/>
  </r>
  <r>
    <x v="4"/>
    <x v="26"/>
    <x v="136"/>
    <x v="261"/>
    <n v="18049000"/>
    <n v="28560000"/>
    <n v="0"/>
    <n v="0"/>
    <n v="46609000"/>
  </r>
  <r>
    <x v="4"/>
    <x v="26"/>
    <x v="136"/>
    <x v="262"/>
    <n v="39358000"/>
    <n v="47395000"/>
    <n v="0"/>
    <n v="0"/>
    <n v="86753000"/>
  </r>
  <r>
    <x v="4"/>
    <x v="26"/>
    <x v="136"/>
    <x v="263"/>
    <n v="1632482000"/>
    <n v="5152944000"/>
    <n v="0"/>
    <n v="230000000"/>
    <n v="7015426000"/>
  </r>
  <r>
    <x v="0"/>
    <x v="27"/>
    <x v="190"/>
    <x v="0"/>
    <s v=".."/>
    <s v=".."/>
    <s v=".."/>
    <s v=".."/>
    <s v=".."/>
  </r>
  <r>
    <x v="0"/>
    <x v="27"/>
    <x v="190"/>
    <x v="11"/>
    <s v=".."/>
    <s v=".."/>
    <s v=".."/>
    <s v=".."/>
    <s v=".."/>
  </r>
  <r>
    <x v="0"/>
    <x v="27"/>
    <x v="190"/>
    <x v="345"/>
    <s v=".."/>
    <s v=".."/>
    <s v=".."/>
    <s v=".."/>
    <s v=".."/>
  </r>
  <r>
    <x v="0"/>
    <x v="27"/>
    <x v="190"/>
    <x v="346"/>
    <s v=".."/>
    <s v=".."/>
    <s v=".."/>
    <s v=".."/>
    <s v=".."/>
  </r>
  <r>
    <x v="0"/>
    <x v="27"/>
    <x v="190"/>
    <x v="347"/>
    <s v=".."/>
    <s v=".."/>
    <s v=".."/>
    <s v=".."/>
    <s v=".."/>
  </r>
  <r>
    <x v="0"/>
    <x v="27"/>
    <x v="190"/>
    <x v="348"/>
    <s v=".."/>
    <s v=".."/>
    <s v=".."/>
    <s v=".."/>
    <s v=".."/>
  </r>
  <r>
    <x v="0"/>
    <x v="27"/>
    <x v="190"/>
    <x v="349"/>
    <s v=".."/>
    <s v=".."/>
    <s v=".."/>
    <s v=".."/>
    <s v=".."/>
  </r>
  <r>
    <x v="0"/>
    <x v="27"/>
    <x v="190"/>
    <x v="350"/>
    <s v=".."/>
    <s v=".."/>
    <s v=".."/>
    <s v=".."/>
    <s v=".."/>
  </r>
  <r>
    <x v="0"/>
    <x v="27"/>
    <x v="190"/>
    <x v="351"/>
    <s v=".."/>
    <s v=".."/>
    <s v=".."/>
    <s v=".."/>
    <s v=".."/>
  </r>
  <r>
    <x v="0"/>
    <x v="27"/>
    <x v="190"/>
    <x v="352"/>
    <s v=".."/>
    <s v=".."/>
    <s v=".."/>
    <s v=".."/>
    <s v=".."/>
  </r>
  <r>
    <x v="0"/>
    <x v="27"/>
    <x v="190"/>
    <x v="353"/>
    <s v=".."/>
    <s v=".."/>
    <s v=".."/>
    <s v=".."/>
    <s v=".."/>
  </r>
  <r>
    <x v="0"/>
    <x v="27"/>
    <x v="190"/>
    <x v="354"/>
    <s v=".."/>
    <s v=".."/>
    <s v=".."/>
    <s v=".."/>
    <s v=".."/>
  </r>
  <r>
    <x v="0"/>
    <x v="27"/>
    <x v="190"/>
    <x v="355"/>
    <s v=".."/>
    <s v=".."/>
    <s v=".."/>
    <s v=".."/>
    <s v=".."/>
  </r>
  <r>
    <x v="0"/>
    <x v="27"/>
    <x v="190"/>
    <x v="356"/>
    <s v=".."/>
    <s v=".."/>
    <s v=".."/>
    <s v=".."/>
    <s v=".."/>
  </r>
  <r>
    <x v="1"/>
    <x v="27"/>
    <x v="190"/>
    <x v="0"/>
    <s v=".."/>
    <s v=".."/>
    <s v=".."/>
    <s v=".."/>
    <s v=".."/>
  </r>
  <r>
    <x v="1"/>
    <x v="27"/>
    <x v="190"/>
    <x v="11"/>
    <s v=".."/>
    <s v=".."/>
    <s v=".."/>
    <s v=".."/>
    <s v=".."/>
  </r>
  <r>
    <x v="1"/>
    <x v="27"/>
    <x v="190"/>
    <x v="345"/>
    <s v=".."/>
    <s v=".."/>
    <s v=".."/>
    <s v=".."/>
    <s v=".."/>
  </r>
  <r>
    <x v="1"/>
    <x v="27"/>
    <x v="190"/>
    <x v="346"/>
    <s v=".."/>
    <s v=".."/>
    <s v=".."/>
    <s v=".."/>
    <s v=".."/>
  </r>
  <r>
    <x v="1"/>
    <x v="27"/>
    <x v="190"/>
    <x v="347"/>
    <s v=".."/>
    <s v=".."/>
    <s v=".."/>
    <s v=".."/>
    <s v=".."/>
  </r>
  <r>
    <x v="1"/>
    <x v="27"/>
    <x v="190"/>
    <x v="348"/>
    <s v=".."/>
    <s v=".."/>
    <s v=".."/>
    <s v=".."/>
    <s v=".."/>
  </r>
  <r>
    <x v="1"/>
    <x v="27"/>
    <x v="190"/>
    <x v="349"/>
    <s v=".."/>
    <s v=".."/>
    <s v=".."/>
    <s v=".."/>
    <s v=".."/>
  </r>
  <r>
    <x v="1"/>
    <x v="27"/>
    <x v="190"/>
    <x v="350"/>
    <s v=".."/>
    <s v=".."/>
    <s v=".."/>
    <s v=".."/>
    <s v=".."/>
  </r>
  <r>
    <x v="1"/>
    <x v="27"/>
    <x v="190"/>
    <x v="351"/>
    <s v=".."/>
    <s v=".."/>
    <s v=".."/>
    <s v=".."/>
    <s v=".."/>
  </r>
  <r>
    <x v="1"/>
    <x v="27"/>
    <x v="190"/>
    <x v="352"/>
    <s v=".."/>
    <s v=".."/>
    <s v=".."/>
    <s v=".."/>
    <s v=".."/>
  </r>
  <r>
    <x v="1"/>
    <x v="27"/>
    <x v="190"/>
    <x v="353"/>
    <s v=".."/>
    <s v=".."/>
    <s v=".."/>
    <s v=".."/>
    <s v=".."/>
  </r>
  <r>
    <x v="1"/>
    <x v="27"/>
    <x v="190"/>
    <x v="354"/>
    <s v=".."/>
    <s v=".."/>
    <s v=".."/>
    <s v=".."/>
    <s v=".."/>
  </r>
  <r>
    <x v="1"/>
    <x v="27"/>
    <x v="190"/>
    <x v="355"/>
    <s v=".."/>
    <s v=".."/>
    <s v=".."/>
    <s v=".."/>
    <s v=".."/>
  </r>
  <r>
    <x v="1"/>
    <x v="27"/>
    <x v="190"/>
    <x v="356"/>
    <s v=".."/>
    <s v=".."/>
    <s v=".."/>
    <s v=".."/>
    <s v=".."/>
  </r>
  <r>
    <x v="2"/>
    <x v="27"/>
    <x v="190"/>
    <x v="0"/>
    <s v=".."/>
    <s v=".."/>
    <s v=".."/>
    <s v=".."/>
    <s v=".."/>
  </r>
  <r>
    <x v="2"/>
    <x v="27"/>
    <x v="190"/>
    <x v="11"/>
    <s v=".."/>
    <s v=".."/>
    <s v=".."/>
    <s v=".."/>
    <s v=".."/>
  </r>
  <r>
    <x v="2"/>
    <x v="27"/>
    <x v="190"/>
    <x v="345"/>
    <s v=".."/>
    <s v=".."/>
    <s v=".."/>
    <s v=".."/>
    <s v=".."/>
  </r>
  <r>
    <x v="2"/>
    <x v="27"/>
    <x v="190"/>
    <x v="346"/>
    <s v=".."/>
    <s v=".."/>
    <s v=".."/>
    <s v=".."/>
    <s v=".."/>
  </r>
  <r>
    <x v="2"/>
    <x v="27"/>
    <x v="190"/>
    <x v="347"/>
    <s v=".."/>
    <s v=".."/>
    <s v=".."/>
    <s v=".."/>
    <s v=".."/>
  </r>
  <r>
    <x v="2"/>
    <x v="27"/>
    <x v="190"/>
    <x v="348"/>
    <s v=".."/>
    <s v=".."/>
    <s v=".."/>
    <s v=".."/>
    <s v=".."/>
  </r>
  <r>
    <x v="2"/>
    <x v="27"/>
    <x v="190"/>
    <x v="349"/>
    <s v=".."/>
    <s v=".."/>
    <s v=".."/>
    <s v=".."/>
    <s v=".."/>
  </r>
  <r>
    <x v="2"/>
    <x v="27"/>
    <x v="190"/>
    <x v="350"/>
    <s v=".."/>
    <s v=".."/>
    <s v=".."/>
    <s v=".."/>
    <s v=".."/>
  </r>
  <r>
    <x v="2"/>
    <x v="27"/>
    <x v="190"/>
    <x v="351"/>
    <s v=".."/>
    <s v=".."/>
    <s v=".."/>
    <s v=".."/>
    <s v=".."/>
  </r>
  <r>
    <x v="2"/>
    <x v="27"/>
    <x v="190"/>
    <x v="352"/>
    <s v=".."/>
    <s v=".."/>
    <s v=".."/>
    <s v=".."/>
    <s v=".."/>
  </r>
  <r>
    <x v="2"/>
    <x v="27"/>
    <x v="190"/>
    <x v="353"/>
    <s v=".."/>
    <s v=".."/>
    <s v=".."/>
    <s v=".."/>
    <s v=".."/>
  </r>
  <r>
    <x v="2"/>
    <x v="27"/>
    <x v="190"/>
    <x v="354"/>
    <s v=".."/>
    <s v=".."/>
    <s v=".."/>
    <s v=".."/>
    <s v=".."/>
  </r>
  <r>
    <x v="2"/>
    <x v="27"/>
    <x v="190"/>
    <x v="355"/>
    <s v=".."/>
    <s v=".."/>
    <s v=".."/>
    <s v=".."/>
    <s v=".."/>
  </r>
  <r>
    <x v="2"/>
    <x v="27"/>
    <x v="190"/>
    <x v="356"/>
    <s v=".."/>
    <s v=".."/>
    <s v=".."/>
    <s v=".."/>
    <s v=".."/>
  </r>
  <r>
    <x v="3"/>
    <x v="27"/>
    <x v="190"/>
    <x v="0"/>
    <n v="238059000"/>
    <n v="180610000"/>
    <n v="0"/>
    <n v="0"/>
    <n v="418669000"/>
  </r>
  <r>
    <x v="3"/>
    <x v="27"/>
    <x v="190"/>
    <x v="11"/>
    <n v="24940000"/>
    <n v="1320406000"/>
    <n v="0"/>
    <n v="2910445000"/>
    <n v="4255791000"/>
  </r>
  <r>
    <x v="3"/>
    <x v="27"/>
    <x v="190"/>
    <x v="345"/>
    <n v="215877000"/>
    <n v="20444000"/>
    <n v="0"/>
    <n v="0"/>
    <n v="236321000"/>
  </r>
  <r>
    <x v="3"/>
    <x v="27"/>
    <x v="190"/>
    <x v="346"/>
    <n v="166781000"/>
    <n v="1111550000"/>
    <n v="0"/>
    <n v="0"/>
    <n v="1278331000"/>
  </r>
  <r>
    <x v="3"/>
    <x v="27"/>
    <x v="190"/>
    <x v="347"/>
    <n v="32977000"/>
    <n v="7321000"/>
    <n v="0"/>
    <n v="0"/>
    <n v="40298000"/>
  </r>
  <r>
    <x v="3"/>
    <x v="27"/>
    <x v="190"/>
    <x v="348"/>
    <n v="494101000"/>
    <n v="135438000"/>
    <n v="0"/>
    <n v="0"/>
    <n v="629539000"/>
  </r>
  <r>
    <x v="3"/>
    <x v="27"/>
    <x v="190"/>
    <x v="349"/>
    <n v="38597000"/>
    <n v="17496000"/>
    <n v="0"/>
    <n v="0"/>
    <n v="56093000"/>
  </r>
  <r>
    <x v="3"/>
    <x v="27"/>
    <x v="190"/>
    <x v="350"/>
    <n v="105933000"/>
    <n v="41200000"/>
    <n v="0"/>
    <n v="0"/>
    <n v="147133000"/>
  </r>
  <r>
    <x v="3"/>
    <x v="27"/>
    <x v="190"/>
    <x v="351"/>
    <n v="1071534000"/>
    <n v="432601000"/>
    <n v="0"/>
    <n v="0"/>
    <n v="1504135000"/>
  </r>
  <r>
    <x v="3"/>
    <x v="27"/>
    <x v="190"/>
    <x v="352"/>
    <n v="10248624000"/>
    <n v="965241000"/>
    <n v="0"/>
    <n v="0"/>
    <n v="11213865000"/>
  </r>
  <r>
    <x v="3"/>
    <x v="27"/>
    <x v="190"/>
    <x v="353"/>
    <n v="122862000"/>
    <n v="34118000"/>
    <n v="0"/>
    <n v="0"/>
    <n v="156980000"/>
  </r>
  <r>
    <x v="3"/>
    <x v="27"/>
    <x v="190"/>
    <x v="354"/>
    <n v="51418000"/>
    <n v="16069000"/>
    <n v="0"/>
    <n v="0"/>
    <n v="67487000"/>
  </r>
  <r>
    <x v="3"/>
    <x v="27"/>
    <x v="190"/>
    <x v="355"/>
    <n v="289986000"/>
    <n v="340842000"/>
    <n v="0"/>
    <n v="10148316000"/>
    <n v="10779144000"/>
  </r>
  <r>
    <x v="3"/>
    <x v="27"/>
    <x v="190"/>
    <x v="356"/>
    <n v="297925000"/>
    <n v="35305000"/>
    <n v="0"/>
    <n v="0"/>
    <n v="333230000"/>
  </r>
  <r>
    <x v="4"/>
    <x v="27"/>
    <x v="190"/>
    <x v="0"/>
    <n v="1008501000"/>
    <n v="175499000"/>
    <n v="0"/>
    <n v="0"/>
    <n v="1184000000"/>
  </r>
  <r>
    <x v="4"/>
    <x v="27"/>
    <x v="190"/>
    <x v="11"/>
    <n v="21130000"/>
    <n v="1754917000"/>
    <n v="0"/>
    <n v="4440694000"/>
    <n v="6216741000"/>
  </r>
  <r>
    <x v="4"/>
    <x v="27"/>
    <x v="190"/>
    <x v="345"/>
    <n v="198986000"/>
    <n v="20096000"/>
    <n v="0"/>
    <n v="0"/>
    <n v="219082000"/>
  </r>
  <r>
    <x v="4"/>
    <x v="27"/>
    <x v="190"/>
    <x v="346"/>
    <n v="152002000"/>
    <n v="1111312000"/>
    <n v="0"/>
    <n v="0"/>
    <n v="1263314000"/>
  </r>
  <r>
    <x v="4"/>
    <x v="27"/>
    <x v="190"/>
    <x v="347"/>
    <n v="29385000"/>
    <n v="7188000"/>
    <n v="0"/>
    <n v="0"/>
    <n v="36573000"/>
  </r>
  <r>
    <x v="4"/>
    <x v="27"/>
    <x v="190"/>
    <x v="348"/>
    <n v="458678000"/>
    <n v="132222000"/>
    <n v="0"/>
    <n v="0"/>
    <n v="590900000"/>
  </r>
  <r>
    <x v="4"/>
    <x v="27"/>
    <x v="190"/>
    <x v="349"/>
    <n v="35693000"/>
    <n v="17199000"/>
    <n v="0"/>
    <n v="0"/>
    <n v="52892000"/>
  </r>
  <r>
    <x v="4"/>
    <x v="27"/>
    <x v="190"/>
    <x v="350"/>
    <n v="101614000"/>
    <n v="49084000"/>
    <n v="0"/>
    <n v="1740000"/>
    <n v="152438000"/>
  </r>
  <r>
    <x v="4"/>
    <x v="27"/>
    <x v="190"/>
    <x v="351"/>
    <n v="911149000"/>
    <n v="422209000"/>
    <n v="0"/>
    <n v="0"/>
    <n v="1333358000"/>
  </r>
  <r>
    <x v="4"/>
    <x v="27"/>
    <x v="190"/>
    <x v="352"/>
    <n v="9900119000"/>
    <n v="669793000"/>
    <n v="0"/>
    <n v="0"/>
    <n v="10569912000"/>
  </r>
  <r>
    <x v="4"/>
    <x v="27"/>
    <x v="190"/>
    <x v="353"/>
    <n v="117904000"/>
    <n v="33818000"/>
    <n v="0"/>
    <n v="0"/>
    <n v="151722000"/>
  </r>
  <r>
    <x v="4"/>
    <x v="27"/>
    <x v="190"/>
    <x v="354"/>
    <n v="50492000"/>
    <n v="15656000"/>
    <n v="0"/>
    <n v="0"/>
    <n v="66148000"/>
  </r>
  <r>
    <x v="4"/>
    <x v="27"/>
    <x v="190"/>
    <x v="355"/>
    <n v="273276000"/>
    <n v="331550000"/>
    <n v="0"/>
    <n v="10299565000"/>
    <n v="10904391000"/>
  </r>
  <r>
    <x v="4"/>
    <x v="27"/>
    <x v="190"/>
    <x v="356"/>
    <n v="281074000"/>
    <n v="34454000"/>
    <n v="0"/>
    <n v="0"/>
    <n v="315528000"/>
  </r>
  <r>
    <x v="0"/>
    <x v="28"/>
    <x v="191"/>
    <x v="357"/>
    <n v="3717000"/>
    <n v="266000"/>
    <n v="0"/>
    <n v="0"/>
    <n v="3983000"/>
  </r>
  <r>
    <x v="1"/>
    <x v="28"/>
    <x v="191"/>
    <x v="357"/>
    <n v="3594000"/>
    <n v="266000"/>
    <n v="0"/>
    <n v="0"/>
    <n v="3860000"/>
  </r>
  <r>
    <x v="2"/>
    <x v="28"/>
    <x v="191"/>
    <x v="357"/>
    <n v="3377000"/>
    <n v="984000"/>
    <n v="0"/>
    <n v="0"/>
    <n v="4361000"/>
  </r>
  <r>
    <x v="3"/>
    <x v="28"/>
    <x v="191"/>
    <x v="357"/>
    <n v="3370000"/>
    <n v="385000"/>
    <n v="0"/>
    <n v="0"/>
    <n v="3755000"/>
  </r>
  <r>
    <x v="4"/>
    <x v="28"/>
    <x v="191"/>
    <x v="357"/>
    <n v="3064000"/>
    <n v="545000"/>
    <n v="0"/>
    <n v="0"/>
    <n v="3609000"/>
  </r>
  <r>
    <x v="0"/>
    <x v="29"/>
    <x v="192"/>
    <x v="0"/>
    <n v="10749760000"/>
    <n v="3379052000"/>
    <n v="0"/>
    <n v="115478000"/>
    <n v="14244290000"/>
  </r>
  <r>
    <x v="0"/>
    <x v="29"/>
    <x v="192"/>
    <x v="11"/>
    <n v="156997000"/>
    <n v="281457000"/>
    <n v="0"/>
    <n v="1369273000"/>
    <n v="1807727000"/>
  </r>
  <r>
    <x v="0"/>
    <x v="29"/>
    <x v="192"/>
    <x v="358"/>
    <n v="20570987000"/>
    <n v="3082652000"/>
    <n v="0"/>
    <n v="14555000"/>
    <n v="23668194000"/>
  </r>
  <r>
    <x v="0"/>
    <x v="29"/>
    <x v="193"/>
    <x v="0"/>
    <n v="85242000"/>
    <n v="8454000"/>
    <n v="0"/>
    <n v="7300000"/>
    <n v="100996000"/>
  </r>
  <r>
    <x v="0"/>
    <x v="29"/>
    <x v="193"/>
    <x v="359"/>
    <n v="50939000"/>
    <n v="5385000"/>
    <n v="0"/>
    <n v="0"/>
    <n v="56324000"/>
  </r>
  <r>
    <x v="0"/>
    <x v="29"/>
    <x v="194"/>
    <x v="0"/>
    <n v="563925000"/>
    <n v="477702000"/>
    <n v="0"/>
    <n v="0"/>
    <n v="1041627000"/>
  </r>
  <r>
    <x v="0"/>
    <x v="29"/>
    <x v="194"/>
    <x v="11"/>
    <n v="19118000"/>
    <n v="9100000"/>
    <n v="0"/>
    <n v="70456000"/>
    <n v="98674000"/>
  </r>
  <r>
    <x v="0"/>
    <x v="29"/>
    <x v="194"/>
    <x v="360"/>
    <n v="330268000"/>
    <n v="106946000"/>
    <n v="0"/>
    <n v="15145000"/>
    <n v="452359000"/>
  </r>
  <r>
    <x v="0"/>
    <x v="29"/>
    <x v="195"/>
    <x v="0"/>
    <n v="1690011000"/>
    <n v="696452000"/>
    <n v="0"/>
    <n v="0"/>
    <n v="2386463000"/>
  </r>
  <r>
    <x v="0"/>
    <x v="29"/>
    <x v="195"/>
    <x v="361"/>
    <n v="384564000"/>
    <n v="200610000"/>
    <n v="0"/>
    <n v="532290000"/>
    <n v="1117464000"/>
  </r>
  <r>
    <x v="0"/>
    <x v="29"/>
    <x v="196"/>
    <x v="0"/>
    <n v="468716000"/>
    <n v="70872000"/>
    <n v="0"/>
    <n v="26883000"/>
    <n v="566471000"/>
  </r>
  <r>
    <x v="0"/>
    <x v="29"/>
    <x v="196"/>
    <x v="362"/>
    <n v="112522000"/>
    <n v="81907000"/>
    <n v="0"/>
    <n v="0"/>
    <n v="194429000"/>
  </r>
  <r>
    <x v="1"/>
    <x v="29"/>
    <x v="192"/>
    <x v="0"/>
    <n v="10994138000"/>
    <n v="3205352000"/>
    <n v="0"/>
    <n v="32047000"/>
    <n v="14231537000"/>
  </r>
  <r>
    <x v="1"/>
    <x v="29"/>
    <x v="192"/>
    <x v="11"/>
    <n v="152646000"/>
    <n v="327457000"/>
    <n v="0"/>
    <n v="1034419000"/>
    <n v="1514522000"/>
  </r>
  <r>
    <x v="1"/>
    <x v="29"/>
    <x v="192"/>
    <x v="358"/>
    <n v="19932723000"/>
    <n v="3024868000"/>
    <n v="0"/>
    <n v="5408000"/>
    <n v="22962999000"/>
  </r>
  <r>
    <x v="1"/>
    <x v="29"/>
    <x v="193"/>
    <x v="0"/>
    <n v="96652000"/>
    <n v="8051000"/>
    <n v="0"/>
    <n v="7300000"/>
    <n v="112003000"/>
  </r>
  <r>
    <x v="1"/>
    <x v="29"/>
    <x v="193"/>
    <x v="359"/>
    <n v="36641000"/>
    <n v="5385000"/>
    <n v="0"/>
    <n v="0"/>
    <n v="42026000"/>
  </r>
  <r>
    <x v="1"/>
    <x v="29"/>
    <x v="194"/>
    <x v="0"/>
    <n v="429539000"/>
    <n v="298169000"/>
    <n v="0"/>
    <n v="17882000"/>
    <n v="745590000"/>
  </r>
  <r>
    <x v="1"/>
    <x v="29"/>
    <x v="194"/>
    <x v="11"/>
    <n v="17066000"/>
    <n v="9100000"/>
    <n v="0"/>
    <n v="70456000"/>
    <n v="96622000"/>
  </r>
  <r>
    <x v="1"/>
    <x v="29"/>
    <x v="194"/>
    <x v="360"/>
    <n v="314292000"/>
    <n v="106946000"/>
    <n v="0"/>
    <n v="15145000"/>
    <n v="436383000"/>
  </r>
  <r>
    <x v="1"/>
    <x v="29"/>
    <x v="195"/>
    <x v="0"/>
    <n v="1369489000"/>
    <n v="558692000"/>
    <n v="0"/>
    <n v="71092000"/>
    <n v="1999273000"/>
  </r>
  <r>
    <x v="1"/>
    <x v="29"/>
    <x v="195"/>
    <x v="361"/>
    <n v="704094000"/>
    <n v="186254000"/>
    <n v="0"/>
    <n v="553700000"/>
    <n v="1444048000"/>
  </r>
  <r>
    <x v="1"/>
    <x v="29"/>
    <x v="196"/>
    <x v="0"/>
    <n v="221340000"/>
    <n v="84474000"/>
    <n v="0"/>
    <n v="26958000"/>
    <n v="332772000"/>
  </r>
  <r>
    <x v="1"/>
    <x v="29"/>
    <x v="196"/>
    <x v="362"/>
    <n v="133637000"/>
    <n v="57487000"/>
    <n v="0"/>
    <n v="0"/>
    <n v="191124000"/>
  </r>
  <r>
    <x v="2"/>
    <x v="29"/>
    <x v="192"/>
    <x v="0"/>
    <n v="9913739000"/>
    <n v="3115441000"/>
    <n v="0"/>
    <n v="165017000"/>
    <n v="13194197000"/>
  </r>
  <r>
    <x v="2"/>
    <x v="29"/>
    <x v="192"/>
    <x v="11"/>
    <n v="145663000"/>
    <n v="173457000"/>
    <n v="0"/>
    <n v="1268808000"/>
    <n v="1587928000"/>
  </r>
  <r>
    <x v="2"/>
    <x v="29"/>
    <x v="192"/>
    <x v="358"/>
    <n v="17202937000"/>
    <n v="3010756000"/>
    <n v="0"/>
    <n v="0"/>
    <n v="20213693000"/>
  </r>
  <r>
    <x v="2"/>
    <x v="29"/>
    <x v="193"/>
    <x v="0"/>
    <n v="82300000"/>
    <n v="7817000"/>
    <n v="0"/>
    <n v="3300000"/>
    <n v="93417000"/>
  </r>
  <r>
    <x v="2"/>
    <x v="29"/>
    <x v="193"/>
    <x v="359"/>
    <n v="46276000"/>
    <n v="5228000"/>
    <n v="0"/>
    <n v="0"/>
    <n v="51504000"/>
  </r>
  <r>
    <x v="2"/>
    <x v="29"/>
    <x v="194"/>
    <x v="0"/>
    <n v="470432000"/>
    <n v="178497000"/>
    <n v="0"/>
    <n v="50250000"/>
    <n v="699179000"/>
  </r>
  <r>
    <x v="2"/>
    <x v="29"/>
    <x v="194"/>
    <x v="11"/>
    <n v="18827000"/>
    <n v="9100000"/>
    <n v="0"/>
    <n v="0"/>
    <n v="27927000"/>
  </r>
  <r>
    <x v="2"/>
    <x v="29"/>
    <x v="194"/>
    <x v="360"/>
    <n v="304762000"/>
    <n v="106946000"/>
    <n v="0"/>
    <n v="226750000"/>
    <n v="638458000"/>
  </r>
  <r>
    <x v="2"/>
    <x v="29"/>
    <x v="195"/>
    <x v="0"/>
    <n v="1195918000"/>
    <n v="413618000"/>
    <n v="0"/>
    <n v="100000000"/>
    <n v="1709536000"/>
  </r>
  <r>
    <x v="2"/>
    <x v="29"/>
    <x v="195"/>
    <x v="361"/>
    <n v="706234000"/>
    <n v="186254000"/>
    <n v="0"/>
    <n v="485397000"/>
    <n v="1377885000"/>
  </r>
  <r>
    <x v="2"/>
    <x v="29"/>
    <x v="196"/>
    <x v="0"/>
    <n v="332971000"/>
    <n v="42796000"/>
    <n v="0"/>
    <n v="14944000"/>
    <n v="390711000"/>
  </r>
  <r>
    <x v="2"/>
    <x v="29"/>
    <x v="196"/>
    <x v="362"/>
    <n v="109798000"/>
    <n v="49596000"/>
    <n v="0"/>
    <n v="27792000"/>
    <n v="187186000"/>
  </r>
  <r>
    <x v="3"/>
    <x v="29"/>
    <x v="192"/>
    <x v="0"/>
    <n v="9539885000"/>
    <n v="1980242000"/>
    <n v="0"/>
    <n v="344053000"/>
    <n v="11864180000"/>
  </r>
  <r>
    <x v="3"/>
    <x v="29"/>
    <x v="192"/>
    <x v="11"/>
    <n v="145609000"/>
    <n v="257726000"/>
    <n v="0"/>
    <n v="1896750000"/>
    <n v="2300085000"/>
  </r>
  <r>
    <x v="3"/>
    <x v="29"/>
    <x v="192"/>
    <x v="358"/>
    <n v="16401415000"/>
    <n v="2923064000"/>
    <n v="0"/>
    <n v="0"/>
    <n v="19324479000"/>
  </r>
  <r>
    <x v="3"/>
    <x v="29"/>
    <x v="193"/>
    <x v="0"/>
    <n v="82169000"/>
    <n v="7589000"/>
    <n v="0"/>
    <n v="0"/>
    <n v="89758000"/>
  </r>
  <r>
    <x v="3"/>
    <x v="29"/>
    <x v="193"/>
    <x v="359"/>
    <n v="35159000"/>
    <n v="5076000"/>
    <n v="0"/>
    <n v="0"/>
    <n v="40235000"/>
  </r>
  <r>
    <x v="3"/>
    <x v="29"/>
    <x v="194"/>
    <x v="0"/>
    <n v="439256000"/>
    <n v="98728000"/>
    <n v="0"/>
    <n v="4246000"/>
    <n v="542230000"/>
  </r>
  <r>
    <x v="3"/>
    <x v="29"/>
    <x v="194"/>
    <x v="11"/>
    <n v="16733000"/>
    <n v="8835000"/>
    <n v="0"/>
    <n v="45281000"/>
    <n v="70849000"/>
  </r>
  <r>
    <x v="3"/>
    <x v="29"/>
    <x v="194"/>
    <x v="360"/>
    <n v="229125000"/>
    <n v="135006000"/>
    <n v="0"/>
    <n v="518513000"/>
    <n v="882644000"/>
  </r>
  <r>
    <x v="3"/>
    <x v="29"/>
    <x v="195"/>
    <x v="0"/>
    <n v="1144735000"/>
    <n v="298173000"/>
    <n v="0"/>
    <n v="79000000"/>
    <n v="1521908000"/>
  </r>
  <r>
    <x v="3"/>
    <x v="29"/>
    <x v="195"/>
    <x v="361"/>
    <n v="719115000"/>
    <n v="251896000"/>
    <n v="0"/>
    <n v="445890000"/>
    <n v="1416901000"/>
  </r>
  <r>
    <x v="3"/>
    <x v="29"/>
    <x v="196"/>
    <x v="0"/>
    <n v="194348000"/>
    <n v="31684000"/>
    <n v="0"/>
    <n v="0"/>
    <n v="226032000"/>
  </r>
  <r>
    <x v="3"/>
    <x v="29"/>
    <x v="196"/>
    <x v="362"/>
    <n v="131693000"/>
    <n v="48151000"/>
    <n v="0"/>
    <n v="0"/>
    <n v="179844000"/>
  </r>
  <r>
    <x v="4"/>
    <x v="29"/>
    <x v="192"/>
    <x v="0"/>
    <n v="7879347000"/>
    <n v="1928371000"/>
    <n v="0"/>
    <n v="1472109000"/>
    <n v="11279827000"/>
  </r>
  <r>
    <x v="4"/>
    <x v="29"/>
    <x v="192"/>
    <x v="11"/>
    <n v="130051000"/>
    <n v="226875000"/>
    <n v="0"/>
    <n v="1347210000"/>
    <n v="1704136000"/>
  </r>
  <r>
    <x v="4"/>
    <x v="29"/>
    <x v="192"/>
    <x v="358"/>
    <n v="14848198000"/>
    <n v="2855167000"/>
    <n v="0"/>
    <n v="0"/>
    <n v="17703365000"/>
  </r>
  <r>
    <x v="4"/>
    <x v="29"/>
    <x v="193"/>
    <x v="0"/>
    <n v="74894000"/>
    <n v="7577000"/>
    <n v="0"/>
    <n v="0"/>
    <n v="82471000"/>
  </r>
  <r>
    <x v="4"/>
    <x v="29"/>
    <x v="193"/>
    <x v="359"/>
    <n v="31411000"/>
    <n v="5051000"/>
    <n v="0"/>
    <n v="0"/>
    <n v="36462000"/>
  </r>
  <r>
    <x v="4"/>
    <x v="29"/>
    <x v="194"/>
    <x v="0"/>
    <n v="119139000"/>
    <n v="92756000"/>
    <n v="0"/>
    <n v="371502000"/>
    <n v="583397000"/>
  </r>
  <r>
    <x v="4"/>
    <x v="29"/>
    <x v="194"/>
    <x v="11"/>
    <n v="12214000"/>
    <n v="8618000"/>
    <n v="0"/>
    <n v="0"/>
    <n v="20832000"/>
  </r>
  <r>
    <x v="4"/>
    <x v="29"/>
    <x v="194"/>
    <x v="360"/>
    <n v="256614000"/>
    <n v="101302000"/>
    <n v="0"/>
    <n v="2625000"/>
    <n v="360541000"/>
  </r>
  <r>
    <x v="4"/>
    <x v="29"/>
    <x v="195"/>
    <x v="0"/>
    <n v="960643000"/>
    <n v="275664000"/>
    <n v="0"/>
    <n v="2000000"/>
    <n v="1238307000"/>
  </r>
  <r>
    <x v="4"/>
    <x v="29"/>
    <x v="195"/>
    <x v="361"/>
    <n v="591680000"/>
    <n v="177622000"/>
    <n v="0"/>
    <n v="0"/>
    <n v="769302000"/>
  </r>
  <r>
    <x v="4"/>
    <x v="29"/>
    <x v="196"/>
    <x v="0"/>
    <n v="202855000"/>
    <n v="31088000"/>
    <n v="0"/>
    <n v="2000000"/>
    <n v="235943000"/>
  </r>
  <r>
    <x v="4"/>
    <x v="29"/>
    <x v="196"/>
    <x v="362"/>
    <n v="108733000"/>
    <n v="47118000"/>
    <n v="0"/>
    <n v="193165000"/>
    <n v="349016000"/>
  </r>
  <r>
    <x v="0"/>
    <x v="30"/>
    <x v="197"/>
    <x v="0"/>
    <n v="628146000"/>
    <n v="262108000"/>
    <n v="9000"/>
    <n v="20294000"/>
    <n v="910557000"/>
  </r>
  <r>
    <x v="0"/>
    <x v="30"/>
    <x v="197"/>
    <x v="11"/>
    <n v="41134000"/>
    <n v="6468000"/>
    <n v="0"/>
    <n v="0"/>
    <n v="47602000"/>
  </r>
  <r>
    <x v="0"/>
    <x v="30"/>
    <x v="197"/>
    <x v="363"/>
    <n v="30751000"/>
    <n v="62498000"/>
    <n v="0"/>
    <n v="0"/>
    <n v="93249000"/>
  </r>
  <r>
    <x v="0"/>
    <x v="30"/>
    <x v="197"/>
    <x v="364"/>
    <n v="559257000"/>
    <n v="34704000"/>
    <n v="0"/>
    <n v="0"/>
    <n v="593961000"/>
  </r>
  <r>
    <x v="0"/>
    <x v="30"/>
    <x v="197"/>
    <x v="365"/>
    <n v="143231000"/>
    <n v="7510000"/>
    <n v="0"/>
    <n v="0"/>
    <n v="150741000"/>
  </r>
  <r>
    <x v="0"/>
    <x v="30"/>
    <x v="198"/>
    <x v="0"/>
    <n v="9757000"/>
    <n v="14887000"/>
    <n v="1000"/>
    <n v="32000"/>
    <n v="24677000"/>
  </r>
  <r>
    <x v="0"/>
    <x v="30"/>
    <x v="198"/>
    <x v="11"/>
    <n v="4339000"/>
    <n v="4504000"/>
    <n v="1000"/>
    <n v="0"/>
    <n v="8844000"/>
  </r>
  <r>
    <x v="0"/>
    <x v="30"/>
    <x v="198"/>
    <x v="366"/>
    <n v="14870000"/>
    <n v="22175000"/>
    <n v="2000"/>
    <n v="0"/>
    <n v="37047000"/>
  </r>
  <r>
    <x v="1"/>
    <x v="30"/>
    <x v="197"/>
    <x v="0"/>
    <n v="575235000"/>
    <n v="235650000"/>
    <n v="9000"/>
    <n v="16449000"/>
    <n v="827343000"/>
  </r>
  <r>
    <x v="1"/>
    <x v="30"/>
    <x v="197"/>
    <x v="11"/>
    <n v="38067000"/>
    <n v="6468000"/>
    <n v="0"/>
    <n v="0"/>
    <n v="44535000"/>
  </r>
  <r>
    <x v="1"/>
    <x v="30"/>
    <x v="197"/>
    <x v="363"/>
    <n v="35358000"/>
    <n v="62498000"/>
    <n v="0"/>
    <n v="0"/>
    <n v="97856000"/>
  </r>
  <r>
    <x v="1"/>
    <x v="30"/>
    <x v="197"/>
    <x v="364"/>
    <n v="545236000"/>
    <n v="34704000"/>
    <n v="0"/>
    <n v="0"/>
    <n v="579940000"/>
  </r>
  <r>
    <x v="1"/>
    <x v="30"/>
    <x v="197"/>
    <x v="365"/>
    <n v="136264000"/>
    <n v="7510000"/>
    <n v="0"/>
    <n v="0"/>
    <n v="143774000"/>
  </r>
  <r>
    <x v="1"/>
    <x v="30"/>
    <x v="198"/>
    <x v="0"/>
    <n v="9885000"/>
    <n v="16691000"/>
    <n v="1000"/>
    <n v="0"/>
    <n v="26577000"/>
  </r>
  <r>
    <x v="1"/>
    <x v="30"/>
    <x v="198"/>
    <x v="11"/>
    <n v="5444000"/>
    <n v="7294000"/>
    <n v="1000"/>
    <n v="9772000"/>
    <n v="22511000"/>
  </r>
  <r>
    <x v="1"/>
    <x v="30"/>
    <x v="198"/>
    <x v="366"/>
    <n v="14915000"/>
    <n v="22852000"/>
    <n v="2000"/>
    <n v="0"/>
    <n v="37769000"/>
  </r>
  <r>
    <x v="2"/>
    <x v="30"/>
    <x v="197"/>
    <x v="0"/>
    <n v="516337000"/>
    <n v="230151000"/>
    <n v="9000"/>
    <n v="9969000"/>
    <n v="756466000"/>
  </r>
  <r>
    <x v="2"/>
    <x v="30"/>
    <x v="197"/>
    <x v="11"/>
    <n v="34453000"/>
    <n v="6298000"/>
    <n v="0"/>
    <n v="0"/>
    <n v="40751000"/>
  </r>
  <r>
    <x v="2"/>
    <x v="30"/>
    <x v="197"/>
    <x v="363"/>
    <n v="34513000"/>
    <n v="56213000"/>
    <n v="0"/>
    <n v="0"/>
    <n v="90726000"/>
  </r>
  <r>
    <x v="2"/>
    <x v="30"/>
    <x v="197"/>
    <x v="364"/>
    <n v="535210000"/>
    <n v="39201000"/>
    <n v="0"/>
    <n v="0"/>
    <n v="574411000"/>
  </r>
  <r>
    <x v="2"/>
    <x v="30"/>
    <x v="197"/>
    <x v="365"/>
    <n v="132448000"/>
    <n v="7301000"/>
    <n v="0"/>
    <n v="0"/>
    <n v="139749000"/>
  </r>
  <r>
    <x v="2"/>
    <x v="30"/>
    <x v="198"/>
    <x v="0"/>
    <n v="14538000"/>
    <n v="18975000"/>
    <n v="1000"/>
    <n v="208000"/>
    <n v="33722000"/>
  </r>
  <r>
    <x v="2"/>
    <x v="30"/>
    <x v="198"/>
    <x v="11"/>
    <n v="6656000"/>
    <n v="6166000"/>
    <n v="1000"/>
    <n v="0"/>
    <n v="12823000"/>
  </r>
  <r>
    <x v="2"/>
    <x v="30"/>
    <x v="198"/>
    <x v="366"/>
    <n v="14758000"/>
    <n v="28707000"/>
    <n v="2000"/>
    <n v="0"/>
    <n v="43467000"/>
  </r>
  <r>
    <x v="3"/>
    <x v="30"/>
    <x v="197"/>
    <x v="0"/>
    <n v="431812000"/>
    <n v="211666000"/>
    <n v="9000"/>
    <n v="223917000"/>
    <n v="867404000"/>
  </r>
  <r>
    <x v="3"/>
    <x v="30"/>
    <x v="197"/>
    <x v="11"/>
    <n v="36404000"/>
    <n v="6133000"/>
    <n v="0"/>
    <n v="0"/>
    <n v="42537000"/>
  </r>
  <r>
    <x v="3"/>
    <x v="30"/>
    <x v="197"/>
    <x v="363"/>
    <n v="32359000"/>
    <n v="53131000"/>
    <n v="0"/>
    <n v="0"/>
    <n v="85490000"/>
  </r>
  <r>
    <x v="3"/>
    <x v="30"/>
    <x v="197"/>
    <x v="364"/>
    <n v="535632000"/>
    <n v="39250000"/>
    <n v="0"/>
    <n v="0"/>
    <n v="574882000"/>
  </r>
  <r>
    <x v="3"/>
    <x v="30"/>
    <x v="197"/>
    <x v="365"/>
    <n v="132291000"/>
    <n v="7099000"/>
    <n v="0"/>
    <n v="0"/>
    <n v="139390000"/>
  </r>
  <r>
    <x v="3"/>
    <x v="30"/>
    <x v="198"/>
    <x v="0"/>
    <n v="12233000"/>
    <n v="16988000"/>
    <n v="1000"/>
    <n v="5823000"/>
    <n v="35045000"/>
  </r>
  <r>
    <x v="3"/>
    <x v="30"/>
    <x v="198"/>
    <x v="11"/>
    <n v="6627000"/>
    <n v="6368000"/>
    <n v="1000"/>
    <n v="0"/>
    <n v="12996000"/>
  </r>
  <r>
    <x v="3"/>
    <x v="30"/>
    <x v="198"/>
    <x v="366"/>
    <n v="15182000"/>
    <n v="28882000"/>
    <n v="2000"/>
    <n v="0"/>
    <n v="44066000"/>
  </r>
  <r>
    <x v="4"/>
    <x v="30"/>
    <x v="197"/>
    <x v="0"/>
    <n v="412258000"/>
    <n v="145917000"/>
    <n v="9000"/>
    <n v="120764000"/>
    <n v="678948000"/>
  </r>
  <r>
    <x v="4"/>
    <x v="30"/>
    <x v="197"/>
    <x v="11"/>
    <n v="35274000"/>
    <n v="5973000"/>
    <n v="0"/>
    <n v="35000000"/>
    <n v="76247000"/>
  </r>
  <r>
    <x v="4"/>
    <x v="30"/>
    <x v="197"/>
    <x v="363"/>
    <n v="29290000"/>
    <n v="68857000"/>
    <n v="0"/>
    <n v="0"/>
    <n v="98147000"/>
  </r>
  <r>
    <x v="4"/>
    <x v="30"/>
    <x v="197"/>
    <x v="364"/>
    <n v="474495000"/>
    <n v="32591000"/>
    <n v="0"/>
    <n v="0"/>
    <n v="507086000"/>
  </r>
  <r>
    <x v="4"/>
    <x v="30"/>
    <x v="197"/>
    <x v="365"/>
    <n v="115964000"/>
    <n v="6902000"/>
    <n v="0"/>
    <n v="0"/>
    <n v="122866000"/>
  </r>
  <r>
    <x v="4"/>
    <x v="30"/>
    <x v="198"/>
    <x v="0"/>
    <n v="9025000"/>
    <n v="14184000"/>
    <n v="1000"/>
    <n v="348000"/>
    <n v="23558000"/>
  </r>
  <r>
    <x v="4"/>
    <x v="30"/>
    <x v="198"/>
    <x v="11"/>
    <n v="6024000"/>
    <n v="6469000"/>
    <n v="1000"/>
    <n v="700000"/>
    <n v="13194000"/>
  </r>
  <r>
    <x v="4"/>
    <x v="30"/>
    <x v="198"/>
    <x v="366"/>
    <n v="11935000"/>
    <n v="29577000"/>
    <n v="2000"/>
    <n v="0"/>
    <n v="41514000"/>
  </r>
  <r>
    <x v="0"/>
    <x v="31"/>
    <x v="199"/>
    <x v="0"/>
    <n v="5964329000"/>
    <n v="523828000"/>
    <n v="0"/>
    <n v="793710000"/>
    <n v="7281867000"/>
  </r>
  <r>
    <x v="0"/>
    <x v="31"/>
    <x v="199"/>
    <x v="11"/>
    <n v="451938000"/>
    <n v="14094000"/>
    <n v="0"/>
    <n v="0"/>
    <n v="466032000"/>
  </r>
  <r>
    <x v="0"/>
    <x v="31"/>
    <x v="199"/>
    <x v="367"/>
    <n v="5992754000"/>
    <n v="78896000"/>
    <n v="0"/>
    <n v="0"/>
    <n v="6071650000"/>
  </r>
  <r>
    <x v="0"/>
    <x v="31"/>
    <x v="199"/>
    <x v="368"/>
    <n v="53548000"/>
    <n v="889000"/>
    <n v="0"/>
    <n v="0"/>
    <n v="54437000"/>
  </r>
  <r>
    <x v="0"/>
    <x v="31"/>
    <x v="199"/>
    <x v="369"/>
    <n v="115391000"/>
    <n v="2060000"/>
    <n v="0"/>
    <n v="0"/>
    <n v="117451000"/>
  </r>
  <r>
    <x v="1"/>
    <x v="31"/>
    <x v="199"/>
    <x v="0"/>
    <n v="5842376000"/>
    <n v="477483000"/>
    <n v="0"/>
    <n v="586916000"/>
    <n v="6906775000"/>
  </r>
  <r>
    <x v="1"/>
    <x v="31"/>
    <x v="199"/>
    <x v="11"/>
    <n v="438168000"/>
    <n v="14094000"/>
    <n v="0"/>
    <n v="0"/>
    <n v="452262000"/>
  </r>
  <r>
    <x v="1"/>
    <x v="31"/>
    <x v="199"/>
    <x v="367"/>
    <n v="5808914000"/>
    <n v="78896000"/>
    <n v="0"/>
    <n v="0"/>
    <n v="5887810000"/>
  </r>
  <r>
    <x v="1"/>
    <x v="31"/>
    <x v="199"/>
    <x v="368"/>
    <n v="51938000"/>
    <n v="889000"/>
    <n v="0"/>
    <n v="0"/>
    <n v="52827000"/>
  </r>
  <r>
    <x v="1"/>
    <x v="31"/>
    <x v="199"/>
    <x v="369"/>
    <n v="113422000"/>
    <n v="2060000"/>
    <n v="0"/>
    <n v="0"/>
    <n v="115482000"/>
  </r>
  <r>
    <x v="2"/>
    <x v="31"/>
    <x v="199"/>
    <x v="0"/>
    <n v="5496625000"/>
    <n v="502977000"/>
    <n v="0"/>
    <n v="215295000"/>
    <n v="6214897000"/>
  </r>
  <r>
    <x v="2"/>
    <x v="31"/>
    <x v="199"/>
    <x v="11"/>
    <n v="418052000"/>
    <n v="13057000"/>
    <n v="0"/>
    <n v="0"/>
    <n v="431109000"/>
  </r>
  <r>
    <x v="2"/>
    <x v="31"/>
    <x v="199"/>
    <x v="367"/>
    <n v="5584400000"/>
    <n v="75711000"/>
    <n v="0"/>
    <n v="0"/>
    <n v="5660111000"/>
  </r>
  <r>
    <x v="2"/>
    <x v="31"/>
    <x v="199"/>
    <x v="368"/>
    <n v="52311000"/>
    <n v="868000"/>
    <n v="0"/>
    <n v="0"/>
    <n v="53179000"/>
  </r>
  <r>
    <x v="2"/>
    <x v="31"/>
    <x v="199"/>
    <x v="369"/>
    <n v="102262000"/>
    <n v="1981000"/>
    <n v="0"/>
    <n v="0"/>
    <n v="104243000"/>
  </r>
  <r>
    <x v="3"/>
    <x v="31"/>
    <x v="199"/>
    <x v="0"/>
    <n v="4607932000"/>
    <n v="486769000"/>
    <n v="0"/>
    <n v="450332000"/>
    <n v="5545033000"/>
  </r>
  <r>
    <x v="3"/>
    <x v="31"/>
    <x v="199"/>
    <x v="11"/>
    <n v="378122000"/>
    <n v="39057000"/>
    <n v="0"/>
    <n v="0"/>
    <n v="417179000"/>
  </r>
  <r>
    <x v="3"/>
    <x v="31"/>
    <x v="199"/>
    <x v="367"/>
    <n v="5693217000"/>
    <n v="74107000"/>
    <n v="0"/>
    <n v="0"/>
    <n v="5767324000"/>
  </r>
  <r>
    <x v="3"/>
    <x v="31"/>
    <x v="199"/>
    <x v="368"/>
    <n v="73675000"/>
    <n v="864000"/>
    <n v="0"/>
    <n v="0"/>
    <n v="74539000"/>
  </r>
  <r>
    <x v="3"/>
    <x v="31"/>
    <x v="199"/>
    <x v="369"/>
    <n v="119969000"/>
    <n v="1944000"/>
    <n v="0"/>
    <n v="0"/>
    <n v="121913000"/>
  </r>
  <r>
    <x v="4"/>
    <x v="31"/>
    <x v="199"/>
    <x v="0"/>
    <n v="4782331000"/>
    <n v="392457000"/>
    <n v="0"/>
    <n v="167810000"/>
    <n v="5342598000"/>
  </r>
  <r>
    <x v="4"/>
    <x v="31"/>
    <x v="199"/>
    <x v="11"/>
    <n v="311352000"/>
    <n v="12975000"/>
    <n v="0"/>
    <n v="143731000"/>
    <n v="468058000"/>
  </r>
  <r>
    <x v="4"/>
    <x v="31"/>
    <x v="199"/>
    <x v="367"/>
    <n v="5184998000"/>
    <n v="72669000"/>
    <n v="0"/>
    <n v="0"/>
    <n v="5257667000"/>
  </r>
  <r>
    <x v="4"/>
    <x v="31"/>
    <x v="199"/>
    <x v="368"/>
    <n v="68163000"/>
    <n v="855000"/>
    <n v="0"/>
    <n v="0"/>
    <n v="69018000"/>
  </r>
  <r>
    <x v="4"/>
    <x v="31"/>
    <x v="199"/>
    <x v="369"/>
    <n v="89089000"/>
    <n v="1922000"/>
    <n v="0"/>
    <n v="0"/>
    <n v="91011000"/>
  </r>
  <r>
    <x v="0"/>
    <x v="32"/>
    <x v="200"/>
    <x v="0"/>
    <n v="1133053000"/>
    <n v="409866000"/>
    <n v="0"/>
    <n v="0"/>
    <n v="1542919000"/>
  </r>
  <r>
    <x v="0"/>
    <x v="32"/>
    <x v="200"/>
    <x v="370"/>
    <n v="4366490000"/>
    <n v="20630188000"/>
    <n v="0"/>
    <n v="101056000"/>
    <n v="25097734000"/>
  </r>
  <r>
    <x v="0"/>
    <x v="32"/>
    <x v="200"/>
    <x v="371"/>
    <n v="55509000"/>
    <n v="1527000"/>
    <n v="0"/>
    <n v="0"/>
    <n v="57036000"/>
  </r>
  <r>
    <x v="1"/>
    <x v="32"/>
    <x v="200"/>
    <x v="0"/>
    <n v="1100746000"/>
    <n v="419805000"/>
    <n v="0"/>
    <n v="0"/>
    <n v="1520551000"/>
  </r>
  <r>
    <x v="1"/>
    <x v="32"/>
    <x v="200"/>
    <x v="370"/>
    <n v="2716728000"/>
    <n v="10120954000"/>
    <n v="0"/>
    <n v="175762000"/>
    <n v="13013444000"/>
  </r>
  <r>
    <x v="1"/>
    <x v="32"/>
    <x v="200"/>
    <x v="371"/>
    <n v="59365000"/>
    <n v="1537000"/>
    <n v="0"/>
    <n v="0"/>
    <n v="60902000"/>
  </r>
  <r>
    <x v="2"/>
    <x v="32"/>
    <x v="200"/>
    <x v="0"/>
    <n v="974618000"/>
    <n v="410781000"/>
    <n v="0"/>
    <n v="0"/>
    <n v="1385399000"/>
  </r>
  <r>
    <x v="2"/>
    <x v="32"/>
    <x v="200"/>
    <x v="370"/>
    <n v="1961171000"/>
    <n v="299996000"/>
    <n v="0"/>
    <n v="133240000"/>
    <n v="2394407000"/>
  </r>
  <r>
    <x v="2"/>
    <x v="32"/>
    <x v="200"/>
    <x v="371"/>
    <n v="56885000"/>
    <n v="1515000"/>
    <n v="0"/>
    <n v="0"/>
    <n v="58400000"/>
  </r>
  <r>
    <x v="3"/>
    <x v="32"/>
    <x v="200"/>
    <x v="0"/>
    <n v="872396000"/>
    <n v="448735000"/>
    <n v="0"/>
    <n v="1500000"/>
    <n v="1322631000"/>
  </r>
  <r>
    <x v="3"/>
    <x v="32"/>
    <x v="200"/>
    <x v="370"/>
    <n v="2497065000"/>
    <n v="6032301000"/>
    <n v="0"/>
    <n v="269394000"/>
    <n v="8798760000"/>
  </r>
  <r>
    <x v="3"/>
    <x v="32"/>
    <x v="200"/>
    <x v="371"/>
    <n v="55732000"/>
    <n v="1606000"/>
    <n v="0"/>
    <n v="0"/>
    <n v="57338000"/>
  </r>
  <r>
    <x v="4"/>
    <x v="32"/>
    <x v="200"/>
    <x v="0"/>
    <n v="880910000"/>
    <n v="518910000"/>
    <n v="0"/>
    <n v="79832000"/>
    <n v="1479652000"/>
  </r>
  <r>
    <x v="4"/>
    <x v="32"/>
    <x v="200"/>
    <x v="370"/>
    <n v="2387422000"/>
    <n v="11937094000"/>
    <n v="0"/>
    <n v="76147000"/>
    <n v="14400663000"/>
  </r>
  <r>
    <x v="4"/>
    <x v="32"/>
    <x v="200"/>
    <x v="371"/>
    <n v="50458000"/>
    <n v="1774000"/>
    <n v="0"/>
    <n v="0"/>
    <n v="52232000"/>
  </r>
  <r>
    <x v="0"/>
    <x v="33"/>
    <x v="201"/>
    <x v="0"/>
    <n v="2486011000"/>
    <n v="781941000"/>
    <n v="0"/>
    <n v="0"/>
    <n v="3267952000"/>
  </r>
  <r>
    <x v="0"/>
    <x v="33"/>
    <x v="201"/>
    <x v="11"/>
    <n v="14664000"/>
    <n v="22603000"/>
    <n v="0"/>
    <n v="0"/>
    <n v="37267000"/>
  </r>
  <r>
    <x v="0"/>
    <x v="33"/>
    <x v="201"/>
    <x v="372"/>
    <n v="514660000"/>
    <n v="182669000"/>
    <n v="0"/>
    <n v="0"/>
    <n v="697329000"/>
  </r>
  <r>
    <x v="0"/>
    <x v="33"/>
    <x v="201"/>
    <x v="373"/>
    <n v="371975000"/>
    <n v="165845000"/>
    <n v="0"/>
    <n v="0"/>
    <n v="537820000"/>
  </r>
  <r>
    <x v="0"/>
    <x v="33"/>
    <x v="201"/>
    <x v="374"/>
    <n v="37610000"/>
    <n v="34018000"/>
    <n v="0"/>
    <n v="0"/>
    <n v="71628000"/>
  </r>
  <r>
    <x v="0"/>
    <x v="33"/>
    <x v="201"/>
    <x v="375"/>
    <n v="47675000"/>
    <n v="54542000"/>
    <n v="0"/>
    <n v="0"/>
    <n v="102217000"/>
  </r>
  <r>
    <x v="1"/>
    <x v="33"/>
    <x v="201"/>
    <x v="0"/>
    <n v="1644935000"/>
    <n v="525184000"/>
    <n v="0"/>
    <n v="210000000"/>
    <n v="2380119000"/>
  </r>
  <r>
    <x v="1"/>
    <x v="33"/>
    <x v="201"/>
    <x v="11"/>
    <n v="26435000"/>
    <n v="22603000"/>
    <n v="0"/>
    <n v="0"/>
    <n v="49038000"/>
  </r>
  <r>
    <x v="1"/>
    <x v="33"/>
    <x v="201"/>
    <x v="372"/>
    <n v="801006000"/>
    <n v="138692000"/>
    <n v="0"/>
    <n v="0"/>
    <n v="939698000"/>
  </r>
  <r>
    <x v="1"/>
    <x v="33"/>
    <x v="201"/>
    <x v="373"/>
    <n v="717557000"/>
    <n v="103849000"/>
    <n v="0"/>
    <n v="0"/>
    <n v="821406000"/>
  </r>
  <r>
    <x v="1"/>
    <x v="33"/>
    <x v="201"/>
    <x v="374"/>
    <n v="141671000"/>
    <n v="21859000"/>
    <n v="0"/>
    <n v="0"/>
    <n v="163530000"/>
  </r>
  <r>
    <x v="1"/>
    <x v="33"/>
    <x v="201"/>
    <x v="375"/>
    <n v="159809000"/>
    <n v="42558000"/>
    <n v="0"/>
    <n v="0"/>
    <n v="202367000"/>
  </r>
  <r>
    <x v="2"/>
    <x v="33"/>
    <x v="201"/>
    <x v="0"/>
    <n v="1876975000"/>
    <n v="498679000"/>
    <n v="0"/>
    <n v="353395000"/>
    <n v="2729049000"/>
  </r>
  <r>
    <x v="2"/>
    <x v="33"/>
    <x v="201"/>
    <x v="11"/>
    <n v="13335000"/>
    <n v="22603000"/>
    <n v="0"/>
    <n v="0"/>
    <n v="35938000"/>
  </r>
  <r>
    <x v="2"/>
    <x v="33"/>
    <x v="201"/>
    <x v="372"/>
    <n v="488323000"/>
    <n v="132379000"/>
    <n v="0"/>
    <n v="0"/>
    <n v="620702000"/>
  </r>
  <r>
    <x v="2"/>
    <x v="33"/>
    <x v="201"/>
    <x v="373"/>
    <n v="376083000"/>
    <n v="103849000"/>
    <n v="0"/>
    <n v="0"/>
    <n v="479932000"/>
  </r>
  <r>
    <x v="2"/>
    <x v="33"/>
    <x v="201"/>
    <x v="374"/>
    <n v="36253000"/>
    <n v="21859000"/>
    <n v="0"/>
    <n v="0"/>
    <n v="58112000"/>
  </r>
  <r>
    <x v="2"/>
    <x v="33"/>
    <x v="201"/>
    <x v="375"/>
    <n v="47617000"/>
    <n v="75376000"/>
    <n v="0"/>
    <n v="0"/>
    <n v="122993000"/>
  </r>
  <r>
    <x v="3"/>
    <x v="33"/>
    <x v="201"/>
    <x v="0"/>
    <n v="1673372000"/>
    <n v="369034000"/>
    <n v="0"/>
    <n v="568436000"/>
    <n v="2610842000"/>
  </r>
  <r>
    <x v="3"/>
    <x v="33"/>
    <x v="201"/>
    <x v="11"/>
    <n v="24602000"/>
    <n v="22603000"/>
    <n v="0"/>
    <n v="0"/>
    <n v="47205000"/>
  </r>
  <r>
    <x v="3"/>
    <x v="33"/>
    <x v="201"/>
    <x v="372"/>
    <n v="507269000"/>
    <n v="132379000"/>
    <n v="0"/>
    <n v="0"/>
    <n v="639648000"/>
  </r>
  <r>
    <x v="3"/>
    <x v="33"/>
    <x v="201"/>
    <x v="373"/>
    <n v="776660000"/>
    <n v="103849000"/>
    <n v="0"/>
    <n v="0"/>
    <n v="880509000"/>
  </r>
  <r>
    <x v="3"/>
    <x v="33"/>
    <x v="201"/>
    <x v="374"/>
    <n v="157460000"/>
    <n v="21859000"/>
    <n v="0"/>
    <n v="0"/>
    <n v="179319000"/>
  </r>
  <r>
    <x v="3"/>
    <x v="33"/>
    <x v="201"/>
    <x v="375"/>
    <n v="152259000"/>
    <n v="75376000"/>
    <n v="0"/>
    <n v="0"/>
    <n v="227635000"/>
  </r>
  <r>
    <x v="4"/>
    <x v="33"/>
    <x v="201"/>
    <x v="0"/>
    <n v="1328435000"/>
    <n v="231191000"/>
    <n v="0"/>
    <n v="130411000"/>
    <n v="1690037000"/>
  </r>
  <r>
    <x v="4"/>
    <x v="33"/>
    <x v="201"/>
    <x v="11"/>
    <n v="13591000"/>
    <n v="1397000"/>
    <n v="0"/>
    <n v="0"/>
    <n v="14988000"/>
  </r>
  <r>
    <x v="4"/>
    <x v="33"/>
    <x v="201"/>
    <x v="372"/>
    <n v="381233000"/>
    <n v="119357000"/>
    <n v="0"/>
    <n v="0"/>
    <n v="500590000"/>
  </r>
  <r>
    <x v="4"/>
    <x v="33"/>
    <x v="201"/>
    <x v="373"/>
    <n v="279742000"/>
    <n v="47724000"/>
    <n v="0"/>
    <n v="0"/>
    <n v="327466000"/>
  </r>
  <r>
    <x v="4"/>
    <x v="33"/>
    <x v="201"/>
    <x v="374"/>
    <n v="53200000"/>
    <n v="5669000"/>
    <n v="0"/>
    <n v="0"/>
    <n v="58869000"/>
  </r>
  <r>
    <x v="4"/>
    <x v="33"/>
    <x v="201"/>
    <x v="375"/>
    <n v="46417000"/>
    <n v="12484000"/>
    <n v="0"/>
    <n v="0"/>
    <n v="58901000"/>
  </r>
  <r>
    <x v="0"/>
    <x v="34"/>
    <x v="202"/>
    <x v="0"/>
    <n v="193596000"/>
    <n v="138442000"/>
    <n v="10000"/>
    <n v="15180000"/>
    <n v="347228000"/>
  </r>
  <r>
    <x v="0"/>
    <x v="34"/>
    <x v="202"/>
    <x v="11"/>
    <n v="25113000"/>
    <n v="70102000"/>
    <n v="0"/>
    <n v="12013000"/>
    <n v="107228000"/>
  </r>
  <r>
    <x v="0"/>
    <x v="34"/>
    <x v="202"/>
    <x v="376"/>
    <n v="228052000"/>
    <n v="82944000"/>
    <n v="0"/>
    <n v="0"/>
    <n v="310996000"/>
  </r>
  <r>
    <x v="0"/>
    <x v="34"/>
    <x v="202"/>
    <x v="377"/>
    <n v="44579000"/>
    <n v="36502000"/>
    <n v="0"/>
    <n v="0"/>
    <n v="81081000"/>
  </r>
  <r>
    <x v="0"/>
    <x v="34"/>
    <x v="202"/>
    <x v="378"/>
    <n v="34393000"/>
    <n v="40230000"/>
    <n v="0"/>
    <n v="0"/>
    <n v="74623000"/>
  </r>
  <r>
    <x v="0"/>
    <x v="34"/>
    <x v="203"/>
    <x v="0"/>
    <n v="7162000"/>
    <n v="9198000"/>
    <n v="0"/>
    <n v="2350000"/>
    <n v="18710000"/>
  </r>
  <r>
    <x v="0"/>
    <x v="34"/>
    <x v="203"/>
    <x v="379"/>
    <n v="4213000"/>
    <n v="13411000"/>
    <n v="0"/>
    <n v="0"/>
    <n v="17624000"/>
  </r>
  <r>
    <x v="1"/>
    <x v="34"/>
    <x v="202"/>
    <x v="0"/>
    <n v="165120000"/>
    <n v="123814000"/>
    <n v="10000"/>
    <n v="47614000"/>
    <n v="336558000"/>
  </r>
  <r>
    <x v="1"/>
    <x v="34"/>
    <x v="202"/>
    <x v="11"/>
    <n v="25276000"/>
    <n v="53358000"/>
    <n v="0"/>
    <n v="0"/>
    <n v="78634000"/>
  </r>
  <r>
    <x v="1"/>
    <x v="34"/>
    <x v="202"/>
    <x v="376"/>
    <n v="222419000"/>
    <n v="95294000"/>
    <n v="0"/>
    <n v="0"/>
    <n v="317713000"/>
  </r>
  <r>
    <x v="1"/>
    <x v="34"/>
    <x v="202"/>
    <x v="377"/>
    <n v="44951000"/>
    <n v="26502000"/>
    <n v="0"/>
    <n v="0"/>
    <n v="71453000"/>
  </r>
  <r>
    <x v="1"/>
    <x v="34"/>
    <x v="202"/>
    <x v="378"/>
    <n v="30806000"/>
    <n v="47933000"/>
    <n v="0"/>
    <n v="0"/>
    <n v="78739000"/>
  </r>
  <r>
    <x v="1"/>
    <x v="34"/>
    <x v="203"/>
    <x v="0"/>
    <n v="5987000"/>
    <n v="12808000"/>
    <n v="0"/>
    <n v="4044000"/>
    <n v="22839000"/>
  </r>
  <r>
    <x v="1"/>
    <x v="34"/>
    <x v="203"/>
    <x v="379"/>
    <n v="3065000"/>
    <n v="13411000"/>
    <n v="0"/>
    <n v="0"/>
    <n v="16476000"/>
  </r>
  <r>
    <x v="2"/>
    <x v="34"/>
    <x v="202"/>
    <x v="0"/>
    <n v="161119000"/>
    <n v="106438000"/>
    <n v="10000"/>
    <n v="25000000"/>
    <n v="292567000"/>
  </r>
  <r>
    <x v="2"/>
    <x v="34"/>
    <x v="202"/>
    <x v="11"/>
    <n v="21742000"/>
    <n v="52586000"/>
    <n v="0"/>
    <n v="22888000"/>
    <n v="97216000"/>
  </r>
  <r>
    <x v="2"/>
    <x v="34"/>
    <x v="202"/>
    <x v="376"/>
    <n v="213673000"/>
    <n v="134135000"/>
    <n v="0"/>
    <n v="0"/>
    <n v="347808000"/>
  </r>
  <r>
    <x v="2"/>
    <x v="34"/>
    <x v="202"/>
    <x v="377"/>
    <n v="40771000"/>
    <n v="29808000"/>
    <n v="0"/>
    <n v="0"/>
    <n v="70579000"/>
  </r>
  <r>
    <x v="2"/>
    <x v="34"/>
    <x v="202"/>
    <x v="378"/>
    <n v="29422000"/>
    <n v="51163000"/>
    <n v="0"/>
    <n v="0"/>
    <n v="80585000"/>
  </r>
  <r>
    <x v="2"/>
    <x v="34"/>
    <x v="203"/>
    <x v="0"/>
    <n v="5422000"/>
    <n v="13334000"/>
    <n v="0"/>
    <n v="2000000"/>
    <n v="20756000"/>
  </r>
  <r>
    <x v="2"/>
    <x v="34"/>
    <x v="203"/>
    <x v="379"/>
    <n v="911000"/>
    <n v="13216000"/>
    <n v="0"/>
    <n v="0"/>
    <n v="14127000"/>
  </r>
  <r>
    <x v="3"/>
    <x v="34"/>
    <x v="202"/>
    <x v="0"/>
    <n v="122637000"/>
    <n v="87553000"/>
    <n v="10000"/>
    <n v="100000000"/>
    <n v="310200000"/>
  </r>
  <r>
    <x v="3"/>
    <x v="34"/>
    <x v="202"/>
    <x v="11"/>
    <n v="14480000"/>
    <n v="46543000"/>
    <n v="0"/>
    <n v="30780000"/>
    <n v="91803000"/>
  </r>
  <r>
    <x v="3"/>
    <x v="34"/>
    <x v="202"/>
    <x v="376"/>
    <n v="176368000"/>
    <n v="82168000"/>
    <n v="0"/>
    <n v="0"/>
    <n v="258536000"/>
  </r>
  <r>
    <x v="3"/>
    <x v="34"/>
    <x v="202"/>
    <x v="377"/>
    <n v="28030000"/>
    <n v="44269000"/>
    <n v="0"/>
    <n v="0"/>
    <n v="72299000"/>
  </r>
  <r>
    <x v="3"/>
    <x v="34"/>
    <x v="202"/>
    <x v="378"/>
    <n v="2266000"/>
    <n v="64394000"/>
    <n v="0"/>
    <n v="0"/>
    <n v="66660000"/>
  </r>
  <r>
    <x v="3"/>
    <x v="34"/>
    <x v="203"/>
    <x v="0"/>
    <n v="7081000"/>
    <n v="11390000"/>
    <n v="0"/>
    <n v="0"/>
    <n v="18471000"/>
  </r>
  <r>
    <x v="3"/>
    <x v="34"/>
    <x v="203"/>
    <x v="379"/>
    <n v="0"/>
    <n v="13027000"/>
    <n v="0"/>
    <n v="0"/>
    <n v="13027000"/>
  </r>
  <r>
    <x v="4"/>
    <x v="34"/>
    <x v="202"/>
    <x v="0"/>
    <n v="113450000"/>
    <n v="94147000"/>
    <n v="10000"/>
    <n v="76000000"/>
    <n v="283607000"/>
  </r>
  <r>
    <x v="4"/>
    <x v="34"/>
    <x v="202"/>
    <x v="11"/>
    <n v="14661000"/>
    <n v="34892000"/>
    <n v="0"/>
    <n v="5141000"/>
    <n v="54694000"/>
  </r>
  <r>
    <x v="4"/>
    <x v="34"/>
    <x v="202"/>
    <x v="376"/>
    <n v="160704000"/>
    <n v="77626000"/>
    <n v="0"/>
    <n v="500000"/>
    <n v="238830000"/>
  </r>
  <r>
    <x v="4"/>
    <x v="34"/>
    <x v="202"/>
    <x v="377"/>
    <n v="26152000"/>
    <n v="24480000"/>
    <n v="0"/>
    <n v="0"/>
    <n v="50632000"/>
  </r>
  <r>
    <x v="4"/>
    <x v="34"/>
    <x v="202"/>
    <x v="378"/>
    <n v="2054000"/>
    <n v="37122000"/>
    <n v="0"/>
    <n v="0"/>
    <n v="39176000"/>
  </r>
  <r>
    <x v="4"/>
    <x v="34"/>
    <x v="203"/>
    <x v="0"/>
    <n v="4491000"/>
    <n v="11230000"/>
    <n v="0"/>
    <n v="0"/>
    <n v="15721000"/>
  </r>
  <r>
    <x v="4"/>
    <x v="34"/>
    <x v="203"/>
    <x v="379"/>
    <n v="0"/>
    <n v="12844000"/>
    <n v="0"/>
    <n v="0"/>
    <n v="12844000"/>
  </r>
  <r>
    <x v="0"/>
    <x v="35"/>
    <x v="204"/>
    <x v="0"/>
    <n v="1490863000"/>
    <n v="519376000"/>
    <n v="0"/>
    <n v="0"/>
    <n v="2010239000"/>
  </r>
  <r>
    <x v="0"/>
    <x v="35"/>
    <x v="204"/>
    <x v="11"/>
    <n v="505637000"/>
    <n v="33860000"/>
    <n v="0"/>
    <n v="20000000"/>
    <n v="559497000"/>
  </r>
  <r>
    <x v="0"/>
    <x v="35"/>
    <x v="204"/>
    <x v="380"/>
    <n v="7453204000"/>
    <n v="3612314000"/>
    <n v="0"/>
    <n v="1402359000"/>
    <n v="12467877000"/>
  </r>
  <r>
    <x v="0"/>
    <x v="35"/>
    <x v="204"/>
    <x v="381"/>
    <n v="988205000"/>
    <n v="295973000"/>
    <n v="0"/>
    <n v="0"/>
    <n v="1284178000"/>
  </r>
  <r>
    <x v="0"/>
    <x v="35"/>
    <x v="204"/>
    <x v="382"/>
    <n v="500453000"/>
    <n v="216367000"/>
    <n v="0"/>
    <n v="516000000"/>
    <n v="1232820000"/>
  </r>
  <r>
    <x v="0"/>
    <x v="35"/>
    <x v="204"/>
    <x v="383"/>
    <n v="311408000"/>
    <n v="75272000"/>
    <n v="0"/>
    <n v="145000000"/>
    <n v="531680000"/>
  </r>
  <r>
    <x v="0"/>
    <x v="35"/>
    <x v="204"/>
    <x v="384"/>
    <n v="2640395000"/>
    <n v="3155618000"/>
    <n v="0"/>
    <n v="509725000"/>
    <n v="6305738000"/>
  </r>
  <r>
    <x v="0"/>
    <x v="35"/>
    <x v="205"/>
    <x v="0"/>
    <n v="71758000"/>
    <n v="26491000"/>
    <n v="0"/>
    <n v="0"/>
    <n v="98249000"/>
  </r>
  <r>
    <x v="0"/>
    <x v="35"/>
    <x v="205"/>
    <x v="11"/>
    <n v="9078000"/>
    <n v="736000"/>
    <n v="0"/>
    <n v="0"/>
    <n v="9814000"/>
  </r>
  <r>
    <x v="0"/>
    <x v="35"/>
    <x v="205"/>
    <x v="380"/>
    <n v="126526000"/>
    <n v="132883000"/>
    <n v="0"/>
    <n v="30445000"/>
    <n v="289854000"/>
  </r>
  <r>
    <x v="0"/>
    <x v="35"/>
    <x v="205"/>
    <x v="381"/>
    <n v="3152000"/>
    <n v="302000"/>
    <n v="0"/>
    <n v="0"/>
    <n v="3454000"/>
  </r>
  <r>
    <x v="0"/>
    <x v="35"/>
    <x v="205"/>
    <x v="382"/>
    <n v="1415000"/>
    <n v="1198000"/>
    <n v="0"/>
    <n v="0"/>
    <n v="2613000"/>
  </r>
  <r>
    <x v="0"/>
    <x v="35"/>
    <x v="205"/>
    <x v="383"/>
    <n v="13470000"/>
    <n v="1229000"/>
    <n v="0"/>
    <n v="0"/>
    <n v="14699000"/>
  </r>
  <r>
    <x v="0"/>
    <x v="35"/>
    <x v="206"/>
    <x v="0"/>
    <n v="51792000"/>
    <n v="7984000"/>
    <n v="0"/>
    <n v="0"/>
    <n v="59776000"/>
  </r>
  <r>
    <x v="0"/>
    <x v="35"/>
    <x v="206"/>
    <x v="380"/>
    <n v="78617000"/>
    <n v="56309000"/>
    <n v="0"/>
    <n v="956000000"/>
    <n v="1090926000"/>
  </r>
  <r>
    <x v="0"/>
    <x v="35"/>
    <x v="207"/>
    <x v="0"/>
    <n v="194897000"/>
    <n v="96993000"/>
    <n v="0"/>
    <n v="0"/>
    <n v="291890000"/>
  </r>
  <r>
    <x v="0"/>
    <x v="35"/>
    <x v="207"/>
    <x v="11"/>
    <n v="14469000"/>
    <n v="11975000"/>
    <n v="0"/>
    <n v="0"/>
    <n v="26444000"/>
  </r>
  <r>
    <x v="0"/>
    <x v="35"/>
    <x v="207"/>
    <x v="380"/>
    <n v="290142000"/>
    <n v="107697000"/>
    <n v="0"/>
    <n v="46566000"/>
    <n v="444405000"/>
  </r>
  <r>
    <x v="0"/>
    <x v="35"/>
    <x v="207"/>
    <x v="381"/>
    <n v="58275000"/>
    <n v="5464000"/>
    <n v="0"/>
    <n v="0"/>
    <n v="63739000"/>
  </r>
  <r>
    <x v="0"/>
    <x v="35"/>
    <x v="207"/>
    <x v="382"/>
    <n v="13117000"/>
    <n v="2744000"/>
    <n v="0"/>
    <n v="0"/>
    <n v="15861000"/>
  </r>
  <r>
    <x v="0"/>
    <x v="35"/>
    <x v="207"/>
    <x v="383"/>
    <n v="34765000"/>
    <n v="3358000"/>
    <n v="0"/>
    <n v="0"/>
    <n v="38123000"/>
  </r>
  <r>
    <x v="0"/>
    <x v="35"/>
    <x v="208"/>
    <x v="0"/>
    <n v="42589000"/>
    <n v="37423000"/>
    <n v="0"/>
    <n v="0"/>
    <n v="80012000"/>
  </r>
  <r>
    <x v="0"/>
    <x v="35"/>
    <x v="208"/>
    <x v="380"/>
    <n v="96407000"/>
    <n v="325406000"/>
    <n v="0"/>
    <n v="7000000"/>
    <n v="428813000"/>
  </r>
  <r>
    <x v="0"/>
    <x v="35"/>
    <x v="209"/>
    <x v="0"/>
    <n v="539073000"/>
    <n v="153938000"/>
    <n v="0"/>
    <n v="30668000"/>
    <n v="723679000"/>
  </r>
  <r>
    <x v="0"/>
    <x v="35"/>
    <x v="209"/>
    <x v="11"/>
    <n v="53843000"/>
    <n v="3563000"/>
    <n v="0"/>
    <n v="0"/>
    <n v="57406000"/>
  </r>
  <r>
    <x v="0"/>
    <x v="35"/>
    <x v="209"/>
    <x v="380"/>
    <n v="827109000"/>
    <n v="663269000"/>
    <n v="0"/>
    <n v="260965000"/>
    <n v="1751343000"/>
  </r>
  <r>
    <x v="0"/>
    <x v="35"/>
    <x v="209"/>
    <x v="381"/>
    <n v="22205000"/>
    <n v="5568000"/>
    <n v="0"/>
    <n v="0"/>
    <n v="27773000"/>
  </r>
  <r>
    <x v="0"/>
    <x v="35"/>
    <x v="209"/>
    <x v="382"/>
    <n v="17511000"/>
    <n v="3587000"/>
    <n v="0"/>
    <n v="0"/>
    <n v="21098000"/>
  </r>
  <r>
    <x v="0"/>
    <x v="35"/>
    <x v="209"/>
    <x v="383"/>
    <n v="20560000"/>
    <n v="1764000"/>
    <n v="0"/>
    <n v="0"/>
    <n v="22324000"/>
  </r>
  <r>
    <x v="0"/>
    <x v="35"/>
    <x v="210"/>
    <x v="0"/>
    <n v="152195000"/>
    <n v="82835000"/>
    <n v="0"/>
    <n v="15730000"/>
    <n v="250760000"/>
  </r>
  <r>
    <x v="0"/>
    <x v="35"/>
    <x v="210"/>
    <x v="11"/>
    <n v="9357000"/>
    <n v="666000"/>
    <n v="0"/>
    <n v="0"/>
    <n v="10023000"/>
  </r>
  <r>
    <x v="0"/>
    <x v="35"/>
    <x v="210"/>
    <x v="380"/>
    <n v="219781000"/>
    <n v="446896000"/>
    <n v="0"/>
    <n v="24100000"/>
    <n v="690777000"/>
  </r>
  <r>
    <x v="0"/>
    <x v="35"/>
    <x v="210"/>
    <x v="381"/>
    <n v="4149000"/>
    <n v="206000"/>
    <n v="0"/>
    <n v="0"/>
    <n v="4355000"/>
  </r>
  <r>
    <x v="0"/>
    <x v="35"/>
    <x v="210"/>
    <x v="382"/>
    <n v="6129000"/>
    <n v="435000"/>
    <n v="0"/>
    <n v="0"/>
    <n v="6564000"/>
  </r>
  <r>
    <x v="0"/>
    <x v="35"/>
    <x v="210"/>
    <x v="383"/>
    <n v="8347000"/>
    <n v="403000"/>
    <n v="0"/>
    <n v="0"/>
    <n v="8750000"/>
  </r>
  <r>
    <x v="0"/>
    <x v="35"/>
    <x v="211"/>
    <x v="0"/>
    <n v="265130000"/>
    <n v="32912000"/>
    <n v="0"/>
    <n v="13000000"/>
    <n v="311042000"/>
  </r>
  <r>
    <x v="0"/>
    <x v="35"/>
    <x v="211"/>
    <x v="11"/>
    <n v="23293000"/>
    <n v="3397000"/>
    <n v="0"/>
    <n v="0"/>
    <n v="26690000"/>
  </r>
  <r>
    <x v="0"/>
    <x v="35"/>
    <x v="211"/>
    <x v="380"/>
    <n v="390393000"/>
    <n v="330087000"/>
    <n v="0"/>
    <n v="32800000"/>
    <n v="753280000"/>
  </r>
  <r>
    <x v="0"/>
    <x v="35"/>
    <x v="211"/>
    <x v="381"/>
    <n v="10287000"/>
    <n v="1067000"/>
    <n v="0"/>
    <n v="0"/>
    <n v="11354000"/>
  </r>
  <r>
    <x v="0"/>
    <x v="35"/>
    <x v="211"/>
    <x v="382"/>
    <n v="26630000"/>
    <n v="3869000"/>
    <n v="0"/>
    <n v="0"/>
    <n v="30499000"/>
  </r>
  <r>
    <x v="0"/>
    <x v="35"/>
    <x v="211"/>
    <x v="383"/>
    <n v="10382000"/>
    <n v="2030000"/>
    <n v="0"/>
    <n v="0"/>
    <n v="12412000"/>
  </r>
  <r>
    <x v="0"/>
    <x v="35"/>
    <x v="212"/>
    <x v="0"/>
    <n v="335592000"/>
    <n v="45919000"/>
    <n v="0"/>
    <n v="32922000"/>
    <n v="414433000"/>
  </r>
  <r>
    <x v="0"/>
    <x v="35"/>
    <x v="212"/>
    <x v="11"/>
    <n v="40188000"/>
    <n v="8420000"/>
    <n v="0"/>
    <n v="0"/>
    <n v="48608000"/>
  </r>
  <r>
    <x v="0"/>
    <x v="35"/>
    <x v="212"/>
    <x v="380"/>
    <n v="471212000"/>
    <n v="240371000"/>
    <n v="0"/>
    <n v="302223000"/>
    <n v="1013806000"/>
  </r>
  <r>
    <x v="0"/>
    <x v="35"/>
    <x v="212"/>
    <x v="381"/>
    <n v="0"/>
    <n v="1414000"/>
    <n v="0"/>
    <n v="0"/>
    <n v="1414000"/>
  </r>
  <r>
    <x v="0"/>
    <x v="35"/>
    <x v="212"/>
    <x v="382"/>
    <n v="48418000"/>
    <n v="4768000"/>
    <n v="0"/>
    <n v="0"/>
    <n v="53186000"/>
  </r>
  <r>
    <x v="0"/>
    <x v="35"/>
    <x v="212"/>
    <x v="383"/>
    <n v="34777000"/>
    <n v="2449000"/>
    <n v="0"/>
    <n v="0"/>
    <n v="37226000"/>
  </r>
  <r>
    <x v="0"/>
    <x v="35"/>
    <x v="213"/>
    <x v="0"/>
    <n v="61194000"/>
    <n v="7323000"/>
    <n v="0"/>
    <n v="0"/>
    <n v="68517000"/>
  </r>
  <r>
    <x v="0"/>
    <x v="35"/>
    <x v="213"/>
    <x v="11"/>
    <n v="5726000"/>
    <n v="0"/>
    <n v="0"/>
    <n v="0"/>
    <n v="5726000"/>
  </r>
  <r>
    <x v="0"/>
    <x v="35"/>
    <x v="213"/>
    <x v="380"/>
    <n v="143240000"/>
    <n v="76517000"/>
    <n v="0"/>
    <n v="22100000"/>
    <n v="241857000"/>
  </r>
  <r>
    <x v="0"/>
    <x v="35"/>
    <x v="213"/>
    <x v="381"/>
    <n v="0"/>
    <n v="2072000"/>
    <n v="0"/>
    <n v="0"/>
    <n v="2072000"/>
  </r>
  <r>
    <x v="0"/>
    <x v="35"/>
    <x v="213"/>
    <x v="382"/>
    <n v="1550000"/>
    <n v="531000"/>
    <n v="0"/>
    <n v="5000000"/>
    <n v="7081000"/>
  </r>
  <r>
    <x v="0"/>
    <x v="35"/>
    <x v="213"/>
    <x v="383"/>
    <n v="781000"/>
    <n v="509000"/>
    <n v="0"/>
    <n v="0"/>
    <n v="1290000"/>
  </r>
  <r>
    <x v="0"/>
    <x v="35"/>
    <x v="214"/>
    <x v="0"/>
    <n v="314527000"/>
    <n v="49674000"/>
    <n v="0"/>
    <n v="0"/>
    <n v="364201000"/>
  </r>
  <r>
    <x v="0"/>
    <x v="35"/>
    <x v="214"/>
    <x v="11"/>
    <n v="19605000"/>
    <n v="6568000"/>
    <n v="0"/>
    <n v="0"/>
    <n v="26173000"/>
  </r>
  <r>
    <x v="0"/>
    <x v="35"/>
    <x v="214"/>
    <x v="380"/>
    <n v="292082000"/>
    <n v="141997000"/>
    <n v="0"/>
    <n v="133848000"/>
    <n v="567927000"/>
  </r>
  <r>
    <x v="0"/>
    <x v="35"/>
    <x v="214"/>
    <x v="381"/>
    <n v="8141000"/>
    <n v="3333000"/>
    <n v="0"/>
    <n v="0"/>
    <n v="11474000"/>
  </r>
  <r>
    <x v="0"/>
    <x v="35"/>
    <x v="214"/>
    <x v="382"/>
    <n v="29864000"/>
    <n v="17301000"/>
    <n v="0"/>
    <n v="35000000"/>
    <n v="82165000"/>
  </r>
  <r>
    <x v="0"/>
    <x v="35"/>
    <x v="214"/>
    <x v="383"/>
    <n v="7193000"/>
    <n v="5563000"/>
    <n v="0"/>
    <n v="0"/>
    <n v="12756000"/>
  </r>
  <r>
    <x v="0"/>
    <x v="35"/>
    <x v="215"/>
    <x v="0"/>
    <n v="17819000"/>
    <n v="12477000"/>
    <n v="0"/>
    <n v="4000000"/>
    <n v="34296000"/>
  </r>
  <r>
    <x v="0"/>
    <x v="35"/>
    <x v="215"/>
    <x v="11"/>
    <n v="0"/>
    <n v="908000"/>
    <n v="0"/>
    <n v="0"/>
    <n v="908000"/>
  </r>
  <r>
    <x v="0"/>
    <x v="35"/>
    <x v="215"/>
    <x v="380"/>
    <n v="42405000"/>
    <n v="36645000"/>
    <n v="0"/>
    <n v="26300000"/>
    <n v="105350000"/>
  </r>
  <r>
    <x v="0"/>
    <x v="35"/>
    <x v="215"/>
    <x v="382"/>
    <n v="0"/>
    <n v="255000"/>
    <n v="0"/>
    <n v="0"/>
    <n v="255000"/>
  </r>
  <r>
    <x v="0"/>
    <x v="35"/>
    <x v="216"/>
    <x v="0"/>
    <n v="174041000"/>
    <n v="57524000"/>
    <n v="0"/>
    <n v="0"/>
    <n v="231565000"/>
  </r>
  <r>
    <x v="0"/>
    <x v="35"/>
    <x v="216"/>
    <x v="11"/>
    <n v="27406000"/>
    <n v="14730000"/>
    <n v="0"/>
    <n v="0"/>
    <n v="42136000"/>
  </r>
  <r>
    <x v="0"/>
    <x v="35"/>
    <x v="216"/>
    <x v="380"/>
    <n v="376208000"/>
    <n v="423073000"/>
    <n v="0"/>
    <n v="76100000"/>
    <n v="875381000"/>
  </r>
  <r>
    <x v="0"/>
    <x v="35"/>
    <x v="216"/>
    <x v="381"/>
    <n v="6019000"/>
    <n v="1209000"/>
    <n v="0"/>
    <n v="0"/>
    <n v="7228000"/>
  </r>
  <r>
    <x v="0"/>
    <x v="35"/>
    <x v="216"/>
    <x v="382"/>
    <n v="21635000"/>
    <n v="11052000"/>
    <n v="0"/>
    <n v="0"/>
    <n v="32687000"/>
  </r>
  <r>
    <x v="0"/>
    <x v="35"/>
    <x v="216"/>
    <x v="383"/>
    <n v="19644000"/>
    <n v="1668000"/>
    <n v="0"/>
    <n v="0"/>
    <n v="21312000"/>
  </r>
  <r>
    <x v="0"/>
    <x v="35"/>
    <x v="217"/>
    <x v="0"/>
    <n v="109455000"/>
    <n v="34805000"/>
    <n v="0"/>
    <n v="0"/>
    <n v="144260000"/>
  </r>
  <r>
    <x v="0"/>
    <x v="35"/>
    <x v="217"/>
    <x v="11"/>
    <n v="13421000"/>
    <n v="4523000"/>
    <n v="0"/>
    <n v="0"/>
    <n v="17944000"/>
  </r>
  <r>
    <x v="0"/>
    <x v="35"/>
    <x v="217"/>
    <x v="380"/>
    <n v="357869000"/>
    <n v="149181000"/>
    <n v="0"/>
    <n v="37100000"/>
    <n v="544150000"/>
  </r>
  <r>
    <x v="0"/>
    <x v="35"/>
    <x v="217"/>
    <x v="381"/>
    <n v="15129000"/>
    <n v="3012000"/>
    <n v="0"/>
    <n v="0"/>
    <n v="18141000"/>
  </r>
  <r>
    <x v="0"/>
    <x v="35"/>
    <x v="217"/>
    <x v="382"/>
    <n v="7555000"/>
    <n v="3547000"/>
    <n v="0"/>
    <n v="0"/>
    <n v="11102000"/>
  </r>
  <r>
    <x v="0"/>
    <x v="35"/>
    <x v="217"/>
    <x v="383"/>
    <n v="4171000"/>
    <n v="3402000"/>
    <n v="0"/>
    <n v="0"/>
    <n v="7573000"/>
  </r>
  <r>
    <x v="0"/>
    <x v="35"/>
    <x v="218"/>
    <x v="0"/>
    <n v="54088000"/>
    <n v="5512000"/>
    <n v="0"/>
    <n v="0"/>
    <n v="59600000"/>
  </r>
  <r>
    <x v="0"/>
    <x v="35"/>
    <x v="218"/>
    <x v="11"/>
    <n v="3229000"/>
    <n v="1401000"/>
    <n v="0"/>
    <n v="0"/>
    <n v="4630000"/>
  </r>
  <r>
    <x v="0"/>
    <x v="35"/>
    <x v="218"/>
    <x v="380"/>
    <n v="105417000"/>
    <n v="76147000"/>
    <n v="0"/>
    <n v="6400000"/>
    <n v="187964000"/>
  </r>
  <r>
    <x v="0"/>
    <x v="35"/>
    <x v="218"/>
    <x v="382"/>
    <n v="5693000"/>
    <n v="1784000"/>
    <n v="0"/>
    <n v="0"/>
    <n v="7477000"/>
  </r>
  <r>
    <x v="0"/>
    <x v="35"/>
    <x v="218"/>
    <x v="383"/>
    <n v="487000"/>
    <n v="1704000"/>
    <n v="0"/>
    <n v="0"/>
    <n v="2191000"/>
  </r>
  <r>
    <x v="0"/>
    <x v="35"/>
    <x v="219"/>
    <x v="0"/>
    <n v="36239000"/>
    <n v="17793000"/>
    <n v="0"/>
    <n v="0"/>
    <n v="54032000"/>
  </r>
  <r>
    <x v="0"/>
    <x v="35"/>
    <x v="219"/>
    <x v="380"/>
    <n v="54514000"/>
    <n v="96321000"/>
    <n v="0"/>
    <n v="19400000"/>
    <n v="170235000"/>
  </r>
  <r>
    <x v="0"/>
    <x v="35"/>
    <x v="219"/>
    <x v="382"/>
    <n v="0"/>
    <n v="3054000"/>
    <n v="0"/>
    <n v="0"/>
    <n v="3054000"/>
  </r>
  <r>
    <x v="0"/>
    <x v="35"/>
    <x v="219"/>
    <x v="383"/>
    <n v="0"/>
    <n v="2960000"/>
    <n v="0"/>
    <n v="0"/>
    <n v="2960000"/>
  </r>
  <r>
    <x v="0"/>
    <x v="35"/>
    <x v="220"/>
    <x v="0"/>
    <n v="165822000"/>
    <n v="45217000"/>
    <n v="0"/>
    <n v="0"/>
    <n v="211039000"/>
  </r>
  <r>
    <x v="0"/>
    <x v="35"/>
    <x v="220"/>
    <x v="11"/>
    <n v="35225000"/>
    <n v="6363000"/>
    <n v="0"/>
    <n v="0"/>
    <n v="41588000"/>
  </r>
  <r>
    <x v="0"/>
    <x v="35"/>
    <x v="220"/>
    <x v="380"/>
    <n v="319411000"/>
    <n v="121149000"/>
    <n v="0"/>
    <n v="11150000"/>
    <n v="451710000"/>
  </r>
  <r>
    <x v="0"/>
    <x v="35"/>
    <x v="220"/>
    <x v="381"/>
    <n v="1758000"/>
    <n v="1530000"/>
    <n v="0"/>
    <n v="0"/>
    <n v="3288000"/>
  </r>
  <r>
    <x v="0"/>
    <x v="35"/>
    <x v="220"/>
    <x v="382"/>
    <n v="57040000"/>
    <n v="23782000"/>
    <n v="0"/>
    <n v="0"/>
    <n v="80822000"/>
  </r>
  <r>
    <x v="0"/>
    <x v="35"/>
    <x v="220"/>
    <x v="383"/>
    <n v="1312000"/>
    <n v="2899000"/>
    <n v="0"/>
    <n v="0"/>
    <n v="4211000"/>
  </r>
  <r>
    <x v="0"/>
    <x v="35"/>
    <x v="221"/>
    <x v="0"/>
    <n v="56126000"/>
    <n v="13189000"/>
    <n v="0"/>
    <n v="15000000"/>
    <n v="84315000"/>
  </r>
  <r>
    <x v="0"/>
    <x v="35"/>
    <x v="221"/>
    <x v="380"/>
    <n v="185570000"/>
    <n v="145509000"/>
    <n v="0"/>
    <n v="23300000"/>
    <n v="354379000"/>
  </r>
  <r>
    <x v="0"/>
    <x v="35"/>
    <x v="221"/>
    <x v="381"/>
    <n v="500000"/>
    <n v="940000"/>
    <n v="0"/>
    <n v="0"/>
    <n v="1440000"/>
  </r>
  <r>
    <x v="0"/>
    <x v="35"/>
    <x v="221"/>
    <x v="382"/>
    <n v="1636000"/>
    <n v="7608000"/>
    <n v="0"/>
    <n v="0"/>
    <n v="9244000"/>
  </r>
  <r>
    <x v="0"/>
    <x v="35"/>
    <x v="221"/>
    <x v="383"/>
    <n v="2092000"/>
    <n v="2490000"/>
    <n v="0"/>
    <n v="0"/>
    <n v="4582000"/>
  </r>
  <r>
    <x v="0"/>
    <x v="35"/>
    <x v="222"/>
    <x v="0"/>
    <n v="70172000"/>
    <n v="14404000"/>
    <n v="0"/>
    <n v="32922000"/>
    <n v="117498000"/>
  </r>
  <r>
    <x v="0"/>
    <x v="35"/>
    <x v="222"/>
    <x v="11"/>
    <n v="0"/>
    <n v="913000"/>
    <n v="0"/>
    <n v="0"/>
    <n v="913000"/>
  </r>
  <r>
    <x v="0"/>
    <x v="35"/>
    <x v="222"/>
    <x v="380"/>
    <n v="158406000"/>
    <n v="67700000"/>
    <n v="0"/>
    <n v="7600000"/>
    <n v="233706000"/>
  </r>
  <r>
    <x v="0"/>
    <x v="35"/>
    <x v="222"/>
    <x v="382"/>
    <n v="0"/>
    <n v="7845000"/>
    <n v="0"/>
    <n v="0"/>
    <n v="7845000"/>
  </r>
  <r>
    <x v="0"/>
    <x v="35"/>
    <x v="222"/>
    <x v="383"/>
    <n v="0"/>
    <n v="8347000"/>
    <n v="0"/>
    <n v="0"/>
    <n v="8347000"/>
  </r>
  <r>
    <x v="0"/>
    <x v="35"/>
    <x v="223"/>
    <x v="0"/>
    <n v="71785000"/>
    <n v="30325000"/>
    <n v="0"/>
    <n v="0"/>
    <n v="102110000"/>
  </r>
  <r>
    <x v="0"/>
    <x v="35"/>
    <x v="223"/>
    <x v="380"/>
    <n v="117294000"/>
    <n v="115377000"/>
    <n v="0"/>
    <n v="34055000"/>
    <n v="266726000"/>
  </r>
  <r>
    <x v="0"/>
    <x v="35"/>
    <x v="223"/>
    <x v="382"/>
    <n v="1723000"/>
    <n v="5038000"/>
    <n v="0"/>
    <n v="0"/>
    <n v="6761000"/>
  </r>
  <r>
    <x v="0"/>
    <x v="35"/>
    <x v="223"/>
    <x v="383"/>
    <n v="0"/>
    <n v="3515000"/>
    <n v="0"/>
    <n v="0"/>
    <n v="3515000"/>
  </r>
  <r>
    <x v="0"/>
    <x v="35"/>
    <x v="224"/>
    <x v="0"/>
    <n v="18489000"/>
    <n v="1551000"/>
    <n v="0"/>
    <n v="0"/>
    <n v="20040000"/>
  </r>
  <r>
    <x v="0"/>
    <x v="35"/>
    <x v="224"/>
    <x v="11"/>
    <n v="0"/>
    <n v="125000"/>
    <n v="0"/>
    <n v="0"/>
    <n v="125000"/>
  </r>
  <r>
    <x v="0"/>
    <x v="35"/>
    <x v="224"/>
    <x v="380"/>
    <n v="15720000"/>
    <n v="20113000"/>
    <n v="0"/>
    <n v="30700000"/>
    <n v="66533000"/>
  </r>
  <r>
    <x v="0"/>
    <x v="35"/>
    <x v="225"/>
    <x v="0"/>
    <n v="177009000"/>
    <n v="26565000"/>
    <n v="0"/>
    <n v="0"/>
    <n v="203574000"/>
  </r>
  <r>
    <x v="0"/>
    <x v="35"/>
    <x v="225"/>
    <x v="11"/>
    <n v="23890000"/>
    <n v="2390000"/>
    <n v="0"/>
    <n v="0"/>
    <n v="26280000"/>
  </r>
  <r>
    <x v="0"/>
    <x v="35"/>
    <x v="225"/>
    <x v="380"/>
    <n v="511161000"/>
    <n v="275549000"/>
    <n v="0"/>
    <n v="106400000"/>
    <n v="893110000"/>
  </r>
  <r>
    <x v="0"/>
    <x v="35"/>
    <x v="225"/>
    <x v="381"/>
    <n v="19455000"/>
    <n v="926000"/>
    <n v="0"/>
    <n v="0"/>
    <n v="20381000"/>
  </r>
  <r>
    <x v="0"/>
    <x v="35"/>
    <x v="225"/>
    <x v="382"/>
    <n v="1549000"/>
    <n v="14792000"/>
    <n v="0"/>
    <n v="32922000"/>
    <n v="49263000"/>
  </r>
  <r>
    <x v="0"/>
    <x v="35"/>
    <x v="225"/>
    <x v="383"/>
    <n v="0"/>
    <n v="6583000"/>
    <n v="0"/>
    <n v="0"/>
    <n v="6583000"/>
  </r>
  <r>
    <x v="0"/>
    <x v="35"/>
    <x v="226"/>
    <x v="0"/>
    <n v="225931000"/>
    <n v="18537000"/>
    <n v="0"/>
    <n v="0"/>
    <n v="244468000"/>
  </r>
  <r>
    <x v="0"/>
    <x v="35"/>
    <x v="226"/>
    <x v="11"/>
    <n v="8709000"/>
    <n v="13596000"/>
    <n v="0"/>
    <n v="0"/>
    <n v="22305000"/>
  </r>
  <r>
    <x v="0"/>
    <x v="35"/>
    <x v="226"/>
    <x v="380"/>
    <n v="611404000"/>
    <n v="329330000"/>
    <n v="0"/>
    <n v="92707000"/>
    <n v="1033441000"/>
  </r>
  <r>
    <x v="0"/>
    <x v="35"/>
    <x v="226"/>
    <x v="381"/>
    <n v="14197000"/>
    <n v="3794000"/>
    <n v="0"/>
    <n v="0"/>
    <n v="17991000"/>
  </r>
  <r>
    <x v="0"/>
    <x v="35"/>
    <x v="226"/>
    <x v="382"/>
    <n v="7180000"/>
    <n v="7732000"/>
    <n v="0"/>
    <n v="0"/>
    <n v="14912000"/>
  </r>
  <r>
    <x v="0"/>
    <x v="35"/>
    <x v="226"/>
    <x v="383"/>
    <n v="23665000"/>
    <n v="1761000"/>
    <n v="0"/>
    <n v="0"/>
    <n v="25426000"/>
  </r>
  <r>
    <x v="0"/>
    <x v="35"/>
    <x v="227"/>
    <x v="0"/>
    <n v="115622000"/>
    <n v="25765000"/>
    <n v="0"/>
    <n v="6420000"/>
    <n v="147807000"/>
  </r>
  <r>
    <x v="0"/>
    <x v="35"/>
    <x v="227"/>
    <x v="11"/>
    <n v="10700000"/>
    <n v="207000"/>
    <n v="0"/>
    <n v="0"/>
    <n v="10907000"/>
  </r>
  <r>
    <x v="0"/>
    <x v="35"/>
    <x v="227"/>
    <x v="380"/>
    <n v="281777000"/>
    <n v="129699000"/>
    <n v="0"/>
    <n v="14665000"/>
    <n v="426141000"/>
  </r>
  <r>
    <x v="0"/>
    <x v="35"/>
    <x v="227"/>
    <x v="381"/>
    <n v="4589000"/>
    <n v="87000"/>
    <n v="0"/>
    <n v="0"/>
    <n v="4676000"/>
  </r>
  <r>
    <x v="0"/>
    <x v="35"/>
    <x v="227"/>
    <x v="382"/>
    <n v="9769000"/>
    <n v="1412000"/>
    <n v="0"/>
    <n v="0"/>
    <n v="11181000"/>
  </r>
  <r>
    <x v="0"/>
    <x v="35"/>
    <x v="227"/>
    <x v="383"/>
    <n v="8857000"/>
    <n v="429000"/>
    <n v="0"/>
    <n v="0"/>
    <n v="9286000"/>
  </r>
  <r>
    <x v="0"/>
    <x v="35"/>
    <x v="228"/>
    <x v="0"/>
    <n v="27486000"/>
    <n v="26058000"/>
    <n v="0"/>
    <n v="8000000"/>
    <n v="61544000"/>
  </r>
  <r>
    <x v="0"/>
    <x v="35"/>
    <x v="228"/>
    <x v="11"/>
    <n v="7776000"/>
    <n v="6325000"/>
    <n v="0"/>
    <n v="0"/>
    <n v="14101000"/>
  </r>
  <r>
    <x v="0"/>
    <x v="35"/>
    <x v="228"/>
    <x v="380"/>
    <n v="93768000"/>
    <n v="65064000"/>
    <n v="0"/>
    <n v="15900000"/>
    <n v="174732000"/>
  </r>
  <r>
    <x v="0"/>
    <x v="35"/>
    <x v="228"/>
    <x v="381"/>
    <n v="1903000"/>
    <n v="1210000"/>
    <n v="0"/>
    <n v="0"/>
    <n v="3113000"/>
  </r>
  <r>
    <x v="0"/>
    <x v="35"/>
    <x v="228"/>
    <x v="382"/>
    <n v="9962000"/>
    <n v="4434000"/>
    <n v="0"/>
    <n v="5000000"/>
    <n v="19396000"/>
  </r>
  <r>
    <x v="0"/>
    <x v="35"/>
    <x v="228"/>
    <x v="383"/>
    <n v="10815000"/>
    <n v="433000"/>
    <n v="0"/>
    <n v="0"/>
    <n v="11248000"/>
  </r>
  <r>
    <x v="0"/>
    <x v="35"/>
    <x v="229"/>
    <x v="0"/>
    <n v="22883000"/>
    <n v="9968000"/>
    <n v="0"/>
    <n v="0"/>
    <n v="32851000"/>
  </r>
  <r>
    <x v="0"/>
    <x v="35"/>
    <x v="229"/>
    <x v="11"/>
    <n v="2703000"/>
    <n v="2049000"/>
    <n v="0"/>
    <n v="0"/>
    <n v="4752000"/>
  </r>
  <r>
    <x v="0"/>
    <x v="35"/>
    <x v="229"/>
    <x v="380"/>
    <n v="63490000"/>
    <n v="77688000"/>
    <n v="0"/>
    <n v="6100000"/>
    <n v="147278000"/>
  </r>
  <r>
    <x v="0"/>
    <x v="35"/>
    <x v="229"/>
    <x v="382"/>
    <n v="0"/>
    <n v="2166000"/>
    <n v="0"/>
    <n v="0"/>
    <n v="2166000"/>
  </r>
  <r>
    <x v="0"/>
    <x v="35"/>
    <x v="229"/>
    <x v="383"/>
    <n v="0"/>
    <n v="2070000"/>
    <n v="0"/>
    <n v="0"/>
    <n v="2070000"/>
  </r>
  <r>
    <x v="0"/>
    <x v="35"/>
    <x v="230"/>
    <x v="0"/>
    <n v="79123000"/>
    <n v="11625000"/>
    <n v="0"/>
    <n v="0"/>
    <n v="90748000"/>
  </r>
  <r>
    <x v="0"/>
    <x v="35"/>
    <x v="230"/>
    <x v="11"/>
    <n v="12753000"/>
    <n v="8129000"/>
    <n v="0"/>
    <n v="0"/>
    <n v="20882000"/>
  </r>
  <r>
    <x v="0"/>
    <x v="35"/>
    <x v="230"/>
    <x v="380"/>
    <n v="264770000"/>
    <n v="237998000"/>
    <n v="0"/>
    <n v="63300000"/>
    <n v="566068000"/>
  </r>
  <r>
    <x v="0"/>
    <x v="35"/>
    <x v="230"/>
    <x v="382"/>
    <n v="5131000"/>
    <n v="3795000"/>
    <n v="0"/>
    <n v="0"/>
    <n v="8926000"/>
  </r>
  <r>
    <x v="0"/>
    <x v="35"/>
    <x v="230"/>
    <x v="383"/>
    <n v="1813000"/>
    <n v="2065000"/>
    <n v="0"/>
    <n v="0"/>
    <n v="3878000"/>
  </r>
  <r>
    <x v="0"/>
    <x v="35"/>
    <x v="231"/>
    <x v="0"/>
    <n v="30947000"/>
    <n v="9638000"/>
    <n v="0"/>
    <n v="0"/>
    <n v="40585000"/>
  </r>
  <r>
    <x v="0"/>
    <x v="35"/>
    <x v="231"/>
    <x v="11"/>
    <n v="2962000"/>
    <n v="2168000"/>
    <n v="0"/>
    <n v="0"/>
    <n v="5130000"/>
  </r>
  <r>
    <x v="0"/>
    <x v="35"/>
    <x v="231"/>
    <x v="380"/>
    <n v="82605000"/>
    <n v="84971000"/>
    <n v="0"/>
    <n v="81600000"/>
    <n v="249176000"/>
  </r>
  <r>
    <x v="0"/>
    <x v="35"/>
    <x v="231"/>
    <x v="382"/>
    <n v="1492000"/>
    <n v="2587000"/>
    <n v="0"/>
    <n v="0"/>
    <n v="4079000"/>
  </r>
  <r>
    <x v="0"/>
    <x v="35"/>
    <x v="231"/>
    <x v="383"/>
    <n v="3720000"/>
    <n v="1339000"/>
    <n v="0"/>
    <n v="0"/>
    <n v="5059000"/>
  </r>
  <r>
    <x v="0"/>
    <x v="35"/>
    <x v="232"/>
    <x v="0"/>
    <n v="103519000"/>
    <n v="48231000"/>
    <n v="0"/>
    <n v="0"/>
    <n v="151750000"/>
  </r>
  <r>
    <x v="0"/>
    <x v="35"/>
    <x v="232"/>
    <x v="11"/>
    <n v="1655000"/>
    <n v="515000"/>
    <n v="0"/>
    <n v="0"/>
    <n v="2170000"/>
  </r>
  <r>
    <x v="0"/>
    <x v="35"/>
    <x v="232"/>
    <x v="380"/>
    <n v="475009000"/>
    <n v="549679000"/>
    <n v="0"/>
    <n v="105101000"/>
    <n v="1129789000"/>
  </r>
  <r>
    <x v="0"/>
    <x v="35"/>
    <x v="232"/>
    <x v="381"/>
    <n v="5194000"/>
    <n v="6332000"/>
    <n v="0"/>
    <n v="0"/>
    <n v="11526000"/>
  </r>
  <r>
    <x v="0"/>
    <x v="35"/>
    <x v="232"/>
    <x v="382"/>
    <n v="4887000"/>
    <n v="85695000"/>
    <n v="0"/>
    <n v="0"/>
    <n v="90582000"/>
  </r>
  <r>
    <x v="0"/>
    <x v="35"/>
    <x v="232"/>
    <x v="383"/>
    <n v="20525000"/>
    <n v="2230000"/>
    <n v="0"/>
    <n v="0"/>
    <n v="22755000"/>
  </r>
  <r>
    <x v="0"/>
    <x v="35"/>
    <x v="233"/>
    <x v="0"/>
    <n v="234091000"/>
    <n v="78126000"/>
    <n v="0"/>
    <n v="0"/>
    <n v="312217000"/>
  </r>
  <r>
    <x v="0"/>
    <x v="35"/>
    <x v="233"/>
    <x v="11"/>
    <n v="13104000"/>
    <n v="7642000"/>
    <n v="0"/>
    <n v="0"/>
    <n v="20746000"/>
  </r>
  <r>
    <x v="0"/>
    <x v="35"/>
    <x v="233"/>
    <x v="380"/>
    <n v="361871000"/>
    <n v="160708000"/>
    <n v="0"/>
    <n v="66371000"/>
    <n v="588950000"/>
  </r>
  <r>
    <x v="0"/>
    <x v="35"/>
    <x v="233"/>
    <x v="381"/>
    <n v="0"/>
    <n v="3005000"/>
    <n v="0"/>
    <n v="0"/>
    <n v="3005000"/>
  </r>
  <r>
    <x v="0"/>
    <x v="35"/>
    <x v="233"/>
    <x v="382"/>
    <n v="28885000"/>
    <n v="8753000"/>
    <n v="0"/>
    <n v="0"/>
    <n v="37638000"/>
  </r>
  <r>
    <x v="0"/>
    <x v="35"/>
    <x v="233"/>
    <x v="383"/>
    <n v="9036000"/>
    <n v="42671000"/>
    <n v="0"/>
    <n v="0"/>
    <n v="51707000"/>
  </r>
  <r>
    <x v="0"/>
    <x v="35"/>
    <x v="234"/>
    <x v="0"/>
    <n v="46298000"/>
    <n v="19442000"/>
    <n v="0"/>
    <n v="0"/>
    <n v="65740000"/>
  </r>
  <r>
    <x v="0"/>
    <x v="35"/>
    <x v="234"/>
    <x v="11"/>
    <n v="4559000"/>
    <n v="3095000"/>
    <n v="0"/>
    <n v="0"/>
    <n v="7654000"/>
  </r>
  <r>
    <x v="0"/>
    <x v="35"/>
    <x v="234"/>
    <x v="380"/>
    <n v="225469000"/>
    <n v="612948000"/>
    <n v="0"/>
    <n v="59998000"/>
    <n v="898415000"/>
  </r>
  <r>
    <x v="0"/>
    <x v="35"/>
    <x v="234"/>
    <x v="381"/>
    <n v="16925000"/>
    <n v="415000"/>
    <n v="0"/>
    <n v="0"/>
    <n v="17340000"/>
  </r>
  <r>
    <x v="0"/>
    <x v="35"/>
    <x v="234"/>
    <x v="382"/>
    <n v="2294000"/>
    <n v="1836000"/>
    <n v="0"/>
    <n v="0"/>
    <n v="4130000"/>
  </r>
  <r>
    <x v="0"/>
    <x v="35"/>
    <x v="234"/>
    <x v="383"/>
    <n v="1968000"/>
    <n v="1216000"/>
    <n v="0"/>
    <n v="0"/>
    <n v="3184000"/>
  </r>
  <r>
    <x v="0"/>
    <x v="35"/>
    <x v="235"/>
    <x v="0"/>
    <n v="129121000"/>
    <n v="52585000"/>
    <n v="0"/>
    <n v="0"/>
    <n v="181706000"/>
  </r>
  <r>
    <x v="0"/>
    <x v="35"/>
    <x v="235"/>
    <x v="11"/>
    <n v="8251000"/>
    <n v="1935000"/>
    <n v="0"/>
    <n v="0"/>
    <n v="10186000"/>
  </r>
  <r>
    <x v="0"/>
    <x v="35"/>
    <x v="235"/>
    <x v="380"/>
    <n v="306298000"/>
    <n v="434141000"/>
    <n v="0"/>
    <n v="115418000"/>
    <n v="855857000"/>
  </r>
  <r>
    <x v="0"/>
    <x v="35"/>
    <x v="235"/>
    <x v="381"/>
    <n v="8643000"/>
    <n v="2963000"/>
    <n v="0"/>
    <n v="0"/>
    <n v="11606000"/>
  </r>
  <r>
    <x v="0"/>
    <x v="35"/>
    <x v="235"/>
    <x v="382"/>
    <n v="5378000"/>
    <n v="3002000"/>
    <n v="0"/>
    <n v="0"/>
    <n v="8380000"/>
  </r>
  <r>
    <x v="0"/>
    <x v="35"/>
    <x v="235"/>
    <x v="383"/>
    <n v="4584000"/>
    <n v="3379000"/>
    <n v="0"/>
    <n v="0"/>
    <n v="7963000"/>
  </r>
  <r>
    <x v="0"/>
    <x v="35"/>
    <x v="236"/>
    <x v="0"/>
    <n v="60902000"/>
    <n v="30199000"/>
    <n v="0"/>
    <n v="0"/>
    <n v="91101000"/>
  </r>
  <r>
    <x v="0"/>
    <x v="35"/>
    <x v="236"/>
    <x v="11"/>
    <n v="11068000"/>
    <n v="2479000"/>
    <n v="0"/>
    <n v="0"/>
    <n v="13547000"/>
  </r>
  <r>
    <x v="0"/>
    <x v="35"/>
    <x v="236"/>
    <x v="380"/>
    <n v="153978000"/>
    <n v="79025000"/>
    <n v="0"/>
    <n v="16700000"/>
    <n v="249703000"/>
  </r>
  <r>
    <x v="0"/>
    <x v="35"/>
    <x v="236"/>
    <x v="381"/>
    <n v="5169000"/>
    <n v="1062000"/>
    <n v="0"/>
    <n v="0"/>
    <n v="6231000"/>
  </r>
  <r>
    <x v="0"/>
    <x v="35"/>
    <x v="236"/>
    <x v="382"/>
    <n v="9457000"/>
    <n v="9502000"/>
    <n v="0"/>
    <n v="0"/>
    <n v="18959000"/>
  </r>
  <r>
    <x v="0"/>
    <x v="35"/>
    <x v="236"/>
    <x v="383"/>
    <n v="8524000"/>
    <n v="3839000"/>
    <n v="0"/>
    <n v="0"/>
    <n v="12363000"/>
  </r>
  <r>
    <x v="0"/>
    <x v="35"/>
    <x v="237"/>
    <x v="0"/>
    <n v="35823000"/>
    <n v="54301000"/>
    <n v="0"/>
    <n v="0"/>
    <n v="90124000"/>
  </r>
  <r>
    <x v="0"/>
    <x v="35"/>
    <x v="237"/>
    <x v="11"/>
    <n v="18306000"/>
    <n v="14044000"/>
    <n v="0"/>
    <n v="0"/>
    <n v="32350000"/>
  </r>
  <r>
    <x v="0"/>
    <x v="35"/>
    <x v="237"/>
    <x v="380"/>
    <n v="44027000"/>
    <n v="79176000"/>
    <n v="0"/>
    <n v="1050000"/>
    <n v="124253000"/>
  </r>
  <r>
    <x v="0"/>
    <x v="35"/>
    <x v="237"/>
    <x v="381"/>
    <n v="8130000"/>
    <n v="6823000"/>
    <n v="0"/>
    <n v="0"/>
    <n v="14953000"/>
  </r>
  <r>
    <x v="0"/>
    <x v="35"/>
    <x v="237"/>
    <x v="382"/>
    <n v="1764000"/>
    <n v="1762000"/>
    <n v="0"/>
    <n v="0"/>
    <n v="3526000"/>
  </r>
  <r>
    <x v="0"/>
    <x v="35"/>
    <x v="238"/>
    <x v="0"/>
    <n v="60219000"/>
    <n v="14415000"/>
    <n v="0"/>
    <n v="0"/>
    <n v="74634000"/>
  </r>
  <r>
    <x v="0"/>
    <x v="35"/>
    <x v="238"/>
    <x v="11"/>
    <n v="8109000"/>
    <n v="2231000"/>
    <n v="0"/>
    <n v="0"/>
    <n v="10340000"/>
  </r>
  <r>
    <x v="0"/>
    <x v="35"/>
    <x v="238"/>
    <x v="380"/>
    <n v="188078000"/>
    <n v="167231000"/>
    <n v="0"/>
    <n v="58240000"/>
    <n v="413549000"/>
  </r>
  <r>
    <x v="0"/>
    <x v="35"/>
    <x v="238"/>
    <x v="381"/>
    <n v="7823000"/>
    <n v="1600000"/>
    <n v="0"/>
    <n v="0"/>
    <n v="9423000"/>
  </r>
  <r>
    <x v="0"/>
    <x v="35"/>
    <x v="238"/>
    <x v="382"/>
    <n v="5287000"/>
    <n v="2024000"/>
    <n v="0"/>
    <n v="0"/>
    <n v="7311000"/>
  </r>
  <r>
    <x v="0"/>
    <x v="35"/>
    <x v="238"/>
    <x v="383"/>
    <n v="1156000"/>
    <n v="2082000"/>
    <n v="0"/>
    <n v="0"/>
    <n v="3238000"/>
  </r>
  <r>
    <x v="0"/>
    <x v="35"/>
    <x v="239"/>
    <x v="0"/>
    <n v="78113000"/>
    <n v="33030000"/>
    <n v="0"/>
    <n v="0"/>
    <n v="111143000"/>
  </r>
  <r>
    <x v="0"/>
    <x v="35"/>
    <x v="239"/>
    <x v="11"/>
    <n v="5560000"/>
    <n v="3494000"/>
    <n v="0"/>
    <n v="0"/>
    <n v="9054000"/>
  </r>
  <r>
    <x v="0"/>
    <x v="35"/>
    <x v="239"/>
    <x v="380"/>
    <n v="129734000"/>
    <n v="80015000"/>
    <n v="0"/>
    <n v="43687000"/>
    <n v="253436000"/>
  </r>
  <r>
    <x v="0"/>
    <x v="35"/>
    <x v="239"/>
    <x v="381"/>
    <n v="1214000"/>
    <n v="2458000"/>
    <n v="0"/>
    <n v="0"/>
    <n v="3672000"/>
  </r>
  <r>
    <x v="0"/>
    <x v="35"/>
    <x v="239"/>
    <x v="382"/>
    <n v="7620000"/>
    <n v="6738000"/>
    <n v="0"/>
    <n v="0"/>
    <n v="14358000"/>
  </r>
  <r>
    <x v="0"/>
    <x v="35"/>
    <x v="239"/>
    <x v="383"/>
    <n v="2166000"/>
    <n v="5819000"/>
    <n v="0"/>
    <n v="0"/>
    <n v="7985000"/>
  </r>
  <r>
    <x v="0"/>
    <x v="35"/>
    <x v="240"/>
    <x v="0"/>
    <n v="83909000"/>
    <n v="80646000"/>
    <n v="0"/>
    <n v="4877000"/>
    <n v="169432000"/>
  </r>
  <r>
    <x v="0"/>
    <x v="35"/>
    <x v="240"/>
    <x v="11"/>
    <n v="13398000"/>
    <n v="5515000"/>
    <n v="0"/>
    <n v="0"/>
    <n v="18913000"/>
  </r>
  <r>
    <x v="0"/>
    <x v="35"/>
    <x v="240"/>
    <x v="380"/>
    <n v="239094000"/>
    <n v="366881000"/>
    <n v="0"/>
    <n v="60307000"/>
    <n v="666282000"/>
  </r>
  <r>
    <x v="0"/>
    <x v="35"/>
    <x v="240"/>
    <x v="381"/>
    <n v="3264000"/>
    <n v="1747000"/>
    <n v="0"/>
    <n v="0"/>
    <n v="5011000"/>
  </r>
  <r>
    <x v="0"/>
    <x v="35"/>
    <x v="240"/>
    <x v="382"/>
    <n v="7266000"/>
    <n v="3892000"/>
    <n v="0"/>
    <n v="0"/>
    <n v="11158000"/>
  </r>
  <r>
    <x v="0"/>
    <x v="35"/>
    <x v="240"/>
    <x v="383"/>
    <n v="3182000"/>
    <n v="3218000"/>
    <n v="0"/>
    <n v="0"/>
    <n v="6400000"/>
  </r>
  <r>
    <x v="0"/>
    <x v="35"/>
    <x v="241"/>
    <x v="0"/>
    <n v="96452000"/>
    <n v="23795000"/>
    <n v="0"/>
    <n v="0"/>
    <n v="120247000"/>
  </r>
  <r>
    <x v="0"/>
    <x v="35"/>
    <x v="241"/>
    <x v="11"/>
    <n v="6639000"/>
    <n v="961000"/>
    <n v="0"/>
    <n v="0"/>
    <n v="7600000"/>
  </r>
  <r>
    <x v="0"/>
    <x v="35"/>
    <x v="241"/>
    <x v="380"/>
    <n v="378193000"/>
    <n v="1039971000"/>
    <n v="0"/>
    <n v="424961000"/>
    <n v="1843125000"/>
  </r>
  <r>
    <x v="0"/>
    <x v="35"/>
    <x v="241"/>
    <x v="381"/>
    <n v="6683000"/>
    <n v="243000"/>
    <n v="0"/>
    <n v="0"/>
    <n v="6926000"/>
  </r>
  <r>
    <x v="0"/>
    <x v="35"/>
    <x v="241"/>
    <x v="382"/>
    <n v="5473000"/>
    <n v="2707000"/>
    <n v="0"/>
    <n v="0"/>
    <n v="8180000"/>
  </r>
  <r>
    <x v="0"/>
    <x v="35"/>
    <x v="241"/>
    <x v="383"/>
    <n v="2996000"/>
    <n v="927000"/>
    <n v="0"/>
    <n v="0"/>
    <n v="3923000"/>
  </r>
  <r>
    <x v="0"/>
    <x v="35"/>
    <x v="242"/>
    <x v="0"/>
    <n v="161624000"/>
    <n v="20394000"/>
    <n v="0"/>
    <n v="0"/>
    <n v="182018000"/>
  </r>
  <r>
    <x v="0"/>
    <x v="35"/>
    <x v="242"/>
    <x v="11"/>
    <n v="7298000"/>
    <n v="1987000"/>
    <n v="0"/>
    <n v="0"/>
    <n v="9285000"/>
  </r>
  <r>
    <x v="0"/>
    <x v="35"/>
    <x v="242"/>
    <x v="380"/>
    <n v="350070000"/>
    <n v="836656000"/>
    <n v="0"/>
    <n v="193330000"/>
    <n v="1380056000"/>
  </r>
  <r>
    <x v="0"/>
    <x v="35"/>
    <x v="242"/>
    <x v="381"/>
    <n v="512000"/>
    <n v="237000"/>
    <n v="0"/>
    <n v="0"/>
    <n v="749000"/>
  </r>
  <r>
    <x v="0"/>
    <x v="35"/>
    <x v="242"/>
    <x v="382"/>
    <n v="9921000"/>
    <n v="7707000"/>
    <n v="0"/>
    <n v="0"/>
    <n v="17628000"/>
  </r>
  <r>
    <x v="0"/>
    <x v="35"/>
    <x v="242"/>
    <x v="383"/>
    <n v="7052000"/>
    <n v="480000"/>
    <n v="0"/>
    <n v="0"/>
    <n v="7532000"/>
  </r>
  <r>
    <x v="0"/>
    <x v="35"/>
    <x v="243"/>
    <x v="0"/>
    <n v="65695000"/>
    <n v="11794000"/>
    <n v="0"/>
    <n v="0"/>
    <n v="77489000"/>
  </r>
  <r>
    <x v="0"/>
    <x v="35"/>
    <x v="243"/>
    <x v="11"/>
    <n v="2197000"/>
    <n v="435000"/>
    <n v="0"/>
    <n v="0"/>
    <n v="2632000"/>
  </r>
  <r>
    <x v="0"/>
    <x v="35"/>
    <x v="243"/>
    <x v="380"/>
    <n v="306554000"/>
    <n v="295339000"/>
    <n v="0"/>
    <n v="51900000"/>
    <n v="653793000"/>
  </r>
  <r>
    <x v="0"/>
    <x v="35"/>
    <x v="243"/>
    <x v="382"/>
    <n v="0"/>
    <n v="932000"/>
    <n v="0"/>
    <n v="0"/>
    <n v="932000"/>
  </r>
  <r>
    <x v="0"/>
    <x v="35"/>
    <x v="243"/>
    <x v="383"/>
    <n v="3965000"/>
    <n v="1786000"/>
    <n v="0"/>
    <n v="0"/>
    <n v="5751000"/>
  </r>
  <r>
    <x v="0"/>
    <x v="35"/>
    <x v="244"/>
    <x v="0"/>
    <n v="84813000"/>
    <n v="15912000"/>
    <n v="0"/>
    <n v="0"/>
    <n v="100725000"/>
  </r>
  <r>
    <x v="0"/>
    <x v="35"/>
    <x v="244"/>
    <x v="11"/>
    <n v="4591000"/>
    <n v="1470000"/>
    <n v="0"/>
    <n v="0"/>
    <n v="6061000"/>
  </r>
  <r>
    <x v="0"/>
    <x v="35"/>
    <x v="244"/>
    <x v="380"/>
    <n v="185388000"/>
    <n v="159867000"/>
    <n v="0"/>
    <n v="26300000"/>
    <n v="371555000"/>
  </r>
  <r>
    <x v="0"/>
    <x v="35"/>
    <x v="244"/>
    <x v="381"/>
    <n v="3917000"/>
    <n v="681000"/>
    <n v="0"/>
    <n v="0"/>
    <n v="4598000"/>
  </r>
  <r>
    <x v="0"/>
    <x v="35"/>
    <x v="244"/>
    <x v="382"/>
    <n v="5850000"/>
    <n v="4250000"/>
    <n v="0"/>
    <n v="0"/>
    <n v="10100000"/>
  </r>
  <r>
    <x v="0"/>
    <x v="35"/>
    <x v="244"/>
    <x v="383"/>
    <n v="4956000"/>
    <n v="3419000"/>
    <n v="0"/>
    <n v="0"/>
    <n v="8375000"/>
  </r>
  <r>
    <x v="0"/>
    <x v="35"/>
    <x v="245"/>
    <x v="0"/>
    <n v="154232000"/>
    <n v="24027000"/>
    <n v="0"/>
    <n v="0"/>
    <n v="178259000"/>
  </r>
  <r>
    <x v="0"/>
    <x v="35"/>
    <x v="245"/>
    <x v="11"/>
    <n v="1026000"/>
    <n v="297000"/>
    <n v="0"/>
    <n v="0"/>
    <n v="1323000"/>
  </r>
  <r>
    <x v="0"/>
    <x v="35"/>
    <x v="245"/>
    <x v="380"/>
    <n v="350647000"/>
    <n v="241678000"/>
    <n v="0"/>
    <n v="22700000"/>
    <n v="615025000"/>
  </r>
  <r>
    <x v="0"/>
    <x v="35"/>
    <x v="245"/>
    <x v="381"/>
    <n v="1875000"/>
    <n v="1095000"/>
    <n v="0"/>
    <n v="0"/>
    <n v="2970000"/>
  </r>
  <r>
    <x v="0"/>
    <x v="35"/>
    <x v="245"/>
    <x v="382"/>
    <n v="2400000"/>
    <n v="1186000"/>
    <n v="0"/>
    <n v="0"/>
    <n v="3586000"/>
  </r>
  <r>
    <x v="0"/>
    <x v="35"/>
    <x v="245"/>
    <x v="383"/>
    <n v="0"/>
    <n v="1249000"/>
    <n v="0"/>
    <n v="0"/>
    <n v="1249000"/>
  </r>
  <r>
    <x v="0"/>
    <x v="35"/>
    <x v="246"/>
    <x v="0"/>
    <n v="40080000"/>
    <n v="12479000"/>
    <n v="0"/>
    <n v="0"/>
    <n v="52559000"/>
  </r>
  <r>
    <x v="0"/>
    <x v="35"/>
    <x v="246"/>
    <x v="11"/>
    <n v="2919000"/>
    <n v="82000"/>
    <n v="0"/>
    <n v="0"/>
    <n v="3001000"/>
  </r>
  <r>
    <x v="0"/>
    <x v="35"/>
    <x v="246"/>
    <x v="380"/>
    <n v="117447000"/>
    <n v="82883000"/>
    <n v="0"/>
    <n v="1138100000"/>
    <n v="1338430000"/>
  </r>
  <r>
    <x v="0"/>
    <x v="35"/>
    <x v="246"/>
    <x v="381"/>
    <n v="2462000"/>
    <n v="234000"/>
    <n v="0"/>
    <n v="0"/>
    <n v="2696000"/>
  </r>
  <r>
    <x v="0"/>
    <x v="35"/>
    <x v="246"/>
    <x v="382"/>
    <n v="0"/>
    <n v="1089000"/>
    <n v="0"/>
    <n v="0"/>
    <n v="1089000"/>
  </r>
  <r>
    <x v="0"/>
    <x v="35"/>
    <x v="246"/>
    <x v="383"/>
    <n v="0"/>
    <n v="587000"/>
    <n v="0"/>
    <n v="0"/>
    <n v="587000"/>
  </r>
  <r>
    <x v="0"/>
    <x v="35"/>
    <x v="247"/>
    <x v="0"/>
    <n v="47730000"/>
    <n v="17347000"/>
    <n v="0"/>
    <n v="5000000"/>
    <n v="70077000"/>
  </r>
  <r>
    <x v="0"/>
    <x v="35"/>
    <x v="247"/>
    <x v="380"/>
    <n v="133579000"/>
    <n v="116094000"/>
    <n v="0"/>
    <n v="8500000"/>
    <n v="258173000"/>
  </r>
  <r>
    <x v="0"/>
    <x v="35"/>
    <x v="247"/>
    <x v="382"/>
    <n v="0"/>
    <n v="6814000"/>
    <n v="0"/>
    <n v="0"/>
    <n v="6814000"/>
  </r>
  <r>
    <x v="0"/>
    <x v="35"/>
    <x v="247"/>
    <x v="383"/>
    <n v="0"/>
    <n v="945000"/>
    <n v="0"/>
    <n v="0"/>
    <n v="945000"/>
  </r>
  <r>
    <x v="0"/>
    <x v="35"/>
    <x v="248"/>
    <x v="0"/>
    <n v="46899000"/>
    <n v="5031000"/>
    <n v="0"/>
    <n v="0"/>
    <n v="51930000"/>
  </r>
  <r>
    <x v="0"/>
    <x v="35"/>
    <x v="248"/>
    <x v="380"/>
    <n v="178692000"/>
    <n v="219276000"/>
    <n v="0"/>
    <n v="15283000"/>
    <n v="413251000"/>
  </r>
  <r>
    <x v="0"/>
    <x v="35"/>
    <x v="248"/>
    <x v="382"/>
    <n v="871000"/>
    <n v="1809000"/>
    <n v="0"/>
    <n v="0"/>
    <n v="2680000"/>
  </r>
  <r>
    <x v="0"/>
    <x v="35"/>
    <x v="248"/>
    <x v="383"/>
    <n v="0"/>
    <n v="778000"/>
    <n v="0"/>
    <n v="0"/>
    <n v="778000"/>
  </r>
  <r>
    <x v="0"/>
    <x v="35"/>
    <x v="249"/>
    <x v="0"/>
    <n v="108018000"/>
    <n v="28056000"/>
    <n v="0"/>
    <n v="0"/>
    <n v="136074000"/>
  </r>
  <r>
    <x v="0"/>
    <x v="35"/>
    <x v="249"/>
    <x v="11"/>
    <n v="7537000"/>
    <n v="6000"/>
    <n v="0"/>
    <n v="0"/>
    <n v="7543000"/>
  </r>
  <r>
    <x v="0"/>
    <x v="35"/>
    <x v="249"/>
    <x v="380"/>
    <n v="272526000"/>
    <n v="359952000"/>
    <n v="0"/>
    <n v="32800000"/>
    <n v="665278000"/>
  </r>
  <r>
    <x v="0"/>
    <x v="35"/>
    <x v="249"/>
    <x v="381"/>
    <n v="6852000"/>
    <n v="1082000"/>
    <n v="0"/>
    <n v="0"/>
    <n v="7934000"/>
  </r>
  <r>
    <x v="0"/>
    <x v="35"/>
    <x v="249"/>
    <x v="382"/>
    <n v="7346000"/>
    <n v="2203000"/>
    <n v="0"/>
    <n v="0"/>
    <n v="9549000"/>
  </r>
  <r>
    <x v="0"/>
    <x v="35"/>
    <x v="249"/>
    <x v="383"/>
    <n v="690000"/>
    <n v="783000"/>
    <n v="0"/>
    <n v="0"/>
    <n v="1473000"/>
  </r>
  <r>
    <x v="0"/>
    <x v="35"/>
    <x v="250"/>
    <x v="0"/>
    <n v="43925000"/>
    <n v="11811000"/>
    <n v="0"/>
    <n v="0"/>
    <n v="55736000"/>
  </r>
  <r>
    <x v="0"/>
    <x v="35"/>
    <x v="250"/>
    <x v="11"/>
    <n v="2834000"/>
    <n v="1053000"/>
    <n v="0"/>
    <n v="0"/>
    <n v="3887000"/>
  </r>
  <r>
    <x v="0"/>
    <x v="35"/>
    <x v="250"/>
    <x v="380"/>
    <n v="193315000"/>
    <n v="147584000"/>
    <n v="0"/>
    <n v="765300000"/>
    <n v="1106199000"/>
  </r>
  <r>
    <x v="0"/>
    <x v="35"/>
    <x v="250"/>
    <x v="381"/>
    <n v="244000"/>
    <n v="617000"/>
    <n v="0"/>
    <n v="0"/>
    <n v="861000"/>
  </r>
  <r>
    <x v="0"/>
    <x v="35"/>
    <x v="250"/>
    <x v="382"/>
    <n v="0"/>
    <n v="1559000"/>
    <n v="0"/>
    <n v="0"/>
    <n v="1559000"/>
  </r>
  <r>
    <x v="0"/>
    <x v="35"/>
    <x v="250"/>
    <x v="383"/>
    <n v="0"/>
    <n v="1465000"/>
    <n v="0"/>
    <n v="0"/>
    <n v="1465000"/>
  </r>
  <r>
    <x v="0"/>
    <x v="35"/>
    <x v="251"/>
    <x v="0"/>
    <n v="69742000"/>
    <n v="9299000"/>
    <n v="0"/>
    <n v="0"/>
    <n v="79041000"/>
  </r>
  <r>
    <x v="0"/>
    <x v="35"/>
    <x v="251"/>
    <x v="11"/>
    <n v="5060000"/>
    <n v="1103000"/>
    <n v="0"/>
    <n v="0"/>
    <n v="6163000"/>
  </r>
  <r>
    <x v="0"/>
    <x v="35"/>
    <x v="251"/>
    <x v="380"/>
    <n v="155157000"/>
    <n v="201747000"/>
    <n v="0"/>
    <n v="44422000"/>
    <n v="401326000"/>
  </r>
  <r>
    <x v="0"/>
    <x v="35"/>
    <x v="251"/>
    <x v="381"/>
    <n v="297000"/>
    <n v="343000"/>
    <n v="0"/>
    <n v="0"/>
    <n v="640000"/>
  </r>
  <r>
    <x v="0"/>
    <x v="35"/>
    <x v="251"/>
    <x v="382"/>
    <n v="1704000"/>
    <n v="2141000"/>
    <n v="0"/>
    <n v="0"/>
    <n v="3845000"/>
  </r>
  <r>
    <x v="0"/>
    <x v="35"/>
    <x v="251"/>
    <x v="383"/>
    <n v="12826000"/>
    <n v="812000"/>
    <n v="0"/>
    <n v="0"/>
    <n v="13638000"/>
  </r>
  <r>
    <x v="0"/>
    <x v="35"/>
    <x v="252"/>
    <x v="0"/>
    <n v="31330000"/>
    <n v="17942000"/>
    <n v="0"/>
    <n v="0"/>
    <n v="49272000"/>
  </r>
  <r>
    <x v="0"/>
    <x v="35"/>
    <x v="252"/>
    <x v="380"/>
    <n v="74674000"/>
    <n v="70928000"/>
    <n v="0"/>
    <n v="4100000"/>
    <n v="149702000"/>
  </r>
  <r>
    <x v="0"/>
    <x v="35"/>
    <x v="252"/>
    <x v="381"/>
    <n v="1777000"/>
    <n v="0"/>
    <n v="0"/>
    <n v="0"/>
    <n v="1777000"/>
  </r>
  <r>
    <x v="0"/>
    <x v="35"/>
    <x v="252"/>
    <x v="382"/>
    <n v="440000"/>
    <n v="1269000"/>
    <n v="0"/>
    <n v="0"/>
    <n v="1709000"/>
  </r>
  <r>
    <x v="0"/>
    <x v="35"/>
    <x v="252"/>
    <x v="383"/>
    <n v="751000"/>
    <n v="122000"/>
    <n v="0"/>
    <n v="0"/>
    <n v="873000"/>
  </r>
  <r>
    <x v="0"/>
    <x v="35"/>
    <x v="253"/>
    <x v="0"/>
    <n v="216776000"/>
    <n v="54928000"/>
    <n v="0"/>
    <n v="0"/>
    <n v="271704000"/>
  </r>
  <r>
    <x v="0"/>
    <x v="35"/>
    <x v="253"/>
    <x v="11"/>
    <n v="14545000"/>
    <n v="15940000"/>
    <n v="0"/>
    <n v="0"/>
    <n v="30485000"/>
  </r>
  <r>
    <x v="0"/>
    <x v="35"/>
    <x v="253"/>
    <x v="380"/>
    <n v="591940000"/>
    <n v="343771000"/>
    <n v="0"/>
    <n v="140222000"/>
    <n v="1075933000"/>
  </r>
  <r>
    <x v="0"/>
    <x v="35"/>
    <x v="253"/>
    <x v="381"/>
    <n v="33751000"/>
    <n v="3905000"/>
    <n v="0"/>
    <n v="0"/>
    <n v="37656000"/>
  </r>
  <r>
    <x v="0"/>
    <x v="35"/>
    <x v="253"/>
    <x v="382"/>
    <n v="5091000"/>
    <n v="26739000"/>
    <n v="0"/>
    <n v="0"/>
    <n v="31830000"/>
  </r>
  <r>
    <x v="0"/>
    <x v="35"/>
    <x v="253"/>
    <x v="383"/>
    <n v="3576000"/>
    <n v="1977000"/>
    <n v="0"/>
    <n v="0"/>
    <n v="5553000"/>
  </r>
  <r>
    <x v="0"/>
    <x v="35"/>
    <x v="254"/>
    <x v="0"/>
    <n v="97961000"/>
    <n v="35144000"/>
    <n v="0"/>
    <n v="0"/>
    <n v="133105000"/>
  </r>
  <r>
    <x v="0"/>
    <x v="35"/>
    <x v="254"/>
    <x v="11"/>
    <n v="0"/>
    <n v="565000"/>
    <n v="0"/>
    <n v="0"/>
    <n v="565000"/>
  </r>
  <r>
    <x v="0"/>
    <x v="35"/>
    <x v="254"/>
    <x v="380"/>
    <n v="154835000"/>
    <n v="128723000"/>
    <n v="0"/>
    <n v="18900000"/>
    <n v="302458000"/>
  </r>
  <r>
    <x v="0"/>
    <x v="35"/>
    <x v="254"/>
    <x v="381"/>
    <n v="1000000"/>
    <n v="554000"/>
    <n v="0"/>
    <n v="0"/>
    <n v="1554000"/>
  </r>
  <r>
    <x v="0"/>
    <x v="35"/>
    <x v="254"/>
    <x v="382"/>
    <n v="200000"/>
    <n v="1398000"/>
    <n v="0"/>
    <n v="0"/>
    <n v="1598000"/>
  </r>
  <r>
    <x v="0"/>
    <x v="35"/>
    <x v="254"/>
    <x v="383"/>
    <n v="160000"/>
    <n v="281000"/>
    <n v="0"/>
    <n v="0"/>
    <n v="441000"/>
  </r>
  <r>
    <x v="0"/>
    <x v="35"/>
    <x v="255"/>
    <x v="0"/>
    <n v="37766000"/>
    <n v="34990000"/>
    <n v="0"/>
    <n v="0"/>
    <n v="72756000"/>
  </r>
  <r>
    <x v="0"/>
    <x v="35"/>
    <x v="255"/>
    <x v="380"/>
    <n v="109426000"/>
    <n v="209816000"/>
    <n v="0"/>
    <n v="19493000"/>
    <n v="338735000"/>
  </r>
  <r>
    <x v="0"/>
    <x v="35"/>
    <x v="255"/>
    <x v="381"/>
    <n v="7679000"/>
    <n v="1778000"/>
    <n v="0"/>
    <n v="0"/>
    <n v="9457000"/>
  </r>
  <r>
    <x v="0"/>
    <x v="35"/>
    <x v="255"/>
    <x v="382"/>
    <n v="879000"/>
    <n v="5597000"/>
    <n v="0"/>
    <n v="0"/>
    <n v="6476000"/>
  </r>
  <r>
    <x v="0"/>
    <x v="35"/>
    <x v="255"/>
    <x v="383"/>
    <n v="727000"/>
    <n v="1364000"/>
    <n v="0"/>
    <n v="0"/>
    <n v="2091000"/>
  </r>
  <r>
    <x v="0"/>
    <x v="35"/>
    <x v="256"/>
    <x v="0"/>
    <n v="159406000"/>
    <n v="62714000"/>
    <n v="0"/>
    <n v="0"/>
    <n v="222120000"/>
  </r>
  <r>
    <x v="0"/>
    <x v="35"/>
    <x v="256"/>
    <x v="11"/>
    <n v="2083000"/>
    <n v="0"/>
    <n v="0"/>
    <n v="0"/>
    <n v="2083000"/>
  </r>
  <r>
    <x v="0"/>
    <x v="35"/>
    <x v="256"/>
    <x v="380"/>
    <n v="178117000"/>
    <n v="86598000"/>
    <n v="0"/>
    <n v="28800000"/>
    <n v="293515000"/>
  </r>
  <r>
    <x v="0"/>
    <x v="35"/>
    <x v="256"/>
    <x v="381"/>
    <n v="5722000"/>
    <n v="633000"/>
    <n v="0"/>
    <n v="0"/>
    <n v="6355000"/>
  </r>
  <r>
    <x v="0"/>
    <x v="35"/>
    <x v="256"/>
    <x v="382"/>
    <n v="3241000"/>
    <n v="1795000"/>
    <n v="0"/>
    <n v="0"/>
    <n v="5036000"/>
  </r>
  <r>
    <x v="0"/>
    <x v="35"/>
    <x v="256"/>
    <x v="383"/>
    <n v="1679000"/>
    <n v="580000"/>
    <n v="0"/>
    <n v="0"/>
    <n v="2259000"/>
  </r>
  <r>
    <x v="0"/>
    <x v="35"/>
    <x v="257"/>
    <x v="0"/>
    <n v="142522000"/>
    <n v="41631000"/>
    <n v="0"/>
    <n v="0"/>
    <n v="184153000"/>
  </r>
  <r>
    <x v="0"/>
    <x v="35"/>
    <x v="257"/>
    <x v="11"/>
    <n v="7314000"/>
    <n v="4087000"/>
    <n v="0"/>
    <n v="0"/>
    <n v="11401000"/>
  </r>
  <r>
    <x v="0"/>
    <x v="35"/>
    <x v="257"/>
    <x v="380"/>
    <n v="238653000"/>
    <n v="434613000"/>
    <n v="0"/>
    <n v="961800000"/>
    <n v="1635066000"/>
  </r>
  <r>
    <x v="0"/>
    <x v="35"/>
    <x v="257"/>
    <x v="381"/>
    <n v="14833000"/>
    <n v="1140000"/>
    <n v="0"/>
    <n v="0"/>
    <n v="15973000"/>
  </r>
  <r>
    <x v="0"/>
    <x v="35"/>
    <x v="257"/>
    <x v="382"/>
    <n v="6300000"/>
    <n v="11288000"/>
    <n v="0"/>
    <n v="48000000"/>
    <n v="65588000"/>
  </r>
  <r>
    <x v="0"/>
    <x v="35"/>
    <x v="257"/>
    <x v="383"/>
    <n v="2068000"/>
    <n v="1253000"/>
    <n v="0"/>
    <n v="0"/>
    <n v="3321000"/>
  </r>
  <r>
    <x v="0"/>
    <x v="35"/>
    <x v="258"/>
    <x v="0"/>
    <n v="40915000"/>
    <n v="15196000"/>
    <n v="0"/>
    <n v="0"/>
    <n v="56111000"/>
  </r>
  <r>
    <x v="0"/>
    <x v="35"/>
    <x v="258"/>
    <x v="11"/>
    <n v="0"/>
    <n v="5136000"/>
    <n v="0"/>
    <n v="0"/>
    <n v="5136000"/>
  </r>
  <r>
    <x v="0"/>
    <x v="35"/>
    <x v="258"/>
    <x v="380"/>
    <n v="67034000"/>
    <n v="59129000"/>
    <n v="0"/>
    <n v="6900000"/>
    <n v="133063000"/>
  </r>
  <r>
    <x v="0"/>
    <x v="35"/>
    <x v="258"/>
    <x v="381"/>
    <n v="14249000"/>
    <n v="1634000"/>
    <n v="0"/>
    <n v="0"/>
    <n v="15883000"/>
  </r>
  <r>
    <x v="0"/>
    <x v="35"/>
    <x v="258"/>
    <x v="382"/>
    <n v="0"/>
    <n v="1691000"/>
    <n v="0"/>
    <n v="0"/>
    <n v="1691000"/>
  </r>
  <r>
    <x v="0"/>
    <x v="35"/>
    <x v="258"/>
    <x v="383"/>
    <n v="0"/>
    <n v="707000"/>
    <n v="0"/>
    <n v="0"/>
    <n v="707000"/>
  </r>
  <r>
    <x v="0"/>
    <x v="35"/>
    <x v="259"/>
    <x v="0"/>
    <n v="83522000"/>
    <n v="36377000"/>
    <n v="0"/>
    <n v="10000000"/>
    <n v="129899000"/>
  </r>
  <r>
    <x v="0"/>
    <x v="35"/>
    <x v="259"/>
    <x v="11"/>
    <n v="13417000"/>
    <n v="626000"/>
    <n v="0"/>
    <n v="0"/>
    <n v="14043000"/>
  </r>
  <r>
    <x v="0"/>
    <x v="35"/>
    <x v="259"/>
    <x v="380"/>
    <n v="174334000"/>
    <n v="83359000"/>
    <n v="0"/>
    <n v="18400000"/>
    <n v="276093000"/>
  </r>
  <r>
    <x v="0"/>
    <x v="35"/>
    <x v="259"/>
    <x v="381"/>
    <n v="0"/>
    <n v="1498000"/>
    <n v="0"/>
    <n v="0"/>
    <n v="1498000"/>
  </r>
  <r>
    <x v="0"/>
    <x v="35"/>
    <x v="259"/>
    <x v="382"/>
    <n v="0"/>
    <n v="11963000"/>
    <n v="0"/>
    <n v="0"/>
    <n v="11963000"/>
  </r>
  <r>
    <x v="0"/>
    <x v="35"/>
    <x v="259"/>
    <x v="383"/>
    <n v="0"/>
    <n v="887000"/>
    <n v="0"/>
    <n v="0"/>
    <n v="887000"/>
  </r>
  <r>
    <x v="0"/>
    <x v="35"/>
    <x v="260"/>
    <x v="0"/>
    <n v="66108000"/>
    <n v="34664000"/>
    <n v="0"/>
    <n v="0"/>
    <n v="100772000"/>
  </r>
  <r>
    <x v="0"/>
    <x v="35"/>
    <x v="260"/>
    <x v="11"/>
    <n v="285000"/>
    <n v="309000"/>
    <n v="0"/>
    <n v="0"/>
    <n v="594000"/>
  </r>
  <r>
    <x v="0"/>
    <x v="35"/>
    <x v="260"/>
    <x v="380"/>
    <n v="166826000"/>
    <n v="130972000"/>
    <n v="0"/>
    <n v="18300000"/>
    <n v="316098000"/>
  </r>
  <r>
    <x v="0"/>
    <x v="35"/>
    <x v="260"/>
    <x v="381"/>
    <n v="18865000"/>
    <n v="411000"/>
    <n v="0"/>
    <n v="0"/>
    <n v="19276000"/>
  </r>
  <r>
    <x v="0"/>
    <x v="35"/>
    <x v="260"/>
    <x v="382"/>
    <n v="298000"/>
    <n v="2467000"/>
    <n v="0"/>
    <n v="0"/>
    <n v="2765000"/>
  </r>
  <r>
    <x v="0"/>
    <x v="35"/>
    <x v="260"/>
    <x v="383"/>
    <n v="0"/>
    <n v="416000"/>
    <n v="0"/>
    <n v="0"/>
    <n v="416000"/>
  </r>
  <r>
    <x v="0"/>
    <x v="35"/>
    <x v="261"/>
    <x v="0"/>
    <n v="118304000"/>
    <n v="6546000"/>
    <n v="0"/>
    <n v="0"/>
    <n v="124850000"/>
  </r>
  <r>
    <x v="0"/>
    <x v="35"/>
    <x v="261"/>
    <x v="11"/>
    <n v="5700000"/>
    <n v="6038000"/>
    <n v="0"/>
    <n v="0"/>
    <n v="11738000"/>
  </r>
  <r>
    <x v="0"/>
    <x v="35"/>
    <x v="261"/>
    <x v="380"/>
    <n v="244901000"/>
    <n v="128353000"/>
    <n v="0"/>
    <n v="63722000"/>
    <n v="436976000"/>
  </r>
  <r>
    <x v="0"/>
    <x v="35"/>
    <x v="261"/>
    <x v="381"/>
    <n v="3223000"/>
    <n v="2621000"/>
    <n v="0"/>
    <n v="0"/>
    <n v="5844000"/>
  </r>
  <r>
    <x v="0"/>
    <x v="35"/>
    <x v="261"/>
    <x v="382"/>
    <n v="724000"/>
    <n v="3851000"/>
    <n v="0"/>
    <n v="0"/>
    <n v="4575000"/>
  </r>
  <r>
    <x v="0"/>
    <x v="35"/>
    <x v="261"/>
    <x v="383"/>
    <n v="571000"/>
    <n v="3577000"/>
    <n v="0"/>
    <n v="0"/>
    <n v="4148000"/>
  </r>
  <r>
    <x v="0"/>
    <x v="35"/>
    <x v="262"/>
    <x v="0"/>
    <n v="146723000"/>
    <n v="10956000"/>
    <n v="0"/>
    <n v="7000000"/>
    <n v="164679000"/>
  </r>
  <r>
    <x v="0"/>
    <x v="35"/>
    <x v="262"/>
    <x v="11"/>
    <n v="14617000"/>
    <n v="2100000"/>
    <n v="0"/>
    <n v="0"/>
    <n v="16717000"/>
  </r>
  <r>
    <x v="0"/>
    <x v="35"/>
    <x v="262"/>
    <x v="380"/>
    <n v="411400000"/>
    <n v="302905000"/>
    <n v="0"/>
    <n v="28100000"/>
    <n v="742405000"/>
  </r>
  <r>
    <x v="0"/>
    <x v="35"/>
    <x v="262"/>
    <x v="381"/>
    <n v="0"/>
    <n v="2130000"/>
    <n v="0"/>
    <n v="0"/>
    <n v="2130000"/>
  </r>
  <r>
    <x v="0"/>
    <x v="35"/>
    <x v="262"/>
    <x v="382"/>
    <n v="1524000"/>
    <n v="20902000"/>
    <n v="0"/>
    <n v="0"/>
    <n v="22426000"/>
  </r>
  <r>
    <x v="0"/>
    <x v="35"/>
    <x v="262"/>
    <x v="383"/>
    <n v="2831000"/>
    <n v="8863000"/>
    <n v="0"/>
    <n v="0"/>
    <n v="11694000"/>
  </r>
  <r>
    <x v="0"/>
    <x v="35"/>
    <x v="263"/>
    <x v="0"/>
    <n v="39890000"/>
    <n v="12348000"/>
    <n v="0"/>
    <n v="0"/>
    <n v="52238000"/>
  </r>
  <r>
    <x v="0"/>
    <x v="35"/>
    <x v="263"/>
    <x v="11"/>
    <n v="4607000"/>
    <n v="4803000"/>
    <n v="0"/>
    <n v="0"/>
    <n v="9410000"/>
  </r>
  <r>
    <x v="0"/>
    <x v="35"/>
    <x v="263"/>
    <x v="380"/>
    <n v="234058000"/>
    <n v="203459000"/>
    <n v="0"/>
    <n v="32700000"/>
    <n v="470217000"/>
  </r>
  <r>
    <x v="0"/>
    <x v="35"/>
    <x v="263"/>
    <x v="382"/>
    <n v="0"/>
    <n v="6959000"/>
    <n v="0"/>
    <n v="0"/>
    <n v="6959000"/>
  </r>
  <r>
    <x v="0"/>
    <x v="35"/>
    <x v="263"/>
    <x v="383"/>
    <n v="0"/>
    <n v="1105000"/>
    <n v="0"/>
    <n v="0"/>
    <n v="1105000"/>
  </r>
  <r>
    <x v="0"/>
    <x v="35"/>
    <x v="264"/>
    <x v="0"/>
    <n v="23739000"/>
    <n v="10637000"/>
    <n v="0"/>
    <n v="0"/>
    <n v="34376000"/>
  </r>
  <r>
    <x v="0"/>
    <x v="35"/>
    <x v="264"/>
    <x v="11"/>
    <n v="3214000"/>
    <n v="14855000"/>
    <n v="0"/>
    <n v="0"/>
    <n v="18069000"/>
  </r>
  <r>
    <x v="0"/>
    <x v="35"/>
    <x v="264"/>
    <x v="380"/>
    <n v="124606000"/>
    <n v="306627000"/>
    <n v="0"/>
    <n v="39300000"/>
    <n v="470533000"/>
  </r>
  <r>
    <x v="0"/>
    <x v="35"/>
    <x v="264"/>
    <x v="382"/>
    <n v="0"/>
    <n v="3211000"/>
    <n v="0"/>
    <n v="0"/>
    <n v="3211000"/>
  </r>
  <r>
    <x v="0"/>
    <x v="35"/>
    <x v="264"/>
    <x v="383"/>
    <n v="0"/>
    <n v="2068000"/>
    <n v="0"/>
    <n v="0"/>
    <n v="2068000"/>
  </r>
  <r>
    <x v="0"/>
    <x v="35"/>
    <x v="265"/>
    <x v="0"/>
    <n v="32255000"/>
    <n v="9281000"/>
    <n v="0"/>
    <n v="0"/>
    <n v="41536000"/>
  </r>
  <r>
    <x v="0"/>
    <x v="35"/>
    <x v="265"/>
    <x v="11"/>
    <n v="1820000"/>
    <n v="2581000"/>
    <n v="0"/>
    <n v="0"/>
    <n v="4401000"/>
  </r>
  <r>
    <x v="0"/>
    <x v="35"/>
    <x v="265"/>
    <x v="380"/>
    <n v="52272000"/>
    <n v="128263000"/>
    <n v="0"/>
    <n v="36100000"/>
    <n v="216635000"/>
  </r>
  <r>
    <x v="0"/>
    <x v="35"/>
    <x v="265"/>
    <x v="381"/>
    <n v="0"/>
    <n v="400000"/>
    <n v="0"/>
    <n v="0"/>
    <n v="400000"/>
  </r>
  <r>
    <x v="0"/>
    <x v="35"/>
    <x v="265"/>
    <x v="382"/>
    <n v="0"/>
    <n v="1818000"/>
    <n v="0"/>
    <n v="0"/>
    <n v="1818000"/>
  </r>
  <r>
    <x v="0"/>
    <x v="35"/>
    <x v="265"/>
    <x v="383"/>
    <n v="0"/>
    <n v="1404000"/>
    <n v="0"/>
    <n v="0"/>
    <n v="1404000"/>
  </r>
  <r>
    <x v="0"/>
    <x v="35"/>
    <x v="266"/>
    <x v="0"/>
    <n v="79860000"/>
    <n v="11761000"/>
    <n v="0"/>
    <n v="0"/>
    <n v="91621000"/>
  </r>
  <r>
    <x v="0"/>
    <x v="35"/>
    <x v="266"/>
    <x v="11"/>
    <n v="5184000"/>
    <n v="6039000"/>
    <n v="0"/>
    <n v="0"/>
    <n v="11223000"/>
  </r>
  <r>
    <x v="0"/>
    <x v="35"/>
    <x v="266"/>
    <x v="380"/>
    <n v="351613000"/>
    <n v="322877000"/>
    <n v="0"/>
    <n v="41900000"/>
    <n v="716390000"/>
  </r>
  <r>
    <x v="0"/>
    <x v="35"/>
    <x v="266"/>
    <x v="381"/>
    <n v="0"/>
    <n v="2115000"/>
    <n v="0"/>
    <n v="0"/>
    <n v="2115000"/>
  </r>
  <r>
    <x v="0"/>
    <x v="35"/>
    <x v="266"/>
    <x v="382"/>
    <n v="670000"/>
    <n v="18640000"/>
    <n v="0"/>
    <n v="0"/>
    <n v="19310000"/>
  </r>
  <r>
    <x v="0"/>
    <x v="35"/>
    <x v="266"/>
    <x v="383"/>
    <n v="0"/>
    <n v="2781000"/>
    <n v="0"/>
    <n v="0"/>
    <n v="2781000"/>
  </r>
  <r>
    <x v="0"/>
    <x v="35"/>
    <x v="267"/>
    <x v="0"/>
    <n v="77939000"/>
    <n v="8463000"/>
    <n v="0"/>
    <n v="0"/>
    <n v="86402000"/>
  </r>
  <r>
    <x v="0"/>
    <x v="35"/>
    <x v="267"/>
    <x v="11"/>
    <n v="4805000"/>
    <n v="1025000"/>
    <n v="0"/>
    <n v="0"/>
    <n v="5830000"/>
  </r>
  <r>
    <x v="0"/>
    <x v="35"/>
    <x v="267"/>
    <x v="380"/>
    <n v="184014000"/>
    <n v="141840000"/>
    <n v="0"/>
    <n v="22700000"/>
    <n v="348554000"/>
  </r>
  <r>
    <x v="0"/>
    <x v="35"/>
    <x v="267"/>
    <x v="382"/>
    <n v="1955000"/>
    <n v="1770000"/>
    <n v="0"/>
    <n v="0"/>
    <n v="3725000"/>
  </r>
  <r>
    <x v="0"/>
    <x v="35"/>
    <x v="267"/>
    <x v="383"/>
    <n v="549000"/>
    <n v="1269000"/>
    <n v="0"/>
    <n v="0"/>
    <n v="1818000"/>
  </r>
  <r>
    <x v="0"/>
    <x v="35"/>
    <x v="268"/>
    <x v="0"/>
    <n v="70458000"/>
    <n v="7581000"/>
    <n v="0"/>
    <n v="0"/>
    <n v="78039000"/>
  </r>
  <r>
    <x v="0"/>
    <x v="35"/>
    <x v="268"/>
    <x v="11"/>
    <n v="4988000"/>
    <n v="1849000"/>
    <n v="0"/>
    <n v="0"/>
    <n v="6837000"/>
  </r>
  <r>
    <x v="0"/>
    <x v="35"/>
    <x v="268"/>
    <x v="380"/>
    <n v="264221000"/>
    <n v="217183000"/>
    <n v="0"/>
    <n v="37050000"/>
    <n v="518454000"/>
  </r>
  <r>
    <x v="0"/>
    <x v="35"/>
    <x v="268"/>
    <x v="381"/>
    <n v="0"/>
    <n v="399000"/>
    <n v="0"/>
    <n v="0"/>
    <n v="399000"/>
  </r>
  <r>
    <x v="0"/>
    <x v="35"/>
    <x v="268"/>
    <x v="382"/>
    <n v="1063000"/>
    <n v="619000"/>
    <n v="0"/>
    <n v="0"/>
    <n v="1682000"/>
  </r>
  <r>
    <x v="0"/>
    <x v="35"/>
    <x v="268"/>
    <x v="383"/>
    <n v="336000"/>
    <n v="2081000"/>
    <n v="0"/>
    <n v="0"/>
    <n v="2417000"/>
  </r>
  <r>
    <x v="0"/>
    <x v="35"/>
    <x v="269"/>
    <x v="0"/>
    <n v="17054000"/>
    <n v="7966000"/>
    <n v="0"/>
    <n v="0"/>
    <n v="25020000"/>
  </r>
  <r>
    <x v="0"/>
    <x v="35"/>
    <x v="269"/>
    <x v="11"/>
    <n v="2047000"/>
    <n v="63000"/>
    <n v="0"/>
    <n v="0"/>
    <n v="2110000"/>
  </r>
  <r>
    <x v="0"/>
    <x v="35"/>
    <x v="269"/>
    <x v="380"/>
    <n v="84447000"/>
    <n v="121322000"/>
    <n v="0"/>
    <n v="47900000"/>
    <n v="253669000"/>
  </r>
  <r>
    <x v="0"/>
    <x v="35"/>
    <x v="269"/>
    <x v="381"/>
    <n v="0"/>
    <n v="573000"/>
    <n v="0"/>
    <n v="0"/>
    <n v="573000"/>
  </r>
  <r>
    <x v="0"/>
    <x v="35"/>
    <x v="269"/>
    <x v="382"/>
    <n v="934000"/>
    <n v="1253000"/>
    <n v="0"/>
    <n v="0"/>
    <n v="2187000"/>
  </r>
  <r>
    <x v="0"/>
    <x v="35"/>
    <x v="269"/>
    <x v="383"/>
    <n v="0"/>
    <n v="326000"/>
    <n v="0"/>
    <n v="0"/>
    <n v="326000"/>
  </r>
  <r>
    <x v="0"/>
    <x v="35"/>
    <x v="270"/>
    <x v="0"/>
    <n v="42538000"/>
    <n v="8698000"/>
    <n v="0"/>
    <n v="0"/>
    <n v="51236000"/>
  </r>
  <r>
    <x v="0"/>
    <x v="35"/>
    <x v="270"/>
    <x v="11"/>
    <n v="3200000"/>
    <n v="1900000"/>
    <n v="0"/>
    <n v="0"/>
    <n v="5100000"/>
  </r>
  <r>
    <x v="0"/>
    <x v="35"/>
    <x v="270"/>
    <x v="380"/>
    <n v="206697000"/>
    <n v="268396000"/>
    <n v="0"/>
    <n v="43500000"/>
    <n v="518593000"/>
  </r>
  <r>
    <x v="0"/>
    <x v="35"/>
    <x v="270"/>
    <x v="381"/>
    <n v="0"/>
    <n v="351000"/>
    <n v="0"/>
    <n v="0"/>
    <n v="351000"/>
  </r>
  <r>
    <x v="0"/>
    <x v="35"/>
    <x v="270"/>
    <x v="382"/>
    <n v="789000"/>
    <n v="2627000"/>
    <n v="0"/>
    <n v="0"/>
    <n v="3416000"/>
  </r>
  <r>
    <x v="0"/>
    <x v="35"/>
    <x v="270"/>
    <x v="383"/>
    <n v="0"/>
    <n v="555000"/>
    <n v="0"/>
    <n v="0"/>
    <n v="555000"/>
  </r>
  <r>
    <x v="0"/>
    <x v="35"/>
    <x v="271"/>
    <x v="0"/>
    <n v="160632000"/>
    <n v="20044000"/>
    <n v="0"/>
    <n v="0"/>
    <n v="180676000"/>
  </r>
  <r>
    <x v="0"/>
    <x v="35"/>
    <x v="271"/>
    <x v="11"/>
    <n v="8974000"/>
    <n v="1418000"/>
    <n v="0"/>
    <n v="0"/>
    <n v="10392000"/>
  </r>
  <r>
    <x v="0"/>
    <x v="35"/>
    <x v="271"/>
    <x v="380"/>
    <n v="546394000"/>
    <n v="300617000"/>
    <n v="0"/>
    <n v="129121000"/>
    <n v="976132000"/>
  </r>
  <r>
    <x v="0"/>
    <x v="35"/>
    <x v="271"/>
    <x v="381"/>
    <n v="500000"/>
    <n v="4203000"/>
    <n v="0"/>
    <n v="0"/>
    <n v="4703000"/>
  </r>
  <r>
    <x v="0"/>
    <x v="35"/>
    <x v="271"/>
    <x v="382"/>
    <n v="2845000"/>
    <n v="22190000"/>
    <n v="0"/>
    <n v="0"/>
    <n v="25035000"/>
  </r>
  <r>
    <x v="0"/>
    <x v="35"/>
    <x v="271"/>
    <x v="383"/>
    <n v="1462000"/>
    <n v="13189000"/>
    <n v="0"/>
    <n v="0"/>
    <n v="14651000"/>
  </r>
  <r>
    <x v="0"/>
    <x v="35"/>
    <x v="271"/>
    <x v="384"/>
    <n v="531720000"/>
    <n v="115347000"/>
    <n v="0"/>
    <n v="13800000"/>
    <n v="660867000"/>
  </r>
  <r>
    <x v="0"/>
    <x v="35"/>
    <x v="272"/>
    <x v="0"/>
    <n v="108038000"/>
    <n v="32701000"/>
    <n v="0"/>
    <n v="0"/>
    <n v="140739000"/>
  </r>
  <r>
    <x v="0"/>
    <x v="35"/>
    <x v="272"/>
    <x v="11"/>
    <n v="3746000"/>
    <n v="5086000"/>
    <n v="0"/>
    <n v="0"/>
    <n v="8832000"/>
  </r>
  <r>
    <x v="0"/>
    <x v="35"/>
    <x v="272"/>
    <x v="380"/>
    <n v="242415000"/>
    <n v="274358000"/>
    <n v="0"/>
    <n v="17459000"/>
    <n v="534232000"/>
  </r>
  <r>
    <x v="0"/>
    <x v="35"/>
    <x v="272"/>
    <x v="381"/>
    <n v="500000"/>
    <n v="773000"/>
    <n v="0"/>
    <n v="0"/>
    <n v="1273000"/>
  </r>
  <r>
    <x v="0"/>
    <x v="35"/>
    <x v="272"/>
    <x v="382"/>
    <n v="0"/>
    <n v="1752000"/>
    <n v="0"/>
    <n v="0"/>
    <n v="1752000"/>
  </r>
  <r>
    <x v="0"/>
    <x v="35"/>
    <x v="272"/>
    <x v="383"/>
    <n v="0"/>
    <n v="1169000"/>
    <n v="0"/>
    <n v="0"/>
    <n v="1169000"/>
  </r>
  <r>
    <x v="0"/>
    <x v="35"/>
    <x v="273"/>
    <x v="0"/>
    <n v="77502000"/>
    <n v="43626000"/>
    <n v="0"/>
    <n v="0"/>
    <n v="121128000"/>
  </r>
  <r>
    <x v="0"/>
    <x v="35"/>
    <x v="273"/>
    <x v="11"/>
    <n v="8225000"/>
    <n v="15400000"/>
    <n v="0"/>
    <n v="0"/>
    <n v="23625000"/>
  </r>
  <r>
    <x v="0"/>
    <x v="35"/>
    <x v="273"/>
    <x v="380"/>
    <n v="203508000"/>
    <n v="105867000"/>
    <n v="0"/>
    <n v="94000000"/>
    <n v="403375000"/>
  </r>
  <r>
    <x v="0"/>
    <x v="35"/>
    <x v="273"/>
    <x v="381"/>
    <n v="24475000"/>
    <n v="1770000"/>
    <n v="0"/>
    <n v="0"/>
    <n v="26245000"/>
  </r>
  <r>
    <x v="0"/>
    <x v="35"/>
    <x v="273"/>
    <x v="382"/>
    <n v="1899000"/>
    <n v="19500000"/>
    <n v="0"/>
    <n v="0"/>
    <n v="21399000"/>
  </r>
  <r>
    <x v="0"/>
    <x v="35"/>
    <x v="273"/>
    <x v="383"/>
    <n v="0"/>
    <n v="15550000"/>
    <n v="0"/>
    <n v="0"/>
    <n v="15550000"/>
  </r>
  <r>
    <x v="0"/>
    <x v="35"/>
    <x v="274"/>
    <x v="0"/>
    <n v="181927000"/>
    <n v="94697000"/>
    <n v="0"/>
    <n v="0"/>
    <n v="276624000"/>
  </r>
  <r>
    <x v="0"/>
    <x v="35"/>
    <x v="274"/>
    <x v="11"/>
    <n v="21084000"/>
    <n v="28132000"/>
    <n v="0"/>
    <n v="0"/>
    <n v="49216000"/>
  </r>
  <r>
    <x v="0"/>
    <x v="35"/>
    <x v="274"/>
    <x v="380"/>
    <n v="548930000"/>
    <n v="809003000"/>
    <n v="0"/>
    <n v="74122000"/>
    <n v="1432055000"/>
  </r>
  <r>
    <x v="0"/>
    <x v="35"/>
    <x v="274"/>
    <x v="381"/>
    <n v="17770000"/>
    <n v="11421000"/>
    <n v="0"/>
    <n v="0"/>
    <n v="29191000"/>
  </r>
  <r>
    <x v="0"/>
    <x v="35"/>
    <x v="274"/>
    <x v="382"/>
    <n v="904000"/>
    <n v="26673000"/>
    <n v="0"/>
    <n v="0"/>
    <n v="27577000"/>
  </r>
  <r>
    <x v="0"/>
    <x v="35"/>
    <x v="274"/>
    <x v="383"/>
    <n v="1226000"/>
    <n v="17398000"/>
    <n v="0"/>
    <n v="42000000"/>
    <n v="60624000"/>
  </r>
  <r>
    <x v="0"/>
    <x v="35"/>
    <x v="275"/>
    <x v="0"/>
    <n v="229291000"/>
    <n v="24387000"/>
    <n v="0"/>
    <n v="0"/>
    <n v="253678000"/>
  </r>
  <r>
    <x v="0"/>
    <x v="35"/>
    <x v="275"/>
    <x v="11"/>
    <n v="3195000"/>
    <n v="6041000"/>
    <n v="0"/>
    <n v="0"/>
    <n v="9236000"/>
  </r>
  <r>
    <x v="0"/>
    <x v="35"/>
    <x v="275"/>
    <x v="380"/>
    <n v="247918000"/>
    <n v="384475000"/>
    <n v="0"/>
    <n v="80910000"/>
    <n v="713303000"/>
  </r>
  <r>
    <x v="0"/>
    <x v="35"/>
    <x v="275"/>
    <x v="381"/>
    <n v="1930000"/>
    <n v="1044000"/>
    <n v="0"/>
    <n v="0"/>
    <n v="2974000"/>
  </r>
  <r>
    <x v="0"/>
    <x v="35"/>
    <x v="275"/>
    <x v="382"/>
    <n v="2509000"/>
    <n v="5042000"/>
    <n v="0"/>
    <n v="0"/>
    <n v="7551000"/>
  </r>
  <r>
    <x v="0"/>
    <x v="35"/>
    <x v="275"/>
    <x v="383"/>
    <n v="0"/>
    <n v="1928000"/>
    <n v="0"/>
    <n v="0"/>
    <n v="1928000"/>
  </r>
  <r>
    <x v="0"/>
    <x v="35"/>
    <x v="276"/>
    <x v="0"/>
    <n v="21540000"/>
    <n v="7489000"/>
    <n v="0"/>
    <n v="0"/>
    <n v="29029000"/>
  </r>
  <r>
    <x v="0"/>
    <x v="35"/>
    <x v="276"/>
    <x v="380"/>
    <n v="49538000"/>
    <n v="33914000"/>
    <n v="0"/>
    <n v="2600000"/>
    <n v="86052000"/>
  </r>
  <r>
    <x v="0"/>
    <x v="35"/>
    <x v="276"/>
    <x v="382"/>
    <n v="7392000"/>
    <n v="1439000"/>
    <n v="0"/>
    <n v="0"/>
    <n v="8831000"/>
  </r>
  <r>
    <x v="0"/>
    <x v="35"/>
    <x v="277"/>
    <x v="0"/>
    <n v="50039000"/>
    <n v="9472000"/>
    <n v="0"/>
    <n v="0"/>
    <n v="59511000"/>
  </r>
  <r>
    <x v="0"/>
    <x v="35"/>
    <x v="277"/>
    <x v="11"/>
    <n v="0"/>
    <n v="1765000"/>
    <n v="0"/>
    <n v="0"/>
    <n v="1765000"/>
  </r>
  <r>
    <x v="0"/>
    <x v="35"/>
    <x v="277"/>
    <x v="380"/>
    <n v="148375000"/>
    <n v="134949000"/>
    <n v="0"/>
    <n v="71700000"/>
    <n v="355024000"/>
  </r>
  <r>
    <x v="0"/>
    <x v="35"/>
    <x v="277"/>
    <x v="381"/>
    <n v="0"/>
    <n v="47000"/>
    <n v="0"/>
    <n v="0"/>
    <n v="47000"/>
  </r>
  <r>
    <x v="0"/>
    <x v="35"/>
    <x v="277"/>
    <x v="382"/>
    <n v="0"/>
    <n v="1665000"/>
    <n v="0"/>
    <n v="0"/>
    <n v="1665000"/>
  </r>
  <r>
    <x v="0"/>
    <x v="35"/>
    <x v="277"/>
    <x v="383"/>
    <n v="0"/>
    <n v="382000"/>
    <n v="0"/>
    <n v="0"/>
    <n v="382000"/>
  </r>
  <r>
    <x v="0"/>
    <x v="35"/>
    <x v="278"/>
    <x v="0"/>
    <n v="61213000"/>
    <n v="10850000"/>
    <n v="0"/>
    <n v="0"/>
    <n v="72063000"/>
  </r>
  <r>
    <x v="0"/>
    <x v="35"/>
    <x v="278"/>
    <x v="380"/>
    <n v="317760000"/>
    <n v="198330000"/>
    <n v="0"/>
    <n v="44300000"/>
    <n v="560390000"/>
  </r>
  <r>
    <x v="0"/>
    <x v="35"/>
    <x v="278"/>
    <x v="381"/>
    <n v="1293000"/>
    <n v="509000"/>
    <n v="0"/>
    <n v="0"/>
    <n v="1802000"/>
  </r>
  <r>
    <x v="0"/>
    <x v="35"/>
    <x v="278"/>
    <x v="382"/>
    <n v="100000"/>
    <n v="6362000"/>
    <n v="0"/>
    <n v="0"/>
    <n v="6462000"/>
  </r>
  <r>
    <x v="0"/>
    <x v="35"/>
    <x v="278"/>
    <x v="383"/>
    <n v="50000"/>
    <n v="8610000"/>
    <n v="0"/>
    <n v="8690000"/>
    <n v="17350000"/>
  </r>
  <r>
    <x v="0"/>
    <x v="35"/>
    <x v="279"/>
    <x v="0"/>
    <n v="104044000"/>
    <n v="15258000"/>
    <n v="0"/>
    <n v="0"/>
    <n v="119302000"/>
  </r>
  <r>
    <x v="0"/>
    <x v="35"/>
    <x v="279"/>
    <x v="11"/>
    <n v="830000"/>
    <n v="0"/>
    <n v="0"/>
    <n v="0"/>
    <n v="830000"/>
  </r>
  <r>
    <x v="0"/>
    <x v="35"/>
    <x v="279"/>
    <x v="380"/>
    <n v="299979000"/>
    <n v="191829000"/>
    <n v="0"/>
    <n v="21700000"/>
    <n v="513508000"/>
  </r>
  <r>
    <x v="0"/>
    <x v="35"/>
    <x v="279"/>
    <x v="381"/>
    <n v="2753000"/>
    <n v="1500000"/>
    <n v="0"/>
    <n v="0"/>
    <n v="4253000"/>
  </r>
  <r>
    <x v="0"/>
    <x v="35"/>
    <x v="279"/>
    <x v="382"/>
    <n v="780000"/>
    <n v="2357000"/>
    <n v="0"/>
    <n v="0"/>
    <n v="3137000"/>
  </r>
  <r>
    <x v="0"/>
    <x v="35"/>
    <x v="279"/>
    <x v="383"/>
    <n v="2028000"/>
    <n v="347000"/>
    <n v="0"/>
    <n v="0"/>
    <n v="2375000"/>
  </r>
  <r>
    <x v="0"/>
    <x v="35"/>
    <x v="280"/>
    <x v="0"/>
    <n v="40867000"/>
    <n v="25238000"/>
    <n v="0"/>
    <n v="0"/>
    <n v="66105000"/>
  </r>
  <r>
    <x v="0"/>
    <x v="35"/>
    <x v="280"/>
    <x v="11"/>
    <n v="11190000"/>
    <n v="1268000"/>
    <n v="0"/>
    <n v="0"/>
    <n v="12458000"/>
  </r>
  <r>
    <x v="0"/>
    <x v="35"/>
    <x v="280"/>
    <x v="380"/>
    <n v="130309000"/>
    <n v="79671000"/>
    <n v="0"/>
    <n v="13600000"/>
    <n v="223580000"/>
  </r>
  <r>
    <x v="0"/>
    <x v="35"/>
    <x v="280"/>
    <x v="381"/>
    <n v="2369000"/>
    <n v="967000"/>
    <n v="0"/>
    <n v="0"/>
    <n v="3336000"/>
  </r>
  <r>
    <x v="0"/>
    <x v="35"/>
    <x v="280"/>
    <x v="382"/>
    <n v="2177000"/>
    <n v="733000"/>
    <n v="0"/>
    <n v="0"/>
    <n v="2910000"/>
  </r>
  <r>
    <x v="0"/>
    <x v="35"/>
    <x v="280"/>
    <x v="383"/>
    <n v="2177000"/>
    <n v="797000"/>
    <n v="0"/>
    <n v="0"/>
    <n v="2974000"/>
  </r>
  <r>
    <x v="0"/>
    <x v="35"/>
    <x v="281"/>
    <x v="0"/>
    <n v="43599000"/>
    <n v="4229000"/>
    <n v="0"/>
    <n v="0"/>
    <n v="47828000"/>
  </r>
  <r>
    <x v="0"/>
    <x v="35"/>
    <x v="281"/>
    <x v="11"/>
    <n v="0"/>
    <n v="1398000"/>
    <n v="0"/>
    <n v="0"/>
    <n v="1398000"/>
  </r>
  <r>
    <x v="0"/>
    <x v="35"/>
    <x v="281"/>
    <x v="380"/>
    <n v="118297000"/>
    <n v="60635000"/>
    <n v="0"/>
    <n v="6800000"/>
    <n v="185732000"/>
  </r>
  <r>
    <x v="0"/>
    <x v="35"/>
    <x v="281"/>
    <x v="381"/>
    <n v="0"/>
    <n v="196000"/>
    <n v="0"/>
    <n v="0"/>
    <n v="196000"/>
  </r>
  <r>
    <x v="0"/>
    <x v="35"/>
    <x v="281"/>
    <x v="382"/>
    <n v="0"/>
    <n v="1269000"/>
    <n v="0"/>
    <n v="0"/>
    <n v="1269000"/>
  </r>
  <r>
    <x v="0"/>
    <x v="35"/>
    <x v="281"/>
    <x v="383"/>
    <n v="4224000"/>
    <n v="1398000"/>
    <n v="0"/>
    <n v="0"/>
    <n v="5622000"/>
  </r>
  <r>
    <x v="0"/>
    <x v="35"/>
    <x v="282"/>
    <x v="0"/>
    <n v="65483000"/>
    <n v="6270000"/>
    <n v="0"/>
    <n v="0"/>
    <n v="71753000"/>
  </r>
  <r>
    <x v="0"/>
    <x v="35"/>
    <x v="282"/>
    <x v="11"/>
    <n v="739000"/>
    <n v="2393000"/>
    <n v="0"/>
    <n v="0"/>
    <n v="3132000"/>
  </r>
  <r>
    <x v="0"/>
    <x v="35"/>
    <x v="282"/>
    <x v="380"/>
    <n v="101000000"/>
    <n v="78852000"/>
    <n v="0"/>
    <n v="5800000"/>
    <n v="185652000"/>
  </r>
  <r>
    <x v="0"/>
    <x v="35"/>
    <x v="282"/>
    <x v="382"/>
    <n v="895000"/>
    <n v="1149000"/>
    <n v="0"/>
    <n v="0"/>
    <n v="2044000"/>
  </r>
  <r>
    <x v="0"/>
    <x v="35"/>
    <x v="282"/>
    <x v="383"/>
    <n v="0"/>
    <n v="492000"/>
    <n v="0"/>
    <n v="0"/>
    <n v="492000"/>
  </r>
  <r>
    <x v="0"/>
    <x v="35"/>
    <x v="283"/>
    <x v="0"/>
    <n v="62314000"/>
    <n v="6448000"/>
    <n v="0"/>
    <n v="0"/>
    <n v="68762000"/>
  </r>
  <r>
    <x v="0"/>
    <x v="35"/>
    <x v="283"/>
    <x v="11"/>
    <n v="4209000"/>
    <n v="595000"/>
    <n v="0"/>
    <n v="0"/>
    <n v="4804000"/>
  </r>
  <r>
    <x v="0"/>
    <x v="35"/>
    <x v="283"/>
    <x v="380"/>
    <n v="159963000"/>
    <n v="103840000"/>
    <n v="0"/>
    <n v="23500000"/>
    <n v="287303000"/>
  </r>
  <r>
    <x v="0"/>
    <x v="35"/>
    <x v="283"/>
    <x v="381"/>
    <n v="4465000"/>
    <n v="886000"/>
    <n v="0"/>
    <n v="0"/>
    <n v="5351000"/>
  </r>
  <r>
    <x v="0"/>
    <x v="35"/>
    <x v="283"/>
    <x v="382"/>
    <n v="0"/>
    <n v="13853000"/>
    <n v="0"/>
    <n v="0"/>
    <n v="13853000"/>
  </r>
  <r>
    <x v="0"/>
    <x v="35"/>
    <x v="283"/>
    <x v="383"/>
    <n v="0"/>
    <n v="21775000"/>
    <n v="0"/>
    <n v="19653000"/>
    <n v="41428000"/>
  </r>
  <r>
    <x v="0"/>
    <x v="35"/>
    <x v="284"/>
    <x v="0"/>
    <n v="59446000"/>
    <n v="13213000"/>
    <n v="0"/>
    <n v="0"/>
    <n v="72659000"/>
  </r>
  <r>
    <x v="0"/>
    <x v="35"/>
    <x v="284"/>
    <x v="11"/>
    <n v="0"/>
    <n v="1586000"/>
    <n v="0"/>
    <n v="0"/>
    <n v="1586000"/>
  </r>
  <r>
    <x v="0"/>
    <x v="35"/>
    <x v="284"/>
    <x v="380"/>
    <n v="239996000"/>
    <n v="144141000"/>
    <n v="0"/>
    <n v="41200000"/>
    <n v="425337000"/>
  </r>
  <r>
    <x v="0"/>
    <x v="35"/>
    <x v="284"/>
    <x v="381"/>
    <n v="0"/>
    <n v="580000"/>
    <n v="0"/>
    <n v="0"/>
    <n v="580000"/>
  </r>
  <r>
    <x v="0"/>
    <x v="35"/>
    <x v="284"/>
    <x v="382"/>
    <n v="332000"/>
    <n v="9242000"/>
    <n v="0"/>
    <n v="0"/>
    <n v="9574000"/>
  </r>
  <r>
    <x v="0"/>
    <x v="35"/>
    <x v="284"/>
    <x v="383"/>
    <n v="0"/>
    <n v="2591000"/>
    <n v="0"/>
    <n v="0"/>
    <n v="2591000"/>
  </r>
  <r>
    <x v="0"/>
    <x v="35"/>
    <x v="285"/>
    <x v="0"/>
    <n v="150805000"/>
    <n v="18128000"/>
    <n v="0"/>
    <n v="32000000"/>
    <n v="200933000"/>
  </r>
  <r>
    <x v="0"/>
    <x v="35"/>
    <x v="285"/>
    <x v="11"/>
    <n v="6741000"/>
    <n v="5374000"/>
    <n v="0"/>
    <n v="0"/>
    <n v="12115000"/>
  </r>
  <r>
    <x v="0"/>
    <x v="35"/>
    <x v="285"/>
    <x v="380"/>
    <n v="294602000"/>
    <n v="191903000"/>
    <n v="0"/>
    <n v="24000000"/>
    <n v="510505000"/>
  </r>
  <r>
    <x v="0"/>
    <x v="35"/>
    <x v="285"/>
    <x v="381"/>
    <n v="4009000"/>
    <n v="88000"/>
    <n v="0"/>
    <n v="0"/>
    <n v="4097000"/>
  </r>
  <r>
    <x v="0"/>
    <x v="35"/>
    <x v="285"/>
    <x v="382"/>
    <n v="11784000"/>
    <n v="4370000"/>
    <n v="0"/>
    <n v="0"/>
    <n v="16154000"/>
  </r>
  <r>
    <x v="0"/>
    <x v="35"/>
    <x v="285"/>
    <x v="383"/>
    <n v="5299000"/>
    <n v="2555000"/>
    <n v="0"/>
    <n v="0"/>
    <n v="7854000"/>
  </r>
  <r>
    <x v="0"/>
    <x v="35"/>
    <x v="286"/>
    <x v="0"/>
    <n v="178971000"/>
    <n v="28047000"/>
    <n v="0"/>
    <n v="0"/>
    <n v="207018000"/>
  </r>
  <r>
    <x v="0"/>
    <x v="35"/>
    <x v="286"/>
    <x v="11"/>
    <n v="15446000"/>
    <n v="19773000"/>
    <n v="0"/>
    <n v="0"/>
    <n v="35219000"/>
  </r>
  <r>
    <x v="0"/>
    <x v="35"/>
    <x v="286"/>
    <x v="380"/>
    <n v="398430000"/>
    <n v="256303000"/>
    <n v="0"/>
    <n v="43959000"/>
    <n v="698692000"/>
  </r>
  <r>
    <x v="0"/>
    <x v="35"/>
    <x v="286"/>
    <x v="381"/>
    <n v="3728000"/>
    <n v="2269000"/>
    <n v="0"/>
    <n v="0"/>
    <n v="5997000"/>
  </r>
  <r>
    <x v="0"/>
    <x v="35"/>
    <x v="286"/>
    <x v="382"/>
    <n v="28558000"/>
    <n v="37253000"/>
    <n v="0"/>
    <n v="20000000"/>
    <n v="85811000"/>
  </r>
  <r>
    <x v="0"/>
    <x v="35"/>
    <x v="286"/>
    <x v="383"/>
    <n v="5950000"/>
    <n v="9885000"/>
    <n v="0"/>
    <n v="0"/>
    <n v="15835000"/>
  </r>
  <r>
    <x v="0"/>
    <x v="35"/>
    <x v="287"/>
    <x v="0"/>
    <n v="32366000"/>
    <n v="14103000"/>
    <n v="0"/>
    <n v="0"/>
    <n v="46469000"/>
  </r>
  <r>
    <x v="0"/>
    <x v="35"/>
    <x v="287"/>
    <x v="380"/>
    <n v="48998000"/>
    <n v="83795000"/>
    <n v="0"/>
    <n v="53100000"/>
    <n v="185893000"/>
  </r>
  <r>
    <x v="0"/>
    <x v="35"/>
    <x v="287"/>
    <x v="382"/>
    <n v="0"/>
    <n v="774000"/>
    <n v="0"/>
    <n v="0"/>
    <n v="774000"/>
  </r>
  <r>
    <x v="0"/>
    <x v="35"/>
    <x v="287"/>
    <x v="383"/>
    <n v="0"/>
    <n v="750000"/>
    <n v="0"/>
    <n v="0"/>
    <n v="750000"/>
  </r>
  <r>
    <x v="0"/>
    <x v="35"/>
    <x v="288"/>
    <x v="0"/>
    <n v="52122000"/>
    <n v="15330000"/>
    <n v="0"/>
    <n v="0"/>
    <n v="67452000"/>
  </r>
  <r>
    <x v="0"/>
    <x v="35"/>
    <x v="288"/>
    <x v="380"/>
    <n v="116000000"/>
    <n v="120310000"/>
    <n v="0"/>
    <n v="39050000"/>
    <n v="275360000"/>
  </r>
  <r>
    <x v="0"/>
    <x v="35"/>
    <x v="288"/>
    <x v="382"/>
    <n v="300000"/>
    <n v="2712000"/>
    <n v="0"/>
    <n v="0"/>
    <n v="3012000"/>
  </r>
  <r>
    <x v="0"/>
    <x v="35"/>
    <x v="288"/>
    <x v="383"/>
    <n v="400000"/>
    <n v="969000"/>
    <n v="0"/>
    <n v="0"/>
    <n v="1369000"/>
  </r>
  <r>
    <x v="0"/>
    <x v="35"/>
    <x v="289"/>
    <x v="0"/>
    <n v="73741000"/>
    <n v="14438000"/>
    <n v="0"/>
    <n v="0"/>
    <n v="88179000"/>
  </r>
  <r>
    <x v="0"/>
    <x v="35"/>
    <x v="289"/>
    <x v="380"/>
    <n v="284229000"/>
    <n v="292543000"/>
    <n v="0"/>
    <n v="48250000"/>
    <n v="625022000"/>
  </r>
  <r>
    <x v="0"/>
    <x v="35"/>
    <x v="289"/>
    <x v="382"/>
    <n v="0"/>
    <n v="6171000"/>
    <n v="0"/>
    <n v="0"/>
    <n v="6171000"/>
  </r>
  <r>
    <x v="0"/>
    <x v="35"/>
    <x v="289"/>
    <x v="383"/>
    <n v="0"/>
    <n v="6427000"/>
    <n v="0"/>
    <n v="0"/>
    <n v="6427000"/>
  </r>
  <r>
    <x v="0"/>
    <x v="35"/>
    <x v="290"/>
    <x v="0"/>
    <n v="192529000"/>
    <n v="58830000"/>
    <n v="0"/>
    <n v="0"/>
    <n v="251359000"/>
  </r>
  <r>
    <x v="0"/>
    <x v="35"/>
    <x v="290"/>
    <x v="11"/>
    <n v="929000"/>
    <n v="29000"/>
    <n v="0"/>
    <n v="0"/>
    <n v="958000"/>
  </r>
  <r>
    <x v="0"/>
    <x v="35"/>
    <x v="290"/>
    <x v="380"/>
    <n v="451990000"/>
    <n v="154666000"/>
    <n v="0"/>
    <n v="66100000"/>
    <n v="672756000"/>
  </r>
  <r>
    <x v="0"/>
    <x v="35"/>
    <x v="290"/>
    <x v="382"/>
    <n v="5826000"/>
    <n v="5054000"/>
    <n v="0"/>
    <n v="25000000"/>
    <n v="35880000"/>
  </r>
  <r>
    <x v="0"/>
    <x v="35"/>
    <x v="290"/>
    <x v="383"/>
    <n v="3891000"/>
    <n v="2338000"/>
    <n v="0"/>
    <n v="0"/>
    <n v="6229000"/>
  </r>
  <r>
    <x v="0"/>
    <x v="35"/>
    <x v="291"/>
    <x v="0"/>
    <n v="31404000"/>
    <n v="42188000"/>
    <n v="0"/>
    <n v="0"/>
    <n v="73592000"/>
  </r>
  <r>
    <x v="0"/>
    <x v="35"/>
    <x v="291"/>
    <x v="380"/>
    <n v="116259000"/>
    <n v="94332000"/>
    <n v="0"/>
    <n v="30200000"/>
    <n v="240791000"/>
  </r>
  <r>
    <x v="0"/>
    <x v="35"/>
    <x v="291"/>
    <x v="382"/>
    <n v="596000"/>
    <n v="374000"/>
    <n v="0"/>
    <n v="0"/>
    <n v="970000"/>
  </r>
  <r>
    <x v="0"/>
    <x v="35"/>
    <x v="291"/>
    <x v="383"/>
    <n v="0"/>
    <n v="1074000"/>
    <n v="0"/>
    <n v="0"/>
    <n v="1074000"/>
  </r>
  <r>
    <x v="0"/>
    <x v="35"/>
    <x v="292"/>
    <x v="0"/>
    <n v="62420000"/>
    <n v="9017000"/>
    <n v="0"/>
    <n v="0"/>
    <n v="71437000"/>
  </r>
  <r>
    <x v="0"/>
    <x v="35"/>
    <x v="292"/>
    <x v="380"/>
    <n v="88787000"/>
    <n v="38828000"/>
    <n v="0"/>
    <n v="4500000"/>
    <n v="132115000"/>
  </r>
  <r>
    <x v="0"/>
    <x v="35"/>
    <x v="292"/>
    <x v="382"/>
    <n v="0"/>
    <n v="1045000"/>
    <n v="0"/>
    <n v="0"/>
    <n v="1045000"/>
  </r>
  <r>
    <x v="0"/>
    <x v="35"/>
    <x v="292"/>
    <x v="383"/>
    <n v="0"/>
    <n v="876000"/>
    <n v="0"/>
    <n v="0"/>
    <n v="876000"/>
  </r>
  <r>
    <x v="0"/>
    <x v="35"/>
    <x v="293"/>
    <x v="0"/>
    <n v="104977000"/>
    <n v="150241000"/>
    <n v="0"/>
    <n v="0"/>
    <n v="255218000"/>
  </r>
  <r>
    <x v="0"/>
    <x v="35"/>
    <x v="293"/>
    <x v="11"/>
    <n v="854000"/>
    <n v="5193000"/>
    <n v="0"/>
    <n v="0"/>
    <n v="6047000"/>
  </r>
  <r>
    <x v="0"/>
    <x v="35"/>
    <x v="293"/>
    <x v="380"/>
    <n v="244354000"/>
    <n v="278080000"/>
    <n v="0"/>
    <n v="127550000"/>
    <n v="649984000"/>
  </r>
  <r>
    <x v="0"/>
    <x v="35"/>
    <x v="293"/>
    <x v="381"/>
    <n v="11432000"/>
    <n v="0"/>
    <n v="0"/>
    <n v="0"/>
    <n v="11432000"/>
  </r>
  <r>
    <x v="0"/>
    <x v="35"/>
    <x v="293"/>
    <x v="382"/>
    <n v="0"/>
    <n v="1067000"/>
    <n v="0"/>
    <n v="0"/>
    <n v="1067000"/>
  </r>
  <r>
    <x v="0"/>
    <x v="35"/>
    <x v="293"/>
    <x v="383"/>
    <n v="1235000"/>
    <n v="1326000"/>
    <n v="0"/>
    <n v="0"/>
    <n v="2561000"/>
  </r>
  <r>
    <x v="0"/>
    <x v="35"/>
    <x v="294"/>
    <x v="0"/>
    <n v="19162000"/>
    <n v="6188000"/>
    <n v="0"/>
    <n v="21000000"/>
    <n v="46350000"/>
  </r>
  <r>
    <x v="0"/>
    <x v="35"/>
    <x v="294"/>
    <x v="380"/>
    <n v="46317000"/>
    <n v="35415000"/>
    <n v="0"/>
    <n v="3200000"/>
    <n v="84932000"/>
  </r>
  <r>
    <x v="0"/>
    <x v="35"/>
    <x v="294"/>
    <x v="381"/>
    <n v="2777000"/>
    <n v="0"/>
    <n v="0"/>
    <n v="0"/>
    <n v="2777000"/>
  </r>
  <r>
    <x v="0"/>
    <x v="35"/>
    <x v="295"/>
    <x v="0"/>
    <n v="114049000"/>
    <n v="96887000"/>
    <n v="0"/>
    <n v="0"/>
    <n v="210936000"/>
  </r>
  <r>
    <x v="0"/>
    <x v="35"/>
    <x v="295"/>
    <x v="11"/>
    <n v="74139000"/>
    <n v="4608000"/>
    <n v="0"/>
    <n v="0"/>
    <n v="78747000"/>
  </r>
  <r>
    <x v="0"/>
    <x v="35"/>
    <x v="295"/>
    <x v="380"/>
    <n v="308904000"/>
    <n v="183490000"/>
    <n v="0"/>
    <n v="94120000"/>
    <n v="586514000"/>
  </r>
  <r>
    <x v="0"/>
    <x v="35"/>
    <x v="295"/>
    <x v="382"/>
    <n v="10454000"/>
    <n v="1751000"/>
    <n v="0"/>
    <n v="30000000"/>
    <n v="42205000"/>
  </r>
  <r>
    <x v="0"/>
    <x v="35"/>
    <x v="295"/>
    <x v="383"/>
    <n v="9517000"/>
    <n v="1340000"/>
    <n v="0"/>
    <n v="0"/>
    <n v="10857000"/>
  </r>
  <r>
    <x v="0"/>
    <x v="35"/>
    <x v="296"/>
    <x v="0"/>
    <n v="180340000"/>
    <n v="77859000"/>
    <n v="0"/>
    <n v="0"/>
    <n v="258199000"/>
  </r>
  <r>
    <x v="0"/>
    <x v="35"/>
    <x v="296"/>
    <x v="11"/>
    <n v="20467000"/>
    <n v="100405000"/>
    <n v="0"/>
    <n v="44500000"/>
    <n v="165372000"/>
  </r>
  <r>
    <x v="0"/>
    <x v="35"/>
    <x v="296"/>
    <x v="380"/>
    <n v="582484000"/>
    <n v="158625000"/>
    <n v="0"/>
    <n v="12000000"/>
    <n v="753109000"/>
  </r>
  <r>
    <x v="0"/>
    <x v="35"/>
    <x v="296"/>
    <x v="381"/>
    <n v="25174000"/>
    <n v="1662000"/>
    <n v="0"/>
    <n v="0"/>
    <n v="26836000"/>
  </r>
  <r>
    <x v="0"/>
    <x v="35"/>
    <x v="296"/>
    <x v="382"/>
    <n v="14336000"/>
    <n v="50408000"/>
    <n v="0"/>
    <n v="50000000"/>
    <n v="114744000"/>
  </r>
  <r>
    <x v="0"/>
    <x v="35"/>
    <x v="296"/>
    <x v="383"/>
    <n v="6139000"/>
    <n v="13487000"/>
    <n v="0"/>
    <n v="0"/>
    <n v="19626000"/>
  </r>
  <r>
    <x v="0"/>
    <x v="35"/>
    <x v="297"/>
    <x v="380"/>
    <n v="32662000"/>
    <n v="163660000"/>
    <n v="0"/>
    <n v="2100000"/>
    <n v="198422000"/>
  </r>
  <r>
    <x v="0"/>
    <x v="35"/>
    <x v="298"/>
    <x v="0"/>
    <n v="21223000"/>
    <n v="14587000"/>
    <n v="0"/>
    <n v="0"/>
    <n v="35810000"/>
  </r>
  <r>
    <x v="0"/>
    <x v="35"/>
    <x v="298"/>
    <x v="380"/>
    <n v="47338000"/>
    <n v="133711000"/>
    <n v="0"/>
    <n v="5000000"/>
    <n v="186049000"/>
  </r>
  <r>
    <x v="0"/>
    <x v="35"/>
    <x v="298"/>
    <x v="382"/>
    <n v="467000"/>
    <n v="2998000"/>
    <n v="0"/>
    <n v="0"/>
    <n v="3465000"/>
  </r>
  <r>
    <x v="0"/>
    <x v="35"/>
    <x v="298"/>
    <x v="383"/>
    <n v="0"/>
    <n v="482000"/>
    <n v="0"/>
    <n v="0"/>
    <n v="482000"/>
  </r>
  <r>
    <x v="0"/>
    <x v="35"/>
    <x v="299"/>
    <x v="0"/>
    <n v="54054000"/>
    <n v="33710000"/>
    <n v="0"/>
    <n v="0"/>
    <n v="87764000"/>
  </r>
  <r>
    <x v="0"/>
    <x v="35"/>
    <x v="299"/>
    <x v="11"/>
    <n v="10953000"/>
    <n v="1645000"/>
    <n v="0"/>
    <n v="0"/>
    <n v="12598000"/>
  </r>
  <r>
    <x v="0"/>
    <x v="35"/>
    <x v="299"/>
    <x v="380"/>
    <n v="236370000"/>
    <n v="423198000"/>
    <n v="0"/>
    <n v="86300000"/>
    <n v="745868000"/>
  </r>
  <r>
    <x v="0"/>
    <x v="35"/>
    <x v="299"/>
    <x v="381"/>
    <n v="9358000"/>
    <n v="1942000"/>
    <n v="0"/>
    <n v="0"/>
    <n v="11300000"/>
  </r>
  <r>
    <x v="0"/>
    <x v="35"/>
    <x v="299"/>
    <x v="382"/>
    <n v="3096000"/>
    <n v="2265000"/>
    <n v="0"/>
    <n v="0"/>
    <n v="5361000"/>
  </r>
  <r>
    <x v="0"/>
    <x v="35"/>
    <x v="299"/>
    <x v="383"/>
    <n v="350000"/>
    <n v="1013000"/>
    <n v="0"/>
    <n v="0"/>
    <n v="1363000"/>
  </r>
  <r>
    <x v="0"/>
    <x v="35"/>
    <x v="300"/>
    <x v="0"/>
    <n v="22000000"/>
    <n v="32055000"/>
    <n v="0"/>
    <n v="0"/>
    <n v="54055000"/>
  </r>
  <r>
    <x v="0"/>
    <x v="35"/>
    <x v="300"/>
    <x v="380"/>
    <n v="48232000"/>
    <n v="82241000"/>
    <n v="0"/>
    <n v="3100000"/>
    <n v="133573000"/>
  </r>
  <r>
    <x v="0"/>
    <x v="35"/>
    <x v="300"/>
    <x v="382"/>
    <n v="0"/>
    <n v="2030000"/>
    <n v="0"/>
    <n v="0"/>
    <n v="2030000"/>
  </r>
  <r>
    <x v="0"/>
    <x v="35"/>
    <x v="300"/>
    <x v="383"/>
    <n v="0"/>
    <n v="714000"/>
    <n v="0"/>
    <n v="0"/>
    <n v="714000"/>
  </r>
  <r>
    <x v="0"/>
    <x v="35"/>
    <x v="301"/>
    <x v="0"/>
    <n v="11517000"/>
    <n v="5453000"/>
    <n v="0"/>
    <n v="0"/>
    <n v="16970000"/>
  </r>
  <r>
    <x v="0"/>
    <x v="35"/>
    <x v="301"/>
    <x v="380"/>
    <n v="31485000"/>
    <n v="87196000"/>
    <n v="0"/>
    <n v="32600000"/>
    <n v="151281000"/>
  </r>
  <r>
    <x v="0"/>
    <x v="35"/>
    <x v="301"/>
    <x v="382"/>
    <n v="0"/>
    <n v="819000"/>
    <n v="0"/>
    <n v="0"/>
    <n v="819000"/>
  </r>
  <r>
    <x v="0"/>
    <x v="35"/>
    <x v="301"/>
    <x v="383"/>
    <n v="0"/>
    <n v="398000"/>
    <n v="0"/>
    <n v="0"/>
    <n v="398000"/>
  </r>
  <r>
    <x v="0"/>
    <x v="35"/>
    <x v="302"/>
    <x v="0"/>
    <n v="24727000"/>
    <n v="3342000"/>
    <n v="0"/>
    <n v="15000000"/>
    <n v="43069000"/>
  </r>
  <r>
    <x v="0"/>
    <x v="35"/>
    <x v="302"/>
    <x v="380"/>
    <n v="58110000"/>
    <n v="98263000"/>
    <n v="0"/>
    <n v="5600000"/>
    <n v="161973000"/>
  </r>
  <r>
    <x v="0"/>
    <x v="35"/>
    <x v="302"/>
    <x v="381"/>
    <n v="140000"/>
    <n v="0"/>
    <n v="0"/>
    <n v="0"/>
    <n v="140000"/>
  </r>
  <r>
    <x v="0"/>
    <x v="35"/>
    <x v="302"/>
    <x v="382"/>
    <n v="0"/>
    <n v="676000"/>
    <n v="0"/>
    <n v="10000000"/>
    <n v="10676000"/>
  </r>
  <r>
    <x v="0"/>
    <x v="35"/>
    <x v="302"/>
    <x v="383"/>
    <n v="0"/>
    <n v="269000"/>
    <n v="0"/>
    <n v="0"/>
    <n v="269000"/>
  </r>
  <r>
    <x v="0"/>
    <x v="35"/>
    <x v="303"/>
    <x v="0"/>
    <n v="51840000"/>
    <n v="5872000"/>
    <n v="0"/>
    <n v="0"/>
    <n v="57712000"/>
  </r>
  <r>
    <x v="0"/>
    <x v="35"/>
    <x v="303"/>
    <x v="380"/>
    <n v="33425000"/>
    <n v="73719000"/>
    <n v="0"/>
    <n v="11000000"/>
    <n v="118144000"/>
  </r>
  <r>
    <x v="0"/>
    <x v="35"/>
    <x v="303"/>
    <x v="382"/>
    <n v="0"/>
    <n v="1434000"/>
    <n v="0"/>
    <n v="15000000"/>
    <n v="16434000"/>
  </r>
  <r>
    <x v="0"/>
    <x v="35"/>
    <x v="303"/>
    <x v="383"/>
    <n v="0"/>
    <n v="900000"/>
    <n v="0"/>
    <n v="10000000"/>
    <n v="10900000"/>
  </r>
  <r>
    <x v="0"/>
    <x v="35"/>
    <x v="304"/>
    <x v="0"/>
    <n v="29910000"/>
    <n v="6567000"/>
    <n v="0"/>
    <n v="0"/>
    <n v="36477000"/>
  </r>
  <r>
    <x v="0"/>
    <x v="35"/>
    <x v="304"/>
    <x v="11"/>
    <n v="0"/>
    <n v="1231000"/>
    <n v="0"/>
    <n v="0"/>
    <n v="1231000"/>
  </r>
  <r>
    <x v="0"/>
    <x v="35"/>
    <x v="304"/>
    <x v="380"/>
    <n v="103250000"/>
    <n v="99845000"/>
    <n v="0"/>
    <n v="49922000"/>
    <n v="253017000"/>
  </r>
  <r>
    <x v="0"/>
    <x v="35"/>
    <x v="304"/>
    <x v="382"/>
    <n v="150000"/>
    <n v="1552000"/>
    <n v="0"/>
    <n v="0"/>
    <n v="1702000"/>
  </r>
  <r>
    <x v="0"/>
    <x v="35"/>
    <x v="304"/>
    <x v="383"/>
    <n v="150000"/>
    <n v="1235000"/>
    <n v="0"/>
    <n v="0"/>
    <n v="1385000"/>
  </r>
  <r>
    <x v="0"/>
    <x v="35"/>
    <x v="305"/>
    <x v="0"/>
    <n v="31270000"/>
    <n v="3702000"/>
    <n v="0"/>
    <n v="0"/>
    <n v="34972000"/>
  </r>
  <r>
    <x v="0"/>
    <x v="35"/>
    <x v="305"/>
    <x v="380"/>
    <n v="40460000"/>
    <n v="61413000"/>
    <n v="0"/>
    <n v="9000000"/>
    <n v="110873000"/>
  </r>
  <r>
    <x v="0"/>
    <x v="35"/>
    <x v="305"/>
    <x v="382"/>
    <n v="0"/>
    <n v="709000"/>
    <n v="0"/>
    <n v="20300000"/>
    <n v="21009000"/>
  </r>
  <r>
    <x v="0"/>
    <x v="35"/>
    <x v="305"/>
    <x v="383"/>
    <n v="643000"/>
    <n v="392000"/>
    <n v="0"/>
    <n v="0"/>
    <n v="1035000"/>
  </r>
  <r>
    <x v="0"/>
    <x v="35"/>
    <x v="306"/>
    <x v="0"/>
    <n v="110247000"/>
    <n v="36034000"/>
    <n v="0"/>
    <n v="0"/>
    <n v="146281000"/>
  </r>
  <r>
    <x v="0"/>
    <x v="35"/>
    <x v="306"/>
    <x v="11"/>
    <n v="3371000"/>
    <n v="1980000"/>
    <n v="0"/>
    <n v="0"/>
    <n v="5351000"/>
  </r>
  <r>
    <x v="0"/>
    <x v="35"/>
    <x v="306"/>
    <x v="380"/>
    <n v="322238000"/>
    <n v="167827000"/>
    <n v="0"/>
    <n v="80000000"/>
    <n v="570065000"/>
  </r>
  <r>
    <x v="0"/>
    <x v="35"/>
    <x v="306"/>
    <x v="381"/>
    <n v="16209000"/>
    <n v="1427000"/>
    <n v="0"/>
    <n v="0"/>
    <n v="17636000"/>
  </r>
  <r>
    <x v="0"/>
    <x v="35"/>
    <x v="306"/>
    <x v="382"/>
    <n v="1754000"/>
    <n v="5859000"/>
    <n v="0"/>
    <n v="0"/>
    <n v="7613000"/>
  </r>
  <r>
    <x v="0"/>
    <x v="35"/>
    <x v="306"/>
    <x v="383"/>
    <n v="801000"/>
    <n v="737000"/>
    <n v="0"/>
    <n v="0"/>
    <n v="1538000"/>
  </r>
  <r>
    <x v="0"/>
    <x v="35"/>
    <x v="307"/>
    <x v="0"/>
    <n v="53945000"/>
    <n v="15732000"/>
    <n v="0"/>
    <n v="0"/>
    <n v="69677000"/>
  </r>
  <r>
    <x v="0"/>
    <x v="35"/>
    <x v="307"/>
    <x v="380"/>
    <n v="83295000"/>
    <n v="63934000"/>
    <n v="0"/>
    <n v="29400000"/>
    <n v="176629000"/>
  </r>
  <r>
    <x v="0"/>
    <x v="35"/>
    <x v="307"/>
    <x v="381"/>
    <n v="0"/>
    <n v="1144000"/>
    <n v="0"/>
    <n v="0"/>
    <n v="1144000"/>
  </r>
  <r>
    <x v="0"/>
    <x v="35"/>
    <x v="307"/>
    <x v="383"/>
    <n v="3209000"/>
    <n v="2907000"/>
    <n v="0"/>
    <n v="5000000"/>
    <n v="11116000"/>
  </r>
  <r>
    <x v="0"/>
    <x v="35"/>
    <x v="307"/>
    <x v="385"/>
    <n v="10791000"/>
    <n v="18034000"/>
    <n v="0"/>
    <n v="0"/>
    <n v="28825000"/>
  </r>
  <r>
    <x v="0"/>
    <x v="35"/>
    <x v="308"/>
    <x v="0"/>
    <n v="8590000"/>
    <n v="4871000"/>
    <n v="0"/>
    <n v="0"/>
    <n v="13461000"/>
  </r>
  <r>
    <x v="0"/>
    <x v="35"/>
    <x v="308"/>
    <x v="380"/>
    <n v="20033000"/>
    <n v="23536000"/>
    <n v="0"/>
    <n v="10030000"/>
    <n v="53599000"/>
  </r>
  <r>
    <x v="0"/>
    <x v="35"/>
    <x v="308"/>
    <x v="382"/>
    <n v="0"/>
    <n v="436000"/>
    <n v="0"/>
    <n v="0"/>
    <n v="436000"/>
  </r>
  <r>
    <x v="0"/>
    <x v="35"/>
    <x v="309"/>
    <x v="0"/>
    <n v="80631000"/>
    <n v="29560000"/>
    <n v="0"/>
    <n v="0"/>
    <n v="110191000"/>
  </r>
  <r>
    <x v="0"/>
    <x v="35"/>
    <x v="309"/>
    <x v="380"/>
    <n v="219212000"/>
    <n v="153941000"/>
    <n v="0"/>
    <n v="49050000"/>
    <n v="422203000"/>
  </r>
  <r>
    <x v="0"/>
    <x v="35"/>
    <x v="309"/>
    <x v="381"/>
    <n v="0"/>
    <n v="5259000"/>
    <n v="0"/>
    <n v="0"/>
    <n v="5259000"/>
  </r>
  <r>
    <x v="0"/>
    <x v="35"/>
    <x v="309"/>
    <x v="382"/>
    <n v="0"/>
    <n v="12507000"/>
    <n v="0"/>
    <n v="0"/>
    <n v="12507000"/>
  </r>
  <r>
    <x v="0"/>
    <x v="35"/>
    <x v="309"/>
    <x v="383"/>
    <n v="0"/>
    <n v="2712000"/>
    <n v="0"/>
    <n v="0"/>
    <n v="2712000"/>
  </r>
  <r>
    <x v="0"/>
    <x v="35"/>
    <x v="310"/>
    <x v="0"/>
    <n v="180661000"/>
    <n v="51309000"/>
    <n v="0"/>
    <n v="0"/>
    <n v="231970000"/>
  </r>
  <r>
    <x v="0"/>
    <x v="35"/>
    <x v="310"/>
    <x v="11"/>
    <n v="10228000"/>
    <n v="431000"/>
    <n v="0"/>
    <n v="0"/>
    <n v="10659000"/>
  </r>
  <r>
    <x v="0"/>
    <x v="35"/>
    <x v="310"/>
    <x v="380"/>
    <n v="336095000"/>
    <n v="219890000"/>
    <n v="0"/>
    <n v="133515000"/>
    <n v="689500000"/>
  </r>
  <r>
    <x v="0"/>
    <x v="35"/>
    <x v="310"/>
    <x v="381"/>
    <n v="25393000"/>
    <n v="2430000"/>
    <n v="0"/>
    <n v="0"/>
    <n v="27823000"/>
  </r>
  <r>
    <x v="0"/>
    <x v="35"/>
    <x v="310"/>
    <x v="382"/>
    <n v="6395000"/>
    <n v="11854000"/>
    <n v="0"/>
    <n v="0"/>
    <n v="18249000"/>
  </r>
  <r>
    <x v="0"/>
    <x v="35"/>
    <x v="310"/>
    <x v="383"/>
    <n v="1213000"/>
    <n v="2033000"/>
    <n v="0"/>
    <n v="0"/>
    <n v="3246000"/>
  </r>
  <r>
    <x v="0"/>
    <x v="35"/>
    <x v="311"/>
    <x v="0"/>
    <n v="17507000"/>
    <n v="15340000"/>
    <n v="0"/>
    <n v="400000"/>
    <n v="33247000"/>
  </r>
  <r>
    <x v="0"/>
    <x v="35"/>
    <x v="311"/>
    <x v="11"/>
    <n v="0"/>
    <n v="14940000"/>
    <n v="0"/>
    <n v="0"/>
    <n v="14940000"/>
  </r>
  <r>
    <x v="0"/>
    <x v="35"/>
    <x v="311"/>
    <x v="380"/>
    <n v="53676000"/>
    <n v="112341000"/>
    <n v="0"/>
    <n v="38600000"/>
    <n v="204617000"/>
  </r>
  <r>
    <x v="0"/>
    <x v="35"/>
    <x v="311"/>
    <x v="381"/>
    <n v="0"/>
    <n v="898000"/>
    <n v="0"/>
    <n v="0"/>
    <n v="898000"/>
  </r>
  <r>
    <x v="0"/>
    <x v="35"/>
    <x v="311"/>
    <x v="382"/>
    <n v="0"/>
    <n v="2023000"/>
    <n v="0"/>
    <n v="0"/>
    <n v="2023000"/>
  </r>
  <r>
    <x v="0"/>
    <x v="35"/>
    <x v="311"/>
    <x v="383"/>
    <n v="0"/>
    <n v="810000"/>
    <n v="0"/>
    <n v="0"/>
    <n v="810000"/>
  </r>
  <r>
    <x v="0"/>
    <x v="35"/>
    <x v="312"/>
    <x v="0"/>
    <n v="27106000"/>
    <n v="51742000"/>
    <n v="0"/>
    <n v="0"/>
    <n v="78848000"/>
  </r>
  <r>
    <x v="0"/>
    <x v="35"/>
    <x v="312"/>
    <x v="11"/>
    <n v="0"/>
    <n v="867000"/>
    <n v="0"/>
    <n v="0"/>
    <n v="867000"/>
  </r>
  <r>
    <x v="0"/>
    <x v="35"/>
    <x v="312"/>
    <x v="380"/>
    <n v="192257000"/>
    <n v="180380000"/>
    <n v="0"/>
    <n v="11100000"/>
    <n v="383737000"/>
  </r>
  <r>
    <x v="0"/>
    <x v="35"/>
    <x v="312"/>
    <x v="381"/>
    <n v="30000"/>
    <n v="406000"/>
    <n v="0"/>
    <n v="0"/>
    <n v="436000"/>
  </r>
  <r>
    <x v="0"/>
    <x v="35"/>
    <x v="312"/>
    <x v="382"/>
    <n v="100000"/>
    <n v="29955000"/>
    <n v="0"/>
    <n v="10051000"/>
    <n v="40106000"/>
  </r>
  <r>
    <x v="0"/>
    <x v="35"/>
    <x v="312"/>
    <x v="383"/>
    <n v="98000"/>
    <n v="864000"/>
    <n v="0"/>
    <n v="0"/>
    <n v="962000"/>
  </r>
  <r>
    <x v="0"/>
    <x v="35"/>
    <x v="313"/>
    <x v="0"/>
    <n v="79209000"/>
    <n v="29348000"/>
    <n v="0"/>
    <n v="0"/>
    <n v="108557000"/>
  </r>
  <r>
    <x v="0"/>
    <x v="35"/>
    <x v="313"/>
    <x v="380"/>
    <n v="229316000"/>
    <n v="334657000"/>
    <n v="0"/>
    <n v="61300000"/>
    <n v="625273000"/>
  </r>
  <r>
    <x v="0"/>
    <x v="35"/>
    <x v="313"/>
    <x v="381"/>
    <n v="500000"/>
    <n v="1998000"/>
    <n v="0"/>
    <n v="0"/>
    <n v="2498000"/>
  </r>
  <r>
    <x v="0"/>
    <x v="35"/>
    <x v="313"/>
    <x v="382"/>
    <n v="1500000"/>
    <n v="7804000"/>
    <n v="0"/>
    <n v="0"/>
    <n v="9304000"/>
  </r>
  <r>
    <x v="0"/>
    <x v="35"/>
    <x v="313"/>
    <x v="383"/>
    <n v="1500000"/>
    <n v="6585000"/>
    <n v="0"/>
    <n v="0"/>
    <n v="8085000"/>
  </r>
  <r>
    <x v="0"/>
    <x v="35"/>
    <x v="314"/>
    <x v="0"/>
    <n v="68326000"/>
    <n v="33302000"/>
    <n v="0"/>
    <n v="0"/>
    <n v="101628000"/>
  </r>
  <r>
    <x v="0"/>
    <x v="35"/>
    <x v="314"/>
    <x v="380"/>
    <n v="165184000"/>
    <n v="152363000"/>
    <n v="0"/>
    <n v="15450000"/>
    <n v="332997000"/>
  </r>
  <r>
    <x v="0"/>
    <x v="35"/>
    <x v="314"/>
    <x v="381"/>
    <n v="0"/>
    <n v="2934000"/>
    <n v="0"/>
    <n v="0"/>
    <n v="2934000"/>
  </r>
  <r>
    <x v="0"/>
    <x v="35"/>
    <x v="314"/>
    <x v="382"/>
    <n v="0"/>
    <n v="6217000"/>
    <n v="0"/>
    <n v="1000000"/>
    <n v="7217000"/>
  </r>
  <r>
    <x v="0"/>
    <x v="35"/>
    <x v="314"/>
    <x v="383"/>
    <n v="0"/>
    <n v="3091000"/>
    <n v="0"/>
    <n v="10000000"/>
    <n v="13091000"/>
  </r>
  <r>
    <x v="0"/>
    <x v="35"/>
    <x v="315"/>
    <x v="0"/>
    <n v="10713000"/>
    <n v="14495000"/>
    <n v="0"/>
    <n v="0"/>
    <n v="25208000"/>
  </r>
  <r>
    <x v="0"/>
    <x v="35"/>
    <x v="315"/>
    <x v="11"/>
    <n v="2000"/>
    <n v="840000"/>
    <n v="0"/>
    <n v="0"/>
    <n v="842000"/>
  </r>
  <r>
    <x v="0"/>
    <x v="35"/>
    <x v="315"/>
    <x v="380"/>
    <n v="18906000"/>
    <n v="21748000"/>
    <n v="0"/>
    <n v="2000000"/>
    <n v="42654000"/>
  </r>
  <r>
    <x v="0"/>
    <x v="35"/>
    <x v="315"/>
    <x v="381"/>
    <n v="0"/>
    <n v="574000"/>
    <n v="0"/>
    <n v="0"/>
    <n v="574000"/>
  </r>
  <r>
    <x v="0"/>
    <x v="35"/>
    <x v="315"/>
    <x v="382"/>
    <n v="0"/>
    <n v="1872000"/>
    <n v="0"/>
    <n v="0"/>
    <n v="1872000"/>
  </r>
  <r>
    <x v="0"/>
    <x v="35"/>
    <x v="315"/>
    <x v="383"/>
    <n v="0"/>
    <n v="3737000"/>
    <n v="0"/>
    <n v="0"/>
    <n v="3737000"/>
  </r>
  <r>
    <x v="0"/>
    <x v="35"/>
    <x v="316"/>
    <x v="0"/>
    <n v="32530000"/>
    <n v="18869000"/>
    <n v="0"/>
    <n v="0"/>
    <n v="51399000"/>
  </r>
  <r>
    <x v="0"/>
    <x v="35"/>
    <x v="316"/>
    <x v="380"/>
    <n v="108685000"/>
    <n v="84529000"/>
    <n v="0"/>
    <n v="8800000"/>
    <n v="202014000"/>
  </r>
  <r>
    <x v="0"/>
    <x v="35"/>
    <x v="316"/>
    <x v="382"/>
    <n v="0"/>
    <n v="1270000"/>
    <n v="0"/>
    <n v="0"/>
    <n v="1270000"/>
  </r>
  <r>
    <x v="0"/>
    <x v="35"/>
    <x v="316"/>
    <x v="383"/>
    <n v="0"/>
    <n v="983000"/>
    <n v="0"/>
    <n v="0"/>
    <n v="983000"/>
  </r>
  <r>
    <x v="0"/>
    <x v="35"/>
    <x v="317"/>
    <x v="0"/>
    <n v="566919000"/>
    <n v="132474000"/>
    <n v="0"/>
    <n v="0"/>
    <n v="699393000"/>
  </r>
  <r>
    <x v="0"/>
    <x v="35"/>
    <x v="317"/>
    <x v="11"/>
    <n v="91293000"/>
    <n v="3477000"/>
    <n v="0"/>
    <n v="0"/>
    <n v="94770000"/>
  </r>
  <r>
    <x v="0"/>
    <x v="35"/>
    <x v="317"/>
    <x v="380"/>
    <n v="2258515000"/>
    <n v="478388000"/>
    <n v="0"/>
    <n v="1104962000"/>
    <n v="3841865000"/>
  </r>
  <r>
    <x v="0"/>
    <x v="35"/>
    <x v="317"/>
    <x v="381"/>
    <n v="12718000"/>
    <n v="964000"/>
    <n v="0"/>
    <n v="0"/>
    <n v="13682000"/>
  </r>
  <r>
    <x v="0"/>
    <x v="35"/>
    <x v="317"/>
    <x v="382"/>
    <n v="97379000"/>
    <n v="7206000"/>
    <n v="0"/>
    <n v="0"/>
    <n v="104585000"/>
  </r>
  <r>
    <x v="0"/>
    <x v="35"/>
    <x v="317"/>
    <x v="383"/>
    <n v="34303000"/>
    <n v="2001000"/>
    <n v="0"/>
    <n v="0"/>
    <n v="36304000"/>
  </r>
  <r>
    <x v="0"/>
    <x v="35"/>
    <x v="318"/>
    <x v="0"/>
    <n v="84700000"/>
    <n v="28512000"/>
    <n v="0"/>
    <n v="0"/>
    <n v="113212000"/>
  </r>
  <r>
    <x v="0"/>
    <x v="35"/>
    <x v="318"/>
    <x v="11"/>
    <n v="33904000"/>
    <n v="2599000"/>
    <n v="0"/>
    <n v="0"/>
    <n v="36503000"/>
  </r>
  <r>
    <x v="0"/>
    <x v="35"/>
    <x v="318"/>
    <x v="380"/>
    <n v="382578000"/>
    <n v="64372000"/>
    <n v="0"/>
    <n v="40322000"/>
    <n v="487272000"/>
  </r>
  <r>
    <x v="0"/>
    <x v="35"/>
    <x v="318"/>
    <x v="381"/>
    <n v="14930000"/>
    <n v="2035000"/>
    <n v="0"/>
    <n v="0"/>
    <n v="16965000"/>
  </r>
  <r>
    <x v="0"/>
    <x v="35"/>
    <x v="318"/>
    <x v="382"/>
    <n v="11233000"/>
    <n v="3713000"/>
    <n v="0"/>
    <n v="0"/>
    <n v="14946000"/>
  </r>
  <r>
    <x v="0"/>
    <x v="35"/>
    <x v="318"/>
    <x v="383"/>
    <n v="5665000"/>
    <n v="1554000"/>
    <n v="0"/>
    <n v="0"/>
    <n v="7219000"/>
  </r>
  <r>
    <x v="0"/>
    <x v="35"/>
    <x v="319"/>
    <x v="0"/>
    <n v="37851000"/>
    <n v="7090000"/>
    <n v="0"/>
    <n v="0"/>
    <n v="44941000"/>
  </r>
  <r>
    <x v="0"/>
    <x v="35"/>
    <x v="319"/>
    <x v="380"/>
    <n v="87237000"/>
    <n v="74383000"/>
    <n v="0"/>
    <n v="10500000"/>
    <n v="172120000"/>
  </r>
  <r>
    <x v="0"/>
    <x v="35"/>
    <x v="319"/>
    <x v="382"/>
    <n v="0"/>
    <n v="830000"/>
    <n v="0"/>
    <n v="0"/>
    <n v="830000"/>
  </r>
  <r>
    <x v="0"/>
    <x v="35"/>
    <x v="319"/>
    <x v="383"/>
    <n v="0"/>
    <n v="830000"/>
    <n v="0"/>
    <n v="0"/>
    <n v="830000"/>
  </r>
  <r>
    <x v="0"/>
    <x v="35"/>
    <x v="320"/>
    <x v="0"/>
    <n v="39530000"/>
    <n v="8738000"/>
    <n v="0"/>
    <n v="0"/>
    <n v="48268000"/>
  </r>
  <r>
    <x v="0"/>
    <x v="35"/>
    <x v="320"/>
    <x v="380"/>
    <n v="68967000"/>
    <n v="27508000"/>
    <n v="0"/>
    <n v="2500000"/>
    <n v="98975000"/>
  </r>
  <r>
    <x v="1"/>
    <x v="35"/>
    <x v="204"/>
    <x v="0"/>
    <n v="1285888000"/>
    <n v="519376000"/>
    <n v="0"/>
    <n v="0"/>
    <n v="1805264000"/>
  </r>
  <r>
    <x v="1"/>
    <x v="35"/>
    <x v="204"/>
    <x v="11"/>
    <n v="471652000"/>
    <n v="13860000"/>
    <n v="0"/>
    <n v="0"/>
    <n v="485512000"/>
  </r>
  <r>
    <x v="1"/>
    <x v="35"/>
    <x v="204"/>
    <x v="380"/>
    <n v="6917948000"/>
    <n v="2215169000"/>
    <n v="0"/>
    <n v="769140000"/>
    <n v="9902257000"/>
  </r>
  <r>
    <x v="1"/>
    <x v="35"/>
    <x v="204"/>
    <x v="381"/>
    <n v="991431000"/>
    <n v="295973000"/>
    <n v="0"/>
    <n v="0"/>
    <n v="1287404000"/>
  </r>
  <r>
    <x v="1"/>
    <x v="35"/>
    <x v="204"/>
    <x v="382"/>
    <n v="476536000"/>
    <n v="277367000"/>
    <n v="0"/>
    <n v="0"/>
    <n v="753903000"/>
  </r>
  <r>
    <x v="1"/>
    <x v="35"/>
    <x v="204"/>
    <x v="383"/>
    <n v="281918000"/>
    <n v="114753000"/>
    <n v="0"/>
    <n v="0"/>
    <n v="396671000"/>
  </r>
  <r>
    <x v="1"/>
    <x v="35"/>
    <x v="204"/>
    <x v="384"/>
    <n v="2512641000"/>
    <n v="3155618000"/>
    <n v="0"/>
    <n v="1203900000"/>
    <n v="6872159000"/>
  </r>
  <r>
    <x v="1"/>
    <x v="35"/>
    <x v="205"/>
    <x v="0"/>
    <n v="66811000"/>
    <n v="26491000"/>
    <n v="0"/>
    <n v="0"/>
    <n v="93302000"/>
  </r>
  <r>
    <x v="1"/>
    <x v="35"/>
    <x v="205"/>
    <x v="11"/>
    <n v="8069000"/>
    <n v="736000"/>
    <n v="0"/>
    <n v="0"/>
    <n v="8805000"/>
  </r>
  <r>
    <x v="1"/>
    <x v="35"/>
    <x v="205"/>
    <x v="380"/>
    <n v="126908000"/>
    <n v="4029000"/>
    <n v="0"/>
    <n v="3203000"/>
    <n v="134140000"/>
  </r>
  <r>
    <x v="1"/>
    <x v="35"/>
    <x v="205"/>
    <x v="381"/>
    <n v="3091000"/>
    <n v="302000"/>
    <n v="0"/>
    <n v="0"/>
    <n v="3393000"/>
  </r>
  <r>
    <x v="1"/>
    <x v="35"/>
    <x v="205"/>
    <x v="382"/>
    <n v="1353000"/>
    <n v="1198000"/>
    <n v="0"/>
    <n v="0"/>
    <n v="2551000"/>
  </r>
  <r>
    <x v="1"/>
    <x v="35"/>
    <x v="205"/>
    <x v="383"/>
    <n v="12429000"/>
    <n v="1229000"/>
    <n v="0"/>
    <n v="0"/>
    <n v="13658000"/>
  </r>
  <r>
    <x v="1"/>
    <x v="35"/>
    <x v="206"/>
    <x v="0"/>
    <n v="43901000"/>
    <n v="7984000"/>
    <n v="0"/>
    <n v="0"/>
    <n v="51885000"/>
  </r>
  <r>
    <x v="1"/>
    <x v="35"/>
    <x v="206"/>
    <x v="380"/>
    <n v="79829000"/>
    <n v="17156000"/>
    <n v="0"/>
    <n v="7721000"/>
    <n v="104706000"/>
  </r>
  <r>
    <x v="1"/>
    <x v="35"/>
    <x v="207"/>
    <x v="0"/>
    <n v="176367000"/>
    <n v="96993000"/>
    <n v="0"/>
    <n v="0"/>
    <n v="273360000"/>
  </r>
  <r>
    <x v="1"/>
    <x v="35"/>
    <x v="207"/>
    <x v="11"/>
    <n v="13468000"/>
    <n v="11975000"/>
    <n v="0"/>
    <n v="0"/>
    <n v="25443000"/>
  </r>
  <r>
    <x v="1"/>
    <x v="35"/>
    <x v="207"/>
    <x v="380"/>
    <n v="294642000"/>
    <n v="64179000"/>
    <n v="0"/>
    <n v="62534000"/>
    <n v="421355000"/>
  </r>
  <r>
    <x v="1"/>
    <x v="35"/>
    <x v="207"/>
    <x v="381"/>
    <n v="63538000"/>
    <n v="5464000"/>
    <n v="0"/>
    <n v="0"/>
    <n v="69002000"/>
  </r>
  <r>
    <x v="1"/>
    <x v="35"/>
    <x v="207"/>
    <x v="382"/>
    <n v="12812000"/>
    <n v="2744000"/>
    <n v="0"/>
    <n v="0"/>
    <n v="15556000"/>
  </r>
  <r>
    <x v="1"/>
    <x v="35"/>
    <x v="207"/>
    <x v="383"/>
    <n v="35910000"/>
    <n v="3358000"/>
    <n v="0"/>
    <n v="0"/>
    <n v="39268000"/>
  </r>
  <r>
    <x v="1"/>
    <x v="35"/>
    <x v="208"/>
    <x v="0"/>
    <n v="47261000"/>
    <n v="37423000"/>
    <n v="0"/>
    <n v="0"/>
    <n v="84684000"/>
  </r>
  <r>
    <x v="1"/>
    <x v="35"/>
    <x v="208"/>
    <x v="380"/>
    <n v="90300000"/>
    <n v="11129000"/>
    <n v="0"/>
    <n v="30000000"/>
    <n v="131429000"/>
  </r>
  <r>
    <x v="1"/>
    <x v="35"/>
    <x v="209"/>
    <x v="0"/>
    <n v="443891000"/>
    <n v="165349000"/>
    <n v="0"/>
    <n v="5830000"/>
    <n v="615070000"/>
  </r>
  <r>
    <x v="1"/>
    <x v="35"/>
    <x v="209"/>
    <x v="11"/>
    <n v="58871000"/>
    <n v="3563000"/>
    <n v="0"/>
    <n v="0"/>
    <n v="62434000"/>
  </r>
  <r>
    <x v="1"/>
    <x v="35"/>
    <x v="209"/>
    <x v="380"/>
    <n v="834712000"/>
    <n v="108283000"/>
    <n v="0"/>
    <n v="154586000"/>
    <n v="1097581000"/>
  </r>
  <r>
    <x v="1"/>
    <x v="35"/>
    <x v="209"/>
    <x v="381"/>
    <n v="23806000"/>
    <n v="5568000"/>
    <n v="0"/>
    <n v="0"/>
    <n v="29374000"/>
  </r>
  <r>
    <x v="1"/>
    <x v="35"/>
    <x v="209"/>
    <x v="382"/>
    <n v="16313000"/>
    <n v="8587000"/>
    <n v="0"/>
    <n v="0"/>
    <n v="24900000"/>
  </r>
  <r>
    <x v="1"/>
    <x v="35"/>
    <x v="209"/>
    <x v="383"/>
    <n v="11643000"/>
    <n v="1764000"/>
    <n v="0"/>
    <n v="0"/>
    <n v="13407000"/>
  </r>
  <r>
    <x v="1"/>
    <x v="35"/>
    <x v="210"/>
    <x v="0"/>
    <n v="160916000"/>
    <n v="82835000"/>
    <n v="0"/>
    <n v="40500000"/>
    <n v="284251000"/>
  </r>
  <r>
    <x v="1"/>
    <x v="35"/>
    <x v="210"/>
    <x v="11"/>
    <n v="9795000"/>
    <n v="666000"/>
    <n v="0"/>
    <n v="0"/>
    <n v="10461000"/>
  </r>
  <r>
    <x v="1"/>
    <x v="35"/>
    <x v="210"/>
    <x v="380"/>
    <n v="212589000"/>
    <n v="12281000"/>
    <n v="0"/>
    <n v="50000000"/>
    <n v="274870000"/>
  </r>
  <r>
    <x v="1"/>
    <x v="35"/>
    <x v="210"/>
    <x v="381"/>
    <n v="4103000"/>
    <n v="206000"/>
    <n v="0"/>
    <n v="0"/>
    <n v="4309000"/>
  </r>
  <r>
    <x v="1"/>
    <x v="35"/>
    <x v="210"/>
    <x v="382"/>
    <n v="8708000"/>
    <n v="435000"/>
    <n v="0"/>
    <n v="0"/>
    <n v="9143000"/>
  </r>
  <r>
    <x v="1"/>
    <x v="35"/>
    <x v="210"/>
    <x v="383"/>
    <n v="9085000"/>
    <n v="403000"/>
    <n v="0"/>
    <n v="0"/>
    <n v="9488000"/>
  </r>
  <r>
    <x v="1"/>
    <x v="35"/>
    <x v="211"/>
    <x v="0"/>
    <n v="266187000"/>
    <n v="32912000"/>
    <n v="0"/>
    <n v="0"/>
    <n v="299099000"/>
  </r>
  <r>
    <x v="1"/>
    <x v="35"/>
    <x v="211"/>
    <x v="11"/>
    <n v="19885000"/>
    <n v="3397000"/>
    <n v="0"/>
    <n v="0"/>
    <n v="23282000"/>
  </r>
  <r>
    <x v="1"/>
    <x v="35"/>
    <x v="211"/>
    <x v="380"/>
    <n v="381674000"/>
    <n v="47030000"/>
    <n v="0"/>
    <n v="50000000"/>
    <n v="478704000"/>
  </r>
  <r>
    <x v="1"/>
    <x v="35"/>
    <x v="211"/>
    <x v="381"/>
    <n v="7754000"/>
    <n v="1067000"/>
    <n v="0"/>
    <n v="0"/>
    <n v="8821000"/>
  </r>
  <r>
    <x v="1"/>
    <x v="35"/>
    <x v="211"/>
    <x v="382"/>
    <n v="31054000"/>
    <n v="3869000"/>
    <n v="0"/>
    <n v="0"/>
    <n v="34923000"/>
  </r>
  <r>
    <x v="1"/>
    <x v="35"/>
    <x v="211"/>
    <x v="383"/>
    <n v="11480000"/>
    <n v="2030000"/>
    <n v="0"/>
    <n v="0"/>
    <n v="13510000"/>
  </r>
  <r>
    <x v="1"/>
    <x v="35"/>
    <x v="212"/>
    <x v="0"/>
    <n v="312937000"/>
    <n v="45919000"/>
    <n v="0"/>
    <n v="70000000"/>
    <n v="428856000"/>
  </r>
  <r>
    <x v="1"/>
    <x v="35"/>
    <x v="212"/>
    <x v="11"/>
    <n v="39711000"/>
    <n v="8420000"/>
    <n v="0"/>
    <n v="0"/>
    <n v="48131000"/>
  </r>
  <r>
    <x v="1"/>
    <x v="35"/>
    <x v="212"/>
    <x v="380"/>
    <n v="480933000"/>
    <n v="51938000"/>
    <n v="0"/>
    <n v="92534000"/>
    <n v="625405000"/>
  </r>
  <r>
    <x v="1"/>
    <x v="35"/>
    <x v="212"/>
    <x v="381"/>
    <n v="0"/>
    <n v="1414000"/>
    <n v="0"/>
    <n v="0"/>
    <n v="1414000"/>
  </r>
  <r>
    <x v="1"/>
    <x v="35"/>
    <x v="212"/>
    <x v="382"/>
    <n v="48638000"/>
    <n v="4768000"/>
    <n v="0"/>
    <n v="0"/>
    <n v="53406000"/>
  </r>
  <r>
    <x v="1"/>
    <x v="35"/>
    <x v="212"/>
    <x v="383"/>
    <n v="34537000"/>
    <n v="2449000"/>
    <n v="0"/>
    <n v="0"/>
    <n v="36986000"/>
  </r>
  <r>
    <x v="1"/>
    <x v="35"/>
    <x v="213"/>
    <x v="0"/>
    <n v="58907000"/>
    <n v="7323000"/>
    <n v="0"/>
    <n v="0"/>
    <n v="66230000"/>
  </r>
  <r>
    <x v="1"/>
    <x v="35"/>
    <x v="213"/>
    <x v="11"/>
    <n v="4645000"/>
    <n v="0"/>
    <n v="0"/>
    <n v="0"/>
    <n v="4645000"/>
  </r>
  <r>
    <x v="1"/>
    <x v="35"/>
    <x v="213"/>
    <x v="380"/>
    <n v="144396000"/>
    <n v="8827000"/>
    <n v="0"/>
    <n v="77534000"/>
    <n v="230757000"/>
  </r>
  <r>
    <x v="1"/>
    <x v="35"/>
    <x v="213"/>
    <x v="381"/>
    <n v="0"/>
    <n v="2072000"/>
    <n v="0"/>
    <n v="0"/>
    <n v="2072000"/>
  </r>
  <r>
    <x v="1"/>
    <x v="35"/>
    <x v="213"/>
    <x v="382"/>
    <n v="1209000"/>
    <n v="531000"/>
    <n v="0"/>
    <n v="0"/>
    <n v="1740000"/>
  </r>
  <r>
    <x v="1"/>
    <x v="35"/>
    <x v="213"/>
    <x v="383"/>
    <n v="1910000"/>
    <n v="509000"/>
    <n v="0"/>
    <n v="0"/>
    <n v="2419000"/>
  </r>
  <r>
    <x v="1"/>
    <x v="35"/>
    <x v="214"/>
    <x v="0"/>
    <n v="304862000"/>
    <n v="49674000"/>
    <n v="0"/>
    <n v="1000000"/>
    <n v="355536000"/>
  </r>
  <r>
    <x v="1"/>
    <x v="35"/>
    <x v="214"/>
    <x v="11"/>
    <n v="18164000"/>
    <n v="6568000"/>
    <n v="0"/>
    <n v="25000000"/>
    <n v="49732000"/>
  </r>
  <r>
    <x v="1"/>
    <x v="35"/>
    <x v="214"/>
    <x v="380"/>
    <n v="280277000"/>
    <n v="51721000"/>
    <n v="0"/>
    <n v="150000000"/>
    <n v="481998000"/>
  </r>
  <r>
    <x v="1"/>
    <x v="35"/>
    <x v="214"/>
    <x v="381"/>
    <n v="7940000"/>
    <n v="3333000"/>
    <n v="0"/>
    <n v="0"/>
    <n v="11273000"/>
  </r>
  <r>
    <x v="1"/>
    <x v="35"/>
    <x v="214"/>
    <x v="382"/>
    <n v="29671000"/>
    <n v="19301000"/>
    <n v="0"/>
    <n v="11534000"/>
    <n v="60506000"/>
  </r>
  <r>
    <x v="1"/>
    <x v="35"/>
    <x v="214"/>
    <x v="383"/>
    <n v="5917000"/>
    <n v="6563000"/>
    <n v="0"/>
    <n v="0"/>
    <n v="12480000"/>
  </r>
  <r>
    <x v="1"/>
    <x v="35"/>
    <x v="215"/>
    <x v="0"/>
    <n v="17048000"/>
    <n v="12477000"/>
    <n v="0"/>
    <n v="42989000"/>
    <n v="72514000"/>
  </r>
  <r>
    <x v="1"/>
    <x v="35"/>
    <x v="215"/>
    <x v="11"/>
    <n v="0"/>
    <n v="908000"/>
    <n v="0"/>
    <n v="0"/>
    <n v="908000"/>
  </r>
  <r>
    <x v="1"/>
    <x v="35"/>
    <x v="215"/>
    <x v="380"/>
    <n v="39602000"/>
    <n v="7693000"/>
    <n v="0"/>
    <n v="9545000"/>
    <n v="56840000"/>
  </r>
  <r>
    <x v="1"/>
    <x v="35"/>
    <x v="215"/>
    <x v="382"/>
    <n v="0"/>
    <n v="255000"/>
    <n v="0"/>
    <n v="10000000"/>
    <n v="10255000"/>
  </r>
  <r>
    <x v="1"/>
    <x v="35"/>
    <x v="216"/>
    <x v="0"/>
    <n v="200909000"/>
    <n v="57524000"/>
    <n v="0"/>
    <n v="0"/>
    <n v="258433000"/>
  </r>
  <r>
    <x v="1"/>
    <x v="35"/>
    <x v="216"/>
    <x v="11"/>
    <n v="25367000"/>
    <n v="14730000"/>
    <n v="0"/>
    <n v="0"/>
    <n v="40097000"/>
  </r>
  <r>
    <x v="1"/>
    <x v="35"/>
    <x v="216"/>
    <x v="380"/>
    <n v="329557000"/>
    <n v="20023000"/>
    <n v="0"/>
    <n v="72534000"/>
    <n v="422114000"/>
  </r>
  <r>
    <x v="1"/>
    <x v="35"/>
    <x v="216"/>
    <x v="381"/>
    <n v="5814000"/>
    <n v="1209000"/>
    <n v="0"/>
    <n v="0"/>
    <n v="7023000"/>
  </r>
  <r>
    <x v="1"/>
    <x v="35"/>
    <x v="216"/>
    <x v="382"/>
    <n v="21895000"/>
    <n v="11052000"/>
    <n v="0"/>
    <n v="0"/>
    <n v="32947000"/>
  </r>
  <r>
    <x v="1"/>
    <x v="35"/>
    <x v="216"/>
    <x v="383"/>
    <n v="20697000"/>
    <n v="1668000"/>
    <n v="0"/>
    <n v="0"/>
    <n v="22365000"/>
  </r>
  <r>
    <x v="1"/>
    <x v="35"/>
    <x v="217"/>
    <x v="0"/>
    <n v="91166000"/>
    <n v="34805000"/>
    <n v="0"/>
    <n v="0"/>
    <n v="125971000"/>
  </r>
  <r>
    <x v="1"/>
    <x v="35"/>
    <x v="217"/>
    <x v="11"/>
    <n v="12577000"/>
    <n v="4523000"/>
    <n v="0"/>
    <n v="91193000"/>
    <n v="108293000"/>
  </r>
  <r>
    <x v="1"/>
    <x v="35"/>
    <x v="217"/>
    <x v="380"/>
    <n v="338207000"/>
    <n v="18298000"/>
    <n v="0"/>
    <n v="240653000"/>
    <n v="597158000"/>
  </r>
  <r>
    <x v="1"/>
    <x v="35"/>
    <x v="217"/>
    <x v="381"/>
    <n v="19517000"/>
    <n v="3012000"/>
    <n v="0"/>
    <n v="0"/>
    <n v="22529000"/>
  </r>
  <r>
    <x v="1"/>
    <x v="35"/>
    <x v="217"/>
    <x v="382"/>
    <n v="8306000"/>
    <n v="3547000"/>
    <n v="0"/>
    <n v="0"/>
    <n v="11853000"/>
  </r>
  <r>
    <x v="1"/>
    <x v="35"/>
    <x v="217"/>
    <x v="383"/>
    <n v="4654000"/>
    <n v="3402000"/>
    <n v="0"/>
    <n v="0"/>
    <n v="8056000"/>
  </r>
  <r>
    <x v="1"/>
    <x v="35"/>
    <x v="218"/>
    <x v="0"/>
    <n v="40871000"/>
    <n v="5512000"/>
    <n v="0"/>
    <n v="0"/>
    <n v="46383000"/>
  </r>
  <r>
    <x v="1"/>
    <x v="35"/>
    <x v="218"/>
    <x v="11"/>
    <n v="3097000"/>
    <n v="1401000"/>
    <n v="0"/>
    <n v="2000000"/>
    <n v="6498000"/>
  </r>
  <r>
    <x v="1"/>
    <x v="35"/>
    <x v="218"/>
    <x v="380"/>
    <n v="104336000"/>
    <n v="17198000"/>
    <n v="0"/>
    <n v="67534000"/>
    <n v="189068000"/>
  </r>
  <r>
    <x v="1"/>
    <x v="35"/>
    <x v="218"/>
    <x v="382"/>
    <n v="5847000"/>
    <n v="1784000"/>
    <n v="0"/>
    <n v="0"/>
    <n v="7631000"/>
  </r>
  <r>
    <x v="1"/>
    <x v="35"/>
    <x v="218"/>
    <x v="383"/>
    <n v="5249000"/>
    <n v="1704000"/>
    <n v="0"/>
    <n v="0"/>
    <n v="6953000"/>
  </r>
  <r>
    <x v="1"/>
    <x v="35"/>
    <x v="219"/>
    <x v="0"/>
    <n v="30365000"/>
    <n v="17793000"/>
    <n v="0"/>
    <n v="0"/>
    <n v="48158000"/>
  </r>
  <r>
    <x v="1"/>
    <x v="35"/>
    <x v="219"/>
    <x v="380"/>
    <n v="56749000"/>
    <n v="24061000"/>
    <n v="0"/>
    <n v="135534000"/>
    <n v="216344000"/>
  </r>
  <r>
    <x v="1"/>
    <x v="35"/>
    <x v="219"/>
    <x v="382"/>
    <n v="0"/>
    <n v="3054000"/>
    <n v="0"/>
    <n v="0"/>
    <n v="3054000"/>
  </r>
  <r>
    <x v="1"/>
    <x v="35"/>
    <x v="219"/>
    <x v="383"/>
    <n v="0"/>
    <n v="2960000"/>
    <n v="0"/>
    <n v="0"/>
    <n v="2960000"/>
  </r>
  <r>
    <x v="1"/>
    <x v="35"/>
    <x v="220"/>
    <x v="0"/>
    <n v="145112000"/>
    <n v="45217000"/>
    <n v="0"/>
    <n v="0"/>
    <n v="190329000"/>
  </r>
  <r>
    <x v="1"/>
    <x v="35"/>
    <x v="220"/>
    <x v="11"/>
    <n v="35870000"/>
    <n v="6363000"/>
    <n v="0"/>
    <n v="0"/>
    <n v="42233000"/>
  </r>
  <r>
    <x v="1"/>
    <x v="35"/>
    <x v="220"/>
    <x v="380"/>
    <n v="321214000"/>
    <n v="34354000"/>
    <n v="0"/>
    <n v="60000000"/>
    <n v="415568000"/>
  </r>
  <r>
    <x v="1"/>
    <x v="35"/>
    <x v="220"/>
    <x v="381"/>
    <n v="4102000"/>
    <n v="1530000"/>
    <n v="0"/>
    <n v="0"/>
    <n v="5632000"/>
  </r>
  <r>
    <x v="1"/>
    <x v="35"/>
    <x v="220"/>
    <x v="382"/>
    <n v="60569000"/>
    <n v="23782000"/>
    <n v="0"/>
    <n v="12534000"/>
    <n v="96885000"/>
  </r>
  <r>
    <x v="1"/>
    <x v="35"/>
    <x v="220"/>
    <x v="383"/>
    <n v="1271000"/>
    <n v="2899000"/>
    <n v="0"/>
    <n v="0"/>
    <n v="4170000"/>
  </r>
  <r>
    <x v="1"/>
    <x v="35"/>
    <x v="221"/>
    <x v="0"/>
    <n v="49718000"/>
    <n v="13189000"/>
    <n v="0"/>
    <n v="36534000"/>
    <n v="99441000"/>
  </r>
  <r>
    <x v="1"/>
    <x v="35"/>
    <x v="221"/>
    <x v="380"/>
    <n v="178571000"/>
    <n v="48809000"/>
    <n v="0"/>
    <n v="49300000"/>
    <n v="276680000"/>
  </r>
  <r>
    <x v="1"/>
    <x v="35"/>
    <x v="221"/>
    <x v="381"/>
    <n v="500000"/>
    <n v="940000"/>
    <n v="0"/>
    <n v="0"/>
    <n v="1440000"/>
  </r>
  <r>
    <x v="1"/>
    <x v="35"/>
    <x v="221"/>
    <x v="382"/>
    <n v="1623000"/>
    <n v="7608000"/>
    <n v="0"/>
    <n v="0"/>
    <n v="9231000"/>
  </r>
  <r>
    <x v="1"/>
    <x v="35"/>
    <x v="221"/>
    <x v="383"/>
    <n v="2027000"/>
    <n v="2490000"/>
    <n v="0"/>
    <n v="0"/>
    <n v="4517000"/>
  </r>
  <r>
    <x v="1"/>
    <x v="35"/>
    <x v="222"/>
    <x v="0"/>
    <n v="61814000"/>
    <n v="14404000"/>
    <n v="0"/>
    <n v="62534000"/>
    <n v="138752000"/>
  </r>
  <r>
    <x v="1"/>
    <x v="35"/>
    <x v="222"/>
    <x v="11"/>
    <n v="0"/>
    <n v="913000"/>
    <n v="0"/>
    <n v="0"/>
    <n v="913000"/>
  </r>
  <r>
    <x v="1"/>
    <x v="35"/>
    <x v="222"/>
    <x v="380"/>
    <n v="156973000"/>
    <n v="16500000"/>
    <n v="0"/>
    <n v="0"/>
    <n v="173473000"/>
  </r>
  <r>
    <x v="1"/>
    <x v="35"/>
    <x v="222"/>
    <x v="382"/>
    <n v="0"/>
    <n v="7845000"/>
    <n v="0"/>
    <n v="0"/>
    <n v="7845000"/>
  </r>
  <r>
    <x v="1"/>
    <x v="35"/>
    <x v="222"/>
    <x v="383"/>
    <n v="0"/>
    <n v="8347000"/>
    <n v="0"/>
    <n v="0"/>
    <n v="8347000"/>
  </r>
  <r>
    <x v="1"/>
    <x v="35"/>
    <x v="223"/>
    <x v="0"/>
    <n v="67837000"/>
    <n v="30325000"/>
    <n v="0"/>
    <n v="2235000"/>
    <n v="100397000"/>
  </r>
  <r>
    <x v="1"/>
    <x v="35"/>
    <x v="223"/>
    <x v="380"/>
    <n v="110990000"/>
    <n v="46912000"/>
    <n v="0"/>
    <n v="202999000"/>
    <n v="360901000"/>
  </r>
  <r>
    <x v="1"/>
    <x v="35"/>
    <x v="223"/>
    <x v="382"/>
    <n v="1652000"/>
    <n v="5038000"/>
    <n v="0"/>
    <n v="0"/>
    <n v="6690000"/>
  </r>
  <r>
    <x v="1"/>
    <x v="35"/>
    <x v="223"/>
    <x v="383"/>
    <n v="0"/>
    <n v="3515000"/>
    <n v="0"/>
    <n v="0"/>
    <n v="3515000"/>
  </r>
  <r>
    <x v="1"/>
    <x v="35"/>
    <x v="224"/>
    <x v="0"/>
    <n v="14559000"/>
    <n v="1551000"/>
    <n v="0"/>
    <n v="0"/>
    <n v="16110000"/>
  </r>
  <r>
    <x v="1"/>
    <x v="35"/>
    <x v="224"/>
    <x v="11"/>
    <n v="0"/>
    <n v="125000"/>
    <n v="0"/>
    <n v="0"/>
    <n v="125000"/>
  </r>
  <r>
    <x v="1"/>
    <x v="35"/>
    <x v="224"/>
    <x v="380"/>
    <n v="16349000"/>
    <n v="9999000"/>
    <n v="0"/>
    <n v="62534000"/>
    <n v="88882000"/>
  </r>
  <r>
    <x v="1"/>
    <x v="35"/>
    <x v="225"/>
    <x v="0"/>
    <n v="157346000"/>
    <n v="26565000"/>
    <n v="0"/>
    <n v="0"/>
    <n v="183911000"/>
  </r>
  <r>
    <x v="1"/>
    <x v="35"/>
    <x v="225"/>
    <x v="11"/>
    <n v="23356000"/>
    <n v="2390000"/>
    <n v="0"/>
    <n v="0"/>
    <n v="25746000"/>
  </r>
  <r>
    <x v="1"/>
    <x v="35"/>
    <x v="225"/>
    <x v="380"/>
    <n v="487661000"/>
    <n v="71594000"/>
    <n v="0"/>
    <n v="90000000"/>
    <n v="649255000"/>
  </r>
  <r>
    <x v="1"/>
    <x v="35"/>
    <x v="225"/>
    <x v="381"/>
    <n v="23063000"/>
    <n v="926000"/>
    <n v="0"/>
    <n v="0"/>
    <n v="23989000"/>
  </r>
  <r>
    <x v="1"/>
    <x v="35"/>
    <x v="225"/>
    <x v="382"/>
    <n v="1166000"/>
    <n v="14792000"/>
    <n v="0"/>
    <n v="32534000"/>
    <n v="48492000"/>
  </r>
  <r>
    <x v="1"/>
    <x v="35"/>
    <x v="225"/>
    <x v="383"/>
    <n v="0"/>
    <n v="6583000"/>
    <n v="0"/>
    <n v="0"/>
    <n v="6583000"/>
  </r>
  <r>
    <x v="1"/>
    <x v="35"/>
    <x v="226"/>
    <x v="0"/>
    <n v="172832000"/>
    <n v="18537000"/>
    <n v="0"/>
    <n v="0"/>
    <n v="191369000"/>
  </r>
  <r>
    <x v="1"/>
    <x v="35"/>
    <x v="226"/>
    <x v="11"/>
    <n v="7474000"/>
    <n v="13596000"/>
    <n v="0"/>
    <n v="25400000"/>
    <n v="46470000"/>
  </r>
  <r>
    <x v="1"/>
    <x v="35"/>
    <x v="226"/>
    <x v="380"/>
    <n v="604059000"/>
    <n v="64610000"/>
    <n v="0"/>
    <n v="80000000"/>
    <n v="748669000"/>
  </r>
  <r>
    <x v="1"/>
    <x v="35"/>
    <x v="226"/>
    <x v="381"/>
    <n v="12190000"/>
    <n v="3794000"/>
    <n v="0"/>
    <n v="0"/>
    <n v="15984000"/>
  </r>
  <r>
    <x v="1"/>
    <x v="35"/>
    <x v="226"/>
    <x v="382"/>
    <n v="6741000"/>
    <n v="7732000"/>
    <n v="0"/>
    <n v="10134000"/>
    <n v="24607000"/>
  </r>
  <r>
    <x v="1"/>
    <x v="35"/>
    <x v="226"/>
    <x v="383"/>
    <n v="22992000"/>
    <n v="1761000"/>
    <n v="0"/>
    <n v="0"/>
    <n v="24753000"/>
  </r>
  <r>
    <x v="1"/>
    <x v="35"/>
    <x v="227"/>
    <x v="0"/>
    <n v="107714000"/>
    <n v="25765000"/>
    <n v="0"/>
    <n v="1534000"/>
    <n v="135013000"/>
  </r>
  <r>
    <x v="1"/>
    <x v="35"/>
    <x v="227"/>
    <x v="11"/>
    <n v="10824000"/>
    <n v="207000"/>
    <n v="0"/>
    <n v="0"/>
    <n v="11031000"/>
  </r>
  <r>
    <x v="1"/>
    <x v="35"/>
    <x v="227"/>
    <x v="380"/>
    <n v="274893000"/>
    <n v="27698000"/>
    <n v="0"/>
    <n v="61000000"/>
    <n v="363591000"/>
  </r>
  <r>
    <x v="1"/>
    <x v="35"/>
    <x v="227"/>
    <x v="381"/>
    <n v="4472000"/>
    <n v="87000"/>
    <n v="0"/>
    <n v="0"/>
    <n v="4559000"/>
  </r>
  <r>
    <x v="1"/>
    <x v="35"/>
    <x v="227"/>
    <x v="382"/>
    <n v="8632000"/>
    <n v="1412000"/>
    <n v="0"/>
    <n v="0"/>
    <n v="10044000"/>
  </r>
  <r>
    <x v="1"/>
    <x v="35"/>
    <x v="227"/>
    <x v="383"/>
    <n v="9401000"/>
    <n v="429000"/>
    <n v="0"/>
    <n v="0"/>
    <n v="9830000"/>
  </r>
  <r>
    <x v="1"/>
    <x v="35"/>
    <x v="228"/>
    <x v="0"/>
    <n v="23729000"/>
    <n v="26058000"/>
    <n v="0"/>
    <n v="0"/>
    <n v="49787000"/>
  </r>
  <r>
    <x v="1"/>
    <x v="35"/>
    <x v="228"/>
    <x v="11"/>
    <n v="7515000"/>
    <n v="6325000"/>
    <n v="0"/>
    <n v="0"/>
    <n v="13840000"/>
  </r>
  <r>
    <x v="1"/>
    <x v="35"/>
    <x v="228"/>
    <x v="380"/>
    <n v="93727000"/>
    <n v="12300000"/>
    <n v="0"/>
    <n v="58900000"/>
    <n v="164927000"/>
  </r>
  <r>
    <x v="1"/>
    <x v="35"/>
    <x v="228"/>
    <x v="381"/>
    <n v="1903000"/>
    <n v="1210000"/>
    <n v="0"/>
    <n v="0"/>
    <n v="3113000"/>
  </r>
  <r>
    <x v="1"/>
    <x v="35"/>
    <x v="228"/>
    <x v="382"/>
    <n v="9642000"/>
    <n v="4434000"/>
    <n v="0"/>
    <n v="3250000"/>
    <n v="17326000"/>
  </r>
  <r>
    <x v="1"/>
    <x v="35"/>
    <x v="228"/>
    <x v="383"/>
    <n v="11598000"/>
    <n v="433000"/>
    <n v="0"/>
    <n v="0"/>
    <n v="12031000"/>
  </r>
  <r>
    <x v="1"/>
    <x v="35"/>
    <x v="229"/>
    <x v="0"/>
    <n v="26301000"/>
    <n v="9968000"/>
    <n v="0"/>
    <n v="0"/>
    <n v="36269000"/>
  </r>
  <r>
    <x v="1"/>
    <x v="35"/>
    <x v="229"/>
    <x v="11"/>
    <n v="2334000"/>
    <n v="2049000"/>
    <n v="0"/>
    <n v="6350000"/>
    <n v="10733000"/>
  </r>
  <r>
    <x v="1"/>
    <x v="35"/>
    <x v="229"/>
    <x v="380"/>
    <n v="59847000"/>
    <n v="32222000"/>
    <n v="0"/>
    <n v="98187000"/>
    <n v="190256000"/>
  </r>
  <r>
    <x v="1"/>
    <x v="35"/>
    <x v="229"/>
    <x v="382"/>
    <n v="0"/>
    <n v="2166000"/>
    <n v="0"/>
    <n v="0"/>
    <n v="2166000"/>
  </r>
  <r>
    <x v="1"/>
    <x v="35"/>
    <x v="229"/>
    <x v="383"/>
    <n v="0"/>
    <n v="2070000"/>
    <n v="0"/>
    <n v="0"/>
    <n v="2070000"/>
  </r>
  <r>
    <x v="1"/>
    <x v="35"/>
    <x v="230"/>
    <x v="0"/>
    <n v="80708000"/>
    <n v="11625000"/>
    <n v="0"/>
    <n v="0"/>
    <n v="92333000"/>
  </r>
  <r>
    <x v="1"/>
    <x v="35"/>
    <x v="230"/>
    <x v="11"/>
    <n v="12177000"/>
    <n v="8129000"/>
    <n v="0"/>
    <n v="0"/>
    <n v="20306000"/>
  </r>
  <r>
    <x v="1"/>
    <x v="35"/>
    <x v="230"/>
    <x v="380"/>
    <n v="241623000"/>
    <n v="38317000"/>
    <n v="0"/>
    <n v="177383000"/>
    <n v="457323000"/>
  </r>
  <r>
    <x v="1"/>
    <x v="35"/>
    <x v="230"/>
    <x v="382"/>
    <n v="4921000"/>
    <n v="3795000"/>
    <n v="0"/>
    <n v="0"/>
    <n v="8716000"/>
  </r>
  <r>
    <x v="1"/>
    <x v="35"/>
    <x v="230"/>
    <x v="383"/>
    <n v="1754000"/>
    <n v="2065000"/>
    <n v="0"/>
    <n v="0"/>
    <n v="3819000"/>
  </r>
  <r>
    <x v="1"/>
    <x v="35"/>
    <x v="231"/>
    <x v="0"/>
    <n v="24401000"/>
    <n v="9638000"/>
    <n v="0"/>
    <n v="0"/>
    <n v="34039000"/>
  </r>
  <r>
    <x v="1"/>
    <x v="35"/>
    <x v="231"/>
    <x v="11"/>
    <n v="3491000"/>
    <n v="2168000"/>
    <n v="0"/>
    <n v="35000000"/>
    <n v="40659000"/>
  </r>
  <r>
    <x v="1"/>
    <x v="35"/>
    <x v="231"/>
    <x v="380"/>
    <n v="77150000"/>
    <n v="35235000"/>
    <n v="0"/>
    <n v="7534000"/>
    <n v="119919000"/>
  </r>
  <r>
    <x v="1"/>
    <x v="35"/>
    <x v="231"/>
    <x v="382"/>
    <n v="3599000"/>
    <n v="2587000"/>
    <n v="0"/>
    <n v="20000000"/>
    <n v="26186000"/>
  </r>
  <r>
    <x v="1"/>
    <x v="35"/>
    <x v="231"/>
    <x v="383"/>
    <n v="3588000"/>
    <n v="1339000"/>
    <n v="0"/>
    <n v="0"/>
    <n v="4927000"/>
  </r>
  <r>
    <x v="1"/>
    <x v="35"/>
    <x v="232"/>
    <x v="0"/>
    <n v="87635000"/>
    <n v="48231000"/>
    <n v="0"/>
    <n v="0"/>
    <n v="135866000"/>
  </r>
  <r>
    <x v="1"/>
    <x v="35"/>
    <x v="232"/>
    <x v="11"/>
    <n v="1617000"/>
    <n v="515000"/>
    <n v="0"/>
    <n v="0"/>
    <n v="2132000"/>
  </r>
  <r>
    <x v="1"/>
    <x v="35"/>
    <x v="232"/>
    <x v="380"/>
    <n v="479845000"/>
    <n v="120758000"/>
    <n v="0"/>
    <n v="384164000"/>
    <n v="984767000"/>
  </r>
  <r>
    <x v="1"/>
    <x v="35"/>
    <x v="232"/>
    <x v="381"/>
    <n v="5032000"/>
    <n v="6332000"/>
    <n v="0"/>
    <n v="0"/>
    <n v="11364000"/>
  </r>
  <r>
    <x v="1"/>
    <x v="35"/>
    <x v="232"/>
    <x v="382"/>
    <n v="4770000"/>
    <n v="85695000"/>
    <n v="0"/>
    <n v="0"/>
    <n v="90465000"/>
  </r>
  <r>
    <x v="1"/>
    <x v="35"/>
    <x v="232"/>
    <x v="383"/>
    <n v="21518000"/>
    <n v="2230000"/>
    <n v="0"/>
    <n v="0"/>
    <n v="23748000"/>
  </r>
  <r>
    <x v="1"/>
    <x v="35"/>
    <x v="233"/>
    <x v="0"/>
    <n v="211778000"/>
    <n v="77036000"/>
    <n v="0"/>
    <n v="0"/>
    <n v="288814000"/>
  </r>
  <r>
    <x v="1"/>
    <x v="35"/>
    <x v="233"/>
    <x v="11"/>
    <n v="11089000"/>
    <n v="7642000"/>
    <n v="0"/>
    <n v="15000000"/>
    <n v="33731000"/>
  </r>
  <r>
    <x v="1"/>
    <x v="35"/>
    <x v="233"/>
    <x v="380"/>
    <n v="347402000"/>
    <n v="37642000"/>
    <n v="0"/>
    <n v="67895000"/>
    <n v="452939000"/>
  </r>
  <r>
    <x v="1"/>
    <x v="35"/>
    <x v="233"/>
    <x v="381"/>
    <n v="0"/>
    <n v="3005000"/>
    <n v="0"/>
    <n v="0"/>
    <n v="3005000"/>
  </r>
  <r>
    <x v="1"/>
    <x v="35"/>
    <x v="233"/>
    <x v="382"/>
    <n v="23515000"/>
    <n v="13753000"/>
    <n v="0"/>
    <n v="48000000"/>
    <n v="85268000"/>
  </r>
  <r>
    <x v="1"/>
    <x v="35"/>
    <x v="233"/>
    <x v="383"/>
    <n v="14311000"/>
    <n v="42671000"/>
    <n v="0"/>
    <n v="0"/>
    <n v="56982000"/>
  </r>
  <r>
    <x v="1"/>
    <x v="35"/>
    <x v="234"/>
    <x v="0"/>
    <n v="43474000"/>
    <n v="19442000"/>
    <n v="0"/>
    <n v="0"/>
    <n v="62916000"/>
  </r>
  <r>
    <x v="1"/>
    <x v="35"/>
    <x v="234"/>
    <x v="11"/>
    <n v="6242000"/>
    <n v="3095000"/>
    <n v="0"/>
    <n v="0"/>
    <n v="9337000"/>
  </r>
  <r>
    <x v="1"/>
    <x v="35"/>
    <x v="234"/>
    <x v="380"/>
    <n v="207359000"/>
    <n v="30697000"/>
    <n v="0"/>
    <n v="62534000"/>
    <n v="300590000"/>
  </r>
  <r>
    <x v="1"/>
    <x v="35"/>
    <x v="234"/>
    <x v="381"/>
    <n v="20510000"/>
    <n v="415000"/>
    <n v="0"/>
    <n v="0"/>
    <n v="20925000"/>
  </r>
  <r>
    <x v="1"/>
    <x v="35"/>
    <x v="234"/>
    <x v="382"/>
    <n v="4338000"/>
    <n v="1836000"/>
    <n v="0"/>
    <n v="0"/>
    <n v="6174000"/>
  </r>
  <r>
    <x v="1"/>
    <x v="35"/>
    <x v="234"/>
    <x v="383"/>
    <n v="1903000"/>
    <n v="1216000"/>
    <n v="0"/>
    <n v="0"/>
    <n v="3119000"/>
  </r>
  <r>
    <x v="1"/>
    <x v="35"/>
    <x v="235"/>
    <x v="0"/>
    <n v="127988000"/>
    <n v="40202000"/>
    <n v="0"/>
    <n v="0"/>
    <n v="168190000"/>
  </r>
  <r>
    <x v="1"/>
    <x v="35"/>
    <x v="235"/>
    <x v="11"/>
    <n v="7981000"/>
    <n v="1935000"/>
    <n v="0"/>
    <n v="0"/>
    <n v="9916000"/>
  </r>
  <r>
    <x v="1"/>
    <x v="35"/>
    <x v="235"/>
    <x v="380"/>
    <n v="291738000"/>
    <n v="23204000"/>
    <n v="0"/>
    <n v="112534000"/>
    <n v="427476000"/>
  </r>
  <r>
    <x v="1"/>
    <x v="35"/>
    <x v="235"/>
    <x v="381"/>
    <n v="7126000"/>
    <n v="2963000"/>
    <n v="0"/>
    <n v="0"/>
    <n v="10089000"/>
  </r>
  <r>
    <x v="1"/>
    <x v="35"/>
    <x v="235"/>
    <x v="382"/>
    <n v="5212000"/>
    <n v="3002000"/>
    <n v="0"/>
    <n v="0"/>
    <n v="8214000"/>
  </r>
  <r>
    <x v="1"/>
    <x v="35"/>
    <x v="235"/>
    <x v="383"/>
    <n v="4014000"/>
    <n v="3379000"/>
    <n v="0"/>
    <n v="0"/>
    <n v="7393000"/>
  </r>
  <r>
    <x v="1"/>
    <x v="35"/>
    <x v="236"/>
    <x v="0"/>
    <n v="68662000"/>
    <n v="30199000"/>
    <n v="0"/>
    <n v="0"/>
    <n v="98861000"/>
  </r>
  <r>
    <x v="1"/>
    <x v="35"/>
    <x v="236"/>
    <x v="11"/>
    <n v="11158000"/>
    <n v="2479000"/>
    <n v="0"/>
    <n v="0"/>
    <n v="13637000"/>
  </r>
  <r>
    <x v="1"/>
    <x v="35"/>
    <x v="236"/>
    <x v="380"/>
    <n v="142642000"/>
    <n v="12554000"/>
    <n v="0"/>
    <n v="71459000"/>
    <n v="226655000"/>
  </r>
  <r>
    <x v="1"/>
    <x v="35"/>
    <x v="236"/>
    <x v="381"/>
    <n v="5169000"/>
    <n v="1062000"/>
    <n v="0"/>
    <n v="0"/>
    <n v="6231000"/>
  </r>
  <r>
    <x v="1"/>
    <x v="35"/>
    <x v="236"/>
    <x v="382"/>
    <n v="14053000"/>
    <n v="9502000"/>
    <n v="0"/>
    <n v="2534000"/>
    <n v="26089000"/>
  </r>
  <r>
    <x v="1"/>
    <x v="35"/>
    <x v="236"/>
    <x v="383"/>
    <n v="8308000"/>
    <n v="3839000"/>
    <n v="0"/>
    <n v="0"/>
    <n v="12147000"/>
  </r>
  <r>
    <x v="1"/>
    <x v="35"/>
    <x v="237"/>
    <x v="0"/>
    <n v="39052000"/>
    <n v="54301000"/>
    <n v="0"/>
    <n v="0"/>
    <n v="93353000"/>
  </r>
  <r>
    <x v="1"/>
    <x v="35"/>
    <x v="237"/>
    <x v="11"/>
    <n v="16635000"/>
    <n v="14044000"/>
    <n v="0"/>
    <n v="0"/>
    <n v="30679000"/>
  </r>
  <r>
    <x v="1"/>
    <x v="35"/>
    <x v="237"/>
    <x v="380"/>
    <n v="42655000"/>
    <n v="54671000"/>
    <n v="0"/>
    <n v="62534000"/>
    <n v="159860000"/>
  </r>
  <r>
    <x v="1"/>
    <x v="35"/>
    <x v="237"/>
    <x v="381"/>
    <n v="6615000"/>
    <n v="6823000"/>
    <n v="0"/>
    <n v="0"/>
    <n v="13438000"/>
  </r>
  <r>
    <x v="1"/>
    <x v="35"/>
    <x v="237"/>
    <x v="382"/>
    <n v="1174000"/>
    <n v="1762000"/>
    <n v="0"/>
    <n v="0"/>
    <n v="2936000"/>
  </r>
  <r>
    <x v="1"/>
    <x v="35"/>
    <x v="238"/>
    <x v="0"/>
    <n v="58366000"/>
    <n v="12765000"/>
    <n v="0"/>
    <n v="0"/>
    <n v="71131000"/>
  </r>
  <r>
    <x v="1"/>
    <x v="35"/>
    <x v="238"/>
    <x v="11"/>
    <n v="8556000"/>
    <n v="2231000"/>
    <n v="0"/>
    <n v="0"/>
    <n v="10787000"/>
  </r>
  <r>
    <x v="1"/>
    <x v="35"/>
    <x v="238"/>
    <x v="380"/>
    <n v="170869000"/>
    <n v="37539000"/>
    <n v="0"/>
    <n v="72084000"/>
    <n v="280492000"/>
  </r>
  <r>
    <x v="1"/>
    <x v="35"/>
    <x v="238"/>
    <x v="381"/>
    <n v="13902000"/>
    <n v="1600000"/>
    <n v="0"/>
    <n v="0"/>
    <n v="15502000"/>
  </r>
  <r>
    <x v="1"/>
    <x v="35"/>
    <x v="238"/>
    <x v="382"/>
    <n v="5121000"/>
    <n v="2024000"/>
    <n v="0"/>
    <n v="0"/>
    <n v="7145000"/>
  </r>
  <r>
    <x v="1"/>
    <x v="35"/>
    <x v="238"/>
    <x v="383"/>
    <n v="1128000"/>
    <n v="2082000"/>
    <n v="0"/>
    <n v="0"/>
    <n v="3210000"/>
  </r>
  <r>
    <x v="1"/>
    <x v="35"/>
    <x v="239"/>
    <x v="0"/>
    <n v="75653000"/>
    <n v="33030000"/>
    <n v="0"/>
    <n v="5000000"/>
    <n v="113683000"/>
  </r>
  <r>
    <x v="1"/>
    <x v="35"/>
    <x v="239"/>
    <x v="11"/>
    <n v="5344000"/>
    <n v="3494000"/>
    <n v="0"/>
    <n v="0"/>
    <n v="8838000"/>
  </r>
  <r>
    <x v="1"/>
    <x v="35"/>
    <x v="239"/>
    <x v="380"/>
    <n v="121512000"/>
    <n v="22685000"/>
    <n v="0"/>
    <n v="57534000"/>
    <n v="201731000"/>
  </r>
  <r>
    <x v="1"/>
    <x v="35"/>
    <x v="239"/>
    <x v="381"/>
    <n v="1183000"/>
    <n v="2458000"/>
    <n v="0"/>
    <n v="0"/>
    <n v="3641000"/>
  </r>
  <r>
    <x v="1"/>
    <x v="35"/>
    <x v="239"/>
    <x v="382"/>
    <n v="7252000"/>
    <n v="6738000"/>
    <n v="0"/>
    <n v="0"/>
    <n v="13990000"/>
  </r>
  <r>
    <x v="1"/>
    <x v="35"/>
    <x v="239"/>
    <x v="383"/>
    <n v="1805000"/>
    <n v="5819000"/>
    <n v="0"/>
    <n v="0"/>
    <n v="7624000"/>
  </r>
  <r>
    <x v="1"/>
    <x v="35"/>
    <x v="240"/>
    <x v="0"/>
    <n v="60282000"/>
    <n v="57240000"/>
    <n v="0"/>
    <n v="0"/>
    <n v="117522000"/>
  </r>
  <r>
    <x v="1"/>
    <x v="35"/>
    <x v="240"/>
    <x v="11"/>
    <n v="13852000"/>
    <n v="5278000"/>
    <n v="0"/>
    <n v="0"/>
    <n v="19130000"/>
  </r>
  <r>
    <x v="1"/>
    <x v="35"/>
    <x v="240"/>
    <x v="380"/>
    <n v="206182000"/>
    <n v="93990000"/>
    <n v="0"/>
    <n v="105672000"/>
    <n v="405844000"/>
  </r>
  <r>
    <x v="1"/>
    <x v="35"/>
    <x v="240"/>
    <x v="381"/>
    <n v="3142000"/>
    <n v="1747000"/>
    <n v="0"/>
    <n v="0"/>
    <n v="4889000"/>
  </r>
  <r>
    <x v="1"/>
    <x v="35"/>
    <x v="240"/>
    <x v="382"/>
    <n v="7054000"/>
    <n v="3237000"/>
    <n v="0"/>
    <n v="0"/>
    <n v="10291000"/>
  </r>
  <r>
    <x v="1"/>
    <x v="35"/>
    <x v="240"/>
    <x v="383"/>
    <n v="4676000"/>
    <n v="2468000"/>
    <n v="0"/>
    <n v="0"/>
    <n v="7144000"/>
  </r>
  <r>
    <x v="1"/>
    <x v="35"/>
    <x v="241"/>
    <x v="0"/>
    <n v="79758000"/>
    <n v="23795000"/>
    <n v="0"/>
    <n v="0"/>
    <n v="103553000"/>
  </r>
  <r>
    <x v="1"/>
    <x v="35"/>
    <x v="241"/>
    <x v="11"/>
    <n v="7189000"/>
    <n v="961000"/>
    <n v="0"/>
    <n v="0"/>
    <n v="8150000"/>
  </r>
  <r>
    <x v="1"/>
    <x v="35"/>
    <x v="241"/>
    <x v="380"/>
    <n v="360093000"/>
    <n v="129029000"/>
    <n v="0"/>
    <n v="484817000"/>
    <n v="973939000"/>
  </r>
  <r>
    <x v="1"/>
    <x v="35"/>
    <x v="241"/>
    <x v="381"/>
    <n v="11194000"/>
    <n v="243000"/>
    <n v="0"/>
    <n v="0"/>
    <n v="11437000"/>
  </r>
  <r>
    <x v="1"/>
    <x v="35"/>
    <x v="241"/>
    <x v="382"/>
    <n v="5297000"/>
    <n v="2707000"/>
    <n v="0"/>
    <n v="0"/>
    <n v="8004000"/>
  </r>
  <r>
    <x v="1"/>
    <x v="35"/>
    <x v="241"/>
    <x v="383"/>
    <n v="2912000"/>
    <n v="927000"/>
    <n v="0"/>
    <n v="0"/>
    <n v="3839000"/>
  </r>
  <r>
    <x v="1"/>
    <x v="35"/>
    <x v="242"/>
    <x v="0"/>
    <n v="121073000"/>
    <n v="20394000"/>
    <n v="0"/>
    <n v="0"/>
    <n v="141467000"/>
  </r>
  <r>
    <x v="1"/>
    <x v="35"/>
    <x v="242"/>
    <x v="11"/>
    <n v="8084000"/>
    <n v="1987000"/>
    <n v="0"/>
    <n v="0"/>
    <n v="10071000"/>
  </r>
  <r>
    <x v="1"/>
    <x v="35"/>
    <x v="242"/>
    <x v="380"/>
    <n v="347260000"/>
    <n v="52175000"/>
    <n v="0"/>
    <n v="55000000"/>
    <n v="454435000"/>
  </r>
  <r>
    <x v="1"/>
    <x v="35"/>
    <x v="242"/>
    <x v="381"/>
    <n v="512000"/>
    <n v="237000"/>
    <n v="0"/>
    <n v="0"/>
    <n v="749000"/>
  </r>
  <r>
    <x v="1"/>
    <x v="35"/>
    <x v="242"/>
    <x v="382"/>
    <n v="10300000"/>
    <n v="7707000"/>
    <n v="0"/>
    <n v="17534000"/>
    <n v="35541000"/>
  </r>
  <r>
    <x v="1"/>
    <x v="35"/>
    <x v="242"/>
    <x v="383"/>
    <n v="7474000"/>
    <n v="480000"/>
    <n v="0"/>
    <n v="0"/>
    <n v="7954000"/>
  </r>
  <r>
    <x v="1"/>
    <x v="35"/>
    <x v="243"/>
    <x v="0"/>
    <n v="63286000"/>
    <n v="11794000"/>
    <n v="0"/>
    <n v="0"/>
    <n v="75080000"/>
  </r>
  <r>
    <x v="1"/>
    <x v="35"/>
    <x v="243"/>
    <x v="11"/>
    <n v="2346000"/>
    <n v="435000"/>
    <n v="0"/>
    <n v="0"/>
    <n v="2781000"/>
  </r>
  <r>
    <x v="1"/>
    <x v="35"/>
    <x v="243"/>
    <x v="380"/>
    <n v="307870000"/>
    <n v="51990000"/>
    <n v="0"/>
    <n v="72534000"/>
    <n v="432394000"/>
  </r>
  <r>
    <x v="1"/>
    <x v="35"/>
    <x v="243"/>
    <x v="382"/>
    <n v="0"/>
    <n v="932000"/>
    <n v="0"/>
    <n v="0"/>
    <n v="932000"/>
  </r>
  <r>
    <x v="1"/>
    <x v="35"/>
    <x v="243"/>
    <x v="383"/>
    <n v="6207000"/>
    <n v="1786000"/>
    <n v="0"/>
    <n v="0"/>
    <n v="7993000"/>
  </r>
  <r>
    <x v="1"/>
    <x v="35"/>
    <x v="244"/>
    <x v="0"/>
    <n v="78117000"/>
    <n v="15912000"/>
    <n v="0"/>
    <n v="0"/>
    <n v="94029000"/>
  </r>
  <r>
    <x v="1"/>
    <x v="35"/>
    <x v="244"/>
    <x v="11"/>
    <n v="4436000"/>
    <n v="1470000"/>
    <n v="0"/>
    <n v="0"/>
    <n v="5906000"/>
  </r>
  <r>
    <x v="1"/>
    <x v="35"/>
    <x v="244"/>
    <x v="380"/>
    <n v="177240000"/>
    <n v="36210000"/>
    <n v="0"/>
    <n v="62534000"/>
    <n v="275984000"/>
  </r>
  <r>
    <x v="1"/>
    <x v="35"/>
    <x v="244"/>
    <x v="381"/>
    <n v="5910000"/>
    <n v="681000"/>
    <n v="0"/>
    <n v="0"/>
    <n v="6591000"/>
  </r>
  <r>
    <x v="1"/>
    <x v="35"/>
    <x v="244"/>
    <x v="382"/>
    <n v="5643000"/>
    <n v="4250000"/>
    <n v="0"/>
    <n v="0"/>
    <n v="9893000"/>
  </r>
  <r>
    <x v="1"/>
    <x v="35"/>
    <x v="244"/>
    <x v="383"/>
    <n v="5441000"/>
    <n v="3419000"/>
    <n v="0"/>
    <n v="0"/>
    <n v="8860000"/>
  </r>
  <r>
    <x v="1"/>
    <x v="35"/>
    <x v="245"/>
    <x v="0"/>
    <n v="133801000"/>
    <n v="24027000"/>
    <n v="0"/>
    <n v="0"/>
    <n v="157828000"/>
  </r>
  <r>
    <x v="1"/>
    <x v="35"/>
    <x v="245"/>
    <x v="11"/>
    <n v="970000"/>
    <n v="297000"/>
    <n v="0"/>
    <n v="0"/>
    <n v="1267000"/>
  </r>
  <r>
    <x v="1"/>
    <x v="35"/>
    <x v="245"/>
    <x v="380"/>
    <n v="367030000"/>
    <n v="29924000"/>
    <n v="0"/>
    <n v="92334000"/>
    <n v="489288000"/>
  </r>
  <r>
    <x v="1"/>
    <x v="35"/>
    <x v="245"/>
    <x v="381"/>
    <n v="1828000"/>
    <n v="1095000"/>
    <n v="0"/>
    <n v="0"/>
    <n v="2923000"/>
  </r>
  <r>
    <x v="1"/>
    <x v="35"/>
    <x v="245"/>
    <x v="382"/>
    <n v="2348000"/>
    <n v="1186000"/>
    <n v="0"/>
    <n v="0"/>
    <n v="3534000"/>
  </r>
  <r>
    <x v="1"/>
    <x v="35"/>
    <x v="245"/>
    <x v="383"/>
    <n v="0"/>
    <n v="1249000"/>
    <n v="0"/>
    <n v="0"/>
    <n v="1249000"/>
  </r>
  <r>
    <x v="1"/>
    <x v="35"/>
    <x v="246"/>
    <x v="0"/>
    <n v="34648000"/>
    <n v="12479000"/>
    <n v="0"/>
    <n v="4066000"/>
    <n v="51193000"/>
  </r>
  <r>
    <x v="1"/>
    <x v="35"/>
    <x v="246"/>
    <x v="11"/>
    <n v="2128000"/>
    <n v="82000"/>
    <n v="0"/>
    <n v="0"/>
    <n v="2210000"/>
  </r>
  <r>
    <x v="1"/>
    <x v="35"/>
    <x v="246"/>
    <x v="380"/>
    <n v="112623000"/>
    <n v="8859000"/>
    <n v="0"/>
    <n v="41076000"/>
    <n v="162558000"/>
  </r>
  <r>
    <x v="1"/>
    <x v="35"/>
    <x v="246"/>
    <x v="381"/>
    <n v="2411000"/>
    <n v="234000"/>
    <n v="0"/>
    <n v="0"/>
    <n v="2645000"/>
  </r>
  <r>
    <x v="1"/>
    <x v="35"/>
    <x v="246"/>
    <x v="382"/>
    <n v="0"/>
    <n v="1089000"/>
    <n v="0"/>
    <n v="0"/>
    <n v="1089000"/>
  </r>
  <r>
    <x v="1"/>
    <x v="35"/>
    <x v="246"/>
    <x v="383"/>
    <n v="0"/>
    <n v="587000"/>
    <n v="0"/>
    <n v="0"/>
    <n v="587000"/>
  </r>
  <r>
    <x v="1"/>
    <x v="35"/>
    <x v="247"/>
    <x v="0"/>
    <n v="39096000"/>
    <n v="17347000"/>
    <n v="0"/>
    <n v="26169000"/>
    <n v="82612000"/>
  </r>
  <r>
    <x v="1"/>
    <x v="35"/>
    <x v="247"/>
    <x v="380"/>
    <n v="132410000"/>
    <n v="27609000"/>
    <n v="0"/>
    <n v="45888000"/>
    <n v="205907000"/>
  </r>
  <r>
    <x v="1"/>
    <x v="35"/>
    <x v="247"/>
    <x v="382"/>
    <n v="0"/>
    <n v="6814000"/>
    <n v="0"/>
    <n v="0"/>
    <n v="6814000"/>
  </r>
  <r>
    <x v="1"/>
    <x v="35"/>
    <x v="247"/>
    <x v="383"/>
    <n v="0"/>
    <n v="945000"/>
    <n v="0"/>
    <n v="0"/>
    <n v="945000"/>
  </r>
  <r>
    <x v="1"/>
    <x v="35"/>
    <x v="248"/>
    <x v="0"/>
    <n v="44933000"/>
    <n v="5031000"/>
    <n v="0"/>
    <n v="48866000"/>
    <n v="98830000"/>
  </r>
  <r>
    <x v="1"/>
    <x v="35"/>
    <x v="248"/>
    <x v="380"/>
    <n v="167325000"/>
    <n v="66905000"/>
    <n v="0"/>
    <n v="40844000"/>
    <n v="275074000"/>
  </r>
  <r>
    <x v="1"/>
    <x v="35"/>
    <x v="248"/>
    <x v="382"/>
    <n v="831000"/>
    <n v="1809000"/>
    <n v="0"/>
    <n v="0"/>
    <n v="2640000"/>
  </r>
  <r>
    <x v="1"/>
    <x v="35"/>
    <x v="248"/>
    <x v="383"/>
    <n v="0"/>
    <n v="778000"/>
    <n v="0"/>
    <n v="0"/>
    <n v="778000"/>
  </r>
  <r>
    <x v="1"/>
    <x v="35"/>
    <x v="249"/>
    <x v="0"/>
    <n v="92601000"/>
    <n v="28056000"/>
    <n v="0"/>
    <n v="0"/>
    <n v="120657000"/>
  </r>
  <r>
    <x v="1"/>
    <x v="35"/>
    <x v="249"/>
    <x v="11"/>
    <n v="7819000"/>
    <n v="6000"/>
    <n v="0"/>
    <n v="0"/>
    <n v="7825000"/>
  </r>
  <r>
    <x v="1"/>
    <x v="35"/>
    <x v="249"/>
    <x v="380"/>
    <n v="267738000"/>
    <n v="38328000"/>
    <n v="0"/>
    <n v="54339000"/>
    <n v="360405000"/>
  </r>
  <r>
    <x v="1"/>
    <x v="35"/>
    <x v="249"/>
    <x v="381"/>
    <n v="9250000"/>
    <n v="1082000"/>
    <n v="0"/>
    <n v="0"/>
    <n v="10332000"/>
  </r>
  <r>
    <x v="1"/>
    <x v="35"/>
    <x v="249"/>
    <x v="382"/>
    <n v="7265000"/>
    <n v="2203000"/>
    <n v="0"/>
    <n v="0"/>
    <n v="9468000"/>
  </r>
  <r>
    <x v="1"/>
    <x v="35"/>
    <x v="249"/>
    <x v="383"/>
    <n v="665000"/>
    <n v="783000"/>
    <n v="0"/>
    <n v="0"/>
    <n v="1448000"/>
  </r>
  <r>
    <x v="1"/>
    <x v="35"/>
    <x v="250"/>
    <x v="0"/>
    <n v="36661000"/>
    <n v="11811000"/>
    <n v="0"/>
    <n v="0"/>
    <n v="48472000"/>
  </r>
  <r>
    <x v="1"/>
    <x v="35"/>
    <x v="250"/>
    <x v="11"/>
    <n v="3239000"/>
    <n v="1053000"/>
    <n v="0"/>
    <n v="0"/>
    <n v="4292000"/>
  </r>
  <r>
    <x v="1"/>
    <x v="35"/>
    <x v="250"/>
    <x v="380"/>
    <n v="192773000"/>
    <n v="13675000"/>
    <n v="0"/>
    <n v="53135000"/>
    <n v="259583000"/>
  </r>
  <r>
    <x v="1"/>
    <x v="35"/>
    <x v="250"/>
    <x v="381"/>
    <n v="235000"/>
    <n v="617000"/>
    <n v="0"/>
    <n v="0"/>
    <n v="852000"/>
  </r>
  <r>
    <x v="1"/>
    <x v="35"/>
    <x v="250"/>
    <x v="382"/>
    <n v="0"/>
    <n v="1559000"/>
    <n v="0"/>
    <n v="0"/>
    <n v="1559000"/>
  </r>
  <r>
    <x v="1"/>
    <x v="35"/>
    <x v="250"/>
    <x v="383"/>
    <n v="0"/>
    <n v="1465000"/>
    <n v="0"/>
    <n v="0"/>
    <n v="1465000"/>
  </r>
  <r>
    <x v="1"/>
    <x v="35"/>
    <x v="251"/>
    <x v="0"/>
    <n v="64446000"/>
    <n v="9299000"/>
    <n v="0"/>
    <n v="0"/>
    <n v="73745000"/>
  </r>
  <r>
    <x v="1"/>
    <x v="35"/>
    <x v="251"/>
    <x v="11"/>
    <n v="4702000"/>
    <n v="1103000"/>
    <n v="0"/>
    <n v="0"/>
    <n v="5805000"/>
  </r>
  <r>
    <x v="1"/>
    <x v="35"/>
    <x v="251"/>
    <x v="380"/>
    <n v="152693000"/>
    <n v="41507000"/>
    <n v="0"/>
    <n v="80446000"/>
    <n v="274646000"/>
  </r>
  <r>
    <x v="1"/>
    <x v="35"/>
    <x v="251"/>
    <x v="381"/>
    <n v="287000"/>
    <n v="343000"/>
    <n v="0"/>
    <n v="0"/>
    <n v="630000"/>
  </r>
  <r>
    <x v="1"/>
    <x v="35"/>
    <x v="251"/>
    <x v="382"/>
    <n v="1623000"/>
    <n v="2141000"/>
    <n v="0"/>
    <n v="0"/>
    <n v="3764000"/>
  </r>
  <r>
    <x v="1"/>
    <x v="35"/>
    <x v="251"/>
    <x v="383"/>
    <n v="12772000"/>
    <n v="812000"/>
    <n v="0"/>
    <n v="0"/>
    <n v="13584000"/>
  </r>
  <r>
    <x v="1"/>
    <x v="35"/>
    <x v="252"/>
    <x v="0"/>
    <n v="37333000"/>
    <n v="17942000"/>
    <n v="0"/>
    <n v="10000000"/>
    <n v="65275000"/>
  </r>
  <r>
    <x v="1"/>
    <x v="35"/>
    <x v="252"/>
    <x v="380"/>
    <n v="66785000"/>
    <n v="8814000"/>
    <n v="0"/>
    <n v="52700000"/>
    <n v="128299000"/>
  </r>
  <r>
    <x v="1"/>
    <x v="35"/>
    <x v="252"/>
    <x v="381"/>
    <n v="1709000"/>
    <n v="0"/>
    <n v="0"/>
    <n v="0"/>
    <n v="1709000"/>
  </r>
  <r>
    <x v="1"/>
    <x v="35"/>
    <x v="252"/>
    <x v="382"/>
    <n v="412000"/>
    <n v="1269000"/>
    <n v="0"/>
    <n v="0"/>
    <n v="1681000"/>
  </r>
  <r>
    <x v="1"/>
    <x v="35"/>
    <x v="252"/>
    <x v="383"/>
    <n v="726000"/>
    <n v="122000"/>
    <n v="0"/>
    <n v="0"/>
    <n v="848000"/>
  </r>
  <r>
    <x v="1"/>
    <x v="35"/>
    <x v="253"/>
    <x v="0"/>
    <n v="166511000"/>
    <n v="54928000"/>
    <n v="0"/>
    <n v="0"/>
    <n v="221439000"/>
  </r>
  <r>
    <x v="1"/>
    <x v="35"/>
    <x v="253"/>
    <x v="11"/>
    <n v="15391000"/>
    <n v="15940000"/>
    <n v="0"/>
    <n v="44000000"/>
    <n v="75331000"/>
  </r>
  <r>
    <x v="1"/>
    <x v="35"/>
    <x v="253"/>
    <x v="380"/>
    <n v="570514000"/>
    <n v="95920000"/>
    <n v="0"/>
    <n v="167534000"/>
    <n v="833968000"/>
  </r>
  <r>
    <x v="1"/>
    <x v="35"/>
    <x v="253"/>
    <x v="381"/>
    <n v="36939000"/>
    <n v="3905000"/>
    <n v="0"/>
    <n v="0"/>
    <n v="40844000"/>
  </r>
  <r>
    <x v="1"/>
    <x v="35"/>
    <x v="253"/>
    <x v="382"/>
    <n v="3196000"/>
    <n v="23853000"/>
    <n v="0"/>
    <n v="0"/>
    <n v="27049000"/>
  </r>
  <r>
    <x v="1"/>
    <x v="35"/>
    <x v="253"/>
    <x v="383"/>
    <n v="3692000"/>
    <n v="1977000"/>
    <n v="0"/>
    <n v="0"/>
    <n v="5669000"/>
  </r>
  <r>
    <x v="1"/>
    <x v="35"/>
    <x v="254"/>
    <x v="0"/>
    <n v="91174000"/>
    <n v="35144000"/>
    <n v="0"/>
    <n v="14800000"/>
    <n v="141118000"/>
  </r>
  <r>
    <x v="1"/>
    <x v="35"/>
    <x v="254"/>
    <x v="11"/>
    <n v="0"/>
    <n v="565000"/>
    <n v="0"/>
    <n v="30000000"/>
    <n v="30565000"/>
  </r>
  <r>
    <x v="1"/>
    <x v="35"/>
    <x v="254"/>
    <x v="380"/>
    <n v="140592000"/>
    <n v="17823000"/>
    <n v="0"/>
    <n v="67534000"/>
    <n v="225949000"/>
  </r>
  <r>
    <x v="1"/>
    <x v="35"/>
    <x v="254"/>
    <x v="381"/>
    <n v="1000000"/>
    <n v="554000"/>
    <n v="0"/>
    <n v="0"/>
    <n v="1554000"/>
  </r>
  <r>
    <x v="1"/>
    <x v="35"/>
    <x v="254"/>
    <x v="382"/>
    <n v="200000"/>
    <n v="1398000"/>
    <n v="0"/>
    <n v="0"/>
    <n v="1598000"/>
  </r>
  <r>
    <x v="1"/>
    <x v="35"/>
    <x v="254"/>
    <x v="383"/>
    <n v="160000"/>
    <n v="281000"/>
    <n v="0"/>
    <n v="0"/>
    <n v="441000"/>
  </r>
  <r>
    <x v="1"/>
    <x v="35"/>
    <x v="255"/>
    <x v="0"/>
    <n v="34199000"/>
    <n v="34990000"/>
    <n v="0"/>
    <n v="8000000"/>
    <n v="77189000"/>
  </r>
  <r>
    <x v="1"/>
    <x v="35"/>
    <x v="255"/>
    <x v="380"/>
    <n v="88647000"/>
    <n v="66453000"/>
    <n v="0"/>
    <n v="81892000"/>
    <n v="236992000"/>
  </r>
  <r>
    <x v="1"/>
    <x v="35"/>
    <x v="255"/>
    <x v="381"/>
    <n v="7513000"/>
    <n v="1778000"/>
    <n v="0"/>
    <n v="0"/>
    <n v="9291000"/>
  </r>
  <r>
    <x v="1"/>
    <x v="35"/>
    <x v="255"/>
    <x v="382"/>
    <n v="855000"/>
    <n v="2547000"/>
    <n v="0"/>
    <n v="0"/>
    <n v="3402000"/>
  </r>
  <r>
    <x v="1"/>
    <x v="35"/>
    <x v="255"/>
    <x v="383"/>
    <n v="713000"/>
    <n v="1364000"/>
    <n v="0"/>
    <n v="0"/>
    <n v="2077000"/>
  </r>
  <r>
    <x v="1"/>
    <x v="35"/>
    <x v="256"/>
    <x v="0"/>
    <n v="149656000"/>
    <n v="62714000"/>
    <n v="0"/>
    <n v="0"/>
    <n v="212370000"/>
  </r>
  <r>
    <x v="1"/>
    <x v="35"/>
    <x v="256"/>
    <x v="11"/>
    <n v="1859000"/>
    <n v="0"/>
    <n v="0"/>
    <n v="25000000"/>
    <n v="26859000"/>
  </r>
  <r>
    <x v="1"/>
    <x v="35"/>
    <x v="256"/>
    <x v="380"/>
    <n v="159433000"/>
    <n v="16345000"/>
    <n v="0"/>
    <n v="146752000"/>
    <n v="322530000"/>
  </r>
  <r>
    <x v="1"/>
    <x v="35"/>
    <x v="256"/>
    <x v="381"/>
    <n v="7039000"/>
    <n v="633000"/>
    <n v="0"/>
    <n v="0"/>
    <n v="7672000"/>
  </r>
  <r>
    <x v="1"/>
    <x v="35"/>
    <x v="256"/>
    <x v="382"/>
    <n v="3150000"/>
    <n v="1795000"/>
    <n v="0"/>
    <n v="0"/>
    <n v="4945000"/>
  </r>
  <r>
    <x v="1"/>
    <x v="35"/>
    <x v="256"/>
    <x v="383"/>
    <n v="1599000"/>
    <n v="580000"/>
    <n v="0"/>
    <n v="0"/>
    <n v="2179000"/>
  </r>
  <r>
    <x v="1"/>
    <x v="35"/>
    <x v="257"/>
    <x v="0"/>
    <n v="118295000"/>
    <n v="41631000"/>
    <n v="0"/>
    <n v="20440000"/>
    <n v="180366000"/>
  </r>
  <r>
    <x v="1"/>
    <x v="35"/>
    <x v="257"/>
    <x v="11"/>
    <n v="7170000"/>
    <n v="4087000"/>
    <n v="0"/>
    <n v="0"/>
    <n v="11257000"/>
  </r>
  <r>
    <x v="1"/>
    <x v="35"/>
    <x v="257"/>
    <x v="380"/>
    <n v="229290000"/>
    <n v="61126000"/>
    <n v="0"/>
    <n v="62534000"/>
    <n v="352950000"/>
  </r>
  <r>
    <x v="1"/>
    <x v="35"/>
    <x v="257"/>
    <x v="381"/>
    <n v="16297000"/>
    <n v="1140000"/>
    <n v="0"/>
    <n v="0"/>
    <n v="17437000"/>
  </r>
  <r>
    <x v="1"/>
    <x v="35"/>
    <x v="257"/>
    <x v="382"/>
    <n v="6117000"/>
    <n v="4754000"/>
    <n v="0"/>
    <n v="0"/>
    <n v="10871000"/>
  </r>
  <r>
    <x v="1"/>
    <x v="35"/>
    <x v="257"/>
    <x v="383"/>
    <n v="2016000"/>
    <n v="1253000"/>
    <n v="0"/>
    <n v="0"/>
    <n v="3269000"/>
  </r>
  <r>
    <x v="1"/>
    <x v="35"/>
    <x v="258"/>
    <x v="0"/>
    <n v="32676000"/>
    <n v="15196000"/>
    <n v="0"/>
    <n v="0"/>
    <n v="47872000"/>
  </r>
  <r>
    <x v="1"/>
    <x v="35"/>
    <x v="258"/>
    <x v="11"/>
    <n v="0"/>
    <n v="5136000"/>
    <n v="0"/>
    <n v="6990000"/>
    <n v="12126000"/>
  </r>
  <r>
    <x v="1"/>
    <x v="35"/>
    <x v="258"/>
    <x v="380"/>
    <n v="63093000"/>
    <n v="17156000"/>
    <n v="0"/>
    <n v="62534000"/>
    <n v="142783000"/>
  </r>
  <r>
    <x v="1"/>
    <x v="35"/>
    <x v="258"/>
    <x v="381"/>
    <n v="13751000"/>
    <n v="1634000"/>
    <n v="0"/>
    <n v="0"/>
    <n v="15385000"/>
  </r>
  <r>
    <x v="1"/>
    <x v="35"/>
    <x v="258"/>
    <x v="382"/>
    <n v="0"/>
    <n v="1691000"/>
    <n v="0"/>
    <n v="0"/>
    <n v="1691000"/>
  </r>
  <r>
    <x v="1"/>
    <x v="35"/>
    <x v="258"/>
    <x v="383"/>
    <n v="0"/>
    <n v="707000"/>
    <n v="0"/>
    <n v="0"/>
    <n v="707000"/>
  </r>
  <r>
    <x v="1"/>
    <x v="35"/>
    <x v="259"/>
    <x v="0"/>
    <n v="70126000"/>
    <n v="36377000"/>
    <n v="0"/>
    <n v="17360000"/>
    <n v="123863000"/>
  </r>
  <r>
    <x v="1"/>
    <x v="35"/>
    <x v="259"/>
    <x v="11"/>
    <n v="11867000"/>
    <n v="626000"/>
    <n v="0"/>
    <n v="31875000"/>
    <n v="44368000"/>
  </r>
  <r>
    <x v="1"/>
    <x v="35"/>
    <x v="259"/>
    <x v="380"/>
    <n v="171607000"/>
    <n v="25909000"/>
    <n v="0"/>
    <n v="33339000"/>
    <n v="230855000"/>
  </r>
  <r>
    <x v="1"/>
    <x v="35"/>
    <x v="259"/>
    <x v="381"/>
    <n v="0"/>
    <n v="1498000"/>
    <n v="0"/>
    <n v="0"/>
    <n v="1498000"/>
  </r>
  <r>
    <x v="1"/>
    <x v="35"/>
    <x v="259"/>
    <x v="382"/>
    <n v="0"/>
    <n v="9963000"/>
    <n v="0"/>
    <n v="0"/>
    <n v="9963000"/>
  </r>
  <r>
    <x v="1"/>
    <x v="35"/>
    <x v="259"/>
    <x v="383"/>
    <n v="0"/>
    <n v="887000"/>
    <n v="0"/>
    <n v="0"/>
    <n v="887000"/>
  </r>
  <r>
    <x v="1"/>
    <x v="35"/>
    <x v="260"/>
    <x v="0"/>
    <n v="63789000"/>
    <n v="34664000"/>
    <n v="0"/>
    <n v="0"/>
    <n v="98453000"/>
  </r>
  <r>
    <x v="1"/>
    <x v="35"/>
    <x v="260"/>
    <x v="11"/>
    <n v="273000"/>
    <n v="309000"/>
    <n v="0"/>
    <n v="0"/>
    <n v="582000"/>
  </r>
  <r>
    <x v="1"/>
    <x v="35"/>
    <x v="260"/>
    <x v="380"/>
    <n v="158954000"/>
    <n v="31189000"/>
    <n v="0"/>
    <n v="72534000"/>
    <n v="262677000"/>
  </r>
  <r>
    <x v="1"/>
    <x v="35"/>
    <x v="260"/>
    <x v="381"/>
    <n v="19619000"/>
    <n v="411000"/>
    <n v="0"/>
    <n v="0"/>
    <n v="20030000"/>
  </r>
  <r>
    <x v="1"/>
    <x v="35"/>
    <x v="260"/>
    <x v="382"/>
    <n v="286000"/>
    <n v="2467000"/>
    <n v="0"/>
    <n v="0"/>
    <n v="2753000"/>
  </r>
  <r>
    <x v="1"/>
    <x v="35"/>
    <x v="260"/>
    <x v="383"/>
    <n v="0"/>
    <n v="416000"/>
    <n v="0"/>
    <n v="0"/>
    <n v="416000"/>
  </r>
  <r>
    <x v="1"/>
    <x v="35"/>
    <x v="261"/>
    <x v="0"/>
    <n v="102430000"/>
    <n v="6546000"/>
    <n v="0"/>
    <n v="0"/>
    <n v="108976000"/>
  </r>
  <r>
    <x v="1"/>
    <x v="35"/>
    <x v="261"/>
    <x v="11"/>
    <n v="6439000"/>
    <n v="6038000"/>
    <n v="0"/>
    <n v="5000000"/>
    <n v="17477000"/>
  </r>
  <r>
    <x v="1"/>
    <x v="35"/>
    <x v="261"/>
    <x v="380"/>
    <n v="248079000"/>
    <n v="37059000"/>
    <n v="0"/>
    <n v="49485000"/>
    <n v="334623000"/>
  </r>
  <r>
    <x v="1"/>
    <x v="35"/>
    <x v="261"/>
    <x v="381"/>
    <n v="3223000"/>
    <n v="2621000"/>
    <n v="0"/>
    <n v="0"/>
    <n v="5844000"/>
  </r>
  <r>
    <x v="1"/>
    <x v="35"/>
    <x v="261"/>
    <x v="382"/>
    <n v="711000"/>
    <n v="3851000"/>
    <n v="0"/>
    <n v="0"/>
    <n v="4562000"/>
  </r>
  <r>
    <x v="1"/>
    <x v="35"/>
    <x v="261"/>
    <x v="383"/>
    <n v="557000"/>
    <n v="3577000"/>
    <n v="0"/>
    <n v="0"/>
    <n v="4134000"/>
  </r>
  <r>
    <x v="1"/>
    <x v="35"/>
    <x v="262"/>
    <x v="0"/>
    <n v="129196000"/>
    <n v="10956000"/>
    <n v="0"/>
    <n v="3000000"/>
    <n v="143152000"/>
  </r>
  <r>
    <x v="1"/>
    <x v="35"/>
    <x v="262"/>
    <x v="11"/>
    <n v="14657000"/>
    <n v="2100000"/>
    <n v="0"/>
    <n v="3000000"/>
    <n v="19757000"/>
  </r>
  <r>
    <x v="1"/>
    <x v="35"/>
    <x v="262"/>
    <x v="380"/>
    <n v="420571000"/>
    <n v="29972000"/>
    <n v="0"/>
    <n v="61885000"/>
    <n v="512428000"/>
  </r>
  <r>
    <x v="1"/>
    <x v="35"/>
    <x v="262"/>
    <x v="381"/>
    <n v="716000"/>
    <n v="2130000"/>
    <n v="0"/>
    <n v="0"/>
    <n v="2846000"/>
  </r>
  <r>
    <x v="1"/>
    <x v="35"/>
    <x v="262"/>
    <x v="382"/>
    <n v="2896000"/>
    <n v="20902000"/>
    <n v="0"/>
    <n v="0"/>
    <n v="23798000"/>
  </r>
  <r>
    <x v="1"/>
    <x v="35"/>
    <x v="262"/>
    <x v="383"/>
    <n v="3413000"/>
    <n v="8863000"/>
    <n v="0"/>
    <n v="0"/>
    <n v="12276000"/>
  </r>
  <r>
    <x v="1"/>
    <x v="35"/>
    <x v="263"/>
    <x v="0"/>
    <n v="46686000"/>
    <n v="13648000"/>
    <n v="0"/>
    <n v="0"/>
    <n v="60334000"/>
  </r>
  <r>
    <x v="1"/>
    <x v="35"/>
    <x v="263"/>
    <x v="11"/>
    <s v=".."/>
    <s v=".."/>
    <s v=".."/>
    <s v=".."/>
    <s v=".."/>
  </r>
  <r>
    <x v="1"/>
    <x v="35"/>
    <x v="263"/>
    <x v="380"/>
    <n v="218470000"/>
    <n v="46719000"/>
    <n v="0"/>
    <n v="45000000"/>
    <n v="310189000"/>
  </r>
  <r>
    <x v="1"/>
    <x v="35"/>
    <x v="263"/>
    <x v="382"/>
    <n v="0"/>
    <n v="6959000"/>
    <n v="0"/>
    <n v="0"/>
    <n v="6959000"/>
  </r>
  <r>
    <x v="1"/>
    <x v="35"/>
    <x v="263"/>
    <x v="383"/>
    <n v="0"/>
    <n v="1105000"/>
    <n v="0"/>
    <n v="0"/>
    <n v="1105000"/>
  </r>
  <r>
    <x v="1"/>
    <x v="35"/>
    <x v="264"/>
    <x v="0"/>
    <n v="23231000"/>
    <n v="10637000"/>
    <n v="0"/>
    <n v="0"/>
    <n v="33868000"/>
  </r>
  <r>
    <x v="1"/>
    <x v="35"/>
    <x v="264"/>
    <x v="11"/>
    <n v="3346000"/>
    <n v="14855000"/>
    <n v="0"/>
    <n v="2534000"/>
    <n v="20735000"/>
  </r>
  <r>
    <x v="1"/>
    <x v="35"/>
    <x v="264"/>
    <x v="380"/>
    <n v="117903000"/>
    <n v="18093000"/>
    <n v="0"/>
    <n v="124000000"/>
    <n v="259996000"/>
  </r>
  <r>
    <x v="1"/>
    <x v="35"/>
    <x v="264"/>
    <x v="382"/>
    <n v="0"/>
    <n v="3211000"/>
    <n v="0"/>
    <n v="0"/>
    <n v="3211000"/>
  </r>
  <r>
    <x v="1"/>
    <x v="35"/>
    <x v="264"/>
    <x v="383"/>
    <n v="0"/>
    <n v="2068000"/>
    <n v="0"/>
    <n v="0"/>
    <n v="2068000"/>
  </r>
  <r>
    <x v="1"/>
    <x v="35"/>
    <x v="265"/>
    <x v="0"/>
    <n v="15964000"/>
    <n v="9281000"/>
    <n v="0"/>
    <n v="2034000"/>
    <n v="27279000"/>
  </r>
  <r>
    <x v="1"/>
    <x v="35"/>
    <x v="265"/>
    <x v="11"/>
    <n v="1739000"/>
    <n v="2581000"/>
    <n v="0"/>
    <n v="0"/>
    <n v="4320000"/>
  </r>
  <r>
    <x v="1"/>
    <x v="35"/>
    <x v="265"/>
    <x v="380"/>
    <n v="53332000"/>
    <n v="14564000"/>
    <n v="0"/>
    <n v="68500000"/>
    <n v="136396000"/>
  </r>
  <r>
    <x v="1"/>
    <x v="35"/>
    <x v="265"/>
    <x v="381"/>
    <s v=".."/>
    <s v=".."/>
    <s v=".."/>
    <s v=".."/>
    <s v=".."/>
  </r>
  <r>
    <x v="1"/>
    <x v="35"/>
    <x v="265"/>
    <x v="382"/>
    <n v="0"/>
    <n v="1818000"/>
    <n v="0"/>
    <n v="0"/>
    <n v="1818000"/>
  </r>
  <r>
    <x v="1"/>
    <x v="35"/>
    <x v="265"/>
    <x v="383"/>
    <n v="0"/>
    <n v="1404000"/>
    <n v="0"/>
    <n v="0"/>
    <n v="1404000"/>
  </r>
  <r>
    <x v="1"/>
    <x v="35"/>
    <x v="266"/>
    <x v="0"/>
    <n v="68673000"/>
    <n v="11761000"/>
    <n v="0"/>
    <n v="0"/>
    <n v="80434000"/>
  </r>
  <r>
    <x v="1"/>
    <x v="35"/>
    <x v="266"/>
    <x v="11"/>
    <n v="4993000"/>
    <n v="6039000"/>
    <n v="0"/>
    <n v="0"/>
    <n v="11032000"/>
  </r>
  <r>
    <x v="1"/>
    <x v="35"/>
    <x v="266"/>
    <x v="380"/>
    <n v="350879000"/>
    <n v="102196000"/>
    <n v="0"/>
    <n v="47834000"/>
    <n v="500909000"/>
  </r>
  <r>
    <x v="1"/>
    <x v="35"/>
    <x v="266"/>
    <x v="381"/>
    <n v="1395000"/>
    <n v="2115000"/>
    <n v="0"/>
    <n v="0"/>
    <n v="3510000"/>
  </r>
  <r>
    <x v="1"/>
    <x v="35"/>
    <x v="266"/>
    <x v="382"/>
    <n v="774000"/>
    <n v="18640000"/>
    <n v="0"/>
    <n v="14700000"/>
    <n v="34114000"/>
  </r>
  <r>
    <x v="1"/>
    <x v="35"/>
    <x v="266"/>
    <x v="383"/>
    <n v="0"/>
    <n v="2781000"/>
    <n v="0"/>
    <n v="0"/>
    <n v="2781000"/>
  </r>
  <r>
    <x v="1"/>
    <x v="35"/>
    <x v="267"/>
    <x v="0"/>
    <n v="70079000"/>
    <n v="8463000"/>
    <n v="0"/>
    <n v="0"/>
    <n v="78542000"/>
  </r>
  <r>
    <x v="1"/>
    <x v="35"/>
    <x v="267"/>
    <x v="11"/>
    <n v="4560000"/>
    <n v="1025000"/>
    <n v="0"/>
    <n v="0"/>
    <n v="5585000"/>
  </r>
  <r>
    <x v="1"/>
    <x v="35"/>
    <x v="267"/>
    <x v="380"/>
    <n v="178710000"/>
    <n v="28690000"/>
    <n v="0"/>
    <n v="92534000"/>
    <n v="299934000"/>
  </r>
  <r>
    <x v="1"/>
    <x v="35"/>
    <x v="267"/>
    <x v="382"/>
    <n v="1868000"/>
    <n v="1770000"/>
    <n v="0"/>
    <n v="0"/>
    <n v="3638000"/>
  </r>
  <r>
    <x v="1"/>
    <x v="35"/>
    <x v="267"/>
    <x v="383"/>
    <n v="520000"/>
    <n v="1269000"/>
    <n v="0"/>
    <n v="0"/>
    <n v="1789000"/>
  </r>
  <r>
    <x v="1"/>
    <x v="35"/>
    <x v="268"/>
    <x v="0"/>
    <n v="63511000"/>
    <n v="9041000"/>
    <n v="0"/>
    <n v="0"/>
    <n v="72552000"/>
  </r>
  <r>
    <x v="1"/>
    <x v="35"/>
    <x v="268"/>
    <x v="11"/>
    <n v="4987000"/>
    <n v="1849000"/>
    <n v="0"/>
    <n v="0"/>
    <n v="6836000"/>
  </r>
  <r>
    <x v="1"/>
    <x v="35"/>
    <x v="268"/>
    <x v="380"/>
    <n v="256387000"/>
    <n v="22233000"/>
    <n v="0"/>
    <n v="97534000"/>
    <n v="376154000"/>
  </r>
  <r>
    <x v="1"/>
    <x v="35"/>
    <x v="268"/>
    <x v="381"/>
    <n v="300000"/>
    <n v="399000"/>
    <n v="0"/>
    <n v="0"/>
    <n v="699000"/>
  </r>
  <r>
    <x v="1"/>
    <x v="35"/>
    <x v="268"/>
    <x v="382"/>
    <n v="1011000"/>
    <n v="619000"/>
    <n v="0"/>
    <n v="0"/>
    <n v="1630000"/>
  </r>
  <r>
    <x v="1"/>
    <x v="35"/>
    <x v="268"/>
    <x v="383"/>
    <n v="323000"/>
    <n v="2081000"/>
    <n v="0"/>
    <n v="0"/>
    <n v="2404000"/>
  </r>
  <r>
    <x v="1"/>
    <x v="35"/>
    <x v="269"/>
    <x v="0"/>
    <n v="15962000"/>
    <n v="7966000"/>
    <n v="0"/>
    <n v="0"/>
    <n v="23928000"/>
  </r>
  <r>
    <x v="1"/>
    <x v="35"/>
    <x v="269"/>
    <x v="11"/>
    <n v="1925000"/>
    <n v="63000"/>
    <n v="0"/>
    <n v="0"/>
    <n v="1988000"/>
  </r>
  <r>
    <x v="1"/>
    <x v="35"/>
    <x v="269"/>
    <x v="380"/>
    <n v="81612000"/>
    <n v="19807000"/>
    <n v="0"/>
    <n v="149534000"/>
    <n v="250953000"/>
  </r>
  <r>
    <x v="1"/>
    <x v="35"/>
    <x v="269"/>
    <x v="381"/>
    <n v="0"/>
    <n v="573000"/>
    <n v="0"/>
    <n v="0"/>
    <n v="573000"/>
  </r>
  <r>
    <x v="1"/>
    <x v="35"/>
    <x v="269"/>
    <x v="382"/>
    <n v="888000"/>
    <n v="1253000"/>
    <n v="0"/>
    <n v="5000000"/>
    <n v="7141000"/>
  </r>
  <r>
    <x v="1"/>
    <x v="35"/>
    <x v="269"/>
    <x v="383"/>
    <n v="0"/>
    <n v="326000"/>
    <n v="0"/>
    <n v="0"/>
    <n v="326000"/>
  </r>
  <r>
    <x v="1"/>
    <x v="35"/>
    <x v="270"/>
    <x v="0"/>
    <n v="38414000"/>
    <n v="8839000"/>
    <n v="0"/>
    <n v="12534000"/>
    <n v="59787000"/>
  </r>
  <r>
    <x v="1"/>
    <x v="35"/>
    <x v="270"/>
    <x v="11"/>
    <n v="3573000"/>
    <n v="1900000"/>
    <n v="0"/>
    <n v="50000000"/>
    <n v="55473000"/>
  </r>
  <r>
    <x v="1"/>
    <x v="35"/>
    <x v="270"/>
    <x v="380"/>
    <n v="197731000"/>
    <n v="33410000"/>
    <n v="0"/>
    <n v="0"/>
    <n v="231141000"/>
  </r>
  <r>
    <x v="1"/>
    <x v="35"/>
    <x v="270"/>
    <x v="381"/>
    <n v="0"/>
    <n v="361000"/>
    <n v="0"/>
    <n v="0"/>
    <n v="361000"/>
  </r>
  <r>
    <x v="1"/>
    <x v="35"/>
    <x v="270"/>
    <x v="382"/>
    <n v="749000"/>
    <n v="2644000"/>
    <n v="0"/>
    <n v="0"/>
    <n v="3393000"/>
  </r>
  <r>
    <x v="1"/>
    <x v="35"/>
    <x v="270"/>
    <x v="383"/>
    <n v="0"/>
    <n v="570000"/>
    <n v="0"/>
    <n v="0"/>
    <n v="570000"/>
  </r>
  <r>
    <x v="1"/>
    <x v="35"/>
    <x v="271"/>
    <x v="0"/>
    <n v="129464000"/>
    <n v="20044000"/>
    <n v="0"/>
    <n v="0"/>
    <n v="149508000"/>
  </r>
  <r>
    <x v="1"/>
    <x v="35"/>
    <x v="271"/>
    <x v="11"/>
    <n v="9590000"/>
    <n v="1418000"/>
    <n v="0"/>
    <n v="0"/>
    <n v="11008000"/>
  </r>
  <r>
    <x v="1"/>
    <x v="35"/>
    <x v="271"/>
    <x v="380"/>
    <n v="526062000"/>
    <n v="122325000"/>
    <n v="0"/>
    <n v="152034000"/>
    <n v="800421000"/>
  </r>
  <r>
    <x v="1"/>
    <x v="35"/>
    <x v="271"/>
    <x v="381"/>
    <n v="500000"/>
    <n v="4203000"/>
    <n v="0"/>
    <n v="0"/>
    <n v="4703000"/>
  </r>
  <r>
    <x v="1"/>
    <x v="35"/>
    <x v="271"/>
    <x v="382"/>
    <n v="2360000"/>
    <n v="22190000"/>
    <n v="0"/>
    <n v="0"/>
    <n v="24550000"/>
  </r>
  <r>
    <x v="1"/>
    <x v="35"/>
    <x v="271"/>
    <x v="383"/>
    <n v="1399000"/>
    <n v="13189000"/>
    <n v="0"/>
    <n v="0"/>
    <n v="14588000"/>
  </r>
  <r>
    <x v="1"/>
    <x v="35"/>
    <x v="271"/>
    <x v="384"/>
    <n v="471253000"/>
    <n v="115347000"/>
    <n v="0"/>
    <n v="10000000"/>
    <n v="596600000"/>
  </r>
  <r>
    <x v="1"/>
    <x v="35"/>
    <x v="272"/>
    <x v="0"/>
    <n v="102777000"/>
    <n v="32701000"/>
    <n v="0"/>
    <n v="78383000"/>
    <n v="213861000"/>
  </r>
  <r>
    <x v="1"/>
    <x v="35"/>
    <x v="272"/>
    <x v="11"/>
    <n v="3581000"/>
    <n v="5086000"/>
    <n v="0"/>
    <n v="0"/>
    <n v="8667000"/>
  </r>
  <r>
    <x v="1"/>
    <x v="35"/>
    <x v="272"/>
    <x v="380"/>
    <n v="229605000"/>
    <n v="36992000"/>
    <n v="0"/>
    <n v="237000000"/>
    <n v="503597000"/>
  </r>
  <r>
    <x v="1"/>
    <x v="35"/>
    <x v="272"/>
    <x v="381"/>
    <n v="500000"/>
    <n v="773000"/>
    <n v="0"/>
    <n v="0"/>
    <n v="1273000"/>
  </r>
  <r>
    <x v="1"/>
    <x v="35"/>
    <x v="272"/>
    <x v="382"/>
    <n v="0"/>
    <n v="1752000"/>
    <n v="0"/>
    <n v="0"/>
    <n v="1752000"/>
  </r>
  <r>
    <x v="1"/>
    <x v="35"/>
    <x v="272"/>
    <x v="383"/>
    <n v="0"/>
    <n v="1169000"/>
    <n v="0"/>
    <n v="0"/>
    <n v="1169000"/>
  </r>
  <r>
    <x v="1"/>
    <x v="35"/>
    <x v="273"/>
    <x v="0"/>
    <n v="76476000"/>
    <n v="43626000"/>
    <n v="0"/>
    <n v="0"/>
    <n v="120102000"/>
  </r>
  <r>
    <x v="1"/>
    <x v="35"/>
    <x v="273"/>
    <x v="11"/>
    <n v="7974000"/>
    <n v="15400000"/>
    <n v="0"/>
    <n v="18274000"/>
    <n v="41648000"/>
  </r>
  <r>
    <x v="1"/>
    <x v="35"/>
    <x v="273"/>
    <x v="380"/>
    <n v="187038000"/>
    <n v="65217000"/>
    <n v="0"/>
    <n v="233260000"/>
    <n v="485515000"/>
  </r>
  <r>
    <x v="1"/>
    <x v="35"/>
    <x v="273"/>
    <x v="381"/>
    <n v="23890000"/>
    <n v="1770000"/>
    <n v="0"/>
    <n v="0"/>
    <n v="25660000"/>
  </r>
  <r>
    <x v="1"/>
    <x v="35"/>
    <x v="273"/>
    <x v="382"/>
    <n v="1841000"/>
    <n v="19500000"/>
    <n v="0"/>
    <n v="0"/>
    <n v="21341000"/>
  </r>
  <r>
    <x v="1"/>
    <x v="35"/>
    <x v="273"/>
    <x v="383"/>
    <n v="0"/>
    <n v="15550000"/>
    <n v="0"/>
    <n v="0"/>
    <n v="15550000"/>
  </r>
  <r>
    <x v="1"/>
    <x v="35"/>
    <x v="274"/>
    <x v="0"/>
    <n v="171876000"/>
    <n v="94697000"/>
    <n v="0"/>
    <n v="58000000"/>
    <n v="324573000"/>
  </r>
  <r>
    <x v="1"/>
    <x v="35"/>
    <x v="274"/>
    <x v="11"/>
    <n v="20251000"/>
    <n v="28132000"/>
    <n v="0"/>
    <n v="0"/>
    <n v="48383000"/>
  </r>
  <r>
    <x v="1"/>
    <x v="35"/>
    <x v="274"/>
    <x v="380"/>
    <n v="530383000"/>
    <n v="62755000"/>
    <n v="0"/>
    <n v="288000000"/>
    <n v="881138000"/>
  </r>
  <r>
    <x v="1"/>
    <x v="35"/>
    <x v="274"/>
    <x v="381"/>
    <n v="17437000"/>
    <n v="11421000"/>
    <n v="0"/>
    <n v="0"/>
    <n v="28858000"/>
  </r>
  <r>
    <x v="1"/>
    <x v="35"/>
    <x v="274"/>
    <x v="382"/>
    <n v="856000"/>
    <n v="26673000"/>
    <n v="0"/>
    <n v="53434000"/>
    <n v="80963000"/>
  </r>
  <r>
    <x v="1"/>
    <x v="35"/>
    <x v="274"/>
    <x v="383"/>
    <n v="1156000"/>
    <n v="17398000"/>
    <n v="0"/>
    <n v="28000000"/>
    <n v="46554000"/>
  </r>
  <r>
    <x v="1"/>
    <x v="35"/>
    <x v="275"/>
    <x v="0"/>
    <n v="212900000"/>
    <n v="24387000"/>
    <n v="0"/>
    <n v="20000000"/>
    <n v="257287000"/>
  </r>
  <r>
    <x v="1"/>
    <x v="35"/>
    <x v="275"/>
    <x v="11"/>
    <n v="3302000"/>
    <n v="6041000"/>
    <n v="0"/>
    <n v="0"/>
    <n v="9343000"/>
  </r>
  <r>
    <x v="1"/>
    <x v="35"/>
    <x v="275"/>
    <x v="380"/>
    <n v="244223000"/>
    <n v="57985000"/>
    <n v="0"/>
    <n v="337038000"/>
    <n v="639246000"/>
  </r>
  <r>
    <x v="1"/>
    <x v="35"/>
    <x v="275"/>
    <x v="381"/>
    <n v="1958000"/>
    <n v="1044000"/>
    <n v="0"/>
    <n v="0"/>
    <n v="3002000"/>
  </r>
  <r>
    <x v="1"/>
    <x v="35"/>
    <x v="275"/>
    <x v="382"/>
    <n v="2688000"/>
    <n v="5042000"/>
    <n v="0"/>
    <n v="0"/>
    <n v="7730000"/>
  </r>
  <r>
    <x v="1"/>
    <x v="35"/>
    <x v="275"/>
    <x v="383"/>
    <n v="0"/>
    <n v="1928000"/>
    <n v="0"/>
    <n v="0"/>
    <n v="1928000"/>
  </r>
  <r>
    <x v="1"/>
    <x v="35"/>
    <x v="276"/>
    <x v="0"/>
    <n v="21361000"/>
    <n v="7489000"/>
    <n v="0"/>
    <n v="15000000"/>
    <n v="43850000"/>
  </r>
  <r>
    <x v="1"/>
    <x v="35"/>
    <x v="276"/>
    <x v="380"/>
    <n v="47775000"/>
    <n v="7007000"/>
    <n v="0"/>
    <n v="60000000"/>
    <n v="114782000"/>
  </r>
  <r>
    <x v="1"/>
    <x v="35"/>
    <x v="276"/>
    <x v="382"/>
    <n v="7185000"/>
    <n v="1439000"/>
    <n v="0"/>
    <n v="0"/>
    <n v="8624000"/>
  </r>
  <r>
    <x v="1"/>
    <x v="35"/>
    <x v="277"/>
    <x v="0"/>
    <n v="40322000"/>
    <n v="9472000"/>
    <n v="0"/>
    <n v="28000000"/>
    <n v="77794000"/>
  </r>
  <r>
    <x v="1"/>
    <x v="35"/>
    <x v="277"/>
    <x v="11"/>
    <n v="0"/>
    <n v="1765000"/>
    <n v="0"/>
    <n v="0"/>
    <n v="1765000"/>
  </r>
  <r>
    <x v="1"/>
    <x v="35"/>
    <x v="277"/>
    <x v="380"/>
    <n v="139723000"/>
    <n v="52039000"/>
    <n v="0"/>
    <n v="153334000"/>
    <n v="345096000"/>
  </r>
  <r>
    <x v="1"/>
    <x v="35"/>
    <x v="277"/>
    <x v="381"/>
    <n v="0"/>
    <n v="47000"/>
    <n v="0"/>
    <n v="0"/>
    <n v="47000"/>
  </r>
  <r>
    <x v="1"/>
    <x v="35"/>
    <x v="277"/>
    <x v="382"/>
    <n v="0"/>
    <n v="1665000"/>
    <n v="0"/>
    <n v="0"/>
    <n v="1665000"/>
  </r>
  <r>
    <x v="1"/>
    <x v="35"/>
    <x v="277"/>
    <x v="383"/>
    <n v="0"/>
    <n v="382000"/>
    <n v="0"/>
    <n v="0"/>
    <n v="382000"/>
  </r>
  <r>
    <x v="1"/>
    <x v="35"/>
    <x v="278"/>
    <x v="0"/>
    <n v="62770000"/>
    <n v="10850000"/>
    <n v="0"/>
    <n v="365000"/>
    <n v="73985000"/>
  </r>
  <r>
    <x v="1"/>
    <x v="35"/>
    <x v="278"/>
    <x v="380"/>
    <n v="309963000"/>
    <n v="40668000"/>
    <n v="0"/>
    <n v="76623000"/>
    <n v="427254000"/>
  </r>
  <r>
    <x v="1"/>
    <x v="35"/>
    <x v="278"/>
    <x v="381"/>
    <n v="1293000"/>
    <n v="509000"/>
    <n v="0"/>
    <n v="183000"/>
    <n v="1985000"/>
  </r>
  <r>
    <x v="1"/>
    <x v="35"/>
    <x v="278"/>
    <x v="382"/>
    <n v="100000"/>
    <n v="6362000"/>
    <n v="0"/>
    <n v="14119000"/>
    <n v="20581000"/>
  </r>
  <r>
    <x v="1"/>
    <x v="35"/>
    <x v="278"/>
    <x v="383"/>
    <n v="50000"/>
    <n v="8610000"/>
    <n v="0"/>
    <n v="1225000"/>
    <n v="9885000"/>
  </r>
  <r>
    <x v="1"/>
    <x v="35"/>
    <x v="279"/>
    <x v="0"/>
    <n v="97552000"/>
    <n v="15258000"/>
    <n v="0"/>
    <n v="29000000"/>
    <n v="141810000"/>
  </r>
  <r>
    <x v="1"/>
    <x v="35"/>
    <x v="279"/>
    <x v="11"/>
    <n v="806000"/>
    <n v="0"/>
    <n v="0"/>
    <n v="0"/>
    <n v="806000"/>
  </r>
  <r>
    <x v="1"/>
    <x v="35"/>
    <x v="279"/>
    <x v="380"/>
    <n v="303907000"/>
    <n v="20452000"/>
    <n v="0"/>
    <n v="115534000"/>
    <n v="439893000"/>
  </r>
  <r>
    <x v="1"/>
    <x v="35"/>
    <x v="279"/>
    <x v="381"/>
    <n v="2673000"/>
    <n v="1500000"/>
    <n v="0"/>
    <n v="0"/>
    <n v="4173000"/>
  </r>
  <r>
    <x v="1"/>
    <x v="35"/>
    <x v="279"/>
    <x v="382"/>
    <n v="1469000"/>
    <n v="2357000"/>
    <n v="0"/>
    <n v="0"/>
    <n v="3826000"/>
  </r>
  <r>
    <x v="1"/>
    <x v="35"/>
    <x v="279"/>
    <x v="383"/>
    <n v="3105000"/>
    <n v="347000"/>
    <n v="0"/>
    <n v="0"/>
    <n v="3452000"/>
  </r>
  <r>
    <x v="1"/>
    <x v="35"/>
    <x v="280"/>
    <x v="0"/>
    <n v="40092000"/>
    <n v="25238000"/>
    <n v="0"/>
    <n v="0"/>
    <n v="65330000"/>
  </r>
  <r>
    <x v="1"/>
    <x v="35"/>
    <x v="280"/>
    <x v="11"/>
    <n v="10860000"/>
    <n v="1268000"/>
    <n v="0"/>
    <n v="32450000"/>
    <n v="44578000"/>
  </r>
  <r>
    <x v="1"/>
    <x v="35"/>
    <x v="280"/>
    <x v="380"/>
    <n v="126729000"/>
    <n v="21401000"/>
    <n v="0"/>
    <n v="189044000"/>
    <n v="337174000"/>
  </r>
  <r>
    <x v="1"/>
    <x v="35"/>
    <x v="280"/>
    <x v="381"/>
    <n v="2325000"/>
    <n v="967000"/>
    <n v="0"/>
    <n v="0"/>
    <n v="3292000"/>
  </r>
  <r>
    <x v="1"/>
    <x v="35"/>
    <x v="280"/>
    <x v="382"/>
    <n v="2530000"/>
    <n v="733000"/>
    <n v="0"/>
    <n v="125000000"/>
    <n v="128263000"/>
  </r>
  <r>
    <x v="1"/>
    <x v="35"/>
    <x v="280"/>
    <x v="383"/>
    <n v="2084000"/>
    <n v="797000"/>
    <n v="0"/>
    <n v="0"/>
    <n v="2881000"/>
  </r>
  <r>
    <x v="1"/>
    <x v="35"/>
    <x v="281"/>
    <x v="0"/>
    <n v="33374000"/>
    <n v="4229000"/>
    <n v="0"/>
    <n v="0"/>
    <n v="37603000"/>
  </r>
  <r>
    <x v="1"/>
    <x v="35"/>
    <x v="281"/>
    <x v="11"/>
    <n v="0"/>
    <n v="1398000"/>
    <n v="0"/>
    <n v="72859000"/>
    <n v="74257000"/>
  </r>
  <r>
    <x v="1"/>
    <x v="35"/>
    <x v="281"/>
    <x v="380"/>
    <n v="120495000"/>
    <n v="21067000"/>
    <n v="0"/>
    <n v="1976000"/>
    <n v="143538000"/>
  </r>
  <r>
    <x v="1"/>
    <x v="35"/>
    <x v="281"/>
    <x v="381"/>
    <n v="0"/>
    <n v="196000"/>
    <n v="0"/>
    <n v="0"/>
    <n v="196000"/>
  </r>
  <r>
    <x v="1"/>
    <x v="35"/>
    <x v="281"/>
    <x v="382"/>
    <n v="0"/>
    <n v="1269000"/>
    <n v="0"/>
    <n v="0"/>
    <n v="1269000"/>
  </r>
  <r>
    <x v="1"/>
    <x v="35"/>
    <x v="281"/>
    <x v="383"/>
    <n v="4105000"/>
    <n v="1398000"/>
    <n v="0"/>
    <n v="0"/>
    <n v="5503000"/>
  </r>
  <r>
    <x v="1"/>
    <x v="35"/>
    <x v="282"/>
    <x v="0"/>
    <n v="49320000"/>
    <n v="6270000"/>
    <n v="0"/>
    <n v="0"/>
    <n v="55590000"/>
  </r>
  <r>
    <x v="1"/>
    <x v="35"/>
    <x v="282"/>
    <x v="11"/>
    <n v="708000"/>
    <n v="2393000"/>
    <n v="0"/>
    <n v="0"/>
    <n v="3101000"/>
  </r>
  <r>
    <x v="1"/>
    <x v="35"/>
    <x v="282"/>
    <x v="380"/>
    <n v="107009000"/>
    <n v="22359000"/>
    <n v="0"/>
    <n v="62534000"/>
    <n v="191902000"/>
  </r>
  <r>
    <x v="1"/>
    <x v="35"/>
    <x v="282"/>
    <x v="382"/>
    <n v="852000"/>
    <n v="1149000"/>
    <n v="0"/>
    <n v="0"/>
    <n v="2001000"/>
  </r>
  <r>
    <x v="1"/>
    <x v="35"/>
    <x v="282"/>
    <x v="383"/>
    <n v="0"/>
    <n v="492000"/>
    <n v="0"/>
    <n v="0"/>
    <n v="492000"/>
  </r>
  <r>
    <x v="1"/>
    <x v="35"/>
    <x v="283"/>
    <x v="0"/>
    <n v="62726000"/>
    <n v="6448000"/>
    <n v="0"/>
    <n v="0"/>
    <n v="69174000"/>
  </r>
  <r>
    <x v="1"/>
    <x v="35"/>
    <x v="283"/>
    <x v="11"/>
    <n v="4484000"/>
    <n v="595000"/>
    <n v="0"/>
    <n v="0"/>
    <n v="5079000"/>
  </r>
  <r>
    <x v="1"/>
    <x v="35"/>
    <x v="283"/>
    <x v="380"/>
    <n v="150908000"/>
    <n v="27161000"/>
    <n v="0"/>
    <n v="62534000"/>
    <n v="240603000"/>
  </r>
  <r>
    <x v="1"/>
    <x v="35"/>
    <x v="283"/>
    <x v="381"/>
    <n v="4189000"/>
    <n v="886000"/>
    <n v="0"/>
    <n v="0"/>
    <n v="5075000"/>
  </r>
  <r>
    <x v="1"/>
    <x v="35"/>
    <x v="283"/>
    <x v="382"/>
    <n v="0"/>
    <n v="13853000"/>
    <n v="0"/>
    <n v="0"/>
    <n v="13853000"/>
  </r>
  <r>
    <x v="1"/>
    <x v="35"/>
    <x v="283"/>
    <x v="383"/>
    <n v="0"/>
    <n v="21775000"/>
    <n v="0"/>
    <n v="0"/>
    <n v="21775000"/>
  </r>
  <r>
    <x v="1"/>
    <x v="35"/>
    <x v="284"/>
    <x v="0"/>
    <n v="52758000"/>
    <n v="13213000"/>
    <n v="0"/>
    <n v="0"/>
    <n v="65971000"/>
  </r>
  <r>
    <x v="1"/>
    <x v="35"/>
    <x v="284"/>
    <x v="11"/>
    <n v="0"/>
    <n v="1586000"/>
    <n v="0"/>
    <n v="3876000"/>
    <n v="5462000"/>
  </r>
  <r>
    <x v="1"/>
    <x v="35"/>
    <x v="284"/>
    <x v="380"/>
    <n v="229320000"/>
    <n v="46918000"/>
    <n v="0"/>
    <n v="93037000"/>
    <n v="369275000"/>
  </r>
  <r>
    <x v="1"/>
    <x v="35"/>
    <x v="284"/>
    <x v="381"/>
    <n v="0"/>
    <n v="580000"/>
    <n v="0"/>
    <n v="546000"/>
    <n v="1126000"/>
  </r>
  <r>
    <x v="1"/>
    <x v="35"/>
    <x v="284"/>
    <x v="382"/>
    <n v="0"/>
    <n v="9242000"/>
    <n v="0"/>
    <n v="30000000"/>
    <n v="39242000"/>
  </r>
  <r>
    <x v="1"/>
    <x v="35"/>
    <x v="284"/>
    <x v="383"/>
    <n v="0"/>
    <n v="2591000"/>
    <n v="0"/>
    <n v="0"/>
    <n v="2591000"/>
  </r>
  <r>
    <x v="1"/>
    <x v="35"/>
    <x v="285"/>
    <x v="0"/>
    <n v="139961000"/>
    <n v="18128000"/>
    <n v="0"/>
    <n v="48000000"/>
    <n v="206089000"/>
  </r>
  <r>
    <x v="1"/>
    <x v="35"/>
    <x v="285"/>
    <x v="11"/>
    <n v="9085000"/>
    <n v="5374000"/>
    <n v="0"/>
    <n v="60534000"/>
    <n v="74993000"/>
  </r>
  <r>
    <x v="1"/>
    <x v="35"/>
    <x v="285"/>
    <x v="380"/>
    <n v="291928000"/>
    <n v="24099000"/>
    <n v="0"/>
    <n v="143100000"/>
    <n v="459127000"/>
  </r>
  <r>
    <x v="1"/>
    <x v="35"/>
    <x v="285"/>
    <x v="381"/>
    <n v="3882000"/>
    <n v="88000"/>
    <n v="0"/>
    <n v="0"/>
    <n v="3970000"/>
  </r>
  <r>
    <x v="1"/>
    <x v="35"/>
    <x v="285"/>
    <x v="382"/>
    <n v="12027000"/>
    <n v="4370000"/>
    <n v="0"/>
    <n v="10000000"/>
    <n v="26397000"/>
  </r>
  <r>
    <x v="1"/>
    <x v="35"/>
    <x v="285"/>
    <x v="383"/>
    <n v="6639000"/>
    <n v="2555000"/>
    <n v="0"/>
    <n v="0"/>
    <n v="9194000"/>
  </r>
  <r>
    <x v="1"/>
    <x v="35"/>
    <x v="286"/>
    <x v="0"/>
    <n v="146437000"/>
    <n v="28047000"/>
    <n v="0"/>
    <n v="0"/>
    <n v="174484000"/>
  </r>
  <r>
    <x v="1"/>
    <x v="35"/>
    <x v="286"/>
    <x v="11"/>
    <n v="21705000"/>
    <n v="19773000"/>
    <n v="0"/>
    <n v="80709000"/>
    <n v="122187000"/>
  </r>
  <r>
    <x v="1"/>
    <x v="35"/>
    <x v="286"/>
    <x v="380"/>
    <n v="368532000"/>
    <n v="131332000"/>
    <n v="0"/>
    <n v="49363000"/>
    <n v="549227000"/>
  </r>
  <r>
    <x v="1"/>
    <x v="35"/>
    <x v="286"/>
    <x v="381"/>
    <n v="9674000"/>
    <n v="2269000"/>
    <n v="0"/>
    <n v="0"/>
    <n v="11943000"/>
  </r>
  <r>
    <x v="1"/>
    <x v="35"/>
    <x v="286"/>
    <x v="382"/>
    <n v="45011000"/>
    <n v="42253000"/>
    <n v="0"/>
    <n v="0"/>
    <n v="87264000"/>
  </r>
  <r>
    <x v="1"/>
    <x v="35"/>
    <x v="286"/>
    <x v="383"/>
    <n v="7357000"/>
    <n v="9885000"/>
    <n v="0"/>
    <n v="0"/>
    <n v="17242000"/>
  </r>
  <r>
    <x v="1"/>
    <x v="35"/>
    <x v="287"/>
    <x v="0"/>
    <n v="31632000"/>
    <n v="14103000"/>
    <n v="0"/>
    <n v="0"/>
    <n v="45735000"/>
  </r>
  <r>
    <x v="1"/>
    <x v="35"/>
    <x v="287"/>
    <x v="380"/>
    <n v="45810000"/>
    <n v="17645000"/>
    <n v="0"/>
    <n v="6575000"/>
    <n v="70030000"/>
  </r>
  <r>
    <x v="1"/>
    <x v="35"/>
    <x v="287"/>
    <x v="382"/>
    <n v="0"/>
    <n v="774000"/>
    <n v="0"/>
    <n v="0"/>
    <n v="774000"/>
  </r>
  <r>
    <x v="1"/>
    <x v="35"/>
    <x v="287"/>
    <x v="383"/>
    <n v="0"/>
    <n v="750000"/>
    <n v="0"/>
    <n v="0"/>
    <n v="750000"/>
  </r>
  <r>
    <x v="1"/>
    <x v="35"/>
    <x v="288"/>
    <x v="0"/>
    <n v="38019000"/>
    <n v="15330000"/>
    <n v="0"/>
    <n v="4234000"/>
    <n v="57583000"/>
  </r>
  <r>
    <x v="1"/>
    <x v="35"/>
    <x v="288"/>
    <x v="380"/>
    <n v="121419000"/>
    <n v="11601000"/>
    <n v="0"/>
    <n v="68300000"/>
    <n v="201320000"/>
  </r>
  <r>
    <x v="1"/>
    <x v="35"/>
    <x v="288"/>
    <x v="382"/>
    <n v="300000"/>
    <n v="2712000"/>
    <n v="0"/>
    <n v="0"/>
    <n v="3012000"/>
  </r>
  <r>
    <x v="1"/>
    <x v="35"/>
    <x v="288"/>
    <x v="383"/>
    <n v="400000"/>
    <n v="969000"/>
    <n v="0"/>
    <n v="0"/>
    <n v="1369000"/>
  </r>
  <r>
    <x v="1"/>
    <x v="35"/>
    <x v="289"/>
    <x v="0"/>
    <n v="69549000"/>
    <n v="14438000"/>
    <n v="0"/>
    <n v="0"/>
    <n v="83987000"/>
  </r>
  <r>
    <x v="1"/>
    <x v="35"/>
    <x v="289"/>
    <x v="380"/>
    <n v="273791000"/>
    <n v="21435000"/>
    <n v="0"/>
    <n v="102475000"/>
    <n v="397701000"/>
  </r>
  <r>
    <x v="1"/>
    <x v="35"/>
    <x v="289"/>
    <x v="382"/>
    <n v="2689000"/>
    <n v="19671000"/>
    <n v="0"/>
    <n v="0"/>
    <n v="22360000"/>
  </r>
  <r>
    <x v="1"/>
    <x v="35"/>
    <x v="289"/>
    <x v="383"/>
    <n v="0"/>
    <n v="2427000"/>
    <n v="0"/>
    <n v="0"/>
    <n v="2427000"/>
  </r>
  <r>
    <x v="1"/>
    <x v="35"/>
    <x v="290"/>
    <x v="0"/>
    <n v="162083000"/>
    <n v="58830000"/>
    <n v="0"/>
    <n v="0"/>
    <n v="220913000"/>
  </r>
  <r>
    <x v="1"/>
    <x v="35"/>
    <x v="290"/>
    <x v="11"/>
    <n v="890000"/>
    <n v="29000"/>
    <n v="0"/>
    <n v="0"/>
    <n v="919000"/>
  </r>
  <r>
    <x v="1"/>
    <x v="35"/>
    <x v="290"/>
    <x v="380"/>
    <n v="448961000"/>
    <n v="36678000"/>
    <n v="0"/>
    <n v="36000000"/>
    <n v="521639000"/>
  </r>
  <r>
    <x v="1"/>
    <x v="35"/>
    <x v="290"/>
    <x v="382"/>
    <n v="6183000"/>
    <n v="5054000"/>
    <n v="0"/>
    <n v="0"/>
    <n v="11237000"/>
  </r>
  <r>
    <x v="1"/>
    <x v="35"/>
    <x v="290"/>
    <x v="383"/>
    <n v="3736000"/>
    <n v="2338000"/>
    <n v="0"/>
    <n v="0"/>
    <n v="6074000"/>
  </r>
  <r>
    <x v="1"/>
    <x v="35"/>
    <x v="291"/>
    <x v="0"/>
    <n v="37455000"/>
    <n v="42188000"/>
    <n v="0"/>
    <n v="0"/>
    <n v="79643000"/>
  </r>
  <r>
    <x v="1"/>
    <x v="35"/>
    <x v="291"/>
    <x v="380"/>
    <n v="111277000"/>
    <n v="7243000"/>
    <n v="0"/>
    <n v="25000000"/>
    <n v="143520000"/>
  </r>
  <r>
    <x v="1"/>
    <x v="35"/>
    <x v="291"/>
    <x v="382"/>
    <n v="596000"/>
    <n v="374000"/>
    <n v="0"/>
    <n v="0"/>
    <n v="970000"/>
  </r>
  <r>
    <x v="1"/>
    <x v="35"/>
    <x v="291"/>
    <x v="383"/>
    <n v="0"/>
    <n v="1074000"/>
    <n v="0"/>
    <n v="0"/>
    <n v="1074000"/>
  </r>
  <r>
    <x v="1"/>
    <x v="35"/>
    <x v="292"/>
    <x v="0"/>
    <n v="54697000"/>
    <n v="9017000"/>
    <n v="0"/>
    <n v="0"/>
    <n v="63714000"/>
  </r>
  <r>
    <x v="1"/>
    <x v="35"/>
    <x v="292"/>
    <x v="380"/>
    <n v="87040000"/>
    <n v="10133000"/>
    <n v="0"/>
    <n v="24875000"/>
    <n v="122048000"/>
  </r>
  <r>
    <x v="1"/>
    <x v="35"/>
    <x v="292"/>
    <x v="382"/>
    <n v="0"/>
    <n v="1045000"/>
    <n v="0"/>
    <n v="0"/>
    <n v="1045000"/>
  </r>
  <r>
    <x v="1"/>
    <x v="35"/>
    <x v="292"/>
    <x v="383"/>
    <n v="0"/>
    <n v="876000"/>
    <n v="0"/>
    <n v="0"/>
    <n v="876000"/>
  </r>
  <r>
    <x v="1"/>
    <x v="35"/>
    <x v="293"/>
    <x v="0"/>
    <n v="125405000"/>
    <n v="150241000"/>
    <n v="0"/>
    <n v="0"/>
    <n v="275646000"/>
  </r>
  <r>
    <x v="1"/>
    <x v="35"/>
    <x v="293"/>
    <x v="11"/>
    <n v="1050000"/>
    <n v="5193000"/>
    <n v="0"/>
    <n v="0"/>
    <n v="6243000"/>
  </r>
  <r>
    <x v="1"/>
    <x v="35"/>
    <x v="293"/>
    <x v="380"/>
    <n v="201895000"/>
    <n v="100341000"/>
    <n v="0"/>
    <n v="265886000"/>
    <n v="568122000"/>
  </r>
  <r>
    <x v="1"/>
    <x v="35"/>
    <x v="293"/>
    <x v="381"/>
    <n v="10368000"/>
    <n v="0"/>
    <n v="0"/>
    <n v="0"/>
    <n v="10368000"/>
  </r>
  <r>
    <x v="1"/>
    <x v="35"/>
    <x v="293"/>
    <x v="382"/>
    <n v="0"/>
    <n v="1067000"/>
    <n v="0"/>
    <n v="0"/>
    <n v="1067000"/>
  </r>
  <r>
    <x v="1"/>
    <x v="35"/>
    <x v="293"/>
    <x v="383"/>
    <n v="1187000"/>
    <n v="1326000"/>
    <n v="0"/>
    <n v="0"/>
    <n v="2513000"/>
  </r>
  <r>
    <x v="1"/>
    <x v="35"/>
    <x v="294"/>
    <x v="0"/>
    <n v="18287000"/>
    <n v="6188000"/>
    <n v="0"/>
    <n v="0"/>
    <n v="24475000"/>
  </r>
  <r>
    <x v="1"/>
    <x v="35"/>
    <x v="294"/>
    <x v="380"/>
    <n v="44567000"/>
    <n v="19093000"/>
    <n v="0"/>
    <n v="93700000"/>
    <n v="157360000"/>
  </r>
  <r>
    <x v="1"/>
    <x v="35"/>
    <x v="294"/>
    <x v="381"/>
    <n v="2689000"/>
    <n v="0"/>
    <n v="0"/>
    <n v="0"/>
    <n v="2689000"/>
  </r>
  <r>
    <x v="1"/>
    <x v="35"/>
    <x v="295"/>
    <x v="0"/>
    <n v="125870000"/>
    <n v="96887000"/>
    <n v="0"/>
    <n v="0"/>
    <n v="222757000"/>
  </r>
  <r>
    <x v="1"/>
    <x v="35"/>
    <x v="295"/>
    <x v="11"/>
    <n v="68944000"/>
    <n v="4608000"/>
    <n v="0"/>
    <n v="65000000"/>
    <n v="138552000"/>
  </r>
  <r>
    <x v="1"/>
    <x v="35"/>
    <x v="295"/>
    <x v="380"/>
    <n v="285799000"/>
    <n v="46439000"/>
    <n v="0"/>
    <n v="100034000"/>
    <n v="432272000"/>
  </r>
  <r>
    <x v="1"/>
    <x v="35"/>
    <x v="295"/>
    <x v="382"/>
    <n v="9996000"/>
    <n v="1751000"/>
    <n v="0"/>
    <n v="10000000"/>
    <n v="21747000"/>
  </r>
  <r>
    <x v="1"/>
    <x v="35"/>
    <x v="295"/>
    <x v="383"/>
    <n v="11634000"/>
    <n v="1340000"/>
    <n v="0"/>
    <n v="0"/>
    <n v="12974000"/>
  </r>
  <r>
    <x v="1"/>
    <x v="35"/>
    <x v="296"/>
    <x v="0"/>
    <n v="171212000"/>
    <n v="77859000"/>
    <n v="0"/>
    <n v="0"/>
    <n v="249071000"/>
  </r>
  <r>
    <x v="1"/>
    <x v="35"/>
    <x v="296"/>
    <x v="11"/>
    <n v="16662000"/>
    <n v="100405000"/>
    <n v="0"/>
    <n v="0"/>
    <n v="117067000"/>
  </r>
  <r>
    <x v="1"/>
    <x v="35"/>
    <x v="296"/>
    <x v="380"/>
    <n v="559779000"/>
    <n v="75314000"/>
    <n v="0"/>
    <n v="177825000"/>
    <n v="812918000"/>
  </r>
  <r>
    <x v="1"/>
    <x v="35"/>
    <x v="296"/>
    <x v="381"/>
    <n v="24945000"/>
    <n v="1662000"/>
    <n v="0"/>
    <n v="0"/>
    <n v="26607000"/>
  </r>
  <r>
    <x v="1"/>
    <x v="35"/>
    <x v="296"/>
    <x v="382"/>
    <n v="15096000"/>
    <n v="55408000"/>
    <n v="0"/>
    <n v="0"/>
    <n v="70504000"/>
  </r>
  <r>
    <x v="1"/>
    <x v="35"/>
    <x v="296"/>
    <x v="383"/>
    <n v="5920000"/>
    <n v="13487000"/>
    <n v="0"/>
    <n v="0"/>
    <n v="19407000"/>
  </r>
  <r>
    <x v="1"/>
    <x v="35"/>
    <x v="297"/>
    <x v="380"/>
    <n v="35720000"/>
    <n v="9580000"/>
    <n v="0"/>
    <n v="4700000"/>
    <n v="50000000"/>
  </r>
  <r>
    <x v="1"/>
    <x v="35"/>
    <x v="298"/>
    <x v="0"/>
    <n v="27099000"/>
    <n v="14587000"/>
    <n v="0"/>
    <n v="23791000"/>
    <n v="65477000"/>
  </r>
  <r>
    <x v="1"/>
    <x v="35"/>
    <x v="298"/>
    <x v="380"/>
    <n v="39099000"/>
    <n v="3059000"/>
    <n v="0"/>
    <n v="23000000"/>
    <n v="65158000"/>
  </r>
  <r>
    <x v="1"/>
    <x v="35"/>
    <x v="298"/>
    <x v="382"/>
    <n v="0"/>
    <n v="2998000"/>
    <n v="0"/>
    <n v="25000000"/>
    <n v="27998000"/>
  </r>
  <r>
    <x v="1"/>
    <x v="35"/>
    <x v="298"/>
    <x v="383"/>
    <n v="0"/>
    <n v="482000"/>
    <n v="0"/>
    <n v="0"/>
    <n v="482000"/>
  </r>
  <r>
    <x v="1"/>
    <x v="35"/>
    <x v="299"/>
    <x v="0"/>
    <n v="62690000"/>
    <n v="33710000"/>
    <n v="0"/>
    <n v="0"/>
    <n v="96400000"/>
  </r>
  <r>
    <x v="1"/>
    <x v="35"/>
    <x v="299"/>
    <x v="11"/>
    <n v="8953000"/>
    <n v="1645000"/>
    <n v="0"/>
    <n v="12534000"/>
    <n v="23132000"/>
  </r>
  <r>
    <x v="1"/>
    <x v="35"/>
    <x v="299"/>
    <x v="380"/>
    <n v="204111000"/>
    <n v="23458000"/>
    <n v="0"/>
    <n v="15000000"/>
    <n v="242569000"/>
  </r>
  <r>
    <x v="1"/>
    <x v="35"/>
    <x v="299"/>
    <x v="381"/>
    <n v="6810000"/>
    <n v="1942000"/>
    <n v="0"/>
    <n v="0"/>
    <n v="8752000"/>
  </r>
  <r>
    <x v="1"/>
    <x v="35"/>
    <x v="299"/>
    <x v="382"/>
    <n v="1986000"/>
    <n v="2265000"/>
    <n v="0"/>
    <n v="50000000"/>
    <n v="54251000"/>
  </r>
  <r>
    <x v="1"/>
    <x v="35"/>
    <x v="299"/>
    <x v="383"/>
    <n v="350000"/>
    <n v="1013000"/>
    <n v="0"/>
    <n v="0"/>
    <n v="1363000"/>
  </r>
  <r>
    <x v="1"/>
    <x v="35"/>
    <x v="300"/>
    <x v="0"/>
    <n v="15928000"/>
    <n v="32055000"/>
    <n v="0"/>
    <n v="0"/>
    <n v="47983000"/>
  </r>
  <r>
    <x v="1"/>
    <x v="35"/>
    <x v="300"/>
    <x v="380"/>
    <n v="50594000"/>
    <n v="3937000"/>
    <n v="0"/>
    <n v="5250000"/>
    <n v="59781000"/>
  </r>
  <r>
    <x v="1"/>
    <x v="35"/>
    <x v="300"/>
    <x v="382"/>
    <n v="0"/>
    <n v="2030000"/>
    <n v="0"/>
    <n v="34284000"/>
    <n v="36314000"/>
  </r>
  <r>
    <x v="1"/>
    <x v="35"/>
    <x v="300"/>
    <x v="383"/>
    <n v="0"/>
    <n v="714000"/>
    <n v="0"/>
    <n v="25000000"/>
    <n v="25714000"/>
  </r>
  <r>
    <x v="1"/>
    <x v="35"/>
    <x v="301"/>
    <x v="0"/>
    <n v="5183000"/>
    <n v="5453000"/>
    <n v="0"/>
    <n v="0"/>
    <n v="10636000"/>
  </r>
  <r>
    <x v="1"/>
    <x v="35"/>
    <x v="301"/>
    <x v="380"/>
    <n v="28502000"/>
    <n v="10291000"/>
    <n v="0"/>
    <n v="86050000"/>
    <n v="124843000"/>
  </r>
  <r>
    <x v="1"/>
    <x v="35"/>
    <x v="301"/>
    <x v="382"/>
    <n v="0"/>
    <n v="6013000"/>
    <n v="0"/>
    <n v="0"/>
    <n v="6013000"/>
  </r>
  <r>
    <x v="1"/>
    <x v="35"/>
    <x v="301"/>
    <x v="383"/>
    <n v="0"/>
    <n v="398000"/>
    <n v="0"/>
    <n v="0"/>
    <n v="398000"/>
  </r>
  <r>
    <x v="1"/>
    <x v="35"/>
    <x v="302"/>
    <x v="0"/>
    <n v="29038000"/>
    <n v="3342000"/>
    <n v="0"/>
    <n v="0"/>
    <n v="32380000"/>
  </r>
  <r>
    <x v="1"/>
    <x v="35"/>
    <x v="302"/>
    <x v="380"/>
    <n v="54979000"/>
    <n v="12726000"/>
    <n v="0"/>
    <n v="205034000"/>
    <n v="272739000"/>
  </r>
  <r>
    <x v="1"/>
    <x v="35"/>
    <x v="302"/>
    <x v="381"/>
    <n v="140000"/>
    <n v="0"/>
    <n v="0"/>
    <n v="0"/>
    <n v="140000"/>
  </r>
  <r>
    <x v="1"/>
    <x v="35"/>
    <x v="302"/>
    <x v="382"/>
    <n v="0"/>
    <n v="676000"/>
    <n v="0"/>
    <n v="0"/>
    <n v="676000"/>
  </r>
  <r>
    <x v="1"/>
    <x v="35"/>
    <x v="302"/>
    <x v="383"/>
    <n v="0"/>
    <n v="5369000"/>
    <n v="0"/>
    <n v="0"/>
    <n v="5369000"/>
  </r>
  <r>
    <x v="1"/>
    <x v="35"/>
    <x v="303"/>
    <x v="0"/>
    <n v="10708000"/>
    <n v="5872000"/>
    <n v="0"/>
    <n v="0"/>
    <n v="16580000"/>
  </r>
  <r>
    <x v="1"/>
    <x v="35"/>
    <x v="303"/>
    <x v="380"/>
    <n v="0"/>
    <n v="9490000"/>
    <n v="0"/>
    <n v="72534000"/>
    <n v="82024000"/>
  </r>
  <r>
    <x v="1"/>
    <x v="35"/>
    <x v="303"/>
    <x v="382"/>
    <n v="0"/>
    <n v="1434000"/>
    <n v="0"/>
    <n v="0"/>
    <n v="1434000"/>
  </r>
  <r>
    <x v="1"/>
    <x v="35"/>
    <x v="303"/>
    <x v="383"/>
    <n v="0"/>
    <n v="900000"/>
    <n v="0"/>
    <n v="0"/>
    <n v="900000"/>
  </r>
  <r>
    <x v="1"/>
    <x v="35"/>
    <x v="304"/>
    <x v="0"/>
    <n v="23134000"/>
    <n v="6567000"/>
    <n v="0"/>
    <n v="0"/>
    <n v="29701000"/>
  </r>
  <r>
    <x v="1"/>
    <x v="35"/>
    <x v="304"/>
    <x v="11"/>
    <n v="0"/>
    <n v="1231000"/>
    <n v="0"/>
    <n v="0"/>
    <n v="1231000"/>
  </r>
  <r>
    <x v="1"/>
    <x v="35"/>
    <x v="304"/>
    <x v="380"/>
    <n v="99825000"/>
    <n v="22698000"/>
    <n v="0"/>
    <n v="215534000"/>
    <n v="338057000"/>
  </r>
  <r>
    <x v="1"/>
    <x v="35"/>
    <x v="304"/>
    <x v="382"/>
    <n v="150000"/>
    <n v="1552000"/>
    <n v="0"/>
    <n v="0"/>
    <n v="1702000"/>
  </r>
  <r>
    <x v="1"/>
    <x v="35"/>
    <x v="304"/>
    <x v="383"/>
    <n v="150000"/>
    <n v="1235000"/>
    <n v="0"/>
    <n v="0"/>
    <n v="1385000"/>
  </r>
  <r>
    <x v="1"/>
    <x v="35"/>
    <x v="305"/>
    <x v="0"/>
    <n v="23127000"/>
    <n v="3702000"/>
    <n v="0"/>
    <n v="12500000"/>
    <n v="39329000"/>
  </r>
  <r>
    <x v="1"/>
    <x v="35"/>
    <x v="305"/>
    <x v="380"/>
    <n v="68702000"/>
    <n v="13534000"/>
    <n v="0"/>
    <n v="50000000"/>
    <n v="132236000"/>
  </r>
  <r>
    <x v="1"/>
    <x v="35"/>
    <x v="305"/>
    <x v="382"/>
    <n v="0"/>
    <n v="1009000"/>
    <n v="0"/>
    <n v="0"/>
    <n v="1009000"/>
  </r>
  <r>
    <x v="1"/>
    <x v="35"/>
    <x v="305"/>
    <x v="383"/>
    <n v="614000"/>
    <n v="392000"/>
    <n v="0"/>
    <n v="0"/>
    <n v="1006000"/>
  </r>
  <r>
    <x v="1"/>
    <x v="35"/>
    <x v="306"/>
    <x v="0"/>
    <n v="101593000"/>
    <n v="36034000"/>
    <n v="0"/>
    <n v="0"/>
    <n v="137627000"/>
  </r>
  <r>
    <x v="1"/>
    <x v="35"/>
    <x v="306"/>
    <x v="11"/>
    <n v="3230000"/>
    <n v="1980000"/>
    <n v="0"/>
    <n v="0"/>
    <n v="5210000"/>
  </r>
  <r>
    <x v="1"/>
    <x v="35"/>
    <x v="306"/>
    <x v="380"/>
    <n v="323813000"/>
    <n v="81599000"/>
    <n v="0"/>
    <n v="397063000"/>
    <n v="802475000"/>
  </r>
  <r>
    <x v="1"/>
    <x v="35"/>
    <x v="306"/>
    <x v="381"/>
    <n v="19671000"/>
    <n v="1427000"/>
    <n v="0"/>
    <n v="140000000"/>
    <n v="161098000"/>
  </r>
  <r>
    <x v="1"/>
    <x v="35"/>
    <x v="306"/>
    <x v="382"/>
    <n v="1700000"/>
    <n v="32115000"/>
    <n v="0"/>
    <n v="0"/>
    <n v="33815000"/>
  </r>
  <r>
    <x v="1"/>
    <x v="35"/>
    <x v="306"/>
    <x v="383"/>
    <n v="537000"/>
    <n v="1737000"/>
    <n v="0"/>
    <n v="0"/>
    <n v="2274000"/>
  </r>
  <r>
    <x v="1"/>
    <x v="35"/>
    <x v="307"/>
    <x v="0"/>
    <n v="51353000"/>
    <n v="15732000"/>
    <n v="0"/>
    <n v="69500000"/>
    <n v="136585000"/>
  </r>
  <r>
    <x v="1"/>
    <x v="35"/>
    <x v="307"/>
    <x v="380"/>
    <n v="68408000"/>
    <n v="25279000"/>
    <n v="0"/>
    <n v="99011000"/>
    <n v="192698000"/>
  </r>
  <r>
    <x v="1"/>
    <x v="35"/>
    <x v="307"/>
    <x v="381"/>
    <n v="0"/>
    <n v="1144000"/>
    <n v="0"/>
    <n v="0"/>
    <n v="1144000"/>
  </r>
  <r>
    <x v="1"/>
    <x v="35"/>
    <x v="307"/>
    <x v="383"/>
    <n v="2851000"/>
    <n v="2907000"/>
    <n v="0"/>
    <n v="0"/>
    <n v="5758000"/>
  </r>
  <r>
    <x v="1"/>
    <x v="35"/>
    <x v="307"/>
    <x v="385"/>
    <n v="10530000"/>
    <n v="18034000"/>
    <n v="0"/>
    <n v="0"/>
    <n v="28564000"/>
  </r>
  <r>
    <x v="1"/>
    <x v="35"/>
    <x v="308"/>
    <x v="0"/>
    <s v=".."/>
    <s v=".."/>
    <s v=".."/>
    <s v=".."/>
    <s v=".."/>
  </r>
  <r>
    <x v="1"/>
    <x v="35"/>
    <x v="308"/>
    <x v="380"/>
    <n v="0"/>
    <n v="1000000"/>
    <n v="0"/>
    <n v="20000000"/>
    <n v="21000000"/>
  </r>
  <r>
    <x v="1"/>
    <x v="35"/>
    <x v="308"/>
    <x v="382"/>
    <s v=".."/>
    <s v=".."/>
    <s v=".."/>
    <s v=".."/>
    <s v=".."/>
  </r>
  <r>
    <x v="1"/>
    <x v="35"/>
    <x v="309"/>
    <x v="0"/>
    <n v="58312000"/>
    <n v="29560000"/>
    <n v="0"/>
    <n v="11000000"/>
    <n v="98872000"/>
  </r>
  <r>
    <x v="1"/>
    <x v="35"/>
    <x v="309"/>
    <x v="380"/>
    <n v="208603000"/>
    <n v="47386000"/>
    <n v="0"/>
    <n v="74184000"/>
    <n v="330173000"/>
  </r>
  <r>
    <x v="1"/>
    <x v="35"/>
    <x v="309"/>
    <x v="381"/>
    <n v="0"/>
    <n v="5259000"/>
    <n v="0"/>
    <n v="0"/>
    <n v="5259000"/>
  </r>
  <r>
    <x v="1"/>
    <x v="35"/>
    <x v="309"/>
    <x v="382"/>
    <n v="0"/>
    <n v="12507000"/>
    <n v="0"/>
    <n v="0"/>
    <n v="12507000"/>
  </r>
  <r>
    <x v="1"/>
    <x v="35"/>
    <x v="309"/>
    <x v="383"/>
    <n v="0"/>
    <n v="2712000"/>
    <n v="0"/>
    <n v="0"/>
    <n v="2712000"/>
  </r>
  <r>
    <x v="1"/>
    <x v="35"/>
    <x v="310"/>
    <x v="0"/>
    <n v="150660000"/>
    <n v="51309000"/>
    <n v="0"/>
    <n v="33534000"/>
    <n v="235503000"/>
  </r>
  <r>
    <x v="1"/>
    <x v="35"/>
    <x v="310"/>
    <x v="11"/>
    <n v="10044000"/>
    <n v="431000"/>
    <n v="0"/>
    <n v="0"/>
    <n v="10475000"/>
  </r>
  <r>
    <x v="1"/>
    <x v="35"/>
    <x v="310"/>
    <x v="380"/>
    <n v="306881000"/>
    <n v="21316000"/>
    <n v="0"/>
    <n v="38500000"/>
    <n v="366697000"/>
  </r>
  <r>
    <x v="1"/>
    <x v="35"/>
    <x v="310"/>
    <x v="381"/>
    <n v="21985000"/>
    <n v="2430000"/>
    <n v="0"/>
    <n v="0"/>
    <n v="24415000"/>
  </r>
  <r>
    <x v="1"/>
    <x v="35"/>
    <x v="310"/>
    <x v="382"/>
    <n v="6854000"/>
    <n v="16854000"/>
    <n v="0"/>
    <n v="0"/>
    <n v="23708000"/>
  </r>
  <r>
    <x v="1"/>
    <x v="35"/>
    <x v="310"/>
    <x v="383"/>
    <n v="1162000"/>
    <n v="2033000"/>
    <n v="0"/>
    <n v="0"/>
    <n v="3195000"/>
  </r>
  <r>
    <x v="1"/>
    <x v="35"/>
    <x v="311"/>
    <x v="0"/>
    <n v="15600000"/>
    <n v="15340000"/>
    <n v="0"/>
    <n v="0"/>
    <n v="30940000"/>
  </r>
  <r>
    <x v="1"/>
    <x v="35"/>
    <x v="311"/>
    <x v="11"/>
    <n v="0"/>
    <n v="14940000"/>
    <n v="0"/>
    <n v="41160000"/>
    <n v="56100000"/>
  </r>
  <r>
    <x v="1"/>
    <x v="35"/>
    <x v="311"/>
    <x v="380"/>
    <n v="55845000"/>
    <n v="48409000"/>
    <n v="0"/>
    <n v="28500000"/>
    <n v="132754000"/>
  </r>
  <r>
    <x v="1"/>
    <x v="35"/>
    <x v="311"/>
    <x v="381"/>
    <n v="0"/>
    <n v="898000"/>
    <n v="0"/>
    <n v="0"/>
    <n v="898000"/>
  </r>
  <r>
    <x v="1"/>
    <x v="35"/>
    <x v="311"/>
    <x v="382"/>
    <n v="0"/>
    <n v="2023000"/>
    <n v="0"/>
    <n v="29374000"/>
    <n v="31397000"/>
  </r>
  <r>
    <x v="1"/>
    <x v="35"/>
    <x v="311"/>
    <x v="383"/>
    <n v="0"/>
    <n v="810000"/>
    <n v="0"/>
    <n v="0"/>
    <n v="810000"/>
  </r>
  <r>
    <x v="1"/>
    <x v="35"/>
    <x v="312"/>
    <x v="0"/>
    <n v="32122000"/>
    <n v="51742000"/>
    <n v="0"/>
    <n v="0"/>
    <n v="83864000"/>
  </r>
  <r>
    <x v="1"/>
    <x v="35"/>
    <x v="312"/>
    <x v="11"/>
    <n v="0"/>
    <n v="867000"/>
    <n v="0"/>
    <n v="200000000"/>
    <n v="200867000"/>
  </r>
  <r>
    <x v="1"/>
    <x v="35"/>
    <x v="312"/>
    <x v="380"/>
    <n v="181863000"/>
    <n v="14160000"/>
    <n v="0"/>
    <n v="340000000"/>
    <n v="536023000"/>
  </r>
  <r>
    <x v="1"/>
    <x v="35"/>
    <x v="312"/>
    <x v="381"/>
    <n v="30000"/>
    <n v="406000"/>
    <n v="0"/>
    <n v="0"/>
    <n v="436000"/>
  </r>
  <r>
    <x v="1"/>
    <x v="35"/>
    <x v="312"/>
    <x v="382"/>
    <n v="100000"/>
    <n v="10113000"/>
    <n v="0"/>
    <n v="11800000"/>
    <n v="22013000"/>
  </r>
  <r>
    <x v="1"/>
    <x v="35"/>
    <x v="312"/>
    <x v="383"/>
    <n v="98000"/>
    <n v="3035000"/>
    <n v="0"/>
    <n v="734000"/>
    <n v="3867000"/>
  </r>
  <r>
    <x v="1"/>
    <x v="35"/>
    <x v="313"/>
    <x v="0"/>
    <n v="70528000"/>
    <n v="29348000"/>
    <n v="0"/>
    <n v="0"/>
    <n v="99876000"/>
  </r>
  <r>
    <x v="1"/>
    <x v="35"/>
    <x v="313"/>
    <x v="380"/>
    <n v="222264000"/>
    <n v="36836000"/>
    <n v="0"/>
    <n v="0"/>
    <n v="259100000"/>
  </r>
  <r>
    <x v="1"/>
    <x v="35"/>
    <x v="313"/>
    <x v="381"/>
    <n v="500000"/>
    <n v="1998000"/>
    <n v="0"/>
    <n v="0"/>
    <n v="2498000"/>
  </r>
  <r>
    <x v="1"/>
    <x v="35"/>
    <x v="313"/>
    <x v="382"/>
    <n v="1500000"/>
    <n v="7804000"/>
    <n v="0"/>
    <n v="62534000"/>
    <n v="71838000"/>
  </r>
  <r>
    <x v="1"/>
    <x v="35"/>
    <x v="313"/>
    <x v="383"/>
    <n v="1500000"/>
    <n v="6585000"/>
    <n v="0"/>
    <n v="0"/>
    <n v="8085000"/>
  </r>
  <r>
    <x v="1"/>
    <x v="35"/>
    <x v="314"/>
    <x v="0"/>
    <n v="60574000"/>
    <n v="33302000"/>
    <n v="0"/>
    <n v="0"/>
    <n v="93876000"/>
  </r>
  <r>
    <x v="1"/>
    <x v="35"/>
    <x v="314"/>
    <x v="380"/>
    <n v="163325000"/>
    <n v="58757000"/>
    <n v="0"/>
    <n v="72534000"/>
    <n v="294616000"/>
  </r>
  <r>
    <x v="1"/>
    <x v="35"/>
    <x v="314"/>
    <x v="381"/>
    <n v="0"/>
    <n v="2934000"/>
    <n v="0"/>
    <n v="0"/>
    <n v="2934000"/>
  </r>
  <r>
    <x v="1"/>
    <x v="35"/>
    <x v="314"/>
    <x v="382"/>
    <n v="0"/>
    <n v="6217000"/>
    <n v="0"/>
    <n v="0"/>
    <n v="6217000"/>
  </r>
  <r>
    <x v="1"/>
    <x v="35"/>
    <x v="314"/>
    <x v="383"/>
    <n v="0"/>
    <n v="3091000"/>
    <n v="0"/>
    <n v="0"/>
    <n v="3091000"/>
  </r>
  <r>
    <x v="1"/>
    <x v="35"/>
    <x v="315"/>
    <x v="0"/>
    <n v="10597000"/>
    <n v="14495000"/>
    <n v="0"/>
    <n v="0"/>
    <n v="25092000"/>
  </r>
  <r>
    <x v="1"/>
    <x v="35"/>
    <x v="315"/>
    <x v="11"/>
    <n v="2000"/>
    <n v="840000"/>
    <n v="0"/>
    <n v="29153000"/>
    <n v="29995000"/>
  </r>
  <r>
    <x v="1"/>
    <x v="35"/>
    <x v="315"/>
    <x v="380"/>
    <n v="18863000"/>
    <n v="7411000"/>
    <n v="0"/>
    <n v="68186000"/>
    <n v="94460000"/>
  </r>
  <r>
    <x v="1"/>
    <x v="35"/>
    <x v="315"/>
    <x v="381"/>
    <n v="0"/>
    <n v="574000"/>
    <n v="0"/>
    <n v="0"/>
    <n v="574000"/>
  </r>
  <r>
    <x v="1"/>
    <x v="35"/>
    <x v="315"/>
    <x v="382"/>
    <n v="0"/>
    <n v="1872000"/>
    <n v="0"/>
    <n v="0"/>
    <n v="1872000"/>
  </r>
  <r>
    <x v="1"/>
    <x v="35"/>
    <x v="315"/>
    <x v="383"/>
    <n v="0"/>
    <n v="3737000"/>
    <n v="0"/>
    <n v="0"/>
    <n v="3737000"/>
  </r>
  <r>
    <x v="1"/>
    <x v="35"/>
    <x v="316"/>
    <x v="0"/>
    <n v="34348000"/>
    <n v="18869000"/>
    <n v="0"/>
    <n v="29034000"/>
    <n v="82251000"/>
  </r>
  <r>
    <x v="1"/>
    <x v="35"/>
    <x v="316"/>
    <x v="380"/>
    <n v="110852000"/>
    <n v="25243000"/>
    <n v="0"/>
    <n v="92800000"/>
    <n v="228895000"/>
  </r>
  <r>
    <x v="1"/>
    <x v="35"/>
    <x v="316"/>
    <x v="382"/>
    <n v="0"/>
    <n v="1270000"/>
    <n v="0"/>
    <n v="0"/>
    <n v="1270000"/>
  </r>
  <r>
    <x v="1"/>
    <x v="35"/>
    <x v="316"/>
    <x v="383"/>
    <n v="0"/>
    <n v="983000"/>
    <n v="0"/>
    <n v="0"/>
    <n v="983000"/>
  </r>
  <r>
    <x v="1"/>
    <x v="35"/>
    <x v="317"/>
    <x v="0"/>
    <n v="525027000"/>
    <n v="132474000"/>
    <n v="0"/>
    <n v="800000"/>
    <n v="658301000"/>
  </r>
  <r>
    <x v="1"/>
    <x v="35"/>
    <x v="317"/>
    <x v="11"/>
    <n v="88303000"/>
    <n v="3477000"/>
    <n v="0"/>
    <n v="10000000"/>
    <n v="101780000"/>
  </r>
  <r>
    <x v="1"/>
    <x v="35"/>
    <x v="317"/>
    <x v="380"/>
    <n v="2152056000"/>
    <n v="186973000"/>
    <n v="0"/>
    <n v="2720634000"/>
    <n v="5059663000"/>
  </r>
  <r>
    <x v="1"/>
    <x v="35"/>
    <x v="317"/>
    <x v="381"/>
    <n v="12378000"/>
    <n v="964000"/>
    <n v="0"/>
    <n v="0"/>
    <n v="13342000"/>
  </r>
  <r>
    <x v="1"/>
    <x v="35"/>
    <x v="317"/>
    <x v="382"/>
    <n v="92697000"/>
    <n v="7206000"/>
    <n v="0"/>
    <n v="21100000"/>
    <n v="121003000"/>
  </r>
  <r>
    <x v="1"/>
    <x v="35"/>
    <x v="317"/>
    <x v="383"/>
    <n v="32627000"/>
    <n v="2001000"/>
    <n v="0"/>
    <n v="0"/>
    <n v="34628000"/>
  </r>
  <r>
    <x v="1"/>
    <x v="35"/>
    <x v="318"/>
    <x v="0"/>
    <n v="75110000"/>
    <n v="28512000"/>
    <n v="0"/>
    <n v="3390000"/>
    <n v="107012000"/>
  </r>
  <r>
    <x v="1"/>
    <x v="35"/>
    <x v="318"/>
    <x v="11"/>
    <n v="32419000"/>
    <n v="2599000"/>
    <n v="0"/>
    <n v="0"/>
    <n v="35018000"/>
  </r>
  <r>
    <x v="1"/>
    <x v="35"/>
    <x v="318"/>
    <x v="380"/>
    <n v="369225000"/>
    <n v="44807000"/>
    <n v="0"/>
    <n v="25735000"/>
    <n v="439767000"/>
  </r>
  <r>
    <x v="1"/>
    <x v="35"/>
    <x v="318"/>
    <x v="381"/>
    <n v="14588000"/>
    <n v="2035000"/>
    <n v="0"/>
    <n v="0"/>
    <n v="16623000"/>
  </r>
  <r>
    <x v="1"/>
    <x v="35"/>
    <x v="318"/>
    <x v="382"/>
    <n v="10885000"/>
    <n v="3713000"/>
    <n v="0"/>
    <n v="0"/>
    <n v="14598000"/>
  </r>
  <r>
    <x v="1"/>
    <x v="35"/>
    <x v="318"/>
    <x v="383"/>
    <n v="5471000"/>
    <n v="1554000"/>
    <n v="0"/>
    <n v="0"/>
    <n v="7025000"/>
  </r>
  <r>
    <x v="1"/>
    <x v="35"/>
    <x v="319"/>
    <x v="0"/>
    <n v="28778000"/>
    <n v="7090000"/>
    <n v="0"/>
    <n v="30000000"/>
    <n v="65868000"/>
  </r>
  <r>
    <x v="1"/>
    <x v="35"/>
    <x v="319"/>
    <x v="380"/>
    <n v="79422000"/>
    <n v="8450000"/>
    <n v="0"/>
    <n v="42500000"/>
    <n v="130372000"/>
  </r>
  <r>
    <x v="1"/>
    <x v="35"/>
    <x v="319"/>
    <x v="382"/>
    <n v="0"/>
    <n v="830000"/>
    <n v="0"/>
    <n v="0"/>
    <n v="830000"/>
  </r>
  <r>
    <x v="1"/>
    <x v="35"/>
    <x v="319"/>
    <x v="383"/>
    <n v="0"/>
    <n v="830000"/>
    <n v="0"/>
    <n v="0"/>
    <n v="830000"/>
  </r>
  <r>
    <x v="1"/>
    <x v="35"/>
    <x v="320"/>
    <x v="0"/>
    <n v="37793000"/>
    <n v="8738000"/>
    <n v="0"/>
    <n v="0"/>
    <n v="46531000"/>
  </r>
  <r>
    <x v="1"/>
    <x v="35"/>
    <x v="320"/>
    <x v="380"/>
    <n v="76570000"/>
    <n v="3336000"/>
    <n v="0"/>
    <n v="10000000"/>
    <n v="89906000"/>
  </r>
  <r>
    <x v="2"/>
    <x v="35"/>
    <x v="204"/>
    <x v="0"/>
    <n v="1104241000"/>
    <n v="509506000"/>
    <n v="0"/>
    <n v="437500000"/>
    <n v="2051247000"/>
  </r>
  <r>
    <x v="2"/>
    <x v="35"/>
    <x v="204"/>
    <x v="11"/>
    <n v="420975000"/>
    <n v="13615000"/>
    <n v="0"/>
    <n v="0"/>
    <n v="434590000"/>
  </r>
  <r>
    <x v="2"/>
    <x v="35"/>
    <x v="204"/>
    <x v="380"/>
    <n v="6360501000"/>
    <n v="1798003000"/>
    <n v="0"/>
    <n v="1323700000"/>
    <n v="9482204000"/>
  </r>
  <r>
    <x v="2"/>
    <x v="35"/>
    <x v="204"/>
    <x v="381"/>
    <n v="822391000"/>
    <n v="289320000"/>
    <n v="0"/>
    <n v="0"/>
    <n v="1111711000"/>
  </r>
  <r>
    <x v="2"/>
    <x v="35"/>
    <x v="204"/>
    <x v="382"/>
    <n v="421623000"/>
    <n v="303683000"/>
    <n v="0"/>
    <n v="500124000"/>
    <n v="1225430000"/>
  </r>
  <r>
    <x v="2"/>
    <x v="35"/>
    <x v="204"/>
    <x v="383"/>
    <n v="265108000"/>
    <n v="99133000"/>
    <n v="0"/>
    <n v="1000000"/>
    <n v="365241000"/>
  </r>
  <r>
    <x v="2"/>
    <x v="35"/>
    <x v="204"/>
    <x v="384"/>
    <n v="1992239000"/>
    <n v="1650177000"/>
    <n v="0"/>
    <n v="378400000"/>
    <n v="4020816000"/>
  </r>
  <r>
    <x v="2"/>
    <x v="35"/>
    <x v="205"/>
    <x v="0"/>
    <n v="46041000"/>
    <n v="25839000"/>
    <n v="0"/>
    <n v="0"/>
    <n v="71880000"/>
  </r>
  <r>
    <x v="2"/>
    <x v="35"/>
    <x v="205"/>
    <x v="11"/>
    <n v="5442000"/>
    <n v="717000"/>
    <n v="0"/>
    <n v="0"/>
    <n v="6159000"/>
  </r>
  <r>
    <x v="2"/>
    <x v="35"/>
    <x v="205"/>
    <x v="380"/>
    <n v="113355000"/>
    <n v="3443000"/>
    <n v="0"/>
    <n v="0"/>
    <n v="116798000"/>
  </r>
  <r>
    <x v="2"/>
    <x v="35"/>
    <x v="205"/>
    <x v="381"/>
    <n v="2986000"/>
    <n v="294000"/>
    <n v="0"/>
    <n v="0"/>
    <n v="3280000"/>
  </r>
  <r>
    <x v="2"/>
    <x v="35"/>
    <x v="205"/>
    <x v="382"/>
    <n v="879000"/>
    <n v="2163000"/>
    <n v="0"/>
    <n v="0"/>
    <n v="3042000"/>
  </r>
  <r>
    <x v="2"/>
    <x v="35"/>
    <x v="205"/>
    <x v="383"/>
    <n v="10653000"/>
    <n v="1193000"/>
    <n v="0"/>
    <n v="0"/>
    <n v="11846000"/>
  </r>
  <r>
    <x v="2"/>
    <x v="35"/>
    <x v="206"/>
    <x v="0"/>
    <n v="33428000"/>
    <n v="7878000"/>
    <n v="0"/>
    <n v="0"/>
    <n v="41306000"/>
  </r>
  <r>
    <x v="2"/>
    <x v="35"/>
    <x v="206"/>
    <x v="380"/>
    <n v="71172000"/>
    <n v="12012000"/>
    <n v="0"/>
    <n v="18000000"/>
    <n v="101184000"/>
  </r>
  <r>
    <x v="2"/>
    <x v="35"/>
    <x v="207"/>
    <x v="0"/>
    <n v="124550000"/>
    <n v="95724000"/>
    <n v="0"/>
    <n v="0"/>
    <n v="220274000"/>
  </r>
  <r>
    <x v="2"/>
    <x v="35"/>
    <x v="207"/>
    <x v="11"/>
    <n v="13427000"/>
    <n v="11652000"/>
    <n v="0"/>
    <n v="0"/>
    <n v="25079000"/>
  </r>
  <r>
    <x v="2"/>
    <x v="35"/>
    <x v="207"/>
    <x v="380"/>
    <n v="260217000"/>
    <n v="62196000"/>
    <n v="0"/>
    <n v="167000000"/>
    <n v="489413000"/>
  </r>
  <r>
    <x v="2"/>
    <x v="35"/>
    <x v="207"/>
    <x v="381"/>
    <n v="66273000"/>
    <n v="5346000"/>
    <n v="0"/>
    <n v="0"/>
    <n v="71619000"/>
  </r>
  <r>
    <x v="2"/>
    <x v="35"/>
    <x v="207"/>
    <x v="382"/>
    <n v="10883000"/>
    <n v="3684000"/>
    <n v="0"/>
    <n v="0"/>
    <n v="14567000"/>
  </r>
  <r>
    <x v="2"/>
    <x v="35"/>
    <x v="207"/>
    <x v="383"/>
    <n v="31778000"/>
    <n v="3278000"/>
    <n v="0"/>
    <n v="0"/>
    <n v="35056000"/>
  </r>
  <r>
    <x v="2"/>
    <x v="35"/>
    <x v="208"/>
    <x v="0"/>
    <n v="31950000"/>
    <n v="37074000"/>
    <n v="0"/>
    <n v="0"/>
    <n v="69024000"/>
  </r>
  <r>
    <x v="2"/>
    <x v="35"/>
    <x v="208"/>
    <x v="380"/>
    <n v="71397000"/>
    <n v="11395000"/>
    <n v="0"/>
    <n v="25000000"/>
    <n v="107792000"/>
  </r>
  <r>
    <x v="2"/>
    <x v="35"/>
    <x v="209"/>
    <x v="0"/>
    <n v="480847000"/>
    <n v="153437000"/>
    <n v="0"/>
    <n v="0"/>
    <n v="634284000"/>
  </r>
  <r>
    <x v="2"/>
    <x v="35"/>
    <x v="209"/>
    <x v="11"/>
    <n v="53850000"/>
    <n v="3461000"/>
    <n v="0"/>
    <n v="0"/>
    <n v="57311000"/>
  </r>
  <r>
    <x v="2"/>
    <x v="35"/>
    <x v="209"/>
    <x v="380"/>
    <n v="761890000"/>
    <n v="99906000"/>
    <n v="0"/>
    <n v="97818000"/>
    <n v="959614000"/>
  </r>
  <r>
    <x v="2"/>
    <x v="35"/>
    <x v="209"/>
    <x v="381"/>
    <n v="22125000"/>
    <n v="5409000"/>
    <n v="0"/>
    <n v="0"/>
    <n v="27534000"/>
  </r>
  <r>
    <x v="2"/>
    <x v="35"/>
    <x v="209"/>
    <x v="382"/>
    <n v="14333000"/>
    <n v="4487000"/>
    <n v="0"/>
    <n v="0"/>
    <n v="18820000"/>
  </r>
  <r>
    <x v="2"/>
    <x v="35"/>
    <x v="209"/>
    <x v="383"/>
    <n v="11354000"/>
    <n v="1714000"/>
    <n v="0"/>
    <n v="0"/>
    <n v="13068000"/>
  </r>
  <r>
    <x v="2"/>
    <x v="35"/>
    <x v="210"/>
    <x v="0"/>
    <n v="99154000"/>
    <n v="80984000"/>
    <n v="0"/>
    <n v="8000000"/>
    <n v="188138000"/>
  </r>
  <r>
    <x v="2"/>
    <x v="35"/>
    <x v="210"/>
    <x v="11"/>
    <n v="8872000"/>
    <n v="649000"/>
    <n v="0"/>
    <n v="1000000000"/>
    <n v="1009521000"/>
  </r>
  <r>
    <x v="2"/>
    <x v="35"/>
    <x v="210"/>
    <x v="380"/>
    <n v="164646000"/>
    <n v="11741000"/>
    <n v="0"/>
    <n v="13920000"/>
    <n v="190307000"/>
  </r>
  <r>
    <x v="2"/>
    <x v="35"/>
    <x v="210"/>
    <x v="381"/>
    <n v="3536000"/>
    <n v="201000"/>
    <n v="0"/>
    <n v="0"/>
    <n v="3737000"/>
  </r>
  <r>
    <x v="2"/>
    <x v="35"/>
    <x v="210"/>
    <x v="382"/>
    <n v="8348000"/>
    <n v="1423000"/>
    <n v="0"/>
    <n v="0"/>
    <n v="9771000"/>
  </r>
  <r>
    <x v="2"/>
    <x v="35"/>
    <x v="210"/>
    <x v="383"/>
    <n v="7861000"/>
    <n v="393000"/>
    <n v="0"/>
    <n v="0"/>
    <n v="8254000"/>
  </r>
  <r>
    <x v="2"/>
    <x v="35"/>
    <x v="211"/>
    <x v="0"/>
    <n v="176102000"/>
    <n v="32314000"/>
    <n v="0"/>
    <n v="58000000"/>
    <n v="266416000"/>
  </r>
  <r>
    <x v="2"/>
    <x v="35"/>
    <x v="211"/>
    <x v="11"/>
    <n v="18930000"/>
    <n v="3337000"/>
    <n v="0"/>
    <n v="0"/>
    <n v="22267000"/>
  </r>
  <r>
    <x v="2"/>
    <x v="35"/>
    <x v="211"/>
    <x v="380"/>
    <n v="313341000"/>
    <n v="39635000"/>
    <n v="0"/>
    <n v="40200000"/>
    <n v="393176000"/>
  </r>
  <r>
    <x v="2"/>
    <x v="35"/>
    <x v="211"/>
    <x v="381"/>
    <n v="7572000"/>
    <n v="1050000"/>
    <n v="0"/>
    <n v="0"/>
    <n v="8622000"/>
  </r>
  <r>
    <x v="2"/>
    <x v="35"/>
    <x v="211"/>
    <x v="382"/>
    <n v="30366000"/>
    <n v="4801000"/>
    <n v="0"/>
    <n v="0"/>
    <n v="35167000"/>
  </r>
  <r>
    <x v="2"/>
    <x v="35"/>
    <x v="211"/>
    <x v="383"/>
    <n v="9633000"/>
    <n v="1982000"/>
    <n v="0"/>
    <n v="0"/>
    <n v="11615000"/>
  </r>
  <r>
    <x v="2"/>
    <x v="35"/>
    <x v="212"/>
    <x v="0"/>
    <n v="195467000"/>
    <n v="43171000"/>
    <n v="0"/>
    <n v="62000000"/>
    <n v="300638000"/>
  </r>
  <r>
    <x v="2"/>
    <x v="35"/>
    <x v="212"/>
    <x v="11"/>
    <n v="36102000"/>
    <n v="7792000"/>
    <n v="0"/>
    <n v="129000000"/>
    <n v="172894000"/>
  </r>
  <r>
    <x v="2"/>
    <x v="35"/>
    <x v="212"/>
    <x v="380"/>
    <n v="405467000"/>
    <n v="21491000"/>
    <n v="0"/>
    <n v="118125000"/>
    <n v="545083000"/>
  </r>
  <r>
    <x v="2"/>
    <x v="35"/>
    <x v="212"/>
    <x v="381"/>
    <n v="0"/>
    <n v="1425000"/>
    <n v="0"/>
    <n v="15000000"/>
    <n v="16425000"/>
  </r>
  <r>
    <x v="2"/>
    <x v="35"/>
    <x v="212"/>
    <x v="382"/>
    <n v="45918000"/>
    <n v="5539000"/>
    <n v="0"/>
    <n v="10000000"/>
    <n v="61457000"/>
  </r>
  <r>
    <x v="2"/>
    <x v="35"/>
    <x v="212"/>
    <x v="383"/>
    <n v="30811000"/>
    <n v="2528000"/>
    <n v="0"/>
    <n v="0"/>
    <n v="33339000"/>
  </r>
  <r>
    <x v="2"/>
    <x v="35"/>
    <x v="213"/>
    <x v="0"/>
    <n v="46195000"/>
    <n v="6307000"/>
    <n v="0"/>
    <n v="41000000"/>
    <n v="93502000"/>
  </r>
  <r>
    <x v="2"/>
    <x v="35"/>
    <x v="213"/>
    <x v="11"/>
    <n v="5180000"/>
    <n v="0"/>
    <n v="0"/>
    <n v="0"/>
    <n v="5180000"/>
  </r>
  <r>
    <x v="2"/>
    <x v="35"/>
    <x v="213"/>
    <x v="380"/>
    <n v="113293000"/>
    <n v="8457000"/>
    <n v="0"/>
    <n v="60000000"/>
    <n v="181750000"/>
  </r>
  <r>
    <x v="2"/>
    <x v="35"/>
    <x v="213"/>
    <x v="381"/>
    <n v="0"/>
    <n v="2254000"/>
    <n v="0"/>
    <n v="0"/>
    <n v="2254000"/>
  </r>
  <r>
    <x v="2"/>
    <x v="35"/>
    <x v="213"/>
    <x v="382"/>
    <n v="654000"/>
    <n v="1666000"/>
    <n v="0"/>
    <n v="10000000"/>
    <n v="12320000"/>
  </r>
  <r>
    <x v="2"/>
    <x v="35"/>
    <x v="213"/>
    <x v="383"/>
    <n v="680000"/>
    <n v="635000"/>
    <n v="0"/>
    <n v="0"/>
    <n v="1315000"/>
  </r>
  <r>
    <x v="2"/>
    <x v="35"/>
    <x v="214"/>
    <x v="0"/>
    <n v="201242000"/>
    <n v="43141000"/>
    <n v="0"/>
    <n v="0"/>
    <n v="244383000"/>
  </r>
  <r>
    <x v="2"/>
    <x v="35"/>
    <x v="214"/>
    <x v="11"/>
    <n v="18284000"/>
    <n v="5941000"/>
    <n v="0"/>
    <n v="20000000"/>
    <n v="44225000"/>
  </r>
  <r>
    <x v="2"/>
    <x v="35"/>
    <x v="214"/>
    <x v="380"/>
    <n v="246864000"/>
    <n v="48017000"/>
    <n v="0"/>
    <n v="75000000"/>
    <n v="369881000"/>
  </r>
  <r>
    <x v="2"/>
    <x v="35"/>
    <x v="214"/>
    <x v="381"/>
    <n v="9901000"/>
    <n v="3488000"/>
    <n v="0"/>
    <n v="0"/>
    <n v="13389000"/>
  </r>
  <r>
    <x v="2"/>
    <x v="35"/>
    <x v="214"/>
    <x v="382"/>
    <n v="28028000"/>
    <n v="19779000"/>
    <n v="0"/>
    <n v="0"/>
    <n v="47807000"/>
  </r>
  <r>
    <x v="2"/>
    <x v="35"/>
    <x v="214"/>
    <x v="383"/>
    <n v="6224000"/>
    <n v="5970000"/>
    <n v="0"/>
    <n v="0"/>
    <n v="12194000"/>
  </r>
  <r>
    <x v="2"/>
    <x v="35"/>
    <x v="215"/>
    <x v="0"/>
    <n v="13921000"/>
    <n v="12545000"/>
    <n v="0"/>
    <n v="16386000"/>
    <n v="42852000"/>
  </r>
  <r>
    <x v="2"/>
    <x v="35"/>
    <x v="215"/>
    <x v="11"/>
    <n v="0"/>
    <n v="929000"/>
    <n v="0"/>
    <n v="216000"/>
    <n v="1145000"/>
  </r>
  <r>
    <x v="2"/>
    <x v="35"/>
    <x v="215"/>
    <x v="380"/>
    <n v="36287000"/>
    <n v="6147000"/>
    <n v="0"/>
    <n v="13073000"/>
    <n v="55507000"/>
  </r>
  <r>
    <x v="2"/>
    <x v="35"/>
    <x v="215"/>
    <x v="382"/>
    <n v="0"/>
    <n v="1348000"/>
    <n v="0"/>
    <n v="0"/>
    <n v="1348000"/>
  </r>
  <r>
    <x v="2"/>
    <x v="35"/>
    <x v="216"/>
    <x v="0"/>
    <n v="136781000"/>
    <n v="54434000"/>
    <n v="0"/>
    <n v="0"/>
    <n v="191215000"/>
  </r>
  <r>
    <x v="2"/>
    <x v="35"/>
    <x v="216"/>
    <x v="11"/>
    <n v="22493000"/>
    <n v="14401000"/>
    <n v="0"/>
    <n v="0"/>
    <n v="36894000"/>
  </r>
  <r>
    <x v="2"/>
    <x v="35"/>
    <x v="216"/>
    <x v="380"/>
    <n v="250365000"/>
    <n v="17863000"/>
    <n v="0"/>
    <n v="79684000"/>
    <n v="347912000"/>
  </r>
  <r>
    <x v="2"/>
    <x v="35"/>
    <x v="216"/>
    <x v="381"/>
    <n v="5141000"/>
    <n v="1368000"/>
    <n v="0"/>
    <n v="0"/>
    <n v="6509000"/>
  </r>
  <r>
    <x v="2"/>
    <x v="35"/>
    <x v="216"/>
    <x v="382"/>
    <n v="17771000"/>
    <n v="5185000"/>
    <n v="0"/>
    <n v="2500000"/>
    <n v="25456000"/>
  </r>
  <r>
    <x v="2"/>
    <x v="35"/>
    <x v="216"/>
    <x v="383"/>
    <n v="17380000"/>
    <n v="1864000"/>
    <n v="0"/>
    <n v="0"/>
    <n v="19244000"/>
  </r>
  <r>
    <x v="2"/>
    <x v="35"/>
    <x v="217"/>
    <x v="0"/>
    <n v="82000000"/>
    <n v="32140000"/>
    <n v="0"/>
    <n v="0"/>
    <n v="114140000"/>
  </r>
  <r>
    <x v="2"/>
    <x v="35"/>
    <x v="217"/>
    <x v="11"/>
    <n v="11004000"/>
    <n v="4505000"/>
    <n v="0"/>
    <n v="5121000"/>
    <n v="20630000"/>
  </r>
  <r>
    <x v="2"/>
    <x v="35"/>
    <x v="217"/>
    <x v="380"/>
    <n v="266170000"/>
    <n v="16161000"/>
    <n v="0"/>
    <n v="258665000"/>
    <n v="540996000"/>
  </r>
  <r>
    <x v="2"/>
    <x v="35"/>
    <x v="217"/>
    <x v="381"/>
    <n v="18823000"/>
    <n v="3093000"/>
    <n v="0"/>
    <n v="0"/>
    <n v="21916000"/>
  </r>
  <r>
    <x v="2"/>
    <x v="35"/>
    <x v="217"/>
    <x v="382"/>
    <n v="9012000"/>
    <n v="5261000"/>
    <n v="0"/>
    <n v="0"/>
    <n v="14273000"/>
  </r>
  <r>
    <x v="2"/>
    <x v="35"/>
    <x v="217"/>
    <x v="383"/>
    <n v="3508000"/>
    <n v="3438000"/>
    <n v="0"/>
    <n v="0"/>
    <n v="6946000"/>
  </r>
  <r>
    <x v="2"/>
    <x v="35"/>
    <x v="218"/>
    <x v="0"/>
    <n v="24514000"/>
    <n v="4557000"/>
    <n v="0"/>
    <n v="0"/>
    <n v="29071000"/>
  </r>
  <r>
    <x v="2"/>
    <x v="35"/>
    <x v="218"/>
    <x v="11"/>
    <n v="2392000"/>
    <n v="893000"/>
    <n v="0"/>
    <n v="20000000"/>
    <n v="23285000"/>
  </r>
  <r>
    <x v="2"/>
    <x v="35"/>
    <x v="218"/>
    <x v="380"/>
    <n v="90262000"/>
    <n v="16143000"/>
    <n v="0"/>
    <n v="50000000"/>
    <n v="156405000"/>
  </r>
  <r>
    <x v="2"/>
    <x v="35"/>
    <x v="218"/>
    <x v="382"/>
    <n v="5415000"/>
    <n v="2759000"/>
    <n v="0"/>
    <n v="0"/>
    <n v="8174000"/>
  </r>
  <r>
    <x v="2"/>
    <x v="35"/>
    <x v="218"/>
    <x v="383"/>
    <n v="6181000"/>
    <n v="1681000"/>
    <n v="0"/>
    <n v="0"/>
    <n v="7862000"/>
  </r>
  <r>
    <x v="2"/>
    <x v="35"/>
    <x v="219"/>
    <x v="0"/>
    <n v="22851000"/>
    <n v="7996000"/>
    <n v="0"/>
    <n v="0"/>
    <n v="30847000"/>
  </r>
  <r>
    <x v="2"/>
    <x v="35"/>
    <x v="219"/>
    <x v="380"/>
    <n v="49538000"/>
    <n v="16131000"/>
    <n v="0"/>
    <n v="60000000"/>
    <n v="125669000"/>
  </r>
  <r>
    <x v="2"/>
    <x v="35"/>
    <x v="219"/>
    <x v="382"/>
    <n v="0"/>
    <n v="3421000"/>
    <n v="0"/>
    <n v="0"/>
    <n v="3421000"/>
  </r>
  <r>
    <x v="2"/>
    <x v="35"/>
    <x v="219"/>
    <x v="383"/>
    <n v="0"/>
    <n v="2865000"/>
    <n v="0"/>
    <n v="0"/>
    <n v="2865000"/>
  </r>
  <r>
    <x v="2"/>
    <x v="35"/>
    <x v="220"/>
    <x v="0"/>
    <n v="85392000"/>
    <n v="41484000"/>
    <n v="0"/>
    <n v="15000000"/>
    <n v="141876000"/>
  </r>
  <r>
    <x v="2"/>
    <x v="35"/>
    <x v="220"/>
    <x v="11"/>
    <n v="33799000"/>
    <n v="5864000"/>
    <n v="0"/>
    <n v="700000"/>
    <n v="40363000"/>
  </r>
  <r>
    <x v="2"/>
    <x v="35"/>
    <x v="220"/>
    <x v="380"/>
    <n v="285562000"/>
    <n v="31264000"/>
    <n v="0"/>
    <n v="0"/>
    <n v="316826000"/>
  </r>
  <r>
    <x v="2"/>
    <x v="35"/>
    <x v="220"/>
    <x v="381"/>
    <n v="3956000"/>
    <n v="1486000"/>
    <n v="0"/>
    <n v="0"/>
    <n v="5442000"/>
  </r>
  <r>
    <x v="2"/>
    <x v="35"/>
    <x v="220"/>
    <x v="382"/>
    <n v="52064000"/>
    <n v="23669000"/>
    <n v="0"/>
    <n v="14976000"/>
    <n v="90709000"/>
  </r>
  <r>
    <x v="2"/>
    <x v="35"/>
    <x v="220"/>
    <x v="383"/>
    <n v="2075000"/>
    <n v="2815000"/>
    <n v="0"/>
    <n v="0"/>
    <n v="4890000"/>
  </r>
  <r>
    <x v="2"/>
    <x v="35"/>
    <x v="221"/>
    <x v="0"/>
    <n v="35067000"/>
    <n v="12958000"/>
    <n v="0"/>
    <n v="24000000"/>
    <n v="72025000"/>
  </r>
  <r>
    <x v="2"/>
    <x v="35"/>
    <x v="221"/>
    <x v="380"/>
    <n v="158858000"/>
    <n v="47207000"/>
    <n v="0"/>
    <n v="44000000"/>
    <n v="250065000"/>
  </r>
  <r>
    <x v="2"/>
    <x v="35"/>
    <x v="221"/>
    <x v="381"/>
    <n v="500000"/>
    <n v="924000"/>
    <n v="0"/>
    <n v="0"/>
    <n v="1424000"/>
  </r>
  <r>
    <x v="2"/>
    <x v="35"/>
    <x v="221"/>
    <x v="382"/>
    <n v="1603000"/>
    <n v="8492000"/>
    <n v="0"/>
    <n v="0"/>
    <n v="10095000"/>
  </r>
  <r>
    <x v="2"/>
    <x v="35"/>
    <x v="221"/>
    <x v="383"/>
    <n v="1817000"/>
    <n v="2439000"/>
    <n v="0"/>
    <n v="0"/>
    <n v="4256000"/>
  </r>
  <r>
    <x v="2"/>
    <x v="35"/>
    <x v="222"/>
    <x v="0"/>
    <n v="40378000"/>
    <n v="10069000"/>
    <n v="0"/>
    <n v="63400000"/>
    <n v="113847000"/>
  </r>
  <r>
    <x v="2"/>
    <x v="35"/>
    <x v="222"/>
    <x v="11"/>
    <n v="0"/>
    <n v="874000"/>
    <n v="0"/>
    <n v="0"/>
    <n v="874000"/>
  </r>
  <r>
    <x v="2"/>
    <x v="35"/>
    <x v="222"/>
    <x v="380"/>
    <n v="138333000"/>
    <n v="15331000"/>
    <n v="0"/>
    <n v="0"/>
    <n v="153664000"/>
  </r>
  <r>
    <x v="2"/>
    <x v="35"/>
    <x v="222"/>
    <x v="382"/>
    <n v="0"/>
    <n v="8509000"/>
    <n v="0"/>
    <n v="0"/>
    <n v="8509000"/>
  </r>
  <r>
    <x v="2"/>
    <x v="35"/>
    <x v="222"/>
    <x v="383"/>
    <n v="0"/>
    <n v="7877000"/>
    <n v="0"/>
    <n v="0"/>
    <n v="7877000"/>
  </r>
  <r>
    <x v="2"/>
    <x v="35"/>
    <x v="223"/>
    <x v="0"/>
    <n v="47087000"/>
    <n v="21573000"/>
    <n v="0"/>
    <n v="0"/>
    <n v="68660000"/>
  </r>
  <r>
    <x v="2"/>
    <x v="35"/>
    <x v="223"/>
    <x v="380"/>
    <n v="97599000"/>
    <n v="34870000"/>
    <n v="0"/>
    <n v="107000000"/>
    <n v="239469000"/>
  </r>
  <r>
    <x v="2"/>
    <x v="35"/>
    <x v="223"/>
    <x v="382"/>
    <n v="1027000"/>
    <n v="4468000"/>
    <n v="0"/>
    <n v="0"/>
    <n v="5495000"/>
  </r>
  <r>
    <x v="2"/>
    <x v="35"/>
    <x v="223"/>
    <x v="383"/>
    <n v="0"/>
    <n v="2394000"/>
    <n v="0"/>
    <n v="0"/>
    <n v="2394000"/>
  </r>
  <r>
    <x v="2"/>
    <x v="35"/>
    <x v="224"/>
    <x v="0"/>
    <n v="13195000"/>
    <n v="2911000"/>
    <n v="0"/>
    <n v="0"/>
    <n v="16106000"/>
  </r>
  <r>
    <x v="2"/>
    <x v="35"/>
    <x v="224"/>
    <x v="11"/>
    <n v="0"/>
    <n v="269000"/>
    <n v="0"/>
    <n v="0"/>
    <n v="269000"/>
  </r>
  <r>
    <x v="2"/>
    <x v="35"/>
    <x v="224"/>
    <x v="380"/>
    <n v="16397000"/>
    <n v="7495000"/>
    <n v="0"/>
    <n v="20000000"/>
    <n v="43892000"/>
  </r>
  <r>
    <x v="2"/>
    <x v="35"/>
    <x v="225"/>
    <x v="0"/>
    <n v="128476000"/>
    <n v="25314000"/>
    <n v="0"/>
    <n v="0"/>
    <n v="153790000"/>
  </r>
  <r>
    <x v="2"/>
    <x v="35"/>
    <x v="225"/>
    <x v="11"/>
    <n v="19652000"/>
    <n v="2183000"/>
    <n v="0"/>
    <n v="0"/>
    <n v="21835000"/>
  </r>
  <r>
    <x v="2"/>
    <x v="35"/>
    <x v="225"/>
    <x v="380"/>
    <n v="398758000"/>
    <n v="45306000"/>
    <n v="0"/>
    <n v="86500000"/>
    <n v="530564000"/>
  </r>
  <r>
    <x v="2"/>
    <x v="35"/>
    <x v="225"/>
    <x v="381"/>
    <n v="20212000"/>
    <n v="828000"/>
    <n v="0"/>
    <n v="0"/>
    <n v="21040000"/>
  </r>
  <r>
    <x v="2"/>
    <x v="35"/>
    <x v="225"/>
    <x v="382"/>
    <n v="1402000"/>
    <n v="13182000"/>
    <n v="0"/>
    <n v="0"/>
    <n v="14584000"/>
  </r>
  <r>
    <x v="2"/>
    <x v="35"/>
    <x v="225"/>
    <x v="383"/>
    <n v="6092000"/>
    <n v="0"/>
    <n v="0"/>
    <n v="0"/>
    <n v="6092000"/>
  </r>
  <r>
    <x v="2"/>
    <x v="35"/>
    <x v="226"/>
    <x v="0"/>
    <n v="144626000"/>
    <n v="18198000"/>
    <n v="0"/>
    <n v="0"/>
    <n v="162824000"/>
  </r>
  <r>
    <x v="2"/>
    <x v="35"/>
    <x v="226"/>
    <x v="11"/>
    <n v="6978000"/>
    <n v="5772000"/>
    <n v="0"/>
    <n v="25000000"/>
    <n v="37750000"/>
  </r>
  <r>
    <x v="2"/>
    <x v="35"/>
    <x v="226"/>
    <x v="380"/>
    <n v="565448000"/>
    <n v="58530000"/>
    <n v="0"/>
    <n v="97024000"/>
    <n v="721002000"/>
  </r>
  <r>
    <x v="2"/>
    <x v="35"/>
    <x v="226"/>
    <x v="381"/>
    <n v="13370000"/>
    <n v="3700000"/>
    <n v="0"/>
    <n v="0"/>
    <n v="17070000"/>
  </r>
  <r>
    <x v="2"/>
    <x v="35"/>
    <x v="226"/>
    <x v="382"/>
    <n v="6047000"/>
    <n v="8519000"/>
    <n v="0"/>
    <n v="24280000"/>
    <n v="38846000"/>
  </r>
  <r>
    <x v="2"/>
    <x v="35"/>
    <x v="226"/>
    <x v="383"/>
    <n v="22345000"/>
    <n v="1739000"/>
    <n v="0"/>
    <n v="0"/>
    <n v="24084000"/>
  </r>
  <r>
    <x v="2"/>
    <x v="35"/>
    <x v="227"/>
    <x v="0"/>
    <n v="72674000"/>
    <n v="25235000"/>
    <n v="0"/>
    <n v="0"/>
    <n v="97909000"/>
  </r>
  <r>
    <x v="2"/>
    <x v="35"/>
    <x v="227"/>
    <x v="11"/>
    <n v="10744000"/>
    <n v="202000"/>
    <n v="0"/>
    <n v="5300000"/>
    <n v="16246000"/>
  </r>
  <r>
    <x v="2"/>
    <x v="35"/>
    <x v="227"/>
    <x v="380"/>
    <n v="248910000"/>
    <n v="25119000"/>
    <n v="0"/>
    <n v="66000000"/>
    <n v="340029000"/>
  </r>
  <r>
    <x v="2"/>
    <x v="35"/>
    <x v="227"/>
    <x v="381"/>
    <n v="4247000"/>
    <n v="84000"/>
    <n v="0"/>
    <n v="0"/>
    <n v="4331000"/>
  </r>
  <r>
    <x v="2"/>
    <x v="35"/>
    <x v="227"/>
    <x v="382"/>
    <n v="7323000"/>
    <n v="2381000"/>
    <n v="0"/>
    <n v="0"/>
    <n v="9704000"/>
  </r>
  <r>
    <x v="2"/>
    <x v="35"/>
    <x v="227"/>
    <x v="383"/>
    <n v="9269000"/>
    <n v="419000"/>
    <n v="0"/>
    <n v="0"/>
    <n v="9688000"/>
  </r>
  <r>
    <x v="2"/>
    <x v="35"/>
    <x v="228"/>
    <x v="0"/>
    <n v="23877000"/>
    <n v="18311000"/>
    <n v="0"/>
    <n v="9000000"/>
    <n v="51188000"/>
  </r>
  <r>
    <x v="2"/>
    <x v="35"/>
    <x v="228"/>
    <x v="11"/>
    <n v="5824000"/>
    <n v="5760000"/>
    <n v="0"/>
    <n v="10000000"/>
    <n v="21584000"/>
  </r>
  <r>
    <x v="2"/>
    <x v="35"/>
    <x v="228"/>
    <x v="380"/>
    <n v="80478000"/>
    <n v="7688000"/>
    <n v="0"/>
    <n v="16275000"/>
    <n v="104441000"/>
  </r>
  <r>
    <x v="2"/>
    <x v="35"/>
    <x v="228"/>
    <x v="381"/>
    <n v="1903000"/>
    <n v="204000"/>
    <n v="0"/>
    <n v="0"/>
    <n v="2107000"/>
  </r>
  <r>
    <x v="2"/>
    <x v="35"/>
    <x v="228"/>
    <x v="382"/>
    <n v="7279000"/>
    <n v="2007000"/>
    <n v="0"/>
    <n v="0"/>
    <n v="9286000"/>
  </r>
  <r>
    <x v="2"/>
    <x v="35"/>
    <x v="228"/>
    <x v="383"/>
    <n v="10308000"/>
    <n v="372000"/>
    <n v="0"/>
    <n v="0"/>
    <n v="10680000"/>
  </r>
  <r>
    <x v="2"/>
    <x v="35"/>
    <x v="229"/>
    <x v="0"/>
    <n v="20821000"/>
    <n v="8390000"/>
    <n v="0"/>
    <n v="0"/>
    <n v="29211000"/>
  </r>
  <r>
    <x v="2"/>
    <x v="35"/>
    <x v="229"/>
    <x v="11"/>
    <n v="3652000"/>
    <n v="1173000"/>
    <n v="0"/>
    <n v="0"/>
    <n v="4825000"/>
  </r>
  <r>
    <x v="2"/>
    <x v="35"/>
    <x v="229"/>
    <x v="380"/>
    <n v="50091000"/>
    <n v="11126000"/>
    <n v="0"/>
    <n v="36000000"/>
    <n v="97217000"/>
  </r>
  <r>
    <x v="2"/>
    <x v="35"/>
    <x v="229"/>
    <x v="382"/>
    <n v="0"/>
    <n v="2210000"/>
    <n v="0"/>
    <n v="0"/>
    <n v="2210000"/>
  </r>
  <r>
    <x v="2"/>
    <x v="35"/>
    <x v="229"/>
    <x v="383"/>
    <n v="0"/>
    <n v="1264000"/>
    <n v="0"/>
    <n v="0"/>
    <n v="1264000"/>
  </r>
  <r>
    <x v="2"/>
    <x v="35"/>
    <x v="230"/>
    <x v="0"/>
    <n v="60877000"/>
    <n v="11365000"/>
    <n v="0"/>
    <n v="0"/>
    <n v="72242000"/>
  </r>
  <r>
    <x v="2"/>
    <x v="35"/>
    <x v="230"/>
    <x v="11"/>
    <n v="10736000"/>
    <n v="4239000"/>
    <n v="0"/>
    <n v="0"/>
    <n v="14975000"/>
  </r>
  <r>
    <x v="2"/>
    <x v="35"/>
    <x v="230"/>
    <x v="380"/>
    <n v="201435000"/>
    <n v="36859000"/>
    <n v="0"/>
    <n v="289030000"/>
    <n v="527324000"/>
  </r>
  <r>
    <x v="2"/>
    <x v="35"/>
    <x v="230"/>
    <x v="382"/>
    <n v="4161000"/>
    <n v="4690000"/>
    <n v="0"/>
    <n v="0"/>
    <n v="8851000"/>
  </r>
  <r>
    <x v="2"/>
    <x v="35"/>
    <x v="230"/>
    <x v="383"/>
    <n v="1620000"/>
    <n v="2005000"/>
    <n v="0"/>
    <n v="0"/>
    <n v="3625000"/>
  </r>
  <r>
    <x v="2"/>
    <x v="35"/>
    <x v="231"/>
    <x v="0"/>
    <n v="18091000"/>
    <n v="9842000"/>
    <n v="0"/>
    <n v="0"/>
    <n v="27933000"/>
  </r>
  <r>
    <x v="2"/>
    <x v="35"/>
    <x v="231"/>
    <x v="11"/>
    <n v="2765000"/>
    <n v="2032000"/>
    <n v="0"/>
    <n v="0"/>
    <n v="4797000"/>
  </r>
  <r>
    <x v="2"/>
    <x v="35"/>
    <x v="231"/>
    <x v="380"/>
    <n v="71442000"/>
    <n v="33587000"/>
    <n v="0"/>
    <n v="48438000"/>
    <n v="153467000"/>
  </r>
  <r>
    <x v="2"/>
    <x v="35"/>
    <x v="231"/>
    <x v="382"/>
    <n v="3151000"/>
    <n v="3286000"/>
    <n v="0"/>
    <n v="0"/>
    <n v="6437000"/>
  </r>
  <r>
    <x v="2"/>
    <x v="35"/>
    <x v="231"/>
    <x v="383"/>
    <n v="3179000"/>
    <n v="1218000"/>
    <n v="0"/>
    <n v="0"/>
    <n v="4397000"/>
  </r>
  <r>
    <x v="2"/>
    <x v="35"/>
    <x v="232"/>
    <x v="0"/>
    <n v="101652000"/>
    <n v="47680000"/>
    <n v="0"/>
    <n v="0"/>
    <n v="149332000"/>
  </r>
  <r>
    <x v="2"/>
    <x v="35"/>
    <x v="232"/>
    <x v="11"/>
    <n v="1239000"/>
    <n v="500000"/>
    <n v="0"/>
    <n v="1000000000"/>
    <n v="1001739000"/>
  </r>
  <r>
    <x v="2"/>
    <x v="35"/>
    <x v="232"/>
    <x v="380"/>
    <n v="397502000"/>
    <n v="66958000"/>
    <n v="0"/>
    <n v="651173000"/>
    <n v="1115633000"/>
  </r>
  <r>
    <x v="2"/>
    <x v="35"/>
    <x v="232"/>
    <x v="381"/>
    <n v="3489000"/>
    <n v="6155000"/>
    <n v="0"/>
    <n v="0"/>
    <n v="9644000"/>
  </r>
  <r>
    <x v="2"/>
    <x v="35"/>
    <x v="232"/>
    <x v="382"/>
    <n v="4297000"/>
    <n v="1956000"/>
    <n v="0"/>
    <n v="0"/>
    <n v="6253000"/>
  </r>
  <r>
    <x v="2"/>
    <x v="35"/>
    <x v="232"/>
    <x v="383"/>
    <n v="17817000"/>
    <n v="2174000"/>
    <n v="0"/>
    <n v="0"/>
    <n v="19991000"/>
  </r>
  <r>
    <x v="2"/>
    <x v="35"/>
    <x v="233"/>
    <x v="0"/>
    <n v="153616000"/>
    <n v="74262000"/>
    <n v="0"/>
    <n v="0"/>
    <n v="227878000"/>
  </r>
  <r>
    <x v="2"/>
    <x v="35"/>
    <x v="233"/>
    <x v="11"/>
    <n v="10911000"/>
    <n v="7454000"/>
    <n v="0"/>
    <n v="0"/>
    <n v="18365000"/>
  </r>
  <r>
    <x v="2"/>
    <x v="35"/>
    <x v="233"/>
    <x v="380"/>
    <n v="300702000"/>
    <n v="32440000"/>
    <n v="0"/>
    <n v="58452000"/>
    <n v="391594000"/>
  </r>
  <r>
    <x v="2"/>
    <x v="35"/>
    <x v="233"/>
    <x v="381"/>
    <n v="0"/>
    <n v="5830000"/>
    <n v="0"/>
    <n v="0"/>
    <n v="5830000"/>
  </r>
  <r>
    <x v="2"/>
    <x v="35"/>
    <x v="233"/>
    <x v="382"/>
    <n v="28758000"/>
    <n v="6586000"/>
    <n v="0"/>
    <n v="30000000"/>
    <n v="65344000"/>
  </r>
  <r>
    <x v="2"/>
    <x v="35"/>
    <x v="233"/>
    <x v="383"/>
    <n v="13199000"/>
    <n v="41983000"/>
    <n v="0"/>
    <n v="0"/>
    <n v="55182000"/>
  </r>
  <r>
    <x v="2"/>
    <x v="35"/>
    <x v="234"/>
    <x v="0"/>
    <n v="42351000"/>
    <n v="16342000"/>
    <n v="0"/>
    <n v="0"/>
    <n v="58693000"/>
  </r>
  <r>
    <x v="2"/>
    <x v="35"/>
    <x v="234"/>
    <x v="11"/>
    <n v="6541000"/>
    <n v="3025000"/>
    <n v="0"/>
    <n v="0"/>
    <n v="9566000"/>
  </r>
  <r>
    <x v="2"/>
    <x v="35"/>
    <x v="234"/>
    <x v="380"/>
    <n v="158818000"/>
    <n v="30096000"/>
    <n v="0"/>
    <n v="15000000"/>
    <n v="203914000"/>
  </r>
  <r>
    <x v="2"/>
    <x v="35"/>
    <x v="234"/>
    <x v="381"/>
    <n v="19234000"/>
    <n v="415000"/>
    <n v="0"/>
    <n v="0"/>
    <n v="19649000"/>
  </r>
  <r>
    <x v="2"/>
    <x v="35"/>
    <x v="234"/>
    <x v="382"/>
    <n v="4098000"/>
    <n v="2787000"/>
    <n v="0"/>
    <n v="0"/>
    <n v="6885000"/>
  </r>
  <r>
    <x v="2"/>
    <x v="35"/>
    <x v="234"/>
    <x v="383"/>
    <n v="1494000"/>
    <n v="1186000"/>
    <n v="0"/>
    <n v="0"/>
    <n v="2680000"/>
  </r>
  <r>
    <x v="2"/>
    <x v="35"/>
    <x v="235"/>
    <x v="0"/>
    <n v="104507000"/>
    <n v="34299000"/>
    <n v="0"/>
    <n v="0"/>
    <n v="138806000"/>
  </r>
  <r>
    <x v="2"/>
    <x v="35"/>
    <x v="235"/>
    <x v="11"/>
    <n v="5437000"/>
    <n v="1083000"/>
    <n v="0"/>
    <n v="0"/>
    <n v="6520000"/>
  </r>
  <r>
    <x v="2"/>
    <x v="35"/>
    <x v="235"/>
    <x v="380"/>
    <n v="233271000"/>
    <n v="18061000"/>
    <n v="0"/>
    <n v="133000000"/>
    <n v="384332000"/>
  </r>
  <r>
    <x v="2"/>
    <x v="35"/>
    <x v="235"/>
    <x v="381"/>
    <n v="4329000"/>
    <n v="2474000"/>
    <n v="0"/>
    <n v="0"/>
    <n v="6803000"/>
  </r>
  <r>
    <x v="2"/>
    <x v="35"/>
    <x v="235"/>
    <x v="382"/>
    <n v="3586000"/>
    <n v="2798000"/>
    <n v="0"/>
    <n v="0"/>
    <n v="6384000"/>
  </r>
  <r>
    <x v="2"/>
    <x v="35"/>
    <x v="235"/>
    <x v="383"/>
    <n v="3167000"/>
    <n v="2960000"/>
    <n v="0"/>
    <n v="0"/>
    <n v="6127000"/>
  </r>
  <r>
    <x v="2"/>
    <x v="35"/>
    <x v="236"/>
    <x v="0"/>
    <n v="46374000"/>
    <n v="15991000"/>
    <n v="0"/>
    <n v="0"/>
    <n v="62365000"/>
  </r>
  <r>
    <x v="2"/>
    <x v="35"/>
    <x v="236"/>
    <x v="11"/>
    <n v="9257000"/>
    <n v="1937000"/>
    <n v="0"/>
    <n v="0"/>
    <n v="11194000"/>
  </r>
  <r>
    <x v="2"/>
    <x v="35"/>
    <x v="236"/>
    <x v="380"/>
    <n v="121464000"/>
    <n v="9714000"/>
    <n v="0"/>
    <n v="74500000"/>
    <n v="205678000"/>
  </r>
  <r>
    <x v="2"/>
    <x v="35"/>
    <x v="236"/>
    <x v="381"/>
    <n v="5169000"/>
    <n v="1034000"/>
    <n v="0"/>
    <n v="0"/>
    <n v="6203000"/>
  </r>
  <r>
    <x v="2"/>
    <x v="35"/>
    <x v="236"/>
    <x v="382"/>
    <n v="13908000"/>
    <n v="4354000"/>
    <n v="0"/>
    <n v="0"/>
    <n v="18262000"/>
  </r>
  <r>
    <x v="2"/>
    <x v="35"/>
    <x v="236"/>
    <x v="383"/>
    <n v="7788000"/>
    <n v="3452000"/>
    <n v="0"/>
    <n v="0"/>
    <n v="11240000"/>
  </r>
  <r>
    <x v="2"/>
    <x v="35"/>
    <x v="237"/>
    <x v="0"/>
    <n v="24900000"/>
    <n v="57237000"/>
    <n v="0"/>
    <n v="0"/>
    <n v="82137000"/>
  </r>
  <r>
    <x v="2"/>
    <x v="35"/>
    <x v="237"/>
    <x v="11"/>
    <n v="16060000"/>
    <n v="4389000"/>
    <n v="0"/>
    <n v="0"/>
    <n v="20449000"/>
  </r>
  <r>
    <x v="2"/>
    <x v="35"/>
    <x v="237"/>
    <x v="380"/>
    <n v="43525000"/>
    <n v="35651000"/>
    <n v="0"/>
    <n v="67598000"/>
    <n v="146774000"/>
  </r>
  <r>
    <x v="2"/>
    <x v="35"/>
    <x v="237"/>
    <x v="381"/>
    <n v="6802000"/>
    <n v="6627000"/>
    <n v="0"/>
    <n v="0"/>
    <n v="13429000"/>
  </r>
  <r>
    <x v="2"/>
    <x v="35"/>
    <x v="237"/>
    <x v="382"/>
    <n v="676000"/>
    <n v="2717000"/>
    <n v="0"/>
    <n v="0"/>
    <n v="3393000"/>
  </r>
  <r>
    <x v="2"/>
    <x v="35"/>
    <x v="238"/>
    <x v="0"/>
    <n v="50623000"/>
    <n v="13110000"/>
    <n v="0"/>
    <n v="0"/>
    <n v="63733000"/>
  </r>
  <r>
    <x v="2"/>
    <x v="35"/>
    <x v="238"/>
    <x v="11"/>
    <n v="10231000"/>
    <n v="2176000"/>
    <n v="0"/>
    <n v="0"/>
    <n v="12407000"/>
  </r>
  <r>
    <x v="2"/>
    <x v="35"/>
    <x v="238"/>
    <x v="380"/>
    <n v="143186000"/>
    <n v="28260000"/>
    <n v="0"/>
    <n v="110000000"/>
    <n v="281446000"/>
  </r>
  <r>
    <x v="2"/>
    <x v="35"/>
    <x v="238"/>
    <x v="381"/>
    <n v="9827000"/>
    <n v="1565000"/>
    <n v="0"/>
    <n v="0"/>
    <n v="11392000"/>
  </r>
  <r>
    <x v="2"/>
    <x v="35"/>
    <x v="238"/>
    <x v="382"/>
    <n v="5453000"/>
    <n v="2982000"/>
    <n v="0"/>
    <n v="0"/>
    <n v="8435000"/>
  </r>
  <r>
    <x v="2"/>
    <x v="35"/>
    <x v="238"/>
    <x v="383"/>
    <n v="6946000"/>
    <n v="2041000"/>
    <n v="0"/>
    <n v="0"/>
    <n v="8987000"/>
  </r>
  <r>
    <x v="2"/>
    <x v="35"/>
    <x v="239"/>
    <x v="0"/>
    <n v="58339000"/>
    <n v="30939000"/>
    <n v="0"/>
    <n v="0"/>
    <n v="89278000"/>
  </r>
  <r>
    <x v="2"/>
    <x v="35"/>
    <x v="239"/>
    <x v="11"/>
    <n v="5019000"/>
    <n v="1900000"/>
    <n v="0"/>
    <n v="0"/>
    <n v="6919000"/>
  </r>
  <r>
    <x v="2"/>
    <x v="35"/>
    <x v="239"/>
    <x v="380"/>
    <n v="105251000"/>
    <n v="20188000"/>
    <n v="0"/>
    <n v="202571000"/>
    <n v="328010000"/>
  </r>
  <r>
    <x v="2"/>
    <x v="35"/>
    <x v="239"/>
    <x v="381"/>
    <n v="1124000"/>
    <n v="1474000"/>
    <n v="0"/>
    <n v="0"/>
    <n v="2598000"/>
  </r>
  <r>
    <x v="2"/>
    <x v="35"/>
    <x v="239"/>
    <x v="382"/>
    <n v="7255000"/>
    <n v="4990000"/>
    <n v="0"/>
    <n v="0"/>
    <n v="12245000"/>
  </r>
  <r>
    <x v="2"/>
    <x v="35"/>
    <x v="239"/>
    <x v="383"/>
    <n v="3453000"/>
    <n v="4077000"/>
    <n v="0"/>
    <n v="0"/>
    <n v="7530000"/>
  </r>
  <r>
    <x v="2"/>
    <x v="35"/>
    <x v="240"/>
    <x v="0"/>
    <n v="48606000"/>
    <n v="44776000"/>
    <n v="0"/>
    <n v="0"/>
    <n v="93382000"/>
  </r>
  <r>
    <x v="2"/>
    <x v="35"/>
    <x v="240"/>
    <x v="11"/>
    <n v="17150000"/>
    <n v="3873000"/>
    <n v="0"/>
    <n v="0"/>
    <n v="21023000"/>
  </r>
  <r>
    <x v="2"/>
    <x v="35"/>
    <x v="240"/>
    <x v="380"/>
    <n v="188080000"/>
    <n v="77238000"/>
    <n v="0"/>
    <n v="151000000"/>
    <n v="416318000"/>
  </r>
  <r>
    <x v="2"/>
    <x v="35"/>
    <x v="240"/>
    <x v="381"/>
    <n v="5326000"/>
    <n v="749000"/>
    <n v="0"/>
    <n v="0"/>
    <n v="6075000"/>
  </r>
  <r>
    <x v="2"/>
    <x v="35"/>
    <x v="240"/>
    <x v="382"/>
    <n v="6197000"/>
    <n v="2941000"/>
    <n v="0"/>
    <n v="0"/>
    <n v="9138000"/>
  </r>
  <r>
    <x v="2"/>
    <x v="35"/>
    <x v="240"/>
    <x v="383"/>
    <n v="4025000"/>
    <n v="1194000"/>
    <n v="0"/>
    <n v="0"/>
    <n v="5219000"/>
  </r>
  <r>
    <x v="2"/>
    <x v="35"/>
    <x v="241"/>
    <x v="0"/>
    <n v="42798000"/>
    <n v="25133000"/>
    <n v="0"/>
    <n v="0"/>
    <n v="67931000"/>
  </r>
  <r>
    <x v="2"/>
    <x v="35"/>
    <x v="241"/>
    <x v="11"/>
    <n v="6762000"/>
    <n v="929000"/>
    <n v="0"/>
    <n v="1000000000"/>
    <n v="1007691000"/>
  </r>
  <r>
    <x v="2"/>
    <x v="35"/>
    <x v="241"/>
    <x v="380"/>
    <n v="305963000"/>
    <n v="83170000"/>
    <n v="0"/>
    <n v="220000000"/>
    <n v="609133000"/>
  </r>
  <r>
    <x v="2"/>
    <x v="35"/>
    <x v="241"/>
    <x v="381"/>
    <n v="10763000"/>
    <n v="234000"/>
    <n v="0"/>
    <n v="0"/>
    <n v="10997000"/>
  </r>
  <r>
    <x v="2"/>
    <x v="35"/>
    <x v="241"/>
    <x v="382"/>
    <n v="5063000"/>
    <n v="3609000"/>
    <n v="0"/>
    <n v="0"/>
    <n v="8672000"/>
  </r>
  <r>
    <x v="2"/>
    <x v="35"/>
    <x v="241"/>
    <x v="383"/>
    <n v="2476000"/>
    <n v="895000"/>
    <n v="0"/>
    <n v="0"/>
    <n v="3371000"/>
  </r>
  <r>
    <x v="2"/>
    <x v="35"/>
    <x v="242"/>
    <x v="0"/>
    <n v="75089000"/>
    <n v="19496000"/>
    <n v="0"/>
    <n v="0"/>
    <n v="94585000"/>
  </r>
  <r>
    <x v="2"/>
    <x v="35"/>
    <x v="242"/>
    <x v="11"/>
    <n v="6086000"/>
    <n v="1895000"/>
    <n v="0"/>
    <n v="0"/>
    <n v="7981000"/>
  </r>
  <r>
    <x v="2"/>
    <x v="35"/>
    <x v="242"/>
    <x v="380"/>
    <n v="330185000"/>
    <n v="47207000"/>
    <n v="0"/>
    <n v="31888000"/>
    <n v="409280000"/>
  </r>
  <r>
    <x v="2"/>
    <x v="35"/>
    <x v="242"/>
    <x v="381"/>
    <n v="512000"/>
    <n v="225000"/>
    <n v="0"/>
    <n v="0"/>
    <n v="737000"/>
  </r>
  <r>
    <x v="2"/>
    <x v="35"/>
    <x v="242"/>
    <x v="382"/>
    <n v="11687000"/>
    <n v="8328000"/>
    <n v="0"/>
    <n v="0"/>
    <n v="20015000"/>
  </r>
  <r>
    <x v="2"/>
    <x v="35"/>
    <x v="242"/>
    <x v="383"/>
    <n v="6798000"/>
    <n v="455000"/>
    <n v="0"/>
    <n v="0"/>
    <n v="7253000"/>
  </r>
  <r>
    <x v="2"/>
    <x v="35"/>
    <x v="243"/>
    <x v="0"/>
    <n v="39384000"/>
    <n v="11505000"/>
    <n v="0"/>
    <n v="0"/>
    <n v="50889000"/>
  </r>
  <r>
    <x v="2"/>
    <x v="35"/>
    <x v="243"/>
    <x v="11"/>
    <n v="2188000"/>
    <n v="426000"/>
    <n v="0"/>
    <n v="0"/>
    <n v="2614000"/>
  </r>
  <r>
    <x v="2"/>
    <x v="35"/>
    <x v="243"/>
    <x v="380"/>
    <n v="276394000"/>
    <n v="45781000"/>
    <n v="0"/>
    <n v="15000000"/>
    <n v="337175000"/>
  </r>
  <r>
    <x v="2"/>
    <x v="35"/>
    <x v="243"/>
    <x v="382"/>
    <n v="0"/>
    <n v="1917000"/>
    <n v="0"/>
    <n v="0"/>
    <n v="1917000"/>
  </r>
  <r>
    <x v="2"/>
    <x v="35"/>
    <x v="243"/>
    <x v="383"/>
    <n v="5684000"/>
    <n v="571000"/>
    <n v="0"/>
    <n v="0"/>
    <n v="6255000"/>
  </r>
  <r>
    <x v="2"/>
    <x v="35"/>
    <x v="244"/>
    <x v="0"/>
    <n v="29979000"/>
    <n v="17117000"/>
    <n v="0"/>
    <n v="0"/>
    <n v="47096000"/>
  </r>
  <r>
    <x v="2"/>
    <x v="35"/>
    <x v="244"/>
    <x v="11"/>
    <n v="4517000"/>
    <n v="1384000"/>
    <n v="0"/>
    <n v="0"/>
    <n v="5901000"/>
  </r>
  <r>
    <x v="2"/>
    <x v="35"/>
    <x v="244"/>
    <x v="380"/>
    <n v="178128000"/>
    <n v="31658000"/>
    <n v="0"/>
    <n v="0"/>
    <n v="209786000"/>
  </r>
  <r>
    <x v="2"/>
    <x v="35"/>
    <x v="244"/>
    <x v="381"/>
    <n v="5575000"/>
    <n v="644000"/>
    <n v="0"/>
    <n v="0"/>
    <n v="6219000"/>
  </r>
  <r>
    <x v="2"/>
    <x v="35"/>
    <x v="244"/>
    <x v="382"/>
    <n v="5372000"/>
    <n v="5029000"/>
    <n v="0"/>
    <n v="0"/>
    <n v="10401000"/>
  </r>
  <r>
    <x v="2"/>
    <x v="35"/>
    <x v="244"/>
    <x v="383"/>
    <n v="5007000"/>
    <n v="3223000"/>
    <n v="0"/>
    <n v="0"/>
    <n v="8230000"/>
  </r>
  <r>
    <x v="2"/>
    <x v="35"/>
    <x v="245"/>
    <x v="0"/>
    <n v="83604000"/>
    <n v="24045000"/>
    <n v="0"/>
    <n v="0"/>
    <n v="107649000"/>
  </r>
  <r>
    <x v="2"/>
    <x v="35"/>
    <x v="245"/>
    <x v="11"/>
    <n v="884000"/>
    <n v="282000"/>
    <n v="0"/>
    <n v="0"/>
    <n v="1166000"/>
  </r>
  <r>
    <x v="2"/>
    <x v="35"/>
    <x v="245"/>
    <x v="380"/>
    <n v="324339000"/>
    <n v="22328000"/>
    <n v="0"/>
    <n v="25770000"/>
    <n v="372437000"/>
  </r>
  <r>
    <x v="2"/>
    <x v="35"/>
    <x v="245"/>
    <x v="381"/>
    <n v="1330000"/>
    <n v="1046000"/>
    <n v="0"/>
    <n v="0"/>
    <n v="2376000"/>
  </r>
  <r>
    <x v="2"/>
    <x v="35"/>
    <x v="245"/>
    <x v="382"/>
    <n v="2224000"/>
    <n v="2128000"/>
    <n v="0"/>
    <n v="0"/>
    <n v="4352000"/>
  </r>
  <r>
    <x v="2"/>
    <x v="35"/>
    <x v="245"/>
    <x v="383"/>
    <n v="0"/>
    <n v="1188000"/>
    <n v="0"/>
    <n v="0"/>
    <n v="1188000"/>
  </r>
  <r>
    <x v="2"/>
    <x v="35"/>
    <x v="246"/>
    <x v="0"/>
    <n v="23804000"/>
    <n v="12228000"/>
    <n v="0"/>
    <n v="0"/>
    <n v="36032000"/>
  </r>
  <r>
    <x v="2"/>
    <x v="35"/>
    <x v="246"/>
    <x v="11"/>
    <n v="1363000"/>
    <n v="79000"/>
    <n v="0"/>
    <n v="0"/>
    <n v="1442000"/>
  </r>
  <r>
    <x v="2"/>
    <x v="35"/>
    <x v="246"/>
    <x v="380"/>
    <n v="102744000"/>
    <n v="7928000"/>
    <n v="0"/>
    <n v="16000000"/>
    <n v="126672000"/>
  </r>
  <r>
    <x v="2"/>
    <x v="35"/>
    <x v="246"/>
    <x v="381"/>
    <n v="2138000"/>
    <n v="228000"/>
    <n v="0"/>
    <n v="0"/>
    <n v="2366000"/>
  </r>
  <r>
    <x v="2"/>
    <x v="35"/>
    <x v="246"/>
    <x v="382"/>
    <n v="0"/>
    <n v="2058000"/>
    <n v="0"/>
    <n v="0"/>
    <n v="2058000"/>
  </r>
  <r>
    <x v="2"/>
    <x v="35"/>
    <x v="246"/>
    <x v="383"/>
    <n v="0"/>
    <n v="570000"/>
    <n v="0"/>
    <n v="0"/>
    <n v="570000"/>
  </r>
  <r>
    <x v="2"/>
    <x v="35"/>
    <x v="247"/>
    <x v="0"/>
    <n v="28974000"/>
    <n v="10869000"/>
    <n v="0"/>
    <n v="15000000"/>
    <n v="54843000"/>
  </r>
  <r>
    <x v="2"/>
    <x v="35"/>
    <x v="247"/>
    <x v="380"/>
    <n v="111887000"/>
    <n v="18219000"/>
    <n v="0"/>
    <n v="64909000"/>
    <n v="195015000"/>
  </r>
  <r>
    <x v="2"/>
    <x v="35"/>
    <x v="247"/>
    <x v="382"/>
    <n v="0"/>
    <n v="6662000"/>
    <n v="0"/>
    <n v="17321000"/>
    <n v="23983000"/>
  </r>
  <r>
    <x v="2"/>
    <x v="35"/>
    <x v="247"/>
    <x v="383"/>
    <n v="0"/>
    <n v="928000"/>
    <n v="0"/>
    <n v="0"/>
    <n v="928000"/>
  </r>
  <r>
    <x v="2"/>
    <x v="35"/>
    <x v="248"/>
    <x v="0"/>
    <n v="31753000"/>
    <n v="5216000"/>
    <n v="0"/>
    <n v="0"/>
    <n v="36969000"/>
  </r>
  <r>
    <x v="2"/>
    <x v="35"/>
    <x v="248"/>
    <x v="380"/>
    <n v="149338000"/>
    <n v="29823000"/>
    <n v="0"/>
    <n v="10100000"/>
    <n v="189261000"/>
  </r>
  <r>
    <x v="2"/>
    <x v="35"/>
    <x v="248"/>
    <x v="382"/>
    <n v="737000"/>
    <n v="2824000"/>
    <n v="0"/>
    <n v="0"/>
    <n v="3561000"/>
  </r>
  <r>
    <x v="2"/>
    <x v="35"/>
    <x v="248"/>
    <x v="383"/>
    <n v="0"/>
    <n v="849000"/>
    <n v="0"/>
    <n v="0"/>
    <n v="849000"/>
  </r>
  <r>
    <x v="2"/>
    <x v="35"/>
    <x v="249"/>
    <x v="0"/>
    <n v="57634000"/>
    <n v="27465000"/>
    <n v="0"/>
    <n v="0"/>
    <n v="85099000"/>
  </r>
  <r>
    <x v="2"/>
    <x v="35"/>
    <x v="249"/>
    <x v="11"/>
    <n v="7287000"/>
    <n v="6000"/>
    <n v="0"/>
    <n v="0"/>
    <n v="7293000"/>
  </r>
  <r>
    <x v="2"/>
    <x v="35"/>
    <x v="249"/>
    <x v="380"/>
    <n v="227034000"/>
    <n v="21861000"/>
    <n v="0"/>
    <n v="107500000"/>
    <n v="356395000"/>
  </r>
  <r>
    <x v="2"/>
    <x v="35"/>
    <x v="249"/>
    <x v="381"/>
    <n v="10649000"/>
    <n v="1051000"/>
    <n v="0"/>
    <n v="0"/>
    <n v="11700000"/>
  </r>
  <r>
    <x v="2"/>
    <x v="35"/>
    <x v="249"/>
    <x v="382"/>
    <n v="8155000"/>
    <n v="3139000"/>
    <n v="0"/>
    <n v="0"/>
    <n v="11294000"/>
  </r>
  <r>
    <x v="2"/>
    <x v="35"/>
    <x v="249"/>
    <x v="383"/>
    <n v="616000"/>
    <n v="760000"/>
    <n v="0"/>
    <n v="0"/>
    <n v="1376000"/>
  </r>
  <r>
    <x v="2"/>
    <x v="35"/>
    <x v="250"/>
    <x v="0"/>
    <n v="37117000"/>
    <n v="6663000"/>
    <n v="0"/>
    <n v="0"/>
    <n v="43780000"/>
  </r>
  <r>
    <x v="2"/>
    <x v="35"/>
    <x v="250"/>
    <x v="11"/>
    <n v="3206000"/>
    <n v="1030000"/>
    <n v="0"/>
    <n v="0"/>
    <n v="4236000"/>
  </r>
  <r>
    <x v="2"/>
    <x v="35"/>
    <x v="250"/>
    <x v="380"/>
    <n v="160579000"/>
    <n v="13286000"/>
    <n v="0"/>
    <n v="47050000"/>
    <n v="220915000"/>
  </r>
  <r>
    <x v="2"/>
    <x v="35"/>
    <x v="250"/>
    <x v="381"/>
    <n v="218000"/>
    <n v="601000"/>
    <n v="0"/>
    <n v="1000000"/>
    <n v="1819000"/>
  </r>
  <r>
    <x v="2"/>
    <x v="35"/>
    <x v="250"/>
    <x v="382"/>
    <n v="0"/>
    <n v="2380000"/>
    <n v="0"/>
    <n v="500000"/>
    <n v="2880000"/>
  </r>
  <r>
    <x v="2"/>
    <x v="35"/>
    <x v="250"/>
    <x v="383"/>
    <n v="0"/>
    <n v="1197000"/>
    <n v="0"/>
    <n v="500000"/>
    <n v="1697000"/>
  </r>
  <r>
    <x v="2"/>
    <x v="35"/>
    <x v="251"/>
    <x v="0"/>
    <n v="42180000"/>
    <n v="9096000"/>
    <n v="0"/>
    <n v="0"/>
    <n v="51276000"/>
  </r>
  <r>
    <x v="2"/>
    <x v="35"/>
    <x v="251"/>
    <x v="11"/>
    <n v="4789000"/>
    <n v="1074000"/>
    <n v="0"/>
    <n v="0"/>
    <n v="5863000"/>
  </r>
  <r>
    <x v="2"/>
    <x v="35"/>
    <x v="251"/>
    <x v="380"/>
    <n v="118038000"/>
    <n v="12930000"/>
    <n v="0"/>
    <n v="43000000"/>
    <n v="173968000"/>
  </r>
  <r>
    <x v="2"/>
    <x v="35"/>
    <x v="251"/>
    <x v="381"/>
    <n v="287000"/>
    <n v="336000"/>
    <n v="0"/>
    <n v="0"/>
    <n v="623000"/>
  </r>
  <r>
    <x v="2"/>
    <x v="35"/>
    <x v="251"/>
    <x v="382"/>
    <n v="1490000"/>
    <n v="3092000"/>
    <n v="0"/>
    <n v="0"/>
    <n v="4582000"/>
  </r>
  <r>
    <x v="2"/>
    <x v="35"/>
    <x v="251"/>
    <x v="383"/>
    <n v="13213000"/>
    <n v="790000"/>
    <n v="0"/>
    <n v="0"/>
    <n v="14003000"/>
  </r>
  <r>
    <x v="2"/>
    <x v="35"/>
    <x v="252"/>
    <x v="0"/>
    <n v="27544000"/>
    <n v="17597000"/>
    <n v="0"/>
    <n v="0"/>
    <n v="45141000"/>
  </r>
  <r>
    <x v="2"/>
    <x v="35"/>
    <x v="252"/>
    <x v="380"/>
    <n v="53385000"/>
    <n v="7590000"/>
    <n v="0"/>
    <n v="15000000"/>
    <n v="75975000"/>
  </r>
  <r>
    <x v="2"/>
    <x v="35"/>
    <x v="252"/>
    <x v="381"/>
    <n v="1637000"/>
    <n v="0"/>
    <n v="0"/>
    <n v="0"/>
    <n v="1637000"/>
  </r>
  <r>
    <x v="2"/>
    <x v="35"/>
    <x v="252"/>
    <x v="382"/>
    <n v="369000"/>
    <n v="1264000"/>
    <n v="0"/>
    <n v="0"/>
    <n v="1633000"/>
  </r>
  <r>
    <x v="2"/>
    <x v="35"/>
    <x v="252"/>
    <x v="383"/>
    <n v="621000"/>
    <n v="122000"/>
    <n v="0"/>
    <n v="0"/>
    <n v="743000"/>
  </r>
  <r>
    <x v="2"/>
    <x v="35"/>
    <x v="253"/>
    <x v="0"/>
    <n v="112854000"/>
    <n v="52118000"/>
    <n v="0"/>
    <n v="0"/>
    <n v="164972000"/>
  </r>
  <r>
    <x v="2"/>
    <x v="35"/>
    <x v="253"/>
    <x v="11"/>
    <n v="15192000"/>
    <n v="15085000"/>
    <n v="0"/>
    <n v="40000000"/>
    <n v="70277000"/>
  </r>
  <r>
    <x v="2"/>
    <x v="35"/>
    <x v="253"/>
    <x v="380"/>
    <n v="534168000"/>
    <n v="83747000"/>
    <n v="0"/>
    <n v="120000000"/>
    <n v="737915000"/>
  </r>
  <r>
    <x v="2"/>
    <x v="35"/>
    <x v="253"/>
    <x v="381"/>
    <n v="34903000"/>
    <n v="3840000"/>
    <n v="0"/>
    <n v="0"/>
    <n v="38743000"/>
  </r>
  <r>
    <x v="2"/>
    <x v="35"/>
    <x v="253"/>
    <x v="382"/>
    <n v="4693000"/>
    <n v="8007000"/>
    <n v="0"/>
    <n v="0"/>
    <n v="12700000"/>
  </r>
  <r>
    <x v="2"/>
    <x v="35"/>
    <x v="253"/>
    <x v="383"/>
    <n v="3290000"/>
    <n v="1855000"/>
    <n v="0"/>
    <n v="0"/>
    <n v="5145000"/>
  </r>
  <r>
    <x v="2"/>
    <x v="35"/>
    <x v="254"/>
    <x v="0"/>
    <n v="70323000"/>
    <n v="35539000"/>
    <n v="0"/>
    <n v="130000000"/>
    <n v="235862000"/>
  </r>
  <r>
    <x v="2"/>
    <x v="35"/>
    <x v="254"/>
    <x v="11"/>
    <n v="0"/>
    <n v="565000"/>
    <n v="0"/>
    <n v="25000000"/>
    <n v="25565000"/>
  </r>
  <r>
    <x v="2"/>
    <x v="35"/>
    <x v="254"/>
    <x v="380"/>
    <n v="121964000"/>
    <n v="16422000"/>
    <n v="0"/>
    <n v="60000000"/>
    <n v="198386000"/>
  </r>
  <r>
    <x v="2"/>
    <x v="35"/>
    <x v="254"/>
    <x v="381"/>
    <n v="1000000"/>
    <n v="540000"/>
    <n v="0"/>
    <n v="0"/>
    <n v="1540000"/>
  </r>
  <r>
    <x v="2"/>
    <x v="35"/>
    <x v="254"/>
    <x v="382"/>
    <n v="200000"/>
    <n v="1388000"/>
    <n v="0"/>
    <n v="0"/>
    <n v="1588000"/>
  </r>
  <r>
    <x v="2"/>
    <x v="35"/>
    <x v="254"/>
    <x v="383"/>
    <n v="160000"/>
    <n v="274000"/>
    <n v="0"/>
    <n v="0"/>
    <n v="434000"/>
  </r>
  <r>
    <x v="2"/>
    <x v="35"/>
    <x v="255"/>
    <x v="0"/>
    <n v="28575000"/>
    <n v="31400000"/>
    <n v="0"/>
    <n v="10000000"/>
    <n v="69975000"/>
  </r>
  <r>
    <x v="2"/>
    <x v="35"/>
    <x v="255"/>
    <x v="380"/>
    <n v="77458000"/>
    <n v="35258000"/>
    <n v="0"/>
    <n v="168485000"/>
    <n v="281201000"/>
  </r>
  <r>
    <x v="2"/>
    <x v="35"/>
    <x v="255"/>
    <x v="381"/>
    <n v="6685000"/>
    <n v="1362000"/>
    <n v="0"/>
    <n v="0"/>
    <n v="8047000"/>
  </r>
  <r>
    <x v="2"/>
    <x v="35"/>
    <x v="255"/>
    <x v="382"/>
    <n v="1280000"/>
    <n v="2476000"/>
    <n v="0"/>
    <n v="0"/>
    <n v="3756000"/>
  </r>
  <r>
    <x v="2"/>
    <x v="35"/>
    <x v="255"/>
    <x v="383"/>
    <n v="927000"/>
    <n v="1278000"/>
    <n v="0"/>
    <n v="0"/>
    <n v="2205000"/>
  </r>
  <r>
    <x v="2"/>
    <x v="35"/>
    <x v="256"/>
    <x v="0"/>
    <n v="94006000"/>
    <n v="58463000"/>
    <n v="0"/>
    <n v="0"/>
    <n v="152469000"/>
  </r>
  <r>
    <x v="2"/>
    <x v="35"/>
    <x v="256"/>
    <x v="11"/>
    <n v="1926000"/>
    <n v="0"/>
    <n v="0"/>
    <n v="115000000"/>
    <n v="116926000"/>
  </r>
  <r>
    <x v="2"/>
    <x v="35"/>
    <x v="256"/>
    <x v="380"/>
    <n v="140829000"/>
    <n v="13210000"/>
    <n v="0"/>
    <n v="241722000"/>
    <n v="395761000"/>
  </r>
  <r>
    <x v="2"/>
    <x v="35"/>
    <x v="256"/>
    <x v="381"/>
    <n v="6892000"/>
    <n v="475000"/>
    <n v="0"/>
    <n v="0"/>
    <n v="7367000"/>
  </r>
  <r>
    <x v="2"/>
    <x v="35"/>
    <x v="256"/>
    <x v="382"/>
    <n v="3232000"/>
    <n v="1754000"/>
    <n v="0"/>
    <n v="0"/>
    <n v="4986000"/>
  </r>
  <r>
    <x v="2"/>
    <x v="35"/>
    <x v="256"/>
    <x v="383"/>
    <n v="1469000"/>
    <n v="546000"/>
    <n v="0"/>
    <n v="0"/>
    <n v="2015000"/>
  </r>
  <r>
    <x v="2"/>
    <x v="35"/>
    <x v="257"/>
    <x v="0"/>
    <n v="63447000"/>
    <n v="36704000"/>
    <n v="0"/>
    <n v="0"/>
    <n v="100151000"/>
  </r>
  <r>
    <x v="2"/>
    <x v="35"/>
    <x v="257"/>
    <x v="11"/>
    <n v="7269000"/>
    <n v="1879000"/>
    <n v="0"/>
    <n v="40000000"/>
    <n v="49148000"/>
  </r>
  <r>
    <x v="2"/>
    <x v="35"/>
    <x v="257"/>
    <x v="380"/>
    <n v="216496000"/>
    <n v="54483000"/>
    <n v="0"/>
    <n v="0"/>
    <n v="270979000"/>
  </r>
  <r>
    <x v="2"/>
    <x v="35"/>
    <x v="257"/>
    <x v="381"/>
    <n v="21943000"/>
    <n v="1028000"/>
    <n v="0"/>
    <n v="0"/>
    <n v="22971000"/>
  </r>
  <r>
    <x v="2"/>
    <x v="35"/>
    <x v="257"/>
    <x v="382"/>
    <n v="5662000"/>
    <n v="2692000"/>
    <n v="0"/>
    <n v="0"/>
    <n v="8354000"/>
  </r>
  <r>
    <x v="2"/>
    <x v="35"/>
    <x v="257"/>
    <x v="383"/>
    <n v="1391000"/>
    <n v="1137000"/>
    <n v="0"/>
    <n v="0"/>
    <n v="2528000"/>
  </r>
  <r>
    <x v="2"/>
    <x v="35"/>
    <x v="258"/>
    <x v="0"/>
    <n v="21860000"/>
    <n v="14947000"/>
    <n v="0"/>
    <n v="0"/>
    <n v="36807000"/>
  </r>
  <r>
    <x v="2"/>
    <x v="35"/>
    <x v="258"/>
    <x v="11"/>
    <n v="0"/>
    <n v="1328000"/>
    <n v="0"/>
    <n v="75000000"/>
    <n v="76328000"/>
  </r>
  <r>
    <x v="2"/>
    <x v="35"/>
    <x v="258"/>
    <x v="380"/>
    <n v="55646000"/>
    <n v="7383000"/>
    <n v="0"/>
    <n v="0"/>
    <n v="63029000"/>
  </r>
  <r>
    <x v="2"/>
    <x v="35"/>
    <x v="258"/>
    <x v="381"/>
    <n v="11975000"/>
    <n v="649000"/>
    <n v="0"/>
    <n v="0"/>
    <n v="12624000"/>
  </r>
  <r>
    <x v="2"/>
    <x v="35"/>
    <x v="258"/>
    <x v="382"/>
    <n v="0"/>
    <n v="1676000"/>
    <n v="0"/>
    <n v="0"/>
    <n v="1676000"/>
  </r>
  <r>
    <x v="2"/>
    <x v="35"/>
    <x v="258"/>
    <x v="383"/>
    <n v="0"/>
    <n v="693000"/>
    <n v="0"/>
    <n v="0"/>
    <n v="693000"/>
  </r>
  <r>
    <x v="2"/>
    <x v="35"/>
    <x v="259"/>
    <x v="0"/>
    <n v="59202000"/>
    <n v="33698000"/>
    <n v="0"/>
    <n v="20000000"/>
    <n v="112900000"/>
  </r>
  <r>
    <x v="2"/>
    <x v="35"/>
    <x v="259"/>
    <x v="11"/>
    <n v="0"/>
    <n v="126000"/>
    <n v="0"/>
    <n v="26000000"/>
    <n v="26126000"/>
  </r>
  <r>
    <x v="2"/>
    <x v="35"/>
    <x v="259"/>
    <x v="380"/>
    <n v="155697000"/>
    <n v="21317000"/>
    <n v="0"/>
    <n v="11000000"/>
    <n v="188014000"/>
  </r>
  <r>
    <x v="2"/>
    <x v="35"/>
    <x v="259"/>
    <x v="381"/>
    <n v="0"/>
    <n v="1356000"/>
    <n v="0"/>
    <n v="0"/>
    <n v="1356000"/>
  </r>
  <r>
    <x v="2"/>
    <x v="35"/>
    <x v="259"/>
    <x v="382"/>
    <n v="0"/>
    <n v="9780000"/>
    <n v="0"/>
    <n v="0"/>
    <n v="9780000"/>
  </r>
  <r>
    <x v="2"/>
    <x v="35"/>
    <x v="259"/>
    <x v="383"/>
    <n v="0"/>
    <n v="862000"/>
    <n v="0"/>
    <n v="0"/>
    <n v="862000"/>
  </r>
  <r>
    <x v="2"/>
    <x v="35"/>
    <x v="260"/>
    <x v="0"/>
    <n v="42137000"/>
    <n v="34033000"/>
    <n v="0"/>
    <n v="0"/>
    <n v="76170000"/>
  </r>
  <r>
    <x v="2"/>
    <x v="35"/>
    <x v="260"/>
    <x v="11"/>
    <n v="252000"/>
    <n v="302000"/>
    <n v="0"/>
    <n v="0"/>
    <n v="554000"/>
  </r>
  <r>
    <x v="2"/>
    <x v="35"/>
    <x v="260"/>
    <x v="380"/>
    <n v="133810000"/>
    <n v="26752000"/>
    <n v="0"/>
    <n v="10000000"/>
    <n v="170562000"/>
  </r>
  <r>
    <x v="2"/>
    <x v="35"/>
    <x v="260"/>
    <x v="381"/>
    <n v="16935000"/>
    <n v="404000"/>
    <n v="0"/>
    <n v="0"/>
    <n v="17339000"/>
  </r>
  <r>
    <x v="2"/>
    <x v="35"/>
    <x v="260"/>
    <x v="382"/>
    <n v="266000"/>
    <n v="1459000"/>
    <n v="0"/>
    <n v="0"/>
    <n v="1725000"/>
  </r>
  <r>
    <x v="2"/>
    <x v="35"/>
    <x v="260"/>
    <x v="383"/>
    <n v="0"/>
    <n v="406000"/>
    <n v="0"/>
    <n v="0"/>
    <n v="406000"/>
  </r>
  <r>
    <x v="2"/>
    <x v="35"/>
    <x v="261"/>
    <x v="0"/>
    <n v="56341000"/>
    <n v="6436000"/>
    <n v="0"/>
    <n v="0"/>
    <n v="62777000"/>
  </r>
  <r>
    <x v="2"/>
    <x v="35"/>
    <x v="261"/>
    <x v="11"/>
    <n v="6013000"/>
    <n v="5876000"/>
    <n v="0"/>
    <n v="0"/>
    <n v="11889000"/>
  </r>
  <r>
    <x v="2"/>
    <x v="35"/>
    <x v="261"/>
    <x v="380"/>
    <n v="209906000"/>
    <n v="29623000"/>
    <n v="0"/>
    <n v="31000000"/>
    <n v="270529000"/>
  </r>
  <r>
    <x v="2"/>
    <x v="35"/>
    <x v="261"/>
    <x v="381"/>
    <n v="3187000"/>
    <n v="2561000"/>
    <n v="0"/>
    <n v="0"/>
    <n v="5748000"/>
  </r>
  <r>
    <x v="2"/>
    <x v="35"/>
    <x v="261"/>
    <x v="382"/>
    <n v="702000"/>
    <n v="4808000"/>
    <n v="0"/>
    <n v="0"/>
    <n v="5510000"/>
  </r>
  <r>
    <x v="2"/>
    <x v="35"/>
    <x v="261"/>
    <x v="383"/>
    <n v="775000"/>
    <n v="3540000"/>
    <n v="0"/>
    <n v="0"/>
    <n v="4315000"/>
  </r>
  <r>
    <x v="2"/>
    <x v="35"/>
    <x v="262"/>
    <x v="0"/>
    <n v="94152000"/>
    <n v="10525000"/>
    <n v="0"/>
    <n v="0"/>
    <n v="104677000"/>
  </r>
  <r>
    <x v="2"/>
    <x v="35"/>
    <x v="262"/>
    <x v="11"/>
    <n v="14113000"/>
    <n v="2731000"/>
    <n v="0"/>
    <n v="0"/>
    <n v="16844000"/>
  </r>
  <r>
    <x v="2"/>
    <x v="35"/>
    <x v="262"/>
    <x v="380"/>
    <n v="405598000"/>
    <n v="21243000"/>
    <n v="0"/>
    <n v="7000000"/>
    <n v="433841000"/>
  </r>
  <r>
    <x v="2"/>
    <x v="35"/>
    <x v="262"/>
    <x v="381"/>
    <n v="654000"/>
    <n v="2050000"/>
    <n v="0"/>
    <n v="0"/>
    <n v="2704000"/>
  </r>
  <r>
    <x v="2"/>
    <x v="35"/>
    <x v="262"/>
    <x v="382"/>
    <n v="2206000"/>
    <n v="4251000"/>
    <n v="0"/>
    <n v="0"/>
    <n v="6457000"/>
  </r>
  <r>
    <x v="2"/>
    <x v="35"/>
    <x v="262"/>
    <x v="383"/>
    <n v="3136000"/>
    <n v="3050000"/>
    <n v="0"/>
    <n v="0"/>
    <n v="6186000"/>
  </r>
  <r>
    <x v="2"/>
    <x v="35"/>
    <x v="263"/>
    <x v="0"/>
    <n v="38461000"/>
    <n v="13297000"/>
    <n v="0"/>
    <n v="0"/>
    <n v="51758000"/>
  </r>
  <r>
    <x v="2"/>
    <x v="35"/>
    <x v="263"/>
    <x v="11"/>
    <s v=".."/>
    <s v=".."/>
    <s v=".."/>
    <s v=".."/>
    <s v=".."/>
  </r>
  <r>
    <x v="2"/>
    <x v="35"/>
    <x v="263"/>
    <x v="380"/>
    <n v="183526000"/>
    <n v="42366000"/>
    <n v="0"/>
    <n v="95000000"/>
    <n v="320892000"/>
  </r>
  <r>
    <x v="2"/>
    <x v="35"/>
    <x v="263"/>
    <x v="382"/>
    <n v="0"/>
    <n v="7204000"/>
    <n v="0"/>
    <n v="0"/>
    <n v="7204000"/>
  </r>
  <r>
    <x v="2"/>
    <x v="35"/>
    <x v="263"/>
    <x v="383"/>
    <n v="0"/>
    <n v="1077000"/>
    <n v="0"/>
    <n v="0"/>
    <n v="1077000"/>
  </r>
  <r>
    <x v="2"/>
    <x v="35"/>
    <x v="264"/>
    <x v="0"/>
    <n v="17305000"/>
    <n v="6931000"/>
    <n v="0"/>
    <n v="0"/>
    <n v="24236000"/>
  </r>
  <r>
    <x v="2"/>
    <x v="35"/>
    <x v="264"/>
    <x v="11"/>
    <n v="2847000"/>
    <n v="2308000"/>
    <n v="0"/>
    <n v="20000000"/>
    <n v="25155000"/>
  </r>
  <r>
    <x v="2"/>
    <x v="35"/>
    <x v="264"/>
    <x v="380"/>
    <n v="97209000"/>
    <n v="15184000"/>
    <n v="0"/>
    <n v="83834000"/>
    <n v="196227000"/>
  </r>
  <r>
    <x v="2"/>
    <x v="35"/>
    <x v="264"/>
    <x v="382"/>
    <n v="0"/>
    <n v="4180000"/>
    <n v="0"/>
    <n v="0"/>
    <n v="4180000"/>
  </r>
  <r>
    <x v="2"/>
    <x v="35"/>
    <x v="264"/>
    <x v="383"/>
    <n v="0"/>
    <n v="2045000"/>
    <n v="0"/>
    <n v="0"/>
    <n v="2045000"/>
  </r>
  <r>
    <x v="2"/>
    <x v="35"/>
    <x v="265"/>
    <x v="0"/>
    <n v="11900000"/>
    <n v="11088000"/>
    <n v="0"/>
    <n v="116000"/>
    <n v="23104000"/>
  </r>
  <r>
    <x v="2"/>
    <x v="35"/>
    <x v="265"/>
    <x v="11"/>
    <n v="1209000"/>
    <n v="2537000"/>
    <n v="0"/>
    <n v="0"/>
    <n v="3746000"/>
  </r>
  <r>
    <x v="2"/>
    <x v="35"/>
    <x v="265"/>
    <x v="380"/>
    <n v="46021000"/>
    <n v="13786000"/>
    <n v="0"/>
    <n v="62330000"/>
    <n v="122137000"/>
  </r>
  <r>
    <x v="2"/>
    <x v="35"/>
    <x v="265"/>
    <x v="381"/>
    <s v=".."/>
    <s v=".."/>
    <s v=".."/>
    <s v=".."/>
    <s v=".."/>
  </r>
  <r>
    <x v="2"/>
    <x v="35"/>
    <x v="265"/>
    <x v="382"/>
    <n v="0"/>
    <n v="2793000"/>
    <n v="0"/>
    <n v="0"/>
    <n v="2793000"/>
  </r>
  <r>
    <x v="2"/>
    <x v="35"/>
    <x v="265"/>
    <x v="383"/>
    <n v="0"/>
    <n v="1371000"/>
    <n v="0"/>
    <n v="0"/>
    <n v="1371000"/>
  </r>
  <r>
    <x v="2"/>
    <x v="35"/>
    <x v="266"/>
    <x v="0"/>
    <n v="45535000"/>
    <n v="11522000"/>
    <n v="0"/>
    <n v="0"/>
    <n v="57057000"/>
  </r>
  <r>
    <x v="2"/>
    <x v="35"/>
    <x v="266"/>
    <x v="11"/>
    <n v="4669000"/>
    <n v="5975000"/>
    <n v="0"/>
    <n v="0"/>
    <n v="10644000"/>
  </r>
  <r>
    <x v="2"/>
    <x v="35"/>
    <x v="266"/>
    <x v="380"/>
    <n v="305677000"/>
    <n v="98966000"/>
    <n v="0"/>
    <n v="110000000"/>
    <n v="514643000"/>
  </r>
  <r>
    <x v="2"/>
    <x v="35"/>
    <x v="266"/>
    <x v="381"/>
    <n v="1395000"/>
    <n v="2097000"/>
    <n v="0"/>
    <n v="0"/>
    <n v="3492000"/>
  </r>
  <r>
    <x v="2"/>
    <x v="35"/>
    <x v="266"/>
    <x v="382"/>
    <n v="979000"/>
    <n v="19214000"/>
    <n v="0"/>
    <n v="0"/>
    <n v="20193000"/>
  </r>
  <r>
    <x v="2"/>
    <x v="35"/>
    <x v="266"/>
    <x v="383"/>
    <n v="0"/>
    <n v="2755000"/>
    <n v="0"/>
    <n v="0"/>
    <n v="2755000"/>
  </r>
  <r>
    <x v="2"/>
    <x v="35"/>
    <x v="267"/>
    <x v="0"/>
    <n v="41411000"/>
    <n v="7124000"/>
    <n v="0"/>
    <n v="0"/>
    <n v="48535000"/>
  </r>
  <r>
    <x v="2"/>
    <x v="35"/>
    <x v="267"/>
    <x v="11"/>
    <n v="5217000"/>
    <n v="989000"/>
    <n v="0"/>
    <n v="0"/>
    <n v="6206000"/>
  </r>
  <r>
    <x v="2"/>
    <x v="35"/>
    <x v="267"/>
    <x v="380"/>
    <n v="160114000"/>
    <n v="26211000"/>
    <n v="0"/>
    <n v="7990000"/>
    <n v="194315000"/>
  </r>
  <r>
    <x v="2"/>
    <x v="35"/>
    <x v="267"/>
    <x v="382"/>
    <n v="1737000"/>
    <n v="2710000"/>
    <n v="0"/>
    <n v="0"/>
    <n v="4447000"/>
  </r>
  <r>
    <x v="2"/>
    <x v="35"/>
    <x v="267"/>
    <x v="383"/>
    <n v="476000"/>
    <n v="1217000"/>
    <n v="0"/>
    <n v="0"/>
    <n v="1693000"/>
  </r>
  <r>
    <x v="2"/>
    <x v="35"/>
    <x v="268"/>
    <x v="0"/>
    <n v="37359000"/>
    <n v="8478000"/>
    <n v="0"/>
    <n v="0"/>
    <n v="45837000"/>
  </r>
  <r>
    <x v="2"/>
    <x v="35"/>
    <x v="268"/>
    <x v="11"/>
    <n v="5332000"/>
    <n v="1797000"/>
    <n v="0"/>
    <n v="0"/>
    <n v="7129000"/>
  </r>
  <r>
    <x v="2"/>
    <x v="35"/>
    <x v="268"/>
    <x v="380"/>
    <n v="226179000"/>
    <n v="20062000"/>
    <n v="0"/>
    <n v="23000000"/>
    <n v="269241000"/>
  </r>
  <r>
    <x v="2"/>
    <x v="35"/>
    <x v="268"/>
    <x v="381"/>
    <n v="300000"/>
    <n v="389000"/>
    <n v="0"/>
    <n v="0"/>
    <n v="689000"/>
  </r>
  <r>
    <x v="2"/>
    <x v="35"/>
    <x v="268"/>
    <x v="382"/>
    <n v="823000"/>
    <n v="2603000"/>
    <n v="0"/>
    <n v="0"/>
    <n v="3426000"/>
  </r>
  <r>
    <x v="2"/>
    <x v="35"/>
    <x v="268"/>
    <x v="383"/>
    <n v="298000"/>
    <n v="1015000"/>
    <n v="0"/>
    <n v="0"/>
    <n v="1313000"/>
  </r>
  <r>
    <x v="2"/>
    <x v="35"/>
    <x v="269"/>
    <x v="0"/>
    <n v="12907000"/>
    <n v="7804000"/>
    <n v="0"/>
    <n v="0"/>
    <n v="20711000"/>
  </r>
  <r>
    <x v="2"/>
    <x v="35"/>
    <x v="269"/>
    <x v="11"/>
    <n v="1740000"/>
    <n v="61000"/>
    <n v="0"/>
    <n v="0"/>
    <n v="1801000"/>
  </r>
  <r>
    <x v="2"/>
    <x v="35"/>
    <x v="269"/>
    <x v="380"/>
    <n v="69855000"/>
    <n v="13223000"/>
    <n v="0"/>
    <n v="20000000"/>
    <n v="103078000"/>
  </r>
  <r>
    <x v="2"/>
    <x v="35"/>
    <x v="269"/>
    <x v="381"/>
    <n v="0"/>
    <n v="562000"/>
    <n v="0"/>
    <n v="0"/>
    <n v="562000"/>
  </r>
  <r>
    <x v="2"/>
    <x v="35"/>
    <x v="269"/>
    <x v="382"/>
    <n v="0"/>
    <n v="2071000"/>
    <n v="0"/>
    <n v="0"/>
    <n v="2071000"/>
  </r>
  <r>
    <x v="2"/>
    <x v="35"/>
    <x v="269"/>
    <x v="383"/>
    <n v="0"/>
    <n v="321000"/>
    <n v="0"/>
    <n v="0"/>
    <n v="321000"/>
  </r>
  <r>
    <x v="2"/>
    <x v="35"/>
    <x v="270"/>
    <x v="0"/>
    <n v="28411000"/>
    <n v="8642000"/>
    <n v="0"/>
    <n v="0"/>
    <n v="37053000"/>
  </r>
  <r>
    <x v="2"/>
    <x v="35"/>
    <x v="270"/>
    <x v="11"/>
    <n v="3475000"/>
    <n v="1856000"/>
    <n v="0"/>
    <n v="0"/>
    <n v="5331000"/>
  </r>
  <r>
    <x v="2"/>
    <x v="35"/>
    <x v="270"/>
    <x v="380"/>
    <n v="174635000"/>
    <n v="25337000"/>
    <n v="0"/>
    <n v="15489000"/>
    <n v="215461000"/>
  </r>
  <r>
    <x v="2"/>
    <x v="35"/>
    <x v="270"/>
    <x v="381"/>
    <n v="0"/>
    <n v="351000"/>
    <n v="0"/>
    <n v="0"/>
    <n v="351000"/>
  </r>
  <r>
    <x v="2"/>
    <x v="35"/>
    <x v="270"/>
    <x v="382"/>
    <n v="680000"/>
    <n v="2176000"/>
    <n v="0"/>
    <n v="0"/>
    <n v="2856000"/>
  </r>
  <r>
    <x v="2"/>
    <x v="35"/>
    <x v="270"/>
    <x v="383"/>
    <n v="0"/>
    <n v="555000"/>
    <n v="0"/>
    <n v="0"/>
    <n v="555000"/>
  </r>
  <r>
    <x v="2"/>
    <x v="35"/>
    <x v="271"/>
    <x v="0"/>
    <n v="82809000"/>
    <n v="18171000"/>
    <n v="0"/>
    <n v="0"/>
    <n v="100980000"/>
  </r>
  <r>
    <x v="2"/>
    <x v="35"/>
    <x v="271"/>
    <x v="11"/>
    <n v="8947000"/>
    <n v="1036000"/>
    <n v="0"/>
    <n v="4930000"/>
    <n v="14913000"/>
  </r>
  <r>
    <x v="2"/>
    <x v="35"/>
    <x v="271"/>
    <x v="380"/>
    <n v="452390000"/>
    <n v="94133000"/>
    <n v="0"/>
    <n v="28500000"/>
    <n v="575023000"/>
  </r>
  <r>
    <x v="2"/>
    <x v="35"/>
    <x v="271"/>
    <x v="381"/>
    <n v="500000"/>
    <n v="3748000"/>
    <n v="0"/>
    <n v="0"/>
    <n v="4248000"/>
  </r>
  <r>
    <x v="2"/>
    <x v="35"/>
    <x v="271"/>
    <x v="382"/>
    <n v="2236000"/>
    <n v="21045000"/>
    <n v="0"/>
    <n v="0"/>
    <n v="23281000"/>
  </r>
  <r>
    <x v="2"/>
    <x v="35"/>
    <x v="271"/>
    <x v="383"/>
    <n v="1312000"/>
    <n v="11839000"/>
    <n v="0"/>
    <n v="0"/>
    <n v="13151000"/>
  </r>
  <r>
    <x v="2"/>
    <x v="35"/>
    <x v="271"/>
    <x v="384"/>
    <n v="425526000"/>
    <n v="53936000"/>
    <n v="0"/>
    <n v="6600000"/>
    <n v="486062000"/>
  </r>
  <r>
    <x v="2"/>
    <x v="35"/>
    <x v="272"/>
    <x v="0"/>
    <n v="62315000"/>
    <n v="12737000"/>
    <n v="0"/>
    <n v="5500000"/>
    <n v="80552000"/>
  </r>
  <r>
    <x v="2"/>
    <x v="35"/>
    <x v="272"/>
    <x v="11"/>
    <n v="3685000"/>
    <n v="1611000"/>
    <n v="0"/>
    <n v="0"/>
    <n v="5296000"/>
  </r>
  <r>
    <x v="2"/>
    <x v="35"/>
    <x v="272"/>
    <x v="380"/>
    <n v="199318000"/>
    <n v="17679000"/>
    <n v="0"/>
    <n v="87170000"/>
    <n v="304167000"/>
  </r>
  <r>
    <x v="2"/>
    <x v="35"/>
    <x v="272"/>
    <x v="381"/>
    <n v="500000"/>
    <n v="773000"/>
    <n v="0"/>
    <n v="0"/>
    <n v="1273000"/>
  </r>
  <r>
    <x v="2"/>
    <x v="35"/>
    <x v="272"/>
    <x v="382"/>
    <n v="0"/>
    <n v="2921000"/>
    <n v="0"/>
    <n v="0"/>
    <n v="2921000"/>
  </r>
  <r>
    <x v="2"/>
    <x v="35"/>
    <x v="272"/>
    <x v="383"/>
    <n v="0"/>
    <n v="1625000"/>
    <n v="0"/>
    <n v="0"/>
    <n v="1625000"/>
  </r>
  <r>
    <x v="2"/>
    <x v="35"/>
    <x v="273"/>
    <x v="0"/>
    <n v="60297000"/>
    <n v="33727000"/>
    <n v="0"/>
    <n v="0"/>
    <n v="94024000"/>
  </r>
  <r>
    <x v="2"/>
    <x v="35"/>
    <x v="273"/>
    <x v="11"/>
    <n v="8461000"/>
    <n v="687000"/>
    <n v="0"/>
    <n v="15000000"/>
    <n v="24148000"/>
  </r>
  <r>
    <x v="2"/>
    <x v="35"/>
    <x v="273"/>
    <x v="380"/>
    <n v="133998000"/>
    <n v="12305000"/>
    <n v="0"/>
    <n v="2000000"/>
    <n v="148303000"/>
  </r>
  <r>
    <x v="2"/>
    <x v="35"/>
    <x v="273"/>
    <x v="381"/>
    <n v="22552000"/>
    <n v="1702000"/>
    <n v="0"/>
    <n v="0"/>
    <n v="24254000"/>
  </r>
  <r>
    <x v="2"/>
    <x v="35"/>
    <x v="273"/>
    <x v="382"/>
    <n v="1765000"/>
    <n v="1941000"/>
    <n v="0"/>
    <n v="0"/>
    <n v="3706000"/>
  </r>
  <r>
    <x v="2"/>
    <x v="35"/>
    <x v="273"/>
    <x v="383"/>
    <n v="0"/>
    <n v="1985000"/>
    <n v="0"/>
    <n v="0"/>
    <n v="1985000"/>
  </r>
  <r>
    <x v="2"/>
    <x v="35"/>
    <x v="274"/>
    <x v="0"/>
    <n v="122322000"/>
    <n v="76744000"/>
    <n v="0"/>
    <n v="83000000"/>
    <n v="282066000"/>
  </r>
  <r>
    <x v="2"/>
    <x v="35"/>
    <x v="274"/>
    <x v="11"/>
    <n v="18781000"/>
    <n v="27315000"/>
    <n v="0"/>
    <n v="0"/>
    <n v="46096000"/>
  </r>
  <r>
    <x v="2"/>
    <x v="35"/>
    <x v="274"/>
    <x v="380"/>
    <n v="421844000"/>
    <n v="53559000"/>
    <n v="0"/>
    <n v="58305000"/>
    <n v="533708000"/>
  </r>
  <r>
    <x v="2"/>
    <x v="35"/>
    <x v="274"/>
    <x v="381"/>
    <n v="12263000"/>
    <n v="9470000"/>
    <n v="0"/>
    <n v="0"/>
    <n v="21733000"/>
  </r>
  <r>
    <x v="2"/>
    <x v="35"/>
    <x v="274"/>
    <x v="382"/>
    <n v="777000"/>
    <n v="21695000"/>
    <n v="0"/>
    <n v="65000000"/>
    <n v="87472000"/>
  </r>
  <r>
    <x v="2"/>
    <x v="35"/>
    <x v="274"/>
    <x v="383"/>
    <n v="1023000"/>
    <n v="14415000"/>
    <n v="0"/>
    <n v="0"/>
    <n v="15438000"/>
  </r>
  <r>
    <x v="2"/>
    <x v="35"/>
    <x v="275"/>
    <x v="0"/>
    <n v="169474000"/>
    <n v="18641000"/>
    <n v="0"/>
    <n v="0"/>
    <n v="188115000"/>
  </r>
  <r>
    <x v="2"/>
    <x v="35"/>
    <x v="275"/>
    <x v="11"/>
    <n v="3163000"/>
    <n v="1901000"/>
    <n v="0"/>
    <n v="0"/>
    <n v="5064000"/>
  </r>
  <r>
    <x v="2"/>
    <x v="35"/>
    <x v="275"/>
    <x v="380"/>
    <n v="189058000"/>
    <n v="41039000"/>
    <n v="0"/>
    <n v="77000000"/>
    <n v="307097000"/>
  </r>
  <r>
    <x v="2"/>
    <x v="35"/>
    <x v="275"/>
    <x v="381"/>
    <n v="1796000"/>
    <n v="936000"/>
    <n v="0"/>
    <n v="0"/>
    <n v="2732000"/>
  </r>
  <r>
    <x v="2"/>
    <x v="35"/>
    <x v="275"/>
    <x v="382"/>
    <n v="25767000"/>
    <n v="4283000"/>
    <n v="0"/>
    <n v="0"/>
    <n v="30050000"/>
  </r>
  <r>
    <x v="2"/>
    <x v="35"/>
    <x v="275"/>
    <x v="383"/>
    <n v="0"/>
    <n v="2268000"/>
    <n v="0"/>
    <n v="0"/>
    <n v="2268000"/>
  </r>
  <r>
    <x v="2"/>
    <x v="35"/>
    <x v="276"/>
    <x v="0"/>
    <n v="16963000"/>
    <n v="6621000"/>
    <n v="0"/>
    <n v="40000000"/>
    <n v="63584000"/>
  </r>
  <r>
    <x v="2"/>
    <x v="35"/>
    <x v="276"/>
    <x v="380"/>
    <n v="40782000"/>
    <n v="4881000"/>
    <n v="0"/>
    <n v="0"/>
    <n v="45663000"/>
  </r>
  <r>
    <x v="2"/>
    <x v="35"/>
    <x v="276"/>
    <x v="382"/>
    <n v="6232000"/>
    <n v="2057000"/>
    <n v="0"/>
    <n v="0"/>
    <n v="8289000"/>
  </r>
  <r>
    <x v="2"/>
    <x v="35"/>
    <x v="277"/>
    <x v="0"/>
    <n v="34302000"/>
    <n v="5901000"/>
    <n v="0"/>
    <n v="15000000"/>
    <n v="55203000"/>
  </r>
  <r>
    <x v="2"/>
    <x v="35"/>
    <x v="277"/>
    <x v="11"/>
    <n v="0"/>
    <n v="1762000"/>
    <n v="0"/>
    <n v="0"/>
    <n v="1762000"/>
  </r>
  <r>
    <x v="2"/>
    <x v="35"/>
    <x v="277"/>
    <x v="380"/>
    <n v="119216000"/>
    <n v="10432000"/>
    <n v="0"/>
    <n v="147200000"/>
    <n v="276848000"/>
  </r>
  <r>
    <x v="2"/>
    <x v="35"/>
    <x v="277"/>
    <x v="381"/>
    <n v="0"/>
    <n v="46000"/>
    <n v="0"/>
    <n v="0"/>
    <n v="46000"/>
  </r>
  <r>
    <x v="2"/>
    <x v="35"/>
    <x v="277"/>
    <x v="382"/>
    <n v="307000"/>
    <n v="2621000"/>
    <n v="0"/>
    <n v="0"/>
    <n v="2928000"/>
  </r>
  <r>
    <x v="2"/>
    <x v="35"/>
    <x v="277"/>
    <x v="383"/>
    <n v="0"/>
    <n v="371000"/>
    <n v="0"/>
    <n v="0"/>
    <n v="371000"/>
  </r>
  <r>
    <x v="2"/>
    <x v="35"/>
    <x v="278"/>
    <x v="0"/>
    <n v="46838000"/>
    <n v="10613000"/>
    <n v="0"/>
    <n v="150000"/>
    <n v="57601000"/>
  </r>
  <r>
    <x v="2"/>
    <x v="35"/>
    <x v="278"/>
    <x v="380"/>
    <n v="263274000"/>
    <n v="28648000"/>
    <n v="0"/>
    <n v="105578000"/>
    <n v="397500000"/>
  </r>
  <r>
    <x v="2"/>
    <x v="35"/>
    <x v="278"/>
    <x v="381"/>
    <n v="1293000"/>
    <n v="431000"/>
    <n v="0"/>
    <n v="367000"/>
    <n v="2091000"/>
  </r>
  <r>
    <x v="2"/>
    <x v="35"/>
    <x v="278"/>
    <x v="382"/>
    <n v="100000"/>
    <n v="5594000"/>
    <n v="0"/>
    <n v="2630000"/>
    <n v="8324000"/>
  </r>
  <r>
    <x v="2"/>
    <x v="35"/>
    <x v="278"/>
    <x v="383"/>
    <n v="50000"/>
    <n v="8387000"/>
    <n v="0"/>
    <n v="7250000"/>
    <n v="15687000"/>
  </r>
  <r>
    <x v="2"/>
    <x v="35"/>
    <x v="279"/>
    <x v="0"/>
    <n v="61781000"/>
    <n v="14856000"/>
    <n v="0"/>
    <n v="35059000"/>
    <n v="111696000"/>
  </r>
  <r>
    <x v="2"/>
    <x v="35"/>
    <x v="279"/>
    <x v="11"/>
    <n v="754000"/>
    <n v="0"/>
    <n v="0"/>
    <n v="40000000"/>
    <n v="40754000"/>
  </r>
  <r>
    <x v="2"/>
    <x v="35"/>
    <x v="279"/>
    <x v="380"/>
    <n v="261920000"/>
    <n v="19607000"/>
    <n v="0"/>
    <n v="64000000"/>
    <n v="345527000"/>
  </r>
  <r>
    <x v="2"/>
    <x v="35"/>
    <x v="279"/>
    <x v="381"/>
    <n v="2639000"/>
    <n v="1472000"/>
    <n v="0"/>
    <n v="0"/>
    <n v="4111000"/>
  </r>
  <r>
    <x v="2"/>
    <x v="35"/>
    <x v="279"/>
    <x v="382"/>
    <n v="1171000"/>
    <n v="3318000"/>
    <n v="0"/>
    <n v="0"/>
    <n v="4489000"/>
  </r>
  <r>
    <x v="2"/>
    <x v="35"/>
    <x v="279"/>
    <x v="383"/>
    <n v="2824000"/>
    <n v="338000"/>
    <n v="0"/>
    <n v="0"/>
    <n v="3162000"/>
  </r>
  <r>
    <x v="2"/>
    <x v="35"/>
    <x v="280"/>
    <x v="0"/>
    <n v="29387000"/>
    <n v="24752000"/>
    <n v="0"/>
    <n v="0"/>
    <n v="54139000"/>
  </r>
  <r>
    <x v="2"/>
    <x v="35"/>
    <x v="280"/>
    <x v="11"/>
    <n v="9508000"/>
    <n v="350000"/>
    <n v="0"/>
    <n v="118000000"/>
    <n v="127858000"/>
  </r>
  <r>
    <x v="2"/>
    <x v="35"/>
    <x v="280"/>
    <x v="380"/>
    <n v="106788000"/>
    <n v="20428000"/>
    <n v="0"/>
    <n v="146500000"/>
    <n v="273716000"/>
  </r>
  <r>
    <x v="2"/>
    <x v="35"/>
    <x v="280"/>
    <x v="381"/>
    <n v="1863000"/>
    <n v="939000"/>
    <n v="0"/>
    <n v="0"/>
    <n v="2802000"/>
  </r>
  <r>
    <x v="2"/>
    <x v="35"/>
    <x v="280"/>
    <x v="382"/>
    <n v="2244000"/>
    <n v="1716000"/>
    <n v="0"/>
    <n v="60000000"/>
    <n v="63960000"/>
  </r>
  <r>
    <x v="2"/>
    <x v="35"/>
    <x v="280"/>
    <x v="383"/>
    <n v="1840000"/>
    <n v="778000"/>
    <n v="0"/>
    <n v="0"/>
    <n v="2618000"/>
  </r>
  <r>
    <x v="2"/>
    <x v="35"/>
    <x v="281"/>
    <x v="0"/>
    <n v="26624000"/>
    <n v="3506000"/>
    <n v="0"/>
    <n v="0"/>
    <n v="30130000"/>
  </r>
  <r>
    <x v="2"/>
    <x v="35"/>
    <x v="281"/>
    <x v="11"/>
    <n v="0"/>
    <n v="1361000"/>
    <n v="0"/>
    <n v="140000000"/>
    <n v="141361000"/>
  </r>
  <r>
    <x v="2"/>
    <x v="35"/>
    <x v="281"/>
    <x v="380"/>
    <n v="103288000"/>
    <n v="10342000"/>
    <n v="0"/>
    <n v="59000000"/>
    <n v="172630000"/>
  </r>
  <r>
    <x v="2"/>
    <x v="35"/>
    <x v="281"/>
    <x v="381"/>
    <n v="0"/>
    <n v="191000"/>
    <n v="0"/>
    <n v="0"/>
    <n v="191000"/>
  </r>
  <r>
    <x v="2"/>
    <x v="35"/>
    <x v="281"/>
    <x v="382"/>
    <n v="0"/>
    <n v="1597000"/>
    <n v="0"/>
    <n v="0"/>
    <n v="1597000"/>
  </r>
  <r>
    <x v="2"/>
    <x v="35"/>
    <x v="281"/>
    <x v="383"/>
    <n v="3886000"/>
    <n v="516000"/>
    <n v="0"/>
    <n v="0"/>
    <n v="4402000"/>
  </r>
  <r>
    <x v="2"/>
    <x v="35"/>
    <x v="282"/>
    <x v="0"/>
    <n v="34686000"/>
    <n v="6162000"/>
    <n v="0"/>
    <n v="0"/>
    <n v="40848000"/>
  </r>
  <r>
    <x v="2"/>
    <x v="35"/>
    <x v="282"/>
    <x v="11"/>
    <n v="301000"/>
    <n v="2308000"/>
    <n v="0"/>
    <n v="10000000"/>
    <n v="12609000"/>
  </r>
  <r>
    <x v="2"/>
    <x v="35"/>
    <x v="282"/>
    <x v="380"/>
    <n v="90664000"/>
    <n v="20890000"/>
    <n v="0"/>
    <n v="56000000"/>
    <n v="167554000"/>
  </r>
  <r>
    <x v="2"/>
    <x v="35"/>
    <x v="282"/>
    <x v="382"/>
    <n v="755000"/>
    <n v="2119000"/>
    <n v="0"/>
    <n v="0"/>
    <n v="2874000"/>
  </r>
  <r>
    <x v="2"/>
    <x v="35"/>
    <x v="282"/>
    <x v="383"/>
    <n v="0"/>
    <n v="480000"/>
    <n v="0"/>
    <n v="0"/>
    <n v="480000"/>
  </r>
  <r>
    <x v="2"/>
    <x v="35"/>
    <x v="283"/>
    <x v="0"/>
    <n v="38073000"/>
    <n v="6306000"/>
    <n v="0"/>
    <n v="20000000"/>
    <n v="64379000"/>
  </r>
  <r>
    <x v="2"/>
    <x v="35"/>
    <x v="283"/>
    <x v="11"/>
    <n v="4193000"/>
    <n v="579000"/>
    <n v="0"/>
    <n v="0"/>
    <n v="4772000"/>
  </r>
  <r>
    <x v="2"/>
    <x v="35"/>
    <x v="283"/>
    <x v="380"/>
    <n v="141159000"/>
    <n v="25181000"/>
    <n v="0"/>
    <n v="80000000"/>
    <n v="246340000"/>
  </r>
  <r>
    <x v="2"/>
    <x v="35"/>
    <x v="283"/>
    <x v="381"/>
    <n v="3680000"/>
    <n v="863000"/>
    <n v="0"/>
    <n v="0"/>
    <n v="4543000"/>
  </r>
  <r>
    <x v="2"/>
    <x v="35"/>
    <x v="283"/>
    <x v="382"/>
    <n v="0"/>
    <n v="6929000"/>
    <n v="0"/>
    <n v="0"/>
    <n v="6929000"/>
  </r>
  <r>
    <x v="2"/>
    <x v="35"/>
    <x v="283"/>
    <x v="383"/>
    <n v="0"/>
    <n v="265000"/>
    <n v="0"/>
    <n v="0"/>
    <n v="265000"/>
  </r>
  <r>
    <x v="2"/>
    <x v="35"/>
    <x v="284"/>
    <x v="0"/>
    <n v="41222000"/>
    <n v="12998000"/>
    <n v="0"/>
    <n v="0"/>
    <n v="54220000"/>
  </r>
  <r>
    <x v="2"/>
    <x v="35"/>
    <x v="284"/>
    <x v="11"/>
    <n v="0"/>
    <n v="1053000"/>
    <n v="0"/>
    <n v="39517000"/>
    <n v="40570000"/>
  </r>
  <r>
    <x v="2"/>
    <x v="35"/>
    <x v="284"/>
    <x v="380"/>
    <n v="173052000"/>
    <n v="34416000"/>
    <n v="0"/>
    <n v="94726000"/>
    <n v="302194000"/>
  </r>
  <r>
    <x v="2"/>
    <x v="35"/>
    <x v="284"/>
    <x v="381"/>
    <n v="0"/>
    <n v="565000"/>
    <n v="0"/>
    <n v="5465000"/>
    <n v="6030000"/>
  </r>
  <r>
    <x v="2"/>
    <x v="35"/>
    <x v="284"/>
    <x v="382"/>
    <n v="0"/>
    <n v="10051000"/>
    <n v="0"/>
    <n v="1590000"/>
    <n v="11641000"/>
  </r>
  <r>
    <x v="2"/>
    <x v="35"/>
    <x v="284"/>
    <x v="383"/>
    <n v="0"/>
    <n v="2546000"/>
    <n v="0"/>
    <n v="0"/>
    <n v="2546000"/>
  </r>
  <r>
    <x v="2"/>
    <x v="35"/>
    <x v="285"/>
    <x v="0"/>
    <n v="84012000"/>
    <n v="15913000"/>
    <n v="0"/>
    <n v="0"/>
    <n v="99925000"/>
  </r>
  <r>
    <x v="2"/>
    <x v="35"/>
    <x v="285"/>
    <x v="11"/>
    <n v="7607000"/>
    <n v="5317000"/>
    <n v="0"/>
    <n v="0"/>
    <n v="12924000"/>
  </r>
  <r>
    <x v="2"/>
    <x v="35"/>
    <x v="285"/>
    <x v="380"/>
    <n v="257446000"/>
    <n v="22091000"/>
    <n v="0"/>
    <n v="31000000"/>
    <n v="310537000"/>
  </r>
  <r>
    <x v="2"/>
    <x v="35"/>
    <x v="285"/>
    <x v="381"/>
    <n v="4907000"/>
    <n v="85000"/>
    <n v="0"/>
    <n v="0"/>
    <n v="4992000"/>
  </r>
  <r>
    <x v="2"/>
    <x v="35"/>
    <x v="285"/>
    <x v="382"/>
    <n v="9921000"/>
    <n v="5289000"/>
    <n v="0"/>
    <n v="0"/>
    <n v="15210000"/>
  </r>
  <r>
    <x v="2"/>
    <x v="35"/>
    <x v="285"/>
    <x v="383"/>
    <n v="5277000"/>
    <n v="2502000"/>
    <n v="0"/>
    <n v="0"/>
    <n v="7779000"/>
  </r>
  <r>
    <x v="2"/>
    <x v="35"/>
    <x v="286"/>
    <x v="0"/>
    <n v="114284000"/>
    <n v="27359000"/>
    <n v="0"/>
    <n v="0"/>
    <n v="141643000"/>
  </r>
  <r>
    <x v="2"/>
    <x v="35"/>
    <x v="286"/>
    <x v="11"/>
    <n v="22249000"/>
    <n v="3037000"/>
    <n v="0"/>
    <n v="38004000"/>
    <n v="63290000"/>
  </r>
  <r>
    <x v="2"/>
    <x v="35"/>
    <x v="286"/>
    <x v="380"/>
    <n v="347506000"/>
    <n v="78177000"/>
    <n v="0"/>
    <n v="118534000"/>
    <n v="544217000"/>
  </r>
  <r>
    <x v="2"/>
    <x v="35"/>
    <x v="286"/>
    <x v="381"/>
    <n v="5876000"/>
    <n v="2228000"/>
    <n v="0"/>
    <n v="0"/>
    <n v="8104000"/>
  </r>
  <r>
    <x v="2"/>
    <x v="35"/>
    <x v="286"/>
    <x v="382"/>
    <n v="36818000"/>
    <n v="37336000"/>
    <n v="0"/>
    <n v="53221000"/>
    <n v="127375000"/>
  </r>
  <r>
    <x v="2"/>
    <x v="35"/>
    <x v="286"/>
    <x v="383"/>
    <n v="6311000"/>
    <n v="9650000"/>
    <n v="0"/>
    <n v="0"/>
    <n v="15961000"/>
  </r>
  <r>
    <x v="2"/>
    <x v="35"/>
    <x v="287"/>
    <x v="0"/>
    <n v="20610000"/>
    <n v="13855000"/>
    <n v="0"/>
    <n v="0"/>
    <n v="34465000"/>
  </r>
  <r>
    <x v="2"/>
    <x v="35"/>
    <x v="287"/>
    <x v="380"/>
    <n v="43843000"/>
    <n v="16890000"/>
    <n v="0"/>
    <n v="7480000"/>
    <n v="68213000"/>
  </r>
  <r>
    <x v="2"/>
    <x v="35"/>
    <x v="287"/>
    <x v="382"/>
    <n v="0"/>
    <n v="1757000"/>
    <n v="0"/>
    <n v="0"/>
    <n v="1757000"/>
  </r>
  <r>
    <x v="2"/>
    <x v="35"/>
    <x v="287"/>
    <x v="383"/>
    <n v="0"/>
    <n v="734000"/>
    <n v="0"/>
    <n v="0"/>
    <n v="734000"/>
  </r>
  <r>
    <x v="2"/>
    <x v="35"/>
    <x v="288"/>
    <x v="0"/>
    <n v="31123000"/>
    <n v="15139000"/>
    <n v="0"/>
    <n v="0"/>
    <n v="46262000"/>
  </r>
  <r>
    <x v="2"/>
    <x v="35"/>
    <x v="288"/>
    <x v="380"/>
    <n v="100863000"/>
    <n v="10285000"/>
    <n v="0"/>
    <n v="0"/>
    <n v="111148000"/>
  </r>
  <r>
    <x v="2"/>
    <x v="35"/>
    <x v="288"/>
    <x v="382"/>
    <n v="300000"/>
    <n v="3634000"/>
    <n v="0"/>
    <n v="0"/>
    <n v="3934000"/>
  </r>
  <r>
    <x v="2"/>
    <x v="35"/>
    <x v="288"/>
    <x v="383"/>
    <n v="400000"/>
    <n v="942000"/>
    <n v="0"/>
    <n v="0"/>
    <n v="1342000"/>
  </r>
  <r>
    <x v="2"/>
    <x v="35"/>
    <x v="289"/>
    <x v="0"/>
    <n v="54946000"/>
    <n v="12844000"/>
    <n v="0"/>
    <n v="0"/>
    <n v="67790000"/>
  </r>
  <r>
    <x v="2"/>
    <x v="35"/>
    <x v="289"/>
    <x v="380"/>
    <n v="229859000"/>
    <n v="21854000"/>
    <n v="0"/>
    <n v="6000000"/>
    <n v="257713000"/>
  </r>
  <r>
    <x v="2"/>
    <x v="35"/>
    <x v="289"/>
    <x v="382"/>
    <n v="2587000"/>
    <n v="5091000"/>
    <n v="0"/>
    <n v="0"/>
    <n v="7678000"/>
  </r>
  <r>
    <x v="2"/>
    <x v="35"/>
    <x v="289"/>
    <x v="383"/>
    <n v="0"/>
    <n v="2370000"/>
    <n v="0"/>
    <n v="0"/>
    <n v="2370000"/>
  </r>
  <r>
    <x v="2"/>
    <x v="35"/>
    <x v="290"/>
    <x v="0"/>
    <n v="132087000"/>
    <n v="58017000"/>
    <n v="0"/>
    <n v="0"/>
    <n v="190104000"/>
  </r>
  <r>
    <x v="2"/>
    <x v="35"/>
    <x v="290"/>
    <x v="11"/>
    <n v="1892000"/>
    <n v="28000"/>
    <n v="0"/>
    <n v="0"/>
    <n v="1920000"/>
  </r>
  <r>
    <x v="2"/>
    <x v="35"/>
    <x v="290"/>
    <x v="380"/>
    <n v="338803000"/>
    <n v="28900000"/>
    <n v="0"/>
    <n v="21468000"/>
    <n v="389171000"/>
  </r>
  <r>
    <x v="2"/>
    <x v="35"/>
    <x v="290"/>
    <x v="382"/>
    <n v="5646000"/>
    <n v="5964000"/>
    <n v="0"/>
    <n v="0"/>
    <n v="11610000"/>
  </r>
  <r>
    <x v="2"/>
    <x v="35"/>
    <x v="290"/>
    <x v="383"/>
    <n v="3394000"/>
    <n v="2307000"/>
    <n v="0"/>
    <n v="0"/>
    <n v="5701000"/>
  </r>
  <r>
    <x v="2"/>
    <x v="35"/>
    <x v="291"/>
    <x v="0"/>
    <n v="26465000"/>
    <n v="40437000"/>
    <n v="0"/>
    <n v="0"/>
    <n v="66902000"/>
  </r>
  <r>
    <x v="2"/>
    <x v="35"/>
    <x v="291"/>
    <x v="380"/>
    <n v="96734000"/>
    <n v="6628000"/>
    <n v="0"/>
    <n v="15000000"/>
    <n v="118362000"/>
  </r>
  <r>
    <x v="2"/>
    <x v="35"/>
    <x v="291"/>
    <x v="382"/>
    <n v="596000"/>
    <n v="1364000"/>
    <n v="0"/>
    <n v="0"/>
    <n v="1960000"/>
  </r>
  <r>
    <x v="2"/>
    <x v="35"/>
    <x v="291"/>
    <x v="383"/>
    <n v="0"/>
    <n v="1069000"/>
    <n v="0"/>
    <n v="0"/>
    <n v="1069000"/>
  </r>
  <r>
    <x v="2"/>
    <x v="35"/>
    <x v="292"/>
    <x v="0"/>
    <n v="46874000"/>
    <n v="8863000"/>
    <n v="0"/>
    <n v="0"/>
    <n v="55737000"/>
  </r>
  <r>
    <x v="2"/>
    <x v="35"/>
    <x v="292"/>
    <x v="380"/>
    <n v="80735000"/>
    <n v="9112000"/>
    <n v="0"/>
    <n v="68000000"/>
    <n v="157847000"/>
  </r>
  <r>
    <x v="2"/>
    <x v="35"/>
    <x v="292"/>
    <x v="382"/>
    <n v="0"/>
    <n v="2015000"/>
    <n v="0"/>
    <n v="752000"/>
    <n v="2767000"/>
  </r>
  <r>
    <x v="2"/>
    <x v="35"/>
    <x v="292"/>
    <x v="383"/>
    <n v="0"/>
    <n v="851000"/>
    <n v="0"/>
    <n v="0"/>
    <n v="851000"/>
  </r>
  <r>
    <x v="2"/>
    <x v="35"/>
    <x v="293"/>
    <x v="0"/>
    <n v="32961000"/>
    <n v="66673000"/>
    <n v="0"/>
    <n v="0"/>
    <n v="99634000"/>
  </r>
  <r>
    <x v="2"/>
    <x v="35"/>
    <x v="293"/>
    <x v="11"/>
    <n v="971000"/>
    <n v="5043000"/>
    <n v="0"/>
    <n v="0"/>
    <n v="6014000"/>
  </r>
  <r>
    <x v="2"/>
    <x v="35"/>
    <x v="293"/>
    <x v="380"/>
    <n v="167579000"/>
    <n v="94080000"/>
    <n v="0"/>
    <n v="276300000"/>
    <n v="537959000"/>
  </r>
  <r>
    <x v="2"/>
    <x v="35"/>
    <x v="293"/>
    <x v="381"/>
    <n v="8539000"/>
    <n v="0"/>
    <n v="0"/>
    <n v="0"/>
    <n v="8539000"/>
  </r>
  <r>
    <x v="2"/>
    <x v="35"/>
    <x v="293"/>
    <x v="382"/>
    <n v="0"/>
    <n v="2038000"/>
    <n v="0"/>
    <n v="0"/>
    <n v="2038000"/>
  </r>
  <r>
    <x v="2"/>
    <x v="35"/>
    <x v="293"/>
    <x v="383"/>
    <n v="1094000"/>
    <n v="1283000"/>
    <n v="0"/>
    <n v="0"/>
    <n v="2377000"/>
  </r>
  <r>
    <x v="2"/>
    <x v="35"/>
    <x v="294"/>
    <x v="0"/>
    <n v="14408000"/>
    <n v="6581000"/>
    <n v="0"/>
    <n v="0"/>
    <n v="20989000"/>
  </r>
  <r>
    <x v="2"/>
    <x v="35"/>
    <x v="294"/>
    <x v="380"/>
    <n v="39165000"/>
    <n v="13553000"/>
    <n v="0"/>
    <n v="2349000"/>
    <n v="55067000"/>
  </r>
  <r>
    <x v="2"/>
    <x v="35"/>
    <x v="294"/>
    <x v="381"/>
    <n v="2568000"/>
    <n v="0"/>
    <n v="0"/>
    <n v="0"/>
    <n v="2568000"/>
  </r>
  <r>
    <x v="2"/>
    <x v="35"/>
    <x v="295"/>
    <x v="0"/>
    <n v="77897000"/>
    <n v="51691000"/>
    <n v="0"/>
    <n v="64000000"/>
    <n v="193588000"/>
  </r>
  <r>
    <x v="2"/>
    <x v="35"/>
    <x v="295"/>
    <x v="11"/>
    <n v="62930000"/>
    <n v="4608000"/>
    <n v="0"/>
    <n v="10000000"/>
    <n v="77538000"/>
  </r>
  <r>
    <x v="2"/>
    <x v="35"/>
    <x v="295"/>
    <x v="380"/>
    <n v="239080000"/>
    <n v="39298000"/>
    <n v="0"/>
    <n v="173000000"/>
    <n v="451378000"/>
  </r>
  <r>
    <x v="2"/>
    <x v="35"/>
    <x v="295"/>
    <x v="382"/>
    <n v="8459000"/>
    <n v="2751000"/>
    <n v="0"/>
    <n v="5000000"/>
    <n v="16210000"/>
  </r>
  <r>
    <x v="2"/>
    <x v="35"/>
    <x v="295"/>
    <x v="383"/>
    <n v="8665000"/>
    <n v="1340000"/>
    <n v="0"/>
    <n v="0"/>
    <n v="10005000"/>
  </r>
  <r>
    <x v="2"/>
    <x v="35"/>
    <x v="296"/>
    <x v="0"/>
    <n v="102334000"/>
    <n v="66019000"/>
    <n v="0"/>
    <n v="0"/>
    <n v="168353000"/>
  </r>
  <r>
    <x v="2"/>
    <x v="35"/>
    <x v="296"/>
    <x v="11"/>
    <n v="13163000"/>
    <n v="90001000"/>
    <n v="0"/>
    <n v="0"/>
    <n v="103164000"/>
  </r>
  <r>
    <x v="2"/>
    <x v="35"/>
    <x v="296"/>
    <x v="380"/>
    <n v="523671000"/>
    <n v="58825000"/>
    <n v="0"/>
    <n v="90000000"/>
    <n v="672496000"/>
  </r>
  <r>
    <x v="2"/>
    <x v="35"/>
    <x v="296"/>
    <x v="381"/>
    <n v="26349000"/>
    <n v="1584000"/>
    <n v="0"/>
    <n v="0"/>
    <n v="27933000"/>
  </r>
  <r>
    <x v="2"/>
    <x v="35"/>
    <x v="296"/>
    <x v="382"/>
    <n v="12410000"/>
    <n v="38506000"/>
    <n v="0"/>
    <n v="0"/>
    <n v="50916000"/>
  </r>
  <r>
    <x v="2"/>
    <x v="35"/>
    <x v="296"/>
    <x v="383"/>
    <n v="4863000"/>
    <n v="10429000"/>
    <n v="0"/>
    <n v="0"/>
    <n v="15292000"/>
  </r>
  <r>
    <x v="2"/>
    <x v="35"/>
    <x v="297"/>
    <x v="380"/>
    <s v=".."/>
    <s v=".."/>
    <s v=".."/>
    <s v=".."/>
    <s v=".."/>
  </r>
  <r>
    <x v="2"/>
    <x v="35"/>
    <x v="298"/>
    <x v="0"/>
    <n v="9423000"/>
    <n v="10907000"/>
    <n v="0"/>
    <n v="14788000"/>
    <n v="35118000"/>
  </r>
  <r>
    <x v="2"/>
    <x v="35"/>
    <x v="298"/>
    <x v="380"/>
    <n v="22955000"/>
    <n v="1802000"/>
    <n v="0"/>
    <n v="116000000"/>
    <n v="140757000"/>
  </r>
  <r>
    <x v="2"/>
    <x v="35"/>
    <x v="298"/>
    <x v="382"/>
    <n v="0"/>
    <n v="2528000"/>
    <n v="0"/>
    <n v="0"/>
    <n v="2528000"/>
  </r>
  <r>
    <x v="2"/>
    <x v="35"/>
    <x v="298"/>
    <x v="383"/>
    <n v="0"/>
    <n v="482000"/>
    <n v="0"/>
    <n v="0"/>
    <n v="482000"/>
  </r>
  <r>
    <x v="2"/>
    <x v="35"/>
    <x v="299"/>
    <x v="0"/>
    <n v="38065000"/>
    <n v="46440000"/>
    <n v="0"/>
    <n v="0"/>
    <n v="84505000"/>
  </r>
  <r>
    <x v="2"/>
    <x v="35"/>
    <x v="299"/>
    <x v="11"/>
    <n v="7446000"/>
    <n v="2380000"/>
    <n v="0"/>
    <n v="0"/>
    <n v="9826000"/>
  </r>
  <r>
    <x v="2"/>
    <x v="35"/>
    <x v="299"/>
    <x v="380"/>
    <n v="174288000"/>
    <n v="9339000"/>
    <n v="0"/>
    <n v="10000000"/>
    <n v="193627000"/>
  </r>
  <r>
    <x v="2"/>
    <x v="35"/>
    <x v="299"/>
    <x v="381"/>
    <n v="8371000"/>
    <n v="2410000"/>
    <n v="0"/>
    <n v="0"/>
    <n v="10781000"/>
  </r>
  <r>
    <x v="2"/>
    <x v="35"/>
    <x v="299"/>
    <x v="382"/>
    <n v="2914000"/>
    <n v="2452000"/>
    <n v="0"/>
    <n v="0"/>
    <n v="5366000"/>
  </r>
  <r>
    <x v="2"/>
    <x v="35"/>
    <x v="299"/>
    <x v="383"/>
    <n v="350000"/>
    <n v="364000"/>
    <n v="0"/>
    <n v="0"/>
    <n v="714000"/>
  </r>
  <r>
    <x v="2"/>
    <x v="35"/>
    <x v="300"/>
    <x v="0"/>
    <n v="12643000"/>
    <n v="32641000"/>
    <n v="0"/>
    <n v="0"/>
    <n v="45284000"/>
  </r>
  <r>
    <x v="2"/>
    <x v="35"/>
    <x v="300"/>
    <x v="380"/>
    <n v="43367000"/>
    <n v="2937000"/>
    <n v="0"/>
    <n v="20000000"/>
    <n v="66304000"/>
  </r>
  <r>
    <x v="2"/>
    <x v="35"/>
    <x v="300"/>
    <x v="382"/>
    <n v="0"/>
    <n v="2030000"/>
    <n v="0"/>
    <n v="0"/>
    <n v="2030000"/>
  </r>
  <r>
    <x v="2"/>
    <x v="35"/>
    <x v="300"/>
    <x v="383"/>
    <n v="0"/>
    <n v="714000"/>
    <n v="0"/>
    <n v="0"/>
    <n v="714000"/>
  </r>
  <r>
    <x v="2"/>
    <x v="35"/>
    <x v="301"/>
    <x v="0"/>
    <n v="4459000"/>
    <n v="5872000"/>
    <n v="0"/>
    <n v="0"/>
    <n v="10331000"/>
  </r>
  <r>
    <x v="2"/>
    <x v="35"/>
    <x v="301"/>
    <x v="380"/>
    <n v="25449000"/>
    <n v="8990000"/>
    <n v="0"/>
    <n v="75500000"/>
    <n v="109939000"/>
  </r>
  <r>
    <x v="2"/>
    <x v="35"/>
    <x v="301"/>
    <x v="382"/>
    <n v="0"/>
    <n v="2434000"/>
    <n v="0"/>
    <n v="0"/>
    <n v="2434000"/>
  </r>
  <r>
    <x v="2"/>
    <x v="35"/>
    <x v="301"/>
    <x v="383"/>
    <n v="0"/>
    <n v="900000"/>
    <n v="0"/>
    <n v="0"/>
    <n v="900000"/>
  </r>
  <r>
    <x v="2"/>
    <x v="35"/>
    <x v="302"/>
    <x v="0"/>
    <n v="18481000"/>
    <n v="4124000"/>
    <n v="0"/>
    <n v="0"/>
    <n v="22605000"/>
  </r>
  <r>
    <x v="2"/>
    <x v="35"/>
    <x v="302"/>
    <x v="380"/>
    <n v="48430000"/>
    <n v="11161000"/>
    <n v="0"/>
    <n v="75000000"/>
    <n v="134591000"/>
  </r>
  <r>
    <x v="2"/>
    <x v="35"/>
    <x v="302"/>
    <x v="381"/>
    <n v="140000"/>
    <n v="0"/>
    <n v="0"/>
    <n v="0"/>
    <n v="140000"/>
  </r>
  <r>
    <x v="2"/>
    <x v="35"/>
    <x v="302"/>
    <x v="382"/>
    <n v="0"/>
    <n v="1692000"/>
    <n v="0"/>
    <n v="0"/>
    <n v="1692000"/>
  </r>
  <r>
    <x v="2"/>
    <x v="35"/>
    <x v="302"/>
    <x v="383"/>
    <n v="0"/>
    <n v="276000"/>
    <n v="0"/>
    <n v="0"/>
    <n v="276000"/>
  </r>
  <r>
    <x v="2"/>
    <x v="35"/>
    <x v="303"/>
    <x v="0"/>
    <s v=".."/>
    <s v=".."/>
    <s v=".."/>
    <s v=".."/>
    <s v=".."/>
  </r>
  <r>
    <x v="2"/>
    <x v="35"/>
    <x v="303"/>
    <x v="380"/>
    <s v=".."/>
    <s v=".."/>
    <s v=".."/>
    <s v=".."/>
    <s v=".."/>
  </r>
  <r>
    <x v="2"/>
    <x v="35"/>
    <x v="303"/>
    <x v="382"/>
    <s v=".."/>
    <s v=".."/>
    <s v=".."/>
    <s v=".."/>
    <s v=".."/>
  </r>
  <r>
    <x v="2"/>
    <x v="35"/>
    <x v="303"/>
    <x v="383"/>
    <s v=".."/>
    <s v=".."/>
    <s v=".."/>
    <s v=".."/>
    <s v=".."/>
  </r>
  <r>
    <x v="2"/>
    <x v="35"/>
    <x v="304"/>
    <x v="0"/>
    <n v="21146000"/>
    <n v="6484000"/>
    <n v="0"/>
    <n v="0"/>
    <n v="27630000"/>
  </r>
  <r>
    <x v="2"/>
    <x v="35"/>
    <x v="304"/>
    <x v="11"/>
    <n v="0"/>
    <n v="1202000"/>
    <n v="0"/>
    <n v="0"/>
    <n v="1202000"/>
  </r>
  <r>
    <x v="2"/>
    <x v="35"/>
    <x v="304"/>
    <x v="380"/>
    <n v="83931000"/>
    <n v="21703000"/>
    <n v="0"/>
    <n v="354334000"/>
    <n v="459968000"/>
  </r>
  <r>
    <x v="2"/>
    <x v="35"/>
    <x v="304"/>
    <x v="382"/>
    <n v="150000"/>
    <n v="2519000"/>
    <n v="0"/>
    <n v="0"/>
    <n v="2669000"/>
  </r>
  <r>
    <x v="2"/>
    <x v="35"/>
    <x v="304"/>
    <x v="383"/>
    <n v="150000"/>
    <n v="1208000"/>
    <n v="0"/>
    <n v="0"/>
    <n v="1358000"/>
  </r>
  <r>
    <x v="2"/>
    <x v="35"/>
    <x v="305"/>
    <x v="0"/>
    <n v="15843000"/>
    <n v="3610000"/>
    <n v="0"/>
    <n v="60000000"/>
    <n v="79453000"/>
  </r>
  <r>
    <x v="2"/>
    <x v="35"/>
    <x v="305"/>
    <x v="380"/>
    <n v="64704000"/>
    <n v="12786000"/>
    <n v="0"/>
    <n v="127055000"/>
    <n v="204545000"/>
  </r>
  <r>
    <x v="2"/>
    <x v="35"/>
    <x v="305"/>
    <x v="382"/>
    <n v="0"/>
    <n v="1685000"/>
    <n v="0"/>
    <n v="0"/>
    <n v="1685000"/>
  </r>
  <r>
    <x v="2"/>
    <x v="35"/>
    <x v="305"/>
    <x v="383"/>
    <n v="0"/>
    <n v="379000"/>
    <n v="0"/>
    <n v="0"/>
    <n v="379000"/>
  </r>
  <r>
    <x v="2"/>
    <x v="35"/>
    <x v="306"/>
    <x v="0"/>
    <n v="62790000"/>
    <n v="36633000"/>
    <n v="0"/>
    <n v="0"/>
    <n v="99423000"/>
  </r>
  <r>
    <x v="2"/>
    <x v="35"/>
    <x v="306"/>
    <x v="11"/>
    <n v="2179000"/>
    <n v="1873000"/>
    <n v="0"/>
    <n v="0"/>
    <n v="4052000"/>
  </r>
  <r>
    <x v="2"/>
    <x v="35"/>
    <x v="306"/>
    <x v="380"/>
    <n v="249935000"/>
    <n v="60177000"/>
    <n v="0"/>
    <n v="20260000"/>
    <n v="330372000"/>
  </r>
  <r>
    <x v="2"/>
    <x v="35"/>
    <x v="306"/>
    <x v="381"/>
    <n v="17742000"/>
    <n v="1347000"/>
    <n v="0"/>
    <n v="0"/>
    <n v="19089000"/>
  </r>
  <r>
    <x v="2"/>
    <x v="35"/>
    <x v="306"/>
    <x v="382"/>
    <n v="1602000"/>
    <n v="6523000"/>
    <n v="0"/>
    <n v="3740000"/>
    <n v="11865000"/>
  </r>
  <r>
    <x v="2"/>
    <x v="35"/>
    <x v="306"/>
    <x v="383"/>
    <n v="752000"/>
    <n v="696000"/>
    <n v="0"/>
    <n v="1000000"/>
    <n v="2448000"/>
  </r>
  <r>
    <x v="2"/>
    <x v="35"/>
    <x v="307"/>
    <x v="0"/>
    <n v="36953000"/>
    <n v="12859000"/>
    <n v="0"/>
    <n v="45000000"/>
    <n v="94812000"/>
  </r>
  <r>
    <x v="2"/>
    <x v="35"/>
    <x v="307"/>
    <x v="380"/>
    <n v="65803000"/>
    <n v="23387000"/>
    <n v="0"/>
    <n v="35715000"/>
    <n v="124905000"/>
  </r>
  <r>
    <x v="2"/>
    <x v="35"/>
    <x v="307"/>
    <x v="381"/>
    <n v="0"/>
    <n v="1114000"/>
    <n v="0"/>
    <n v="0"/>
    <n v="1114000"/>
  </r>
  <r>
    <x v="2"/>
    <x v="35"/>
    <x v="307"/>
    <x v="383"/>
    <n v="2623000"/>
    <n v="2858000"/>
    <n v="0"/>
    <n v="0"/>
    <n v="5481000"/>
  </r>
  <r>
    <x v="2"/>
    <x v="35"/>
    <x v="307"/>
    <x v="385"/>
    <n v="9534000"/>
    <n v="14615000"/>
    <n v="0"/>
    <n v="0"/>
    <n v="24149000"/>
  </r>
  <r>
    <x v="2"/>
    <x v="35"/>
    <x v="308"/>
    <x v="0"/>
    <s v=".."/>
    <s v=".."/>
    <s v=".."/>
    <s v=".."/>
    <s v=".."/>
  </r>
  <r>
    <x v="2"/>
    <x v="35"/>
    <x v="308"/>
    <x v="380"/>
    <s v=".."/>
    <s v=".."/>
    <s v=".."/>
    <s v=".."/>
    <s v=".."/>
  </r>
  <r>
    <x v="2"/>
    <x v="35"/>
    <x v="308"/>
    <x v="382"/>
    <s v=".."/>
    <s v=".."/>
    <s v=".."/>
    <s v=".."/>
    <s v=".."/>
  </r>
  <r>
    <x v="2"/>
    <x v="35"/>
    <x v="309"/>
    <x v="0"/>
    <n v="39496000"/>
    <n v="22396000"/>
    <n v="0"/>
    <n v="107500000"/>
    <n v="169392000"/>
  </r>
  <r>
    <x v="2"/>
    <x v="35"/>
    <x v="309"/>
    <x v="380"/>
    <n v="180407000"/>
    <n v="30762000"/>
    <n v="0"/>
    <n v="102000000"/>
    <n v="313169000"/>
  </r>
  <r>
    <x v="2"/>
    <x v="35"/>
    <x v="309"/>
    <x v="381"/>
    <n v="0"/>
    <n v="3068000"/>
    <n v="0"/>
    <n v="13000000"/>
    <n v="16068000"/>
  </r>
  <r>
    <x v="2"/>
    <x v="35"/>
    <x v="309"/>
    <x v="382"/>
    <n v="0"/>
    <n v="12399000"/>
    <n v="0"/>
    <n v="4000000"/>
    <n v="16399000"/>
  </r>
  <r>
    <x v="2"/>
    <x v="35"/>
    <x v="309"/>
    <x v="383"/>
    <n v="0"/>
    <n v="2117000"/>
    <n v="0"/>
    <n v="0"/>
    <n v="2117000"/>
  </r>
  <r>
    <x v="2"/>
    <x v="35"/>
    <x v="310"/>
    <x v="0"/>
    <n v="117896000"/>
    <n v="28843000"/>
    <n v="0"/>
    <n v="0"/>
    <n v="146739000"/>
  </r>
  <r>
    <x v="2"/>
    <x v="35"/>
    <x v="310"/>
    <x v="11"/>
    <n v="9617000"/>
    <n v="400000"/>
    <n v="0"/>
    <n v="0"/>
    <n v="10017000"/>
  </r>
  <r>
    <x v="2"/>
    <x v="35"/>
    <x v="310"/>
    <x v="380"/>
    <n v="278823000"/>
    <n v="15397000"/>
    <n v="0"/>
    <n v="95000000"/>
    <n v="389220000"/>
  </r>
  <r>
    <x v="2"/>
    <x v="35"/>
    <x v="310"/>
    <x v="381"/>
    <n v="23270000"/>
    <n v="1146000"/>
    <n v="0"/>
    <n v="0"/>
    <n v="24416000"/>
  </r>
  <r>
    <x v="2"/>
    <x v="35"/>
    <x v="310"/>
    <x v="382"/>
    <n v="6337000"/>
    <n v="14007000"/>
    <n v="0"/>
    <n v="0"/>
    <n v="20344000"/>
  </r>
  <r>
    <x v="2"/>
    <x v="35"/>
    <x v="310"/>
    <x v="383"/>
    <n v="1080000"/>
    <n v="1826000"/>
    <n v="0"/>
    <n v="0"/>
    <n v="2906000"/>
  </r>
  <r>
    <x v="2"/>
    <x v="35"/>
    <x v="311"/>
    <x v="0"/>
    <n v="15369000"/>
    <n v="7682000"/>
    <n v="0"/>
    <n v="0"/>
    <n v="23051000"/>
  </r>
  <r>
    <x v="2"/>
    <x v="35"/>
    <x v="311"/>
    <x v="11"/>
    <n v="0"/>
    <n v="12458000"/>
    <n v="0"/>
    <n v="0"/>
    <n v="12458000"/>
  </r>
  <r>
    <x v="2"/>
    <x v="35"/>
    <x v="311"/>
    <x v="380"/>
    <n v="47355000"/>
    <n v="41275000"/>
    <n v="0"/>
    <n v="10000000"/>
    <n v="98630000"/>
  </r>
  <r>
    <x v="2"/>
    <x v="35"/>
    <x v="311"/>
    <x v="381"/>
    <n v="0"/>
    <n v="488000"/>
    <n v="0"/>
    <n v="0"/>
    <n v="488000"/>
  </r>
  <r>
    <x v="2"/>
    <x v="35"/>
    <x v="311"/>
    <x v="382"/>
    <n v="0"/>
    <n v="1516000"/>
    <n v="0"/>
    <n v="0"/>
    <n v="1516000"/>
  </r>
  <r>
    <x v="2"/>
    <x v="35"/>
    <x v="311"/>
    <x v="383"/>
    <n v="0"/>
    <n v="774000"/>
    <n v="0"/>
    <n v="0"/>
    <n v="774000"/>
  </r>
  <r>
    <x v="2"/>
    <x v="35"/>
    <x v="312"/>
    <x v="0"/>
    <n v="25193000"/>
    <n v="36091000"/>
    <n v="0"/>
    <n v="40000000"/>
    <n v="101284000"/>
  </r>
  <r>
    <x v="2"/>
    <x v="35"/>
    <x v="312"/>
    <x v="11"/>
    <s v=".."/>
    <s v=".."/>
    <s v=".."/>
    <s v=".."/>
    <s v=".."/>
  </r>
  <r>
    <x v="2"/>
    <x v="35"/>
    <x v="312"/>
    <x v="380"/>
    <n v="135919000"/>
    <n v="12906000"/>
    <n v="0"/>
    <n v="392667000"/>
    <n v="541492000"/>
  </r>
  <r>
    <x v="2"/>
    <x v="35"/>
    <x v="312"/>
    <x v="381"/>
    <n v="30000"/>
    <n v="351000"/>
    <n v="0"/>
    <n v="0"/>
    <n v="381000"/>
  </r>
  <r>
    <x v="2"/>
    <x v="35"/>
    <x v="312"/>
    <x v="382"/>
    <n v="100000"/>
    <n v="2905000"/>
    <n v="0"/>
    <n v="0"/>
    <n v="3005000"/>
  </r>
  <r>
    <x v="2"/>
    <x v="35"/>
    <x v="312"/>
    <x v="383"/>
    <n v="98000"/>
    <n v="620000"/>
    <n v="0"/>
    <n v="0"/>
    <n v="718000"/>
  </r>
  <r>
    <x v="2"/>
    <x v="35"/>
    <x v="313"/>
    <x v="0"/>
    <n v="49602000"/>
    <n v="25241000"/>
    <n v="0"/>
    <n v="0"/>
    <n v="74843000"/>
  </r>
  <r>
    <x v="2"/>
    <x v="35"/>
    <x v="313"/>
    <x v="380"/>
    <n v="158236000"/>
    <n v="22935000"/>
    <n v="0"/>
    <n v="162000000"/>
    <n v="343171000"/>
  </r>
  <r>
    <x v="2"/>
    <x v="35"/>
    <x v="313"/>
    <x v="381"/>
    <n v="500000"/>
    <n v="1425000"/>
    <n v="0"/>
    <n v="0"/>
    <n v="1925000"/>
  </r>
  <r>
    <x v="2"/>
    <x v="35"/>
    <x v="313"/>
    <x v="382"/>
    <n v="1500000"/>
    <n v="8636000"/>
    <n v="0"/>
    <n v="0"/>
    <n v="10136000"/>
  </r>
  <r>
    <x v="2"/>
    <x v="35"/>
    <x v="313"/>
    <x v="383"/>
    <n v="1500000"/>
    <n v="6444000"/>
    <n v="0"/>
    <n v="0"/>
    <n v="7944000"/>
  </r>
  <r>
    <x v="2"/>
    <x v="35"/>
    <x v="314"/>
    <x v="0"/>
    <n v="37664000"/>
    <n v="30493000"/>
    <n v="0"/>
    <n v="163960000"/>
    <n v="232117000"/>
  </r>
  <r>
    <x v="2"/>
    <x v="35"/>
    <x v="314"/>
    <x v="380"/>
    <n v="140647000"/>
    <n v="47101000"/>
    <n v="0"/>
    <n v="50090000"/>
    <n v="237838000"/>
  </r>
  <r>
    <x v="2"/>
    <x v="35"/>
    <x v="314"/>
    <x v="381"/>
    <n v="0"/>
    <n v="2161000"/>
    <n v="0"/>
    <n v="500000"/>
    <n v="2661000"/>
  </r>
  <r>
    <x v="2"/>
    <x v="35"/>
    <x v="314"/>
    <x v="382"/>
    <n v="0"/>
    <n v="6657000"/>
    <n v="0"/>
    <n v="400000"/>
    <n v="7057000"/>
  </r>
  <r>
    <x v="2"/>
    <x v="35"/>
    <x v="314"/>
    <x v="383"/>
    <n v="0"/>
    <n v="2714000"/>
    <n v="0"/>
    <n v="195000"/>
    <n v="2909000"/>
  </r>
  <r>
    <x v="2"/>
    <x v="35"/>
    <x v="315"/>
    <x v="0"/>
    <n v="10267000"/>
    <n v="13931000"/>
    <n v="0"/>
    <n v="0"/>
    <n v="24198000"/>
  </r>
  <r>
    <x v="2"/>
    <x v="35"/>
    <x v="315"/>
    <x v="11"/>
    <n v="2000"/>
    <n v="573000"/>
    <n v="0"/>
    <n v="17443000"/>
    <n v="18018000"/>
  </r>
  <r>
    <x v="2"/>
    <x v="35"/>
    <x v="315"/>
    <x v="380"/>
    <n v="16098000"/>
    <n v="6718000"/>
    <n v="0"/>
    <n v="3100000"/>
    <n v="25916000"/>
  </r>
  <r>
    <x v="2"/>
    <x v="35"/>
    <x v="315"/>
    <x v="381"/>
    <n v="0"/>
    <n v="566000"/>
    <n v="0"/>
    <n v="0"/>
    <n v="566000"/>
  </r>
  <r>
    <x v="2"/>
    <x v="35"/>
    <x v="315"/>
    <x v="382"/>
    <n v="0"/>
    <n v="2696000"/>
    <n v="0"/>
    <n v="0"/>
    <n v="2696000"/>
  </r>
  <r>
    <x v="2"/>
    <x v="35"/>
    <x v="315"/>
    <x v="383"/>
    <n v="0"/>
    <n v="3696000"/>
    <n v="0"/>
    <n v="0"/>
    <n v="3696000"/>
  </r>
  <r>
    <x v="2"/>
    <x v="35"/>
    <x v="316"/>
    <x v="0"/>
    <n v="28911000"/>
    <n v="9058000"/>
    <n v="0"/>
    <n v="15000000"/>
    <n v="52969000"/>
  </r>
  <r>
    <x v="2"/>
    <x v="35"/>
    <x v="316"/>
    <x v="380"/>
    <n v="89714000"/>
    <n v="9339000"/>
    <n v="0"/>
    <n v="37000000"/>
    <n v="136053000"/>
  </r>
  <r>
    <x v="2"/>
    <x v="35"/>
    <x v="316"/>
    <x v="382"/>
    <n v="0"/>
    <n v="1817000"/>
    <n v="0"/>
    <n v="0"/>
    <n v="1817000"/>
  </r>
  <r>
    <x v="2"/>
    <x v="35"/>
    <x v="316"/>
    <x v="383"/>
    <n v="0"/>
    <n v="728000"/>
    <n v="0"/>
    <n v="0"/>
    <n v="728000"/>
  </r>
  <r>
    <x v="2"/>
    <x v="35"/>
    <x v="317"/>
    <x v="0"/>
    <n v="473383000"/>
    <n v="104319000"/>
    <n v="0"/>
    <n v="30000000"/>
    <n v="607702000"/>
  </r>
  <r>
    <x v="2"/>
    <x v="35"/>
    <x v="317"/>
    <x v="11"/>
    <n v="78195000"/>
    <n v="3046000"/>
    <n v="0"/>
    <n v="1050000000"/>
    <n v="1131241000"/>
  </r>
  <r>
    <x v="2"/>
    <x v="35"/>
    <x v="317"/>
    <x v="380"/>
    <n v="1976470000"/>
    <n v="154908000"/>
    <n v="0"/>
    <n v="113611000"/>
    <n v="2244989000"/>
  </r>
  <r>
    <x v="2"/>
    <x v="35"/>
    <x v="317"/>
    <x v="381"/>
    <n v="11629000"/>
    <n v="908000"/>
    <n v="0"/>
    <n v="0"/>
    <n v="12537000"/>
  </r>
  <r>
    <x v="2"/>
    <x v="35"/>
    <x v="317"/>
    <x v="382"/>
    <n v="85591000"/>
    <n v="4782000"/>
    <n v="0"/>
    <n v="0"/>
    <n v="90373000"/>
  </r>
  <r>
    <x v="2"/>
    <x v="35"/>
    <x v="317"/>
    <x v="383"/>
    <n v="30199000"/>
    <n v="1881000"/>
    <n v="0"/>
    <n v="0"/>
    <n v="32080000"/>
  </r>
  <r>
    <x v="2"/>
    <x v="35"/>
    <x v="318"/>
    <x v="0"/>
    <n v="71807000"/>
    <n v="21960000"/>
    <n v="0"/>
    <n v="0"/>
    <n v="93767000"/>
  </r>
  <r>
    <x v="2"/>
    <x v="35"/>
    <x v="318"/>
    <x v="11"/>
    <n v="30244000"/>
    <n v="2095000"/>
    <n v="0"/>
    <n v="0"/>
    <n v="32339000"/>
  </r>
  <r>
    <x v="2"/>
    <x v="35"/>
    <x v="318"/>
    <x v="380"/>
    <n v="345708000"/>
    <n v="37188000"/>
    <n v="0"/>
    <n v="27265000"/>
    <n v="410161000"/>
  </r>
  <r>
    <x v="2"/>
    <x v="35"/>
    <x v="318"/>
    <x v="381"/>
    <n v="14025000"/>
    <n v="1823000"/>
    <n v="0"/>
    <n v="0"/>
    <n v="15848000"/>
  </r>
  <r>
    <x v="2"/>
    <x v="35"/>
    <x v="318"/>
    <x v="382"/>
    <n v="10292000"/>
    <n v="3431000"/>
    <n v="0"/>
    <n v="0"/>
    <n v="13723000"/>
  </r>
  <r>
    <x v="2"/>
    <x v="35"/>
    <x v="318"/>
    <x v="383"/>
    <n v="5128000"/>
    <n v="1391000"/>
    <n v="0"/>
    <n v="0"/>
    <n v="6519000"/>
  </r>
  <r>
    <x v="2"/>
    <x v="35"/>
    <x v="319"/>
    <x v="0"/>
    <n v="34168000"/>
    <n v="6946000"/>
    <n v="0"/>
    <n v="0"/>
    <n v="41114000"/>
  </r>
  <r>
    <x v="2"/>
    <x v="35"/>
    <x v="319"/>
    <x v="380"/>
    <n v="69722000"/>
    <n v="6108000"/>
    <n v="0"/>
    <n v="26000000"/>
    <n v="101830000"/>
  </r>
  <r>
    <x v="2"/>
    <x v="35"/>
    <x v="319"/>
    <x v="382"/>
    <n v="0"/>
    <n v="1805000"/>
    <n v="0"/>
    <n v="0"/>
    <n v="1805000"/>
  </r>
  <r>
    <x v="2"/>
    <x v="35"/>
    <x v="319"/>
    <x v="383"/>
    <n v="0"/>
    <n v="805000"/>
    <n v="0"/>
    <n v="0"/>
    <n v="805000"/>
  </r>
  <r>
    <x v="2"/>
    <x v="35"/>
    <x v="320"/>
    <x v="0"/>
    <n v="33445000"/>
    <n v="8498000"/>
    <n v="0"/>
    <n v="0"/>
    <n v="41943000"/>
  </r>
  <r>
    <x v="2"/>
    <x v="35"/>
    <x v="320"/>
    <x v="380"/>
    <n v="64640000"/>
    <n v="3804000"/>
    <n v="0"/>
    <n v="0"/>
    <n v="68444000"/>
  </r>
  <r>
    <x v="3"/>
    <x v="35"/>
    <x v="204"/>
    <x v="0"/>
    <n v="1483163000"/>
    <n v="500497000"/>
    <n v="0"/>
    <n v="0"/>
    <n v="1983660000"/>
  </r>
  <r>
    <x v="3"/>
    <x v="35"/>
    <x v="204"/>
    <x v="11"/>
    <n v="394112000"/>
    <n v="13374000"/>
    <n v="0"/>
    <n v="0"/>
    <n v="407486000"/>
  </r>
  <r>
    <x v="3"/>
    <x v="35"/>
    <x v="204"/>
    <x v="380"/>
    <n v="6325979000"/>
    <n v="1665129000"/>
    <n v="0"/>
    <n v="830308000"/>
    <n v="8821416000"/>
  </r>
  <r>
    <x v="3"/>
    <x v="35"/>
    <x v="204"/>
    <x v="381"/>
    <n v="823030000"/>
    <n v="284204000"/>
    <n v="0"/>
    <n v="0"/>
    <n v="1107234000"/>
  </r>
  <r>
    <x v="3"/>
    <x v="35"/>
    <x v="204"/>
    <x v="382"/>
    <n v="407819000"/>
    <n v="498064000"/>
    <n v="0"/>
    <n v="210000000"/>
    <n v="1115883000"/>
  </r>
  <r>
    <x v="3"/>
    <x v="35"/>
    <x v="204"/>
    <x v="383"/>
    <n v="262809000"/>
    <n v="73794000"/>
    <n v="0"/>
    <n v="0"/>
    <n v="336603000"/>
  </r>
  <r>
    <x v="3"/>
    <x v="35"/>
    <x v="204"/>
    <x v="384"/>
    <n v="1992283000"/>
    <n v="770797000"/>
    <n v="0"/>
    <n v="470000000"/>
    <n v="3233080000"/>
  </r>
  <r>
    <x v="3"/>
    <x v="35"/>
    <x v="205"/>
    <x v="0"/>
    <n v="74944000"/>
    <n v="25819000"/>
    <n v="0"/>
    <n v="0"/>
    <n v="100763000"/>
  </r>
  <r>
    <x v="3"/>
    <x v="35"/>
    <x v="205"/>
    <x v="11"/>
    <n v="4937000"/>
    <n v="832000"/>
    <n v="0"/>
    <n v="0"/>
    <n v="5769000"/>
  </r>
  <r>
    <x v="3"/>
    <x v="35"/>
    <x v="205"/>
    <x v="380"/>
    <n v="96352000"/>
    <n v="3405000"/>
    <n v="0"/>
    <n v="7000000"/>
    <n v="106757000"/>
  </r>
  <r>
    <x v="3"/>
    <x v="35"/>
    <x v="205"/>
    <x v="381"/>
    <n v="2980000"/>
    <n v="339000"/>
    <n v="0"/>
    <n v="0"/>
    <n v="3319000"/>
  </r>
  <r>
    <x v="3"/>
    <x v="35"/>
    <x v="205"/>
    <x v="382"/>
    <n v="1236000"/>
    <n v="1344000"/>
    <n v="0"/>
    <n v="0"/>
    <n v="2580000"/>
  </r>
  <r>
    <x v="3"/>
    <x v="35"/>
    <x v="205"/>
    <x v="383"/>
    <n v="9759000"/>
    <n v="1379000"/>
    <n v="0"/>
    <n v="0"/>
    <n v="11138000"/>
  </r>
  <r>
    <x v="3"/>
    <x v="35"/>
    <x v="206"/>
    <x v="0"/>
    <n v="44606000"/>
    <n v="7047000"/>
    <n v="0"/>
    <n v="0"/>
    <n v="51653000"/>
  </r>
  <r>
    <x v="3"/>
    <x v="35"/>
    <x v="206"/>
    <x v="380"/>
    <n v="61060000"/>
    <n v="12590000"/>
    <n v="0"/>
    <n v="10000000"/>
    <n v="83650000"/>
  </r>
  <r>
    <x v="3"/>
    <x v="35"/>
    <x v="207"/>
    <x v="0"/>
    <n v="147269000"/>
    <n v="83583000"/>
    <n v="0"/>
    <n v="0"/>
    <n v="230852000"/>
  </r>
  <r>
    <x v="3"/>
    <x v="35"/>
    <x v="207"/>
    <x v="11"/>
    <n v="11238000"/>
    <n v="11570000"/>
    <n v="0"/>
    <n v="0"/>
    <n v="22808000"/>
  </r>
  <r>
    <x v="3"/>
    <x v="35"/>
    <x v="207"/>
    <x v="380"/>
    <n v="262328000"/>
    <n v="57915000"/>
    <n v="0"/>
    <n v="10000000"/>
    <n v="330243000"/>
  </r>
  <r>
    <x v="3"/>
    <x v="35"/>
    <x v="207"/>
    <x v="381"/>
    <n v="66927000"/>
    <n v="4317000"/>
    <n v="0"/>
    <n v="0"/>
    <n v="71244000"/>
  </r>
  <r>
    <x v="3"/>
    <x v="35"/>
    <x v="207"/>
    <x v="382"/>
    <n v="10837000"/>
    <n v="2169000"/>
    <n v="0"/>
    <n v="0"/>
    <n v="13006000"/>
  </r>
  <r>
    <x v="3"/>
    <x v="35"/>
    <x v="207"/>
    <x v="383"/>
    <n v="33252000"/>
    <n v="2756000"/>
    <n v="0"/>
    <n v="0"/>
    <n v="36008000"/>
  </r>
  <r>
    <x v="3"/>
    <x v="35"/>
    <x v="208"/>
    <x v="0"/>
    <n v="61533000"/>
    <n v="36103000"/>
    <n v="0"/>
    <n v="0"/>
    <n v="97636000"/>
  </r>
  <r>
    <x v="3"/>
    <x v="35"/>
    <x v="208"/>
    <x v="380"/>
    <n v="68750000"/>
    <n v="8254000"/>
    <n v="0"/>
    <n v="10000000"/>
    <n v="87004000"/>
  </r>
  <r>
    <x v="3"/>
    <x v="35"/>
    <x v="209"/>
    <x v="0"/>
    <n v="391494000"/>
    <n v="126718000"/>
    <n v="0"/>
    <n v="0"/>
    <n v="518212000"/>
  </r>
  <r>
    <x v="3"/>
    <x v="35"/>
    <x v="209"/>
    <x v="11"/>
    <n v="52043000"/>
    <n v="3335000"/>
    <n v="0"/>
    <n v="0"/>
    <n v="55378000"/>
  </r>
  <r>
    <x v="3"/>
    <x v="35"/>
    <x v="209"/>
    <x v="380"/>
    <n v="775636000"/>
    <n v="81988000"/>
    <n v="0"/>
    <n v="10000000"/>
    <n v="867624000"/>
  </r>
  <r>
    <x v="3"/>
    <x v="35"/>
    <x v="209"/>
    <x v="381"/>
    <n v="21198000"/>
    <n v="5248000"/>
    <n v="0"/>
    <n v="0"/>
    <n v="26446000"/>
  </r>
  <r>
    <x v="3"/>
    <x v="35"/>
    <x v="209"/>
    <x v="382"/>
    <n v="15063000"/>
    <n v="3343000"/>
    <n v="0"/>
    <n v="0"/>
    <n v="18406000"/>
  </r>
  <r>
    <x v="3"/>
    <x v="35"/>
    <x v="209"/>
    <x v="383"/>
    <n v="11340000"/>
    <n v="1617000"/>
    <n v="0"/>
    <n v="0"/>
    <n v="12957000"/>
  </r>
  <r>
    <x v="3"/>
    <x v="35"/>
    <x v="210"/>
    <x v="0"/>
    <n v="132921000"/>
    <n v="78872000"/>
    <n v="0"/>
    <n v="0"/>
    <n v="211793000"/>
  </r>
  <r>
    <x v="3"/>
    <x v="35"/>
    <x v="210"/>
    <x v="11"/>
    <n v="8014000"/>
    <n v="594000"/>
    <n v="0"/>
    <n v="0"/>
    <n v="8608000"/>
  </r>
  <r>
    <x v="3"/>
    <x v="35"/>
    <x v="210"/>
    <x v="380"/>
    <n v="152530000"/>
    <n v="8389000"/>
    <n v="0"/>
    <n v="10000000"/>
    <n v="170919000"/>
  </r>
  <r>
    <x v="3"/>
    <x v="35"/>
    <x v="210"/>
    <x v="381"/>
    <n v="3536000"/>
    <n v="178000"/>
    <n v="0"/>
    <n v="0"/>
    <n v="3714000"/>
  </r>
  <r>
    <x v="3"/>
    <x v="35"/>
    <x v="210"/>
    <x v="382"/>
    <n v="8313000"/>
    <n v="405000"/>
    <n v="0"/>
    <n v="0"/>
    <n v="8718000"/>
  </r>
  <r>
    <x v="3"/>
    <x v="35"/>
    <x v="210"/>
    <x v="383"/>
    <n v="7920000"/>
    <n v="379000"/>
    <n v="0"/>
    <n v="0"/>
    <n v="8299000"/>
  </r>
  <r>
    <x v="3"/>
    <x v="35"/>
    <x v="211"/>
    <x v="0"/>
    <n v="221466000"/>
    <n v="29692000"/>
    <n v="0"/>
    <n v="0"/>
    <n v="251158000"/>
  </r>
  <r>
    <x v="3"/>
    <x v="35"/>
    <x v="211"/>
    <x v="11"/>
    <n v="20308000"/>
    <n v="3074000"/>
    <n v="0"/>
    <n v="0"/>
    <n v="23382000"/>
  </r>
  <r>
    <x v="3"/>
    <x v="35"/>
    <x v="211"/>
    <x v="380"/>
    <n v="326384000"/>
    <n v="42511000"/>
    <n v="0"/>
    <n v="10000000"/>
    <n v="378895000"/>
  </r>
  <r>
    <x v="3"/>
    <x v="35"/>
    <x v="211"/>
    <x v="381"/>
    <n v="7572000"/>
    <n v="1041000"/>
    <n v="0"/>
    <n v="0"/>
    <n v="8613000"/>
  </r>
  <r>
    <x v="3"/>
    <x v="35"/>
    <x v="211"/>
    <x v="382"/>
    <n v="28077000"/>
    <n v="4126000"/>
    <n v="0"/>
    <n v="0"/>
    <n v="32203000"/>
  </r>
  <r>
    <x v="3"/>
    <x v="35"/>
    <x v="211"/>
    <x v="383"/>
    <n v="12368000"/>
    <n v="2277000"/>
    <n v="0"/>
    <n v="0"/>
    <n v="14645000"/>
  </r>
  <r>
    <x v="3"/>
    <x v="35"/>
    <x v="212"/>
    <x v="0"/>
    <n v="238150000"/>
    <n v="43979000"/>
    <n v="0"/>
    <n v="0"/>
    <n v="282129000"/>
  </r>
  <r>
    <x v="3"/>
    <x v="35"/>
    <x v="212"/>
    <x v="11"/>
    <n v="35307000"/>
    <n v="7872000"/>
    <n v="0"/>
    <n v="0"/>
    <n v="43179000"/>
  </r>
  <r>
    <x v="3"/>
    <x v="35"/>
    <x v="212"/>
    <x v="380"/>
    <n v="397582000"/>
    <n v="17028000"/>
    <n v="0"/>
    <n v="82500000"/>
    <n v="497110000"/>
  </r>
  <r>
    <x v="3"/>
    <x v="35"/>
    <x v="212"/>
    <x v="381"/>
    <n v="0"/>
    <n v="1263000"/>
    <n v="0"/>
    <n v="0"/>
    <n v="1263000"/>
  </r>
  <r>
    <x v="3"/>
    <x v="35"/>
    <x v="212"/>
    <x v="382"/>
    <n v="50061000"/>
    <n v="5687000"/>
    <n v="0"/>
    <n v="33500000"/>
    <n v="89248000"/>
  </r>
  <r>
    <x v="3"/>
    <x v="35"/>
    <x v="212"/>
    <x v="383"/>
    <n v="34767000"/>
    <n v="2564000"/>
    <n v="0"/>
    <n v="0"/>
    <n v="37331000"/>
  </r>
  <r>
    <x v="3"/>
    <x v="35"/>
    <x v="213"/>
    <x v="0"/>
    <n v="43753000"/>
    <n v="5619000"/>
    <n v="0"/>
    <n v="0"/>
    <n v="49372000"/>
  </r>
  <r>
    <x v="3"/>
    <x v="35"/>
    <x v="213"/>
    <x v="11"/>
    <n v="16518000"/>
    <n v="0"/>
    <n v="0"/>
    <n v="0"/>
    <n v="16518000"/>
  </r>
  <r>
    <x v="3"/>
    <x v="35"/>
    <x v="213"/>
    <x v="380"/>
    <n v="81061000"/>
    <n v="7301000"/>
    <n v="0"/>
    <n v="30000000"/>
    <n v="118362000"/>
  </r>
  <r>
    <x v="3"/>
    <x v="35"/>
    <x v="213"/>
    <x v="381"/>
    <n v="11805000"/>
    <n v="1995000"/>
    <n v="0"/>
    <n v="0"/>
    <n v="13800000"/>
  </r>
  <r>
    <x v="3"/>
    <x v="35"/>
    <x v="213"/>
    <x v="382"/>
    <n v="8017000"/>
    <n v="522000"/>
    <n v="0"/>
    <n v="10000000"/>
    <n v="18539000"/>
  </r>
  <r>
    <x v="3"/>
    <x v="35"/>
    <x v="213"/>
    <x v="383"/>
    <n v="8680000"/>
    <n v="500000"/>
    <n v="0"/>
    <n v="0"/>
    <n v="9180000"/>
  </r>
  <r>
    <x v="3"/>
    <x v="35"/>
    <x v="214"/>
    <x v="0"/>
    <n v="252509000"/>
    <n v="40626000"/>
    <n v="0"/>
    <n v="0"/>
    <n v="293135000"/>
  </r>
  <r>
    <x v="3"/>
    <x v="35"/>
    <x v="214"/>
    <x v="11"/>
    <n v="19681000"/>
    <n v="6091000"/>
    <n v="0"/>
    <n v="55000000"/>
    <n v="80772000"/>
  </r>
  <r>
    <x v="3"/>
    <x v="35"/>
    <x v="214"/>
    <x v="380"/>
    <n v="283665000"/>
    <n v="46394000"/>
    <n v="0"/>
    <n v="215000000"/>
    <n v="545059000"/>
  </r>
  <r>
    <x v="3"/>
    <x v="35"/>
    <x v="214"/>
    <x v="381"/>
    <n v="5311000"/>
    <n v="3497000"/>
    <n v="0"/>
    <n v="0"/>
    <n v="8808000"/>
  </r>
  <r>
    <x v="3"/>
    <x v="35"/>
    <x v="214"/>
    <x v="382"/>
    <n v="30428000"/>
    <n v="12706000"/>
    <n v="0"/>
    <n v="35000000"/>
    <n v="78134000"/>
  </r>
  <r>
    <x v="3"/>
    <x v="35"/>
    <x v="214"/>
    <x v="383"/>
    <n v="7719000"/>
    <n v="5912000"/>
    <n v="0"/>
    <n v="0"/>
    <n v="13631000"/>
  </r>
  <r>
    <x v="3"/>
    <x v="35"/>
    <x v="215"/>
    <x v="0"/>
    <n v="15621000"/>
    <n v="11254000"/>
    <n v="0"/>
    <n v="14790000"/>
    <n v="41665000"/>
  </r>
  <r>
    <x v="3"/>
    <x v="35"/>
    <x v="215"/>
    <x v="11"/>
    <n v="0"/>
    <n v="807000"/>
    <n v="0"/>
    <n v="0"/>
    <n v="807000"/>
  </r>
  <r>
    <x v="3"/>
    <x v="35"/>
    <x v="215"/>
    <x v="380"/>
    <n v="35627000"/>
    <n v="5387000"/>
    <n v="0"/>
    <n v="0"/>
    <n v="41014000"/>
  </r>
  <r>
    <x v="3"/>
    <x v="35"/>
    <x v="215"/>
    <x v="382"/>
    <n v="0"/>
    <n v="273000"/>
    <n v="0"/>
    <n v="0"/>
    <n v="273000"/>
  </r>
  <r>
    <x v="3"/>
    <x v="35"/>
    <x v="216"/>
    <x v="0"/>
    <n v="143149000"/>
    <n v="51581000"/>
    <n v="0"/>
    <n v="5000000"/>
    <n v="199730000"/>
  </r>
  <r>
    <x v="3"/>
    <x v="35"/>
    <x v="216"/>
    <x v="11"/>
    <n v="22653000"/>
    <n v="15318000"/>
    <n v="0"/>
    <n v="0"/>
    <n v="37971000"/>
  </r>
  <r>
    <x v="3"/>
    <x v="35"/>
    <x v="216"/>
    <x v="380"/>
    <n v="260627000"/>
    <n v="16182000"/>
    <n v="0"/>
    <n v="44500000"/>
    <n v="321309000"/>
  </r>
  <r>
    <x v="3"/>
    <x v="35"/>
    <x v="216"/>
    <x v="381"/>
    <n v="5725000"/>
    <n v="1255000"/>
    <n v="0"/>
    <n v="0"/>
    <n v="6980000"/>
  </r>
  <r>
    <x v="3"/>
    <x v="35"/>
    <x v="216"/>
    <x v="382"/>
    <n v="18222000"/>
    <n v="4217000"/>
    <n v="0"/>
    <n v="0"/>
    <n v="22439000"/>
  </r>
  <r>
    <x v="3"/>
    <x v="35"/>
    <x v="216"/>
    <x v="383"/>
    <n v="18893000"/>
    <n v="1734000"/>
    <n v="0"/>
    <n v="0"/>
    <n v="20627000"/>
  </r>
  <r>
    <x v="3"/>
    <x v="35"/>
    <x v="217"/>
    <x v="0"/>
    <n v="76208000"/>
    <n v="29095000"/>
    <n v="0"/>
    <n v="0"/>
    <n v="105303000"/>
  </r>
  <r>
    <x v="3"/>
    <x v="35"/>
    <x v="217"/>
    <x v="11"/>
    <n v="10735000"/>
    <n v="4270000"/>
    <n v="0"/>
    <n v="42899000"/>
    <n v="57904000"/>
  </r>
  <r>
    <x v="3"/>
    <x v="35"/>
    <x v="217"/>
    <x v="380"/>
    <n v="270805000"/>
    <n v="12020000"/>
    <n v="0"/>
    <n v="97037000"/>
    <n v="379862000"/>
  </r>
  <r>
    <x v="3"/>
    <x v="35"/>
    <x v="217"/>
    <x v="381"/>
    <n v="18808000"/>
    <n v="2802000"/>
    <n v="0"/>
    <n v="0"/>
    <n v="21610000"/>
  </r>
  <r>
    <x v="3"/>
    <x v="35"/>
    <x v="217"/>
    <x v="382"/>
    <n v="8966000"/>
    <n v="3930000"/>
    <n v="0"/>
    <n v="0"/>
    <n v="12896000"/>
  </r>
  <r>
    <x v="3"/>
    <x v="35"/>
    <x v="217"/>
    <x v="383"/>
    <n v="4113000"/>
    <n v="3114000"/>
    <n v="0"/>
    <n v="0"/>
    <n v="7227000"/>
  </r>
  <r>
    <x v="3"/>
    <x v="35"/>
    <x v="218"/>
    <x v="0"/>
    <n v="33370000"/>
    <n v="3564000"/>
    <n v="0"/>
    <n v="18000000"/>
    <n v="54934000"/>
  </r>
  <r>
    <x v="3"/>
    <x v="35"/>
    <x v="218"/>
    <x v="11"/>
    <n v="2400000"/>
    <n v="586000"/>
    <n v="0"/>
    <n v="0"/>
    <n v="2986000"/>
  </r>
  <r>
    <x v="3"/>
    <x v="35"/>
    <x v="218"/>
    <x v="380"/>
    <n v="95076000"/>
    <n v="16870000"/>
    <n v="0"/>
    <n v="15000000"/>
    <n v="126946000"/>
  </r>
  <r>
    <x v="3"/>
    <x v="35"/>
    <x v="218"/>
    <x v="382"/>
    <n v="5875000"/>
    <n v="1346000"/>
    <n v="0"/>
    <n v="0"/>
    <n v="7221000"/>
  </r>
  <r>
    <x v="3"/>
    <x v="35"/>
    <x v="218"/>
    <x v="383"/>
    <n v="7233000"/>
    <n v="1234000"/>
    <n v="0"/>
    <n v="0"/>
    <n v="8467000"/>
  </r>
  <r>
    <x v="3"/>
    <x v="35"/>
    <x v="219"/>
    <x v="0"/>
    <n v="29593000"/>
    <n v="8329000"/>
    <n v="0"/>
    <n v="0"/>
    <n v="37922000"/>
  </r>
  <r>
    <x v="3"/>
    <x v="35"/>
    <x v="219"/>
    <x v="380"/>
    <n v="49590000"/>
    <n v="16415000"/>
    <n v="0"/>
    <n v="10000000"/>
    <n v="76005000"/>
  </r>
  <r>
    <x v="3"/>
    <x v="35"/>
    <x v="219"/>
    <x v="382"/>
    <n v="0"/>
    <n v="2470000"/>
    <n v="0"/>
    <n v="0"/>
    <n v="2470000"/>
  </r>
  <r>
    <x v="3"/>
    <x v="35"/>
    <x v="219"/>
    <x v="383"/>
    <n v="0"/>
    <n v="1876000"/>
    <n v="0"/>
    <n v="0"/>
    <n v="1876000"/>
  </r>
  <r>
    <x v="3"/>
    <x v="35"/>
    <x v="220"/>
    <x v="0"/>
    <n v="99643000"/>
    <n v="36415000"/>
    <n v="0"/>
    <n v="10000000"/>
    <n v="146058000"/>
  </r>
  <r>
    <x v="3"/>
    <x v="35"/>
    <x v="220"/>
    <x v="11"/>
    <n v="36629000"/>
    <n v="5427000"/>
    <n v="0"/>
    <n v="0"/>
    <n v="42056000"/>
  </r>
  <r>
    <x v="3"/>
    <x v="35"/>
    <x v="220"/>
    <x v="380"/>
    <n v="292620000"/>
    <n v="25085000"/>
    <n v="0"/>
    <n v="0"/>
    <n v="317705000"/>
  </r>
  <r>
    <x v="3"/>
    <x v="35"/>
    <x v="220"/>
    <x v="381"/>
    <n v="3956000"/>
    <n v="1443000"/>
    <n v="0"/>
    <n v="0"/>
    <n v="5399000"/>
  </r>
  <r>
    <x v="3"/>
    <x v="35"/>
    <x v="220"/>
    <x v="382"/>
    <n v="53277000"/>
    <n v="20979000"/>
    <n v="0"/>
    <n v="0"/>
    <n v="74256000"/>
  </r>
  <r>
    <x v="3"/>
    <x v="35"/>
    <x v="220"/>
    <x v="383"/>
    <n v="2075000"/>
    <n v="2733000"/>
    <n v="0"/>
    <n v="0"/>
    <n v="4808000"/>
  </r>
  <r>
    <x v="3"/>
    <x v="35"/>
    <x v="221"/>
    <x v="0"/>
    <n v="49668000"/>
    <n v="11682000"/>
    <n v="0"/>
    <n v="0"/>
    <n v="61350000"/>
  </r>
  <r>
    <x v="3"/>
    <x v="35"/>
    <x v="221"/>
    <x v="380"/>
    <n v="156691000"/>
    <n v="45849000"/>
    <n v="0"/>
    <n v="72200000"/>
    <n v="274740000"/>
  </r>
  <r>
    <x v="3"/>
    <x v="35"/>
    <x v="221"/>
    <x v="381"/>
    <n v="500000"/>
    <n v="767000"/>
    <n v="0"/>
    <n v="0"/>
    <n v="1267000"/>
  </r>
  <r>
    <x v="3"/>
    <x v="35"/>
    <x v="221"/>
    <x v="382"/>
    <n v="1598000"/>
    <n v="6724000"/>
    <n v="0"/>
    <n v="0"/>
    <n v="8322000"/>
  </r>
  <r>
    <x v="3"/>
    <x v="35"/>
    <x v="221"/>
    <x v="383"/>
    <n v="1807000"/>
    <n v="2169000"/>
    <n v="0"/>
    <n v="0"/>
    <n v="3976000"/>
  </r>
  <r>
    <x v="3"/>
    <x v="35"/>
    <x v="222"/>
    <x v="0"/>
    <n v="44143000"/>
    <n v="7469000"/>
    <n v="0"/>
    <n v="60000000"/>
    <n v="111612000"/>
  </r>
  <r>
    <x v="3"/>
    <x v="35"/>
    <x v="222"/>
    <x v="11"/>
    <n v="0"/>
    <n v="794000"/>
    <n v="0"/>
    <n v="0"/>
    <n v="794000"/>
  </r>
  <r>
    <x v="3"/>
    <x v="35"/>
    <x v="222"/>
    <x v="380"/>
    <n v="140650000"/>
    <n v="13062000"/>
    <n v="0"/>
    <n v="0"/>
    <n v="153712000"/>
  </r>
  <r>
    <x v="3"/>
    <x v="35"/>
    <x v="222"/>
    <x v="382"/>
    <n v="0"/>
    <n v="7259000"/>
    <n v="0"/>
    <n v="0"/>
    <n v="7259000"/>
  </r>
  <r>
    <x v="3"/>
    <x v="35"/>
    <x v="222"/>
    <x v="383"/>
    <n v="0"/>
    <n v="7727000"/>
    <n v="0"/>
    <n v="0"/>
    <n v="7727000"/>
  </r>
  <r>
    <x v="3"/>
    <x v="35"/>
    <x v="223"/>
    <x v="0"/>
    <n v="61901000"/>
    <n v="17507000"/>
    <n v="0"/>
    <n v="0"/>
    <n v="79408000"/>
  </r>
  <r>
    <x v="3"/>
    <x v="35"/>
    <x v="223"/>
    <x v="380"/>
    <n v="101561000"/>
    <n v="32754000"/>
    <n v="0"/>
    <n v="53159000"/>
    <n v="187474000"/>
  </r>
  <r>
    <x v="3"/>
    <x v="35"/>
    <x v="223"/>
    <x v="382"/>
    <n v="1024000"/>
    <n v="2572000"/>
    <n v="0"/>
    <n v="0"/>
    <n v="3596000"/>
  </r>
  <r>
    <x v="3"/>
    <x v="35"/>
    <x v="223"/>
    <x v="383"/>
    <n v="0"/>
    <n v="1668000"/>
    <n v="0"/>
    <n v="0"/>
    <n v="1668000"/>
  </r>
  <r>
    <x v="3"/>
    <x v="35"/>
    <x v="224"/>
    <x v="0"/>
    <n v="11215000"/>
    <n v="2329000"/>
    <n v="0"/>
    <n v="0"/>
    <n v="13544000"/>
  </r>
  <r>
    <x v="3"/>
    <x v="35"/>
    <x v="224"/>
    <x v="11"/>
    <n v="0"/>
    <n v="122000"/>
    <n v="0"/>
    <n v="0"/>
    <n v="122000"/>
  </r>
  <r>
    <x v="3"/>
    <x v="35"/>
    <x v="224"/>
    <x v="380"/>
    <n v="16529000"/>
    <n v="5480000"/>
    <n v="0"/>
    <n v="14600000"/>
    <n v="36609000"/>
  </r>
  <r>
    <x v="3"/>
    <x v="35"/>
    <x v="225"/>
    <x v="0"/>
    <n v="152888000"/>
    <n v="25112000"/>
    <n v="0"/>
    <n v="0"/>
    <n v="178000000"/>
  </r>
  <r>
    <x v="3"/>
    <x v="35"/>
    <x v="225"/>
    <x v="11"/>
    <n v="18581000"/>
    <n v="2153000"/>
    <n v="0"/>
    <n v="0"/>
    <n v="20734000"/>
  </r>
  <r>
    <x v="3"/>
    <x v="35"/>
    <x v="225"/>
    <x v="380"/>
    <n v="380881000"/>
    <n v="35936000"/>
    <n v="0"/>
    <n v="97987000"/>
    <n v="514804000"/>
  </r>
  <r>
    <x v="3"/>
    <x v="35"/>
    <x v="225"/>
    <x v="381"/>
    <n v="20772000"/>
    <n v="816000"/>
    <n v="0"/>
    <n v="0"/>
    <n v="21588000"/>
  </r>
  <r>
    <x v="3"/>
    <x v="35"/>
    <x v="225"/>
    <x v="382"/>
    <n v="1452000"/>
    <n v="11163000"/>
    <n v="0"/>
    <n v="0"/>
    <n v="12615000"/>
  </r>
  <r>
    <x v="3"/>
    <x v="35"/>
    <x v="225"/>
    <x v="383"/>
    <n v="150000"/>
    <n v="5993000"/>
    <n v="0"/>
    <n v="0"/>
    <n v="6143000"/>
  </r>
  <r>
    <x v="3"/>
    <x v="35"/>
    <x v="226"/>
    <x v="0"/>
    <n v="215874000"/>
    <n v="15109000"/>
    <n v="0"/>
    <n v="0"/>
    <n v="230983000"/>
  </r>
  <r>
    <x v="3"/>
    <x v="35"/>
    <x v="226"/>
    <x v="11"/>
    <n v="6301000"/>
    <n v="4966000"/>
    <n v="0"/>
    <n v="40500000"/>
    <n v="51767000"/>
  </r>
  <r>
    <x v="3"/>
    <x v="35"/>
    <x v="226"/>
    <x v="380"/>
    <n v="572418000"/>
    <n v="51475000"/>
    <n v="0"/>
    <n v="90000000"/>
    <n v="713893000"/>
  </r>
  <r>
    <x v="3"/>
    <x v="35"/>
    <x v="226"/>
    <x v="381"/>
    <n v="13259000"/>
    <n v="3608000"/>
    <n v="0"/>
    <n v="0"/>
    <n v="16867000"/>
  </r>
  <r>
    <x v="3"/>
    <x v="35"/>
    <x v="226"/>
    <x v="382"/>
    <n v="6821000"/>
    <n v="10517000"/>
    <n v="0"/>
    <n v="0"/>
    <n v="17338000"/>
  </r>
  <r>
    <x v="3"/>
    <x v="35"/>
    <x v="226"/>
    <x v="383"/>
    <n v="22118000"/>
    <n v="1717000"/>
    <n v="0"/>
    <n v="0"/>
    <n v="23835000"/>
  </r>
  <r>
    <x v="3"/>
    <x v="35"/>
    <x v="227"/>
    <x v="0"/>
    <n v="85626000"/>
    <n v="24666000"/>
    <n v="0"/>
    <n v="13500000"/>
    <n v="123792000"/>
  </r>
  <r>
    <x v="3"/>
    <x v="35"/>
    <x v="227"/>
    <x v="11"/>
    <n v="9652000"/>
    <n v="213000"/>
    <n v="0"/>
    <n v="0"/>
    <n v="9865000"/>
  </r>
  <r>
    <x v="3"/>
    <x v="35"/>
    <x v="227"/>
    <x v="380"/>
    <n v="250355000"/>
    <n v="25501000"/>
    <n v="0"/>
    <n v="59402000"/>
    <n v="335258000"/>
  </r>
  <r>
    <x v="3"/>
    <x v="35"/>
    <x v="227"/>
    <x v="381"/>
    <n v="4307000"/>
    <n v="88000"/>
    <n v="0"/>
    <n v="0"/>
    <n v="4395000"/>
  </r>
  <r>
    <x v="3"/>
    <x v="35"/>
    <x v="227"/>
    <x v="382"/>
    <n v="8216000"/>
    <n v="1452000"/>
    <n v="0"/>
    <n v="2000000"/>
    <n v="11668000"/>
  </r>
  <r>
    <x v="3"/>
    <x v="35"/>
    <x v="227"/>
    <x v="383"/>
    <n v="11783000"/>
    <n v="440000"/>
    <n v="0"/>
    <n v="0"/>
    <n v="12223000"/>
  </r>
  <r>
    <x v="3"/>
    <x v="35"/>
    <x v="228"/>
    <x v="0"/>
    <n v="23886000"/>
    <n v="18330000"/>
    <n v="0"/>
    <n v="5000000"/>
    <n v="47216000"/>
  </r>
  <r>
    <x v="3"/>
    <x v="35"/>
    <x v="228"/>
    <x v="11"/>
    <n v="5824000"/>
    <n v="5640000"/>
    <n v="0"/>
    <n v="0"/>
    <n v="11464000"/>
  </r>
  <r>
    <x v="3"/>
    <x v="35"/>
    <x v="228"/>
    <x v="380"/>
    <n v="80555000"/>
    <n v="6372000"/>
    <n v="0"/>
    <n v="0"/>
    <n v="86927000"/>
  </r>
  <r>
    <x v="3"/>
    <x v="35"/>
    <x v="228"/>
    <x v="381"/>
    <n v="1903000"/>
    <n v="198000"/>
    <n v="0"/>
    <n v="0"/>
    <n v="2101000"/>
  </r>
  <r>
    <x v="3"/>
    <x v="35"/>
    <x v="228"/>
    <x v="382"/>
    <n v="7279000"/>
    <n v="978000"/>
    <n v="0"/>
    <n v="0"/>
    <n v="8257000"/>
  </r>
  <r>
    <x v="3"/>
    <x v="35"/>
    <x v="228"/>
    <x v="383"/>
    <n v="10308000"/>
    <n v="361000"/>
    <n v="0"/>
    <n v="5100000"/>
    <n v="15769000"/>
  </r>
  <r>
    <x v="3"/>
    <x v="35"/>
    <x v="229"/>
    <x v="0"/>
    <n v="24951000"/>
    <n v="7668000"/>
    <n v="0"/>
    <n v="0"/>
    <n v="32619000"/>
  </r>
  <r>
    <x v="3"/>
    <x v="35"/>
    <x v="229"/>
    <x v="11"/>
    <n v="3689000"/>
    <n v="879000"/>
    <n v="0"/>
    <n v="0"/>
    <n v="4568000"/>
  </r>
  <r>
    <x v="3"/>
    <x v="35"/>
    <x v="229"/>
    <x v="380"/>
    <n v="52476000"/>
    <n v="11067000"/>
    <n v="0"/>
    <n v="53200000"/>
    <n v="116743000"/>
  </r>
  <r>
    <x v="3"/>
    <x v="35"/>
    <x v="229"/>
    <x v="382"/>
    <n v="0"/>
    <n v="1022000"/>
    <n v="0"/>
    <n v="0"/>
    <n v="1022000"/>
  </r>
  <r>
    <x v="3"/>
    <x v="35"/>
    <x v="229"/>
    <x v="383"/>
    <n v="0"/>
    <n v="1021000"/>
    <n v="0"/>
    <n v="0"/>
    <n v="1021000"/>
  </r>
  <r>
    <x v="3"/>
    <x v="35"/>
    <x v="230"/>
    <x v="0"/>
    <n v="63457000"/>
    <n v="9508000"/>
    <n v="0"/>
    <n v="0"/>
    <n v="72965000"/>
  </r>
  <r>
    <x v="3"/>
    <x v="35"/>
    <x v="230"/>
    <x v="11"/>
    <n v="11052000"/>
    <n v="3183000"/>
    <n v="0"/>
    <n v="0"/>
    <n v="14235000"/>
  </r>
  <r>
    <x v="3"/>
    <x v="35"/>
    <x v="230"/>
    <x v="380"/>
    <n v="200443000"/>
    <n v="34177000"/>
    <n v="0"/>
    <n v="206405000"/>
    <n v="441025000"/>
  </r>
  <r>
    <x v="3"/>
    <x v="35"/>
    <x v="230"/>
    <x v="382"/>
    <n v="4161000"/>
    <n v="3624000"/>
    <n v="0"/>
    <n v="0"/>
    <n v="7785000"/>
  </r>
  <r>
    <x v="3"/>
    <x v="35"/>
    <x v="230"/>
    <x v="383"/>
    <n v="2306000"/>
    <n v="1967000"/>
    <n v="0"/>
    <n v="0"/>
    <n v="4273000"/>
  </r>
  <r>
    <x v="3"/>
    <x v="35"/>
    <x v="231"/>
    <x v="0"/>
    <n v="18112000"/>
    <n v="9110000"/>
    <n v="0"/>
    <n v="0"/>
    <n v="27222000"/>
  </r>
  <r>
    <x v="3"/>
    <x v="35"/>
    <x v="231"/>
    <x v="11"/>
    <n v="3064000"/>
    <n v="1648000"/>
    <n v="0"/>
    <n v="0"/>
    <n v="4712000"/>
  </r>
  <r>
    <x v="3"/>
    <x v="35"/>
    <x v="231"/>
    <x v="380"/>
    <n v="70118000"/>
    <n v="29611000"/>
    <n v="0"/>
    <n v="67000000"/>
    <n v="166729000"/>
  </r>
  <r>
    <x v="3"/>
    <x v="35"/>
    <x v="231"/>
    <x v="382"/>
    <n v="3151000"/>
    <n v="2122000"/>
    <n v="0"/>
    <n v="0"/>
    <n v="5273000"/>
  </r>
  <r>
    <x v="3"/>
    <x v="35"/>
    <x v="231"/>
    <x v="383"/>
    <n v="3179000"/>
    <n v="832000"/>
    <n v="0"/>
    <n v="0"/>
    <n v="4011000"/>
  </r>
  <r>
    <x v="3"/>
    <x v="35"/>
    <x v="232"/>
    <x v="0"/>
    <n v="62829000"/>
    <n v="46894000"/>
    <n v="0"/>
    <n v="0"/>
    <n v="109723000"/>
  </r>
  <r>
    <x v="3"/>
    <x v="35"/>
    <x v="232"/>
    <x v="11"/>
    <n v="1219000"/>
    <n v="490000"/>
    <n v="0"/>
    <n v="0"/>
    <n v="1709000"/>
  </r>
  <r>
    <x v="3"/>
    <x v="35"/>
    <x v="232"/>
    <x v="380"/>
    <n v="398333000"/>
    <n v="52107000"/>
    <n v="0"/>
    <n v="188000000"/>
    <n v="638440000"/>
  </r>
  <r>
    <x v="3"/>
    <x v="35"/>
    <x v="232"/>
    <x v="381"/>
    <n v="3489000"/>
    <n v="6045000"/>
    <n v="0"/>
    <n v="0"/>
    <n v="9534000"/>
  </r>
  <r>
    <x v="3"/>
    <x v="35"/>
    <x v="232"/>
    <x v="382"/>
    <n v="4271000"/>
    <n v="937000"/>
    <n v="0"/>
    <n v="0"/>
    <n v="5208000"/>
  </r>
  <r>
    <x v="3"/>
    <x v="35"/>
    <x v="232"/>
    <x v="383"/>
    <n v="16836000"/>
    <n v="2141000"/>
    <n v="0"/>
    <n v="0"/>
    <n v="18977000"/>
  </r>
  <r>
    <x v="3"/>
    <x v="35"/>
    <x v="233"/>
    <x v="0"/>
    <n v="201969000"/>
    <n v="64896000"/>
    <n v="0"/>
    <n v="0"/>
    <n v="266865000"/>
  </r>
  <r>
    <x v="3"/>
    <x v="35"/>
    <x v="233"/>
    <x v="11"/>
    <n v="15033000"/>
    <n v="7419000"/>
    <n v="0"/>
    <n v="0"/>
    <n v="22452000"/>
  </r>
  <r>
    <x v="3"/>
    <x v="35"/>
    <x v="233"/>
    <x v="380"/>
    <n v="311856000"/>
    <n v="26727000"/>
    <n v="0"/>
    <n v="90000000"/>
    <n v="428583000"/>
  </r>
  <r>
    <x v="3"/>
    <x v="35"/>
    <x v="233"/>
    <x v="381"/>
    <n v="0"/>
    <n v="5775000"/>
    <n v="0"/>
    <n v="0"/>
    <n v="5775000"/>
  </r>
  <r>
    <x v="3"/>
    <x v="35"/>
    <x v="233"/>
    <x v="382"/>
    <n v="34627000"/>
    <n v="5534000"/>
    <n v="0"/>
    <n v="0"/>
    <n v="40161000"/>
  </r>
  <r>
    <x v="3"/>
    <x v="35"/>
    <x v="233"/>
    <x v="383"/>
    <n v="14690000"/>
    <n v="38496000"/>
    <n v="0"/>
    <n v="0"/>
    <n v="53186000"/>
  </r>
  <r>
    <x v="3"/>
    <x v="35"/>
    <x v="234"/>
    <x v="0"/>
    <n v="55130000"/>
    <n v="16097000"/>
    <n v="0"/>
    <n v="0"/>
    <n v="71227000"/>
  </r>
  <r>
    <x v="3"/>
    <x v="35"/>
    <x v="234"/>
    <x v="11"/>
    <n v="4432000"/>
    <n v="2987000"/>
    <n v="0"/>
    <n v="0"/>
    <n v="7419000"/>
  </r>
  <r>
    <x v="3"/>
    <x v="35"/>
    <x v="234"/>
    <x v="380"/>
    <n v="171423000"/>
    <n v="25913000"/>
    <n v="0"/>
    <n v="207500000"/>
    <n v="404836000"/>
  </r>
  <r>
    <x v="3"/>
    <x v="35"/>
    <x v="234"/>
    <x v="381"/>
    <s v=".."/>
    <s v=".."/>
    <s v=".."/>
    <s v=".."/>
    <s v=".."/>
  </r>
  <r>
    <x v="3"/>
    <x v="35"/>
    <x v="234"/>
    <x v="382"/>
    <n v="4132000"/>
    <n v="1758000"/>
    <n v="0"/>
    <n v="0"/>
    <n v="5890000"/>
  </r>
  <r>
    <x v="3"/>
    <x v="35"/>
    <x v="234"/>
    <x v="383"/>
    <n v="1337000"/>
    <n v="1168000"/>
    <n v="0"/>
    <n v="0"/>
    <n v="2505000"/>
  </r>
  <r>
    <x v="3"/>
    <x v="35"/>
    <x v="235"/>
    <x v="0"/>
    <n v="120288000"/>
    <n v="30691000"/>
    <n v="0"/>
    <n v="0"/>
    <n v="150979000"/>
  </r>
  <r>
    <x v="3"/>
    <x v="35"/>
    <x v="235"/>
    <x v="11"/>
    <n v="5437000"/>
    <n v="1051000"/>
    <n v="0"/>
    <n v="0"/>
    <n v="6488000"/>
  </r>
  <r>
    <x v="3"/>
    <x v="35"/>
    <x v="235"/>
    <x v="380"/>
    <n v="204949000"/>
    <n v="14013000"/>
    <n v="0"/>
    <n v="18100000"/>
    <n v="237062000"/>
  </r>
  <r>
    <x v="3"/>
    <x v="35"/>
    <x v="235"/>
    <x v="381"/>
    <n v="5100000"/>
    <n v="2402000"/>
    <n v="0"/>
    <n v="0"/>
    <n v="7502000"/>
  </r>
  <r>
    <x v="3"/>
    <x v="35"/>
    <x v="235"/>
    <x v="382"/>
    <n v="4313000"/>
    <n v="1746000"/>
    <n v="0"/>
    <n v="0"/>
    <n v="6059000"/>
  </r>
  <r>
    <x v="3"/>
    <x v="35"/>
    <x v="235"/>
    <x v="383"/>
    <n v="3142000"/>
    <n v="2874000"/>
    <n v="0"/>
    <n v="0"/>
    <n v="6016000"/>
  </r>
  <r>
    <x v="3"/>
    <x v="35"/>
    <x v="236"/>
    <x v="0"/>
    <n v="44369000"/>
    <n v="14965000"/>
    <n v="0"/>
    <n v="0"/>
    <n v="59334000"/>
  </r>
  <r>
    <x v="3"/>
    <x v="35"/>
    <x v="236"/>
    <x v="11"/>
    <n v="8691000"/>
    <n v="1761000"/>
    <n v="0"/>
    <n v="0"/>
    <n v="10452000"/>
  </r>
  <r>
    <x v="3"/>
    <x v="35"/>
    <x v="236"/>
    <x v="380"/>
    <n v="128015000"/>
    <n v="9092000"/>
    <n v="0"/>
    <n v="101100000"/>
    <n v="238207000"/>
  </r>
  <r>
    <x v="3"/>
    <x v="35"/>
    <x v="236"/>
    <x v="381"/>
    <n v="5169000"/>
    <n v="1006000"/>
    <n v="0"/>
    <n v="0"/>
    <n v="6175000"/>
  </r>
  <r>
    <x v="3"/>
    <x v="35"/>
    <x v="236"/>
    <x v="382"/>
    <n v="13365000"/>
    <n v="3074000"/>
    <n v="0"/>
    <n v="0"/>
    <n v="16439000"/>
  </r>
  <r>
    <x v="3"/>
    <x v="35"/>
    <x v="236"/>
    <x v="383"/>
    <n v="5559000"/>
    <n v="3008000"/>
    <n v="0"/>
    <n v="0"/>
    <n v="8567000"/>
  </r>
  <r>
    <x v="3"/>
    <x v="35"/>
    <x v="237"/>
    <x v="0"/>
    <n v="31319000"/>
    <n v="45028000"/>
    <n v="0"/>
    <n v="0"/>
    <n v="76347000"/>
  </r>
  <r>
    <x v="3"/>
    <x v="35"/>
    <x v="237"/>
    <x v="11"/>
    <n v="16229000"/>
    <n v="3572000"/>
    <n v="0"/>
    <n v="0"/>
    <n v="19801000"/>
  </r>
  <r>
    <x v="3"/>
    <x v="35"/>
    <x v="237"/>
    <x v="380"/>
    <n v="41700000"/>
    <n v="32014000"/>
    <n v="0"/>
    <n v="64500000"/>
    <n v="138214000"/>
  </r>
  <r>
    <x v="3"/>
    <x v="35"/>
    <x v="237"/>
    <x v="381"/>
    <n v="5641000"/>
    <n v="6502000"/>
    <n v="0"/>
    <n v="0"/>
    <n v="12143000"/>
  </r>
  <r>
    <x v="3"/>
    <x v="35"/>
    <x v="237"/>
    <x v="382"/>
    <n v="1574000"/>
    <n v="1597000"/>
    <n v="0"/>
    <n v="0"/>
    <n v="3171000"/>
  </r>
  <r>
    <x v="3"/>
    <x v="35"/>
    <x v="238"/>
    <x v="0"/>
    <n v="60184000"/>
    <n v="10395000"/>
    <n v="0"/>
    <n v="8800000"/>
    <n v="79379000"/>
  </r>
  <r>
    <x v="3"/>
    <x v="35"/>
    <x v="238"/>
    <x v="11"/>
    <n v="10236000"/>
    <n v="1866000"/>
    <n v="0"/>
    <n v="0"/>
    <n v="12102000"/>
  </r>
  <r>
    <x v="3"/>
    <x v="35"/>
    <x v="238"/>
    <x v="380"/>
    <n v="140430000"/>
    <n v="27972000"/>
    <n v="0"/>
    <n v="130000000"/>
    <n v="298402000"/>
  </r>
  <r>
    <x v="3"/>
    <x v="35"/>
    <x v="238"/>
    <x v="381"/>
    <n v="9827000"/>
    <n v="1242000"/>
    <n v="0"/>
    <n v="0"/>
    <n v="11069000"/>
  </r>
  <r>
    <x v="3"/>
    <x v="35"/>
    <x v="238"/>
    <x v="382"/>
    <n v="5453000"/>
    <n v="1465000"/>
    <n v="0"/>
    <n v="0"/>
    <n v="6918000"/>
  </r>
  <r>
    <x v="3"/>
    <x v="35"/>
    <x v="238"/>
    <x v="383"/>
    <n v="6946000"/>
    <n v="1473000"/>
    <n v="0"/>
    <n v="0"/>
    <n v="8419000"/>
  </r>
  <r>
    <x v="3"/>
    <x v="35"/>
    <x v="239"/>
    <x v="0"/>
    <n v="59234000"/>
    <n v="30811000"/>
    <n v="0"/>
    <n v="2000000"/>
    <n v="92045000"/>
  </r>
  <r>
    <x v="3"/>
    <x v="35"/>
    <x v="239"/>
    <x v="11"/>
    <n v="4742000"/>
    <n v="1504000"/>
    <n v="0"/>
    <n v="0"/>
    <n v="6246000"/>
  </r>
  <r>
    <x v="3"/>
    <x v="35"/>
    <x v="239"/>
    <x v="380"/>
    <n v="102742000"/>
    <n v="16406000"/>
    <n v="0"/>
    <n v="62500000"/>
    <n v="181648000"/>
  </r>
  <r>
    <x v="3"/>
    <x v="35"/>
    <x v="239"/>
    <x v="381"/>
    <n v="1124000"/>
    <n v="1144000"/>
    <n v="0"/>
    <n v="0"/>
    <n v="2268000"/>
  </r>
  <r>
    <x v="3"/>
    <x v="35"/>
    <x v="239"/>
    <x v="382"/>
    <n v="7253000"/>
    <n v="3315000"/>
    <n v="0"/>
    <n v="0"/>
    <n v="10568000"/>
  </r>
  <r>
    <x v="3"/>
    <x v="35"/>
    <x v="239"/>
    <x v="383"/>
    <n v="3044000"/>
    <n v="3098000"/>
    <n v="0"/>
    <n v="0"/>
    <n v="6142000"/>
  </r>
  <r>
    <x v="3"/>
    <x v="35"/>
    <x v="240"/>
    <x v="0"/>
    <n v="51466000"/>
    <n v="35595000"/>
    <n v="0"/>
    <n v="0"/>
    <n v="87061000"/>
  </r>
  <r>
    <x v="3"/>
    <x v="35"/>
    <x v="240"/>
    <x v="11"/>
    <n v="16328000"/>
    <n v="3781000"/>
    <n v="0"/>
    <n v="0"/>
    <n v="20109000"/>
  </r>
  <r>
    <x v="3"/>
    <x v="35"/>
    <x v="240"/>
    <x v="380"/>
    <n v="184559000"/>
    <n v="71165000"/>
    <n v="0"/>
    <n v="94500000"/>
    <n v="350224000"/>
  </r>
  <r>
    <x v="3"/>
    <x v="35"/>
    <x v="240"/>
    <x v="381"/>
    <n v="5293000"/>
    <n v="650000"/>
    <n v="0"/>
    <n v="0"/>
    <n v="5943000"/>
  </r>
  <r>
    <x v="3"/>
    <x v="35"/>
    <x v="240"/>
    <x v="382"/>
    <n v="6208000"/>
    <n v="1743000"/>
    <n v="0"/>
    <n v="0"/>
    <n v="7951000"/>
  </r>
  <r>
    <x v="3"/>
    <x v="35"/>
    <x v="240"/>
    <x v="383"/>
    <n v="4040000"/>
    <n v="996000"/>
    <n v="0"/>
    <n v="0"/>
    <n v="5036000"/>
  </r>
  <r>
    <x v="3"/>
    <x v="35"/>
    <x v="241"/>
    <x v="0"/>
    <n v="47406000"/>
    <n v="25747000"/>
    <n v="0"/>
    <n v="0"/>
    <n v="73153000"/>
  </r>
  <r>
    <x v="3"/>
    <x v="35"/>
    <x v="241"/>
    <x v="11"/>
    <n v="6758000"/>
    <n v="1028000"/>
    <n v="0"/>
    <n v="0"/>
    <n v="7786000"/>
  </r>
  <r>
    <x v="3"/>
    <x v="35"/>
    <x v="241"/>
    <x v="380"/>
    <n v="312689000"/>
    <n v="84513000"/>
    <n v="0"/>
    <n v="10000000"/>
    <n v="407202000"/>
  </r>
  <r>
    <x v="3"/>
    <x v="35"/>
    <x v="241"/>
    <x v="381"/>
    <n v="8753000"/>
    <n v="258000"/>
    <n v="0"/>
    <n v="0"/>
    <n v="9011000"/>
  </r>
  <r>
    <x v="3"/>
    <x v="35"/>
    <x v="241"/>
    <x v="382"/>
    <n v="5054000"/>
    <n v="2878000"/>
    <n v="0"/>
    <n v="0"/>
    <n v="7932000"/>
  </r>
  <r>
    <x v="3"/>
    <x v="35"/>
    <x v="241"/>
    <x v="383"/>
    <n v="2476000"/>
    <n v="986000"/>
    <n v="0"/>
    <n v="0"/>
    <n v="3462000"/>
  </r>
  <r>
    <x v="3"/>
    <x v="35"/>
    <x v="242"/>
    <x v="0"/>
    <n v="78576000"/>
    <n v="16089000"/>
    <n v="0"/>
    <n v="50000000"/>
    <n v="144665000"/>
  </r>
  <r>
    <x v="3"/>
    <x v="35"/>
    <x v="242"/>
    <x v="11"/>
    <n v="6105000"/>
    <n v="1786000"/>
    <n v="0"/>
    <n v="0"/>
    <n v="7891000"/>
  </r>
  <r>
    <x v="3"/>
    <x v="35"/>
    <x v="242"/>
    <x v="380"/>
    <n v="327807000"/>
    <n v="43712000"/>
    <n v="0"/>
    <n v="0"/>
    <n v="371519000"/>
  </r>
  <r>
    <x v="3"/>
    <x v="35"/>
    <x v="242"/>
    <x v="381"/>
    <n v="512000"/>
    <n v="211000"/>
    <n v="0"/>
    <n v="0"/>
    <n v="723000"/>
  </r>
  <r>
    <x v="3"/>
    <x v="35"/>
    <x v="242"/>
    <x v="382"/>
    <n v="9931000"/>
    <n v="6557000"/>
    <n v="0"/>
    <n v="0"/>
    <n v="16488000"/>
  </r>
  <r>
    <x v="3"/>
    <x v="35"/>
    <x v="242"/>
    <x v="383"/>
    <n v="7050000"/>
    <n v="428000"/>
    <n v="0"/>
    <n v="0"/>
    <n v="7478000"/>
  </r>
  <r>
    <x v="3"/>
    <x v="35"/>
    <x v="243"/>
    <x v="0"/>
    <n v="58204000"/>
    <n v="10388000"/>
    <n v="0"/>
    <n v="0"/>
    <n v="68592000"/>
  </r>
  <r>
    <x v="3"/>
    <x v="35"/>
    <x v="243"/>
    <x v="11"/>
    <n v="2318000"/>
    <n v="389000"/>
    <n v="0"/>
    <n v="0"/>
    <n v="2707000"/>
  </r>
  <r>
    <x v="3"/>
    <x v="35"/>
    <x v="243"/>
    <x v="380"/>
    <n v="255266000"/>
    <n v="41206000"/>
    <n v="0"/>
    <n v="64100000"/>
    <n v="360572000"/>
  </r>
  <r>
    <x v="3"/>
    <x v="35"/>
    <x v="243"/>
    <x v="382"/>
    <n v="0"/>
    <n v="834000"/>
    <n v="0"/>
    <n v="0"/>
    <n v="834000"/>
  </r>
  <r>
    <x v="3"/>
    <x v="35"/>
    <x v="243"/>
    <x v="383"/>
    <n v="6304000"/>
    <n v="518000"/>
    <n v="0"/>
    <n v="0"/>
    <n v="6822000"/>
  </r>
  <r>
    <x v="3"/>
    <x v="35"/>
    <x v="244"/>
    <x v="0"/>
    <n v="34769000"/>
    <n v="14107000"/>
    <n v="0"/>
    <n v="0"/>
    <n v="48876000"/>
  </r>
  <r>
    <x v="3"/>
    <x v="35"/>
    <x v="244"/>
    <x v="11"/>
    <n v="4517000"/>
    <n v="1281000"/>
    <n v="0"/>
    <n v="0"/>
    <n v="5798000"/>
  </r>
  <r>
    <x v="3"/>
    <x v="35"/>
    <x v="244"/>
    <x v="380"/>
    <n v="203125000"/>
    <n v="29013000"/>
    <n v="0"/>
    <n v="159500000"/>
    <n v="391638000"/>
  </r>
  <r>
    <x v="3"/>
    <x v="35"/>
    <x v="244"/>
    <x v="381"/>
    <n v="7836000"/>
    <n v="598000"/>
    <n v="0"/>
    <n v="0"/>
    <n v="8434000"/>
  </r>
  <r>
    <x v="3"/>
    <x v="35"/>
    <x v="244"/>
    <x v="382"/>
    <n v="5353000"/>
    <n v="3760000"/>
    <n v="0"/>
    <n v="0"/>
    <n v="9113000"/>
  </r>
  <r>
    <x v="3"/>
    <x v="35"/>
    <x v="244"/>
    <x v="383"/>
    <n v="4998000"/>
    <n v="2987000"/>
    <n v="0"/>
    <n v="0"/>
    <n v="7985000"/>
  </r>
  <r>
    <x v="3"/>
    <x v="35"/>
    <x v="245"/>
    <x v="0"/>
    <n v="93253000"/>
    <n v="22733000"/>
    <n v="0"/>
    <n v="0"/>
    <n v="115986000"/>
  </r>
  <r>
    <x v="3"/>
    <x v="35"/>
    <x v="245"/>
    <x v="11"/>
    <n v="409000"/>
    <n v="279000"/>
    <n v="0"/>
    <n v="0"/>
    <n v="688000"/>
  </r>
  <r>
    <x v="3"/>
    <x v="35"/>
    <x v="245"/>
    <x v="380"/>
    <n v="327288000"/>
    <n v="20806000"/>
    <n v="0"/>
    <n v="10000000"/>
    <n v="358094000"/>
  </r>
  <r>
    <x v="3"/>
    <x v="35"/>
    <x v="245"/>
    <x v="381"/>
    <n v="1715000"/>
    <n v="1041000"/>
    <n v="0"/>
    <n v="0"/>
    <n v="2756000"/>
  </r>
  <r>
    <x v="3"/>
    <x v="35"/>
    <x v="245"/>
    <x v="382"/>
    <n v="2224000"/>
    <n v="1116000"/>
    <n v="0"/>
    <n v="0"/>
    <n v="3340000"/>
  </r>
  <r>
    <x v="3"/>
    <x v="35"/>
    <x v="245"/>
    <x v="383"/>
    <n v="0"/>
    <n v="1177000"/>
    <n v="0"/>
    <n v="0"/>
    <n v="1177000"/>
  </r>
  <r>
    <x v="3"/>
    <x v="35"/>
    <x v="246"/>
    <x v="0"/>
    <n v="37254000"/>
    <n v="10683000"/>
    <n v="0"/>
    <n v="0"/>
    <n v="47937000"/>
  </r>
  <r>
    <x v="3"/>
    <x v="35"/>
    <x v="246"/>
    <x v="11"/>
    <n v="1357000"/>
    <n v="77000"/>
    <n v="0"/>
    <n v="0"/>
    <n v="1434000"/>
  </r>
  <r>
    <x v="3"/>
    <x v="35"/>
    <x v="246"/>
    <x v="380"/>
    <n v="102943000"/>
    <n v="6418000"/>
    <n v="0"/>
    <n v="20000000"/>
    <n v="129361000"/>
  </r>
  <r>
    <x v="3"/>
    <x v="35"/>
    <x v="246"/>
    <x v="381"/>
    <n v="2104000"/>
    <n v="221000"/>
    <n v="0"/>
    <n v="0"/>
    <n v="2325000"/>
  </r>
  <r>
    <x v="3"/>
    <x v="35"/>
    <x v="246"/>
    <x v="382"/>
    <n v="0"/>
    <n v="1027000"/>
    <n v="0"/>
    <n v="0"/>
    <n v="1027000"/>
  </r>
  <r>
    <x v="3"/>
    <x v="35"/>
    <x v="246"/>
    <x v="383"/>
    <n v="0"/>
    <n v="553000"/>
    <n v="0"/>
    <n v="0"/>
    <n v="553000"/>
  </r>
  <r>
    <x v="3"/>
    <x v="35"/>
    <x v="247"/>
    <x v="0"/>
    <n v="37075000"/>
    <n v="8432000"/>
    <n v="0"/>
    <n v="0"/>
    <n v="45507000"/>
  </r>
  <r>
    <x v="3"/>
    <x v="35"/>
    <x v="247"/>
    <x v="380"/>
    <n v="102570000"/>
    <n v="20755000"/>
    <n v="0"/>
    <n v="198400000"/>
    <n v="321725000"/>
  </r>
  <r>
    <x v="3"/>
    <x v="35"/>
    <x v="247"/>
    <x v="382"/>
    <n v="0"/>
    <n v="8828000"/>
    <n v="0"/>
    <n v="0"/>
    <n v="8828000"/>
  </r>
  <r>
    <x v="3"/>
    <x v="35"/>
    <x v="247"/>
    <x v="383"/>
    <n v="0"/>
    <n v="911000"/>
    <n v="0"/>
    <n v="0"/>
    <n v="911000"/>
  </r>
  <r>
    <x v="3"/>
    <x v="35"/>
    <x v="248"/>
    <x v="0"/>
    <n v="37331000"/>
    <n v="4289000"/>
    <n v="0"/>
    <n v="0"/>
    <n v="41620000"/>
  </r>
  <r>
    <x v="3"/>
    <x v="35"/>
    <x v="248"/>
    <x v="380"/>
    <n v="149386000"/>
    <n v="25428000"/>
    <n v="0"/>
    <n v="27924000"/>
    <n v="202738000"/>
  </r>
  <r>
    <x v="3"/>
    <x v="35"/>
    <x v="248"/>
    <x v="382"/>
    <n v="337000"/>
    <n v="1708000"/>
    <n v="0"/>
    <n v="0"/>
    <n v="2045000"/>
  </r>
  <r>
    <x v="3"/>
    <x v="35"/>
    <x v="248"/>
    <x v="383"/>
    <n v="0"/>
    <n v="733000"/>
    <n v="0"/>
    <n v="0"/>
    <n v="733000"/>
  </r>
  <r>
    <x v="3"/>
    <x v="35"/>
    <x v="249"/>
    <x v="0"/>
    <n v="69533000"/>
    <n v="27756000"/>
    <n v="0"/>
    <n v="0"/>
    <n v="97289000"/>
  </r>
  <r>
    <x v="3"/>
    <x v="35"/>
    <x v="249"/>
    <x v="11"/>
    <n v="6412000"/>
    <n v="7000"/>
    <n v="0"/>
    <n v="0"/>
    <n v="6419000"/>
  </r>
  <r>
    <x v="3"/>
    <x v="35"/>
    <x v="249"/>
    <x v="380"/>
    <n v="219117000"/>
    <n v="21004000"/>
    <n v="0"/>
    <n v="100000000"/>
    <n v="340121000"/>
  </r>
  <r>
    <x v="3"/>
    <x v="35"/>
    <x v="249"/>
    <x v="381"/>
    <n v="11746000"/>
    <n v="1200000"/>
    <n v="0"/>
    <n v="0"/>
    <n v="12946000"/>
  </r>
  <r>
    <x v="3"/>
    <x v="35"/>
    <x v="249"/>
    <x v="382"/>
    <n v="10505000"/>
    <n v="2443000"/>
    <n v="0"/>
    <n v="0"/>
    <n v="12948000"/>
  </r>
  <r>
    <x v="3"/>
    <x v="35"/>
    <x v="249"/>
    <x v="383"/>
    <n v="616000"/>
    <n v="868000"/>
    <n v="0"/>
    <n v="0"/>
    <n v="1484000"/>
  </r>
  <r>
    <x v="3"/>
    <x v="35"/>
    <x v="250"/>
    <x v="0"/>
    <n v="48830000"/>
    <n v="6193000"/>
    <n v="0"/>
    <n v="0"/>
    <n v="55023000"/>
  </r>
  <r>
    <x v="3"/>
    <x v="35"/>
    <x v="250"/>
    <x v="11"/>
    <n v="3212000"/>
    <n v="1084000"/>
    <n v="0"/>
    <n v="38702000"/>
    <n v="42998000"/>
  </r>
  <r>
    <x v="3"/>
    <x v="35"/>
    <x v="250"/>
    <x v="380"/>
    <n v="151093000"/>
    <n v="12416000"/>
    <n v="0"/>
    <n v="5000000"/>
    <n v="168509000"/>
  </r>
  <r>
    <x v="3"/>
    <x v="35"/>
    <x v="250"/>
    <x v="381"/>
    <n v="218000"/>
    <n v="629000"/>
    <n v="0"/>
    <n v="0"/>
    <n v="847000"/>
  </r>
  <r>
    <x v="3"/>
    <x v="35"/>
    <x v="250"/>
    <x v="382"/>
    <n v="0"/>
    <n v="1143000"/>
    <n v="0"/>
    <n v="0"/>
    <n v="1143000"/>
  </r>
  <r>
    <x v="3"/>
    <x v="35"/>
    <x v="250"/>
    <x v="383"/>
    <n v="0"/>
    <n v="886000"/>
    <n v="0"/>
    <n v="0"/>
    <n v="886000"/>
  </r>
  <r>
    <x v="3"/>
    <x v="35"/>
    <x v="251"/>
    <x v="0"/>
    <n v="44015000"/>
    <n v="8414000"/>
    <n v="0"/>
    <n v="0"/>
    <n v="52429000"/>
  </r>
  <r>
    <x v="3"/>
    <x v="35"/>
    <x v="251"/>
    <x v="11"/>
    <n v="4847000"/>
    <n v="986000"/>
    <n v="0"/>
    <n v="0"/>
    <n v="5833000"/>
  </r>
  <r>
    <x v="3"/>
    <x v="35"/>
    <x v="251"/>
    <x v="380"/>
    <n v="135497000"/>
    <n v="10336000"/>
    <n v="0"/>
    <n v="11262000"/>
    <n v="157095000"/>
  </r>
  <r>
    <x v="3"/>
    <x v="35"/>
    <x v="251"/>
    <x v="381"/>
    <n v="287000"/>
    <n v="307000"/>
    <n v="0"/>
    <n v="0"/>
    <n v="594000"/>
  </r>
  <r>
    <x v="3"/>
    <x v="35"/>
    <x v="251"/>
    <x v="382"/>
    <n v="1257000"/>
    <n v="1893000"/>
    <n v="0"/>
    <n v="0"/>
    <n v="3150000"/>
  </r>
  <r>
    <x v="3"/>
    <x v="35"/>
    <x v="251"/>
    <x v="383"/>
    <n v="13274000"/>
    <n v="734000"/>
    <n v="0"/>
    <n v="0"/>
    <n v="14008000"/>
  </r>
  <r>
    <x v="3"/>
    <x v="35"/>
    <x v="252"/>
    <x v="0"/>
    <n v="33627000"/>
    <n v="16796000"/>
    <n v="0"/>
    <n v="0"/>
    <n v="50423000"/>
  </r>
  <r>
    <x v="3"/>
    <x v="35"/>
    <x v="252"/>
    <x v="380"/>
    <n v="55043000"/>
    <n v="6272000"/>
    <n v="0"/>
    <n v="63640000"/>
    <n v="124955000"/>
  </r>
  <r>
    <x v="3"/>
    <x v="35"/>
    <x v="252"/>
    <x v="381"/>
    <n v="1637000"/>
    <n v="0"/>
    <n v="0"/>
    <n v="0"/>
    <n v="1637000"/>
  </r>
  <r>
    <x v="3"/>
    <x v="35"/>
    <x v="252"/>
    <x v="382"/>
    <n v="369000"/>
    <n v="167000"/>
    <n v="0"/>
    <n v="0"/>
    <n v="536000"/>
  </r>
  <r>
    <x v="3"/>
    <x v="35"/>
    <x v="252"/>
    <x v="383"/>
    <n v="621000"/>
    <n v="22000"/>
    <n v="0"/>
    <n v="0"/>
    <n v="643000"/>
  </r>
  <r>
    <x v="3"/>
    <x v="35"/>
    <x v="253"/>
    <x v="0"/>
    <n v="143803000"/>
    <n v="56320000"/>
    <n v="0"/>
    <n v="0"/>
    <n v="200123000"/>
  </r>
  <r>
    <x v="3"/>
    <x v="35"/>
    <x v="253"/>
    <x v="11"/>
    <n v="15469000"/>
    <n v="7443000"/>
    <n v="0"/>
    <n v="0"/>
    <n v="22912000"/>
  </r>
  <r>
    <x v="3"/>
    <x v="35"/>
    <x v="253"/>
    <x v="380"/>
    <n v="526572000"/>
    <n v="84987000"/>
    <n v="0"/>
    <n v="135000000"/>
    <n v="746559000"/>
  </r>
  <r>
    <x v="3"/>
    <x v="35"/>
    <x v="253"/>
    <x v="381"/>
    <n v="36579000"/>
    <n v="3906000"/>
    <n v="0"/>
    <n v="0"/>
    <n v="40485000"/>
  </r>
  <r>
    <x v="3"/>
    <x v="35"/>
    <x v="253"/>
    <x v="382"/>
    <n v="5210000"/>
    <n v="7357000"/>
    <n v="0"/>
    <n v="0"/>
    <n v="12567000"/>
  </r>
  <r>
    <x v="3"/>
    <x v="35"/>
    <x v="253"/>
    <x v="383"/>
    <n v="3068000"/>
    <n v="1822000"/>
    <n v="0"/>
    <n v="0"/>
    <n v="4890000"/>
  </r>
  <r>
    <x v="3"/>
    <x v="35"/>
    <x v="254"/>
    <x v="0"/>
    <n v="73814000"/>
    <n v="34027000"/>
    <n v="0"/>
    <n v="0"/>
    <n v="107841000"/>
  </r>
  <r>
    <x v="3"/>
    <x v="35"/>
    <x v="254"/>
    <x v="11"/>
    <n v="0"/>
    <n v="0"/>
    <n v="0"/>
    <n v="19000000"/>
    <n v="19000000"/>
  </r>
  <r>
    <x v="3"/>
    <x v="35"/>
    <x v="254"/>
    <x v="380"/>
    <n v="132422000"/>
    <n v="13306000"/>
    <n v="0"/>
    <n v="201000000"/>
    <n v="346728000"/>
  </r>
  <r>
    <x v="3"/>
    <x v="35"/>
    <x v="254"/>
    <x v="381"/>
    <n v="1000000"/>
    <n v="490000"/>
    <n v="0"/>
    <n v="0"/>
    <n v="1490000"/>
  </r>
  <r>
    <x v="3"/>
    <x v="35"/>
    <x v="254"/>
    <x v="382"/>
    <n v="200000"/>
    <n v="348000"/>
    <n v="0"/>
    <n v="0"/>
    <n v="548000"/>
  </r>
  <r>
    <x v="3"/>
    <x v="35"/>
    <x v="254"/>
    <x v="383"/>
    <n v="160000"/>
    <n v="249000"/>
    <n v="0"/>
    <n v="0"/>
    <n v="409000"/>
  </r>
  <r>
    <x v="3"/>
    <x v="35"/>
    <x v="255"/>
    <x v="0"/>
    <n v="35568000"/>
    <n v="29105000"/>
    <n v="0"/>
    <n v="0"/>
    <n v="64673000"/>
  </r>
  <r>
    <x v="3"/>
    <x v="35"/>
    <x v="255"/>
    <x v="380"/>
    <n v="79412000"/>
    <n v="29023000"/>
    <n v="0"/>
    <n v="89088000"/>
    <n v="197523000"/>
  </r>
  <r>
    <x v="3"/>
    <x v="35"/>
    <x v="255"/>
    <x v="381"/>
    <n v="746000"/>
    <n v="1263000"/>
    <n v="0"/>
    <n v="0"/>
    <n v="2009000"/>
  </r>
  <r>
    <x v="3"/>
    <x v="35"/>
    <x v="255"/>
    <x v="382"/>
    <n v="912000"/>
    <n v="1343000"/>
    <n v="0"/>
    <n v="0"/>
    <n v="2255000"/>
  </r>
  <r>
    <x v="3"/>
    <x v="35"/>
    <x v="255"/>
    <x v="383"/>
    <n v="927000"/>
    <n v="1147000"/>
    <n v="0"/>
    <n v="0"/>
    <n v="2074000"/>
  </r>
  <r>
    <x v="3"/>
    <x v="35"/>
    <x v="256"/>
    <x v="0"/>
    <n v="102071000"/>
    <n v="58037000"/>
    <n v="0"/>
    <n v="0"/>
    <n v="160108000"/>
  </r>
  <r>
    <x v="3"/>
    <x v="35"/>
    <x v="256"/>
    <x v="11"/>
    <n v="1585000"/>
    <n v="0"/>
    <n v="0"/>
    <n v="45000000"/>
    <n v="46585000"/>
  </r>
  <r>
    <x v="3"/>
    <x v="35"/>
    <x v="256"/>
    <x v="380"/>
    <n v="141615000"/>
    <n v="12063000"/>
    <n v="0"/>
    <n v="184800000"/>
    <n v="338478000"/>
  </r>
  <r>
    <x v="3"/>
    <x v="35"/>
    <x v="256"/>
    <x v="381"/>
    <n v="9301000"/>
    <n v="437000"/>
    <n v="0"/>
    <n v="0"/>
    <n v="9738000"/>
  </r>
  <r>
    <x v="3"/>
    <x v="35"/>
    <x v="256"/>
    <x v="382"/>
    <n v="3220000"/>
    <n v="706000"/>
    <n v="0"/>
    <n v="0"/>
    <n v="3926000"/>
  </r>
  <r>
    <x v="3"/>
    <x v="35"/>
    <x v="256"/>
    <x v="383"/>
    <n v="1464000"/>
    <n v="514000"/>
    <n v="0"/>
    <n v="0"/>
    <n v="1978000"/>
  </r>
  <r>
    <x v="3"/>
    <x v="35"/>
    <x v="257"/>
    <x v="0"/>
    <n v="79486000"/>
    <n v="40613000"/>
    <n v="0"/>
    <n v="0"/>
    <n v="120099000"/>
  </r>
  <r>
    <x v="3"/>
    <x v="35"/>
    <x v="257"/>
    <x v="11"/>
    <n v="6445000"/>
    <n v="1981000"/>
    <n v="0"/>
    <n v="7000000"/>
    <n v="15426000"/>
  </r>
  <r>
    <x v="3"/>
    <x v="35"/>
    <x v="257"/>
    <x v="380"/>
    <n v="211320000"/>
    <n v="51459000"/>
    <n v="0"/>
    <n v="35000000"/>
    <n v="297779000"/>
  </r>
  <r>
    <x v="3"/>
    <x v="35"/>
    <x v="257"/>
    <x v="381"/>
    <n v="21476000"/>
    <n v="986000"/>
    <n v="0"/>
    <n v="0"/>
    <n v="22462000"/>
  </r>
  <r>
    <x v="3"/>
    <x v="35"/>
    <x v="257"/>
    <x v="382"/>
    <n v="8369000"/>
    <n v="1560000"/>
    <n v="0"/>
    <n v="0"/>
    <n v="9929000"/>
  </r>
  <r>
    <x v="3"/>
    <x v="35"/>
    <x v="257"/>
    <x v="383"/>
    <n v="1508000"/>
    <n v="1187000"/>
    <n v="0"/>
    <n v="0"/>
    <n v="2695000"/>
  </r>
  <r>
    <x v="3"/>
    <x v="35"/>
    <x v="258"/>
    <x v="0"/>
    <n v="25831000"/>
    <n v="14164000"/>
    <n v="0"/>
    <n v="0"/>
    <n v="39995000"/>
  </r>
  <r>
    <x v="3"/>
    <x v="35"/>
    <x v="258"/>
    <x v="11"/>
    <n v="0"/>
    <n v="1137000"/>
    <n v="0"/>
    <n v="0"/>
    <n v="1137000"/>
  </r>
  <r>
    <x v="3"/>
    <x v="35"/>
    <x v="258"/>
    <x v="380"/>
    <n v="62174000"/>
    <n v="7109000"/>
    <n v="0"/>
    <n v="140685000"/>
    <n v="209968000"/>
  </r>
  <r>
    <x v="3"/>
    <x v="35"/>
    <x v="258"/>
    <x v="381"/>
    <n v="2049000"/>
    <n v="412000"/>
    <n v="0"/>
    <n v="0"/>
    <n v="2461000"/>
  </r>
  <r>
    <x v="3"/>
    <x v="35"/>
    <x v="258"/>
    <x v="382"/>
    <n v="573000"/>
    <n v="0"/>
    <n v="0"/>
    <n v="0"/>
    <n v="573000"/>
  </r>
  <r>
    <x v="3"/>
    <x v="35"/>
    <x v="258"/>
    <x v="383"/>
    <n v="592000"/>
    <n v="0"/>
    <n v="0"/>
    <n v="0"/>
    <n v="592000"/>
  </r>
  <r>
    <x v="3"/>
    <x v="35"/>
    <x v="259"/>
    <x v="0"/>
    <n v="65059000"/>
    <n v="31038000"/>
    <n v="0"/>
    <n v="0"/>
    <n v="96097000"/>
  </r>
  <r>
    <x v="3"/>
    <x v="35"/>
    <x v="259"/>
    <x v="11"/>
    <n v="0"/>
    <n v="0"/>
    <n v="0"/>
    <n v="82090000"/>
    <n v="82090000"/>
  </r>
  <r>
    <x v="3"/>
    <x v="35"/>
    <x v="259"/>
    <x v="380"/>
    <n v="166283000"/>
    <n v="19831000"/>
    <n v="0"/>
    <n v="49000000"/>
    <n v="235114000"/>
  </r>
  <r>
    <x v="3"/>
    <x v="35"/>
    <x v="259"/>
    <x v="381"/>
    <n v="0"/>
    <n v="1165000"/>
    <n v="0"/>
    <n v="0"/>
    <n v="1165000"/>
  </r>
  <r>
    <x v="3"/>
    <x v="35"/>
    <x v="259"/>
    <x v="382"/>
    <n v="0"/>
    <n v="9353000"/>
    <n v="0"/>
    <n v="0"/>
    <n v="9353000"/>
  </r>
  <r>
    <x v="3"/>
    <x v="35"/>
    <x v="259"/>
    <x v="383"/>
    <n v="0"/>
    <n v="859000"/>
    <n v="0"/>
    <n v="0"/>
    <n v="859000"/>
  </r>
  <r>
    <x v="3"/>
    <x v="35"/>
    <x v="260"/>
    <x v="0"/>
    <n v="50364000"/>
    <n v="33461000"/>
    <n v="0"/>
    <n v="0"/>
    <n v="83825000"/>
  </r>
  <r>
    <x v="3"/>
    <x v="35"/>
    <x v="260"/>
    <x v="11"/>
    <n v="252000"/>
    <n v="293000"/>
    <n v="0"/>
    <n v="0"/>
    <n v="545000"/>
  </r>
  <r>
    <x v="3"/>
    <x v="35"/>
    <x v="260"/>
    <x v="380"/>
    <n v="142943000"/>
    <n v="23779000"/>
    <n v="0"/>
    <n v="81000000"/>
    <n v="247722000"/>
  </r>
  <r>
    <x v="3"/>
    <x v="35"/>
    <x v="260"/>
    <x v="381"/>
    <n v="20085000"/>
    <n v="327000"/>
    <n v="0"/>
    <n v="0"/>
    <n v="20412000"/>
  </r>
  <r>
    <x v="3"/>
    <x v="35"/>
    <x v="260"/>
    <x v="382"/>
    <n v="252000"/>
    <n v="386000"/>
    <n v="0"/>
    <n v="0"/>
    <n v="638000"/>
  </r>
  <r>
    <x v="3"/>
    <x v="35"/>
    <x v="260"/>
    <x v="383"/>
    <n v="0"/>
    <n v="402000"/>
    <n v="0"/>
    <n v="0"/>
    <n v="402000"/>
  </r>
  <r>
    <x v="3"/>
    <x v="35"/>
    <x v="261"/>
    <x v="0"/>
    <n v="75420000"/>
    <n v="9469000"/>
    <n v="0"/>
    <n v="0"/>
    <n v="84889000"/>
  </r>
  <r>
    <x v="3"/>
    <x v="35"/>
    <x v="261"/>
    <x v="11"/>
    <n v="6017000"/>
    <n v="6149000"/>
    <n v="0"/>
    <n v="27000000"/>
    <n v="39166000"/>
  </r>
  <r>
    <x v="3"/>
    <x v="35"/>
    <x v="261"/>
    <x v="380"/>
    <n v="221181000"/>
    <n v="28854000"/>
    <n v="0"/>
    <n v="20000000"/>
    <n v="270035000"/>
  </r>
  <r>
    <x v="3"/>
    <x v="35"/>
    <x v="261"/>
    <x v="381"/>
    <n v="3187000"/>
    <n v="2692000"/>
    <n v="0"/>
    <n v="0"/>
    <n v="5879000"/>
  </r>
  <r>
    <x v="3"/>
    <x v="35"/>
    <x v="261"/>
    <x v="382"/>
    <n v="702000"/>
    <n v="2160000"/>
    <n v="0"/>
    <n v="10000000"/>
    <n v="12862000"/>
  </r>
  <r>
    <x v="3"/>
    <x v="35"/>
    <x v="261"/>
    <x v="383"/>
    <n v="766000"/>
    <n v="1878000"/>
    <n v="0"/>
    <n v="0"/>
    <n v="2644000"/>
  </r>
  <r>
    <x v="3"/>
    <x v="35"/>
    <x v="262"/>
    <x v="0"/>
    <n v="138125000"/>
    <n v="12716000"/>
    <n v="0"/>
    <n v="0"/>
    <n v="150841000"/>
  </r>
  <r>
    <x v="3"/>
    <x v="35"/>
    <x v="262"/>
    <x v="11"/>
    <n v="14019000"/>
    <n v="1946000"/>
    <n v="0"/>
    <n v="0"/>
    <n v="15965000"/>
  </r>
  <r>
    <x v="3"/>
    <x v="35"/>
    <x v="262"/>
    <x v="380"/>
    <n v="416473000"/>
    <n v="17796000"/>
    <n v="0"/>
    <n v="63530000"/>
    <n v="497799000"/>
  </r>
  <r>
    <x v="3"/>
    <x v="35"/>
    <x v="262"/>
    <x v="381"/>
    <n v="654000"/>
    <n v="2049000"/>
    <n v="0"/>
    <n v="0"/>
    <n v="2703000"/>
  </r>
  <r>
    <x v="3"/>
    <x v="35"/>
    <x v="262"/>
    <x v="382"/>
    <n v="2215000"/>
    <n v="2262000"/>
    <n v="0"/>
    <n v="0"/>
    <n v="4477000"/>
  </r>
  <r>
    <x v="3"/>
    <x v="35"/>
    <x v="262"/>
    <x v="383"/>
    <n v="3145000"/>
    <n v="2054000"/>
    <n v="0"/>
    <n v="0"/>
    <n v="5199000"/>
  </r>
  <r>
    <x v="3"/>
    <x v="35"/>
    <x v="263"/>
    <x v="0"/>
    <n v="40015000"/>
    <n v="13007000"/>
    <n v="0"/>
    <n v="0"/>
    <n v="53022000"/>
  </r>
  <r>
    <x v="3"/>
    <x v="35"/>
    <x v="263"/>
    <x v="11"/>
    <s v=".."/>
    <s v=".."/>
    <s v=".."/>
    <s v=".."/>
    <s v=".."/>
  </r>
  <r>
    <x v="3"/>
    <x v="35"/>
    <x v="263"/>
    <x v="380"/>
    <n v="185642000"/>
    <n v="39259000"/>
    <n v="0"/>
    <n v="70000000"/>
    <n v="294901000"/>
  </r>
  <r>
    <x v="3"/>
    <x v="35"/>
    <x v="263"/>
    <x v="382"/>
    <n v="0"/>
    <n v="2032000"/>
    <n v="0"/>
    <n v="0"/>
    <n v="2032000"/>
  </r>
  <r>
    <x v="3"/>
    <x v="35"/>
    <x v="263"/>
    <x v="383"/>
    <n v="0"/>
    <n v="1051000"/>
    <n v="0"/>
    <n v="0"/>
    <n v="1051000"/>
  </r>
  <r>
    <x v="3"/>
    <x v="35"/>
    <x v="264"/>
    <x v="0"/>
    <n v="23186000"/>
    <n v="6724000"/>
    <n v="0"/>
    <n v="0"/>
    <n v="29910000"/>
  </r>
  <r>
    <x v="3"/>
    <x v="35"/>
    <x v="264"/>
    <x v="11"/>
    <n v="3092000"/>
    <n v="2224000"/>
    <n v="0"/>
    <n v="25000000"/>
    <n v="30316000"/>
  </r>
  <r>
    <x v="3"/>
    <x v="35"/>
    <x v="264"/>
    <x v="380"/>
    <n v="101282000"/>
    <n v="17408000"/>
    <n v="0"/>
    <n v="0"/>
    <n v="118690000"/>
  </r>
  <r>
    <x v="3"/>
    <x v="35"/>
    <x v="264"/>
    <x v="382"/>
    <n v="0"/>
    <n v="1513000"/>
    <n v="0"/>
    <n v="0"/>
    <n v="1513000"/>
  </r>
  <r>
    <x v="3"/>
    <x v="35"/>
    <x v="264"/>
    <x v="383"/>
    <n v="0"/>
    <n v="932000"/>
    <n v="0"/>
    <n v="0"/>
    <n v="932000"/>
  </r>
  <r>
    <x v="3"/>
    <x v="35"/>
    <x v="265"/>
    <x v="0"/>
    <n v="14699000"/>
    <n v="8991000"/>
    <n v="0"/>
    <n v="0"/>
    <n v="23690000"/>
  </r>
  <r>
    <x v="3"/>
    <x v="35"/>
    <x v="265"/>
    <x v="11"/>
    <n v="1201000"/>
    <n v="2519000"/>
    <n v="0"/>
    <n v="0"/>
    <n v="3720000"/>
  </r>
  <r>
    <x v="3"/>
    <x v="35"/>
    <x v="265"/>
    <x v="380"/>
    <n v="42625000"/>
    <n v="10857000"/>
    <n v="0"/>
    <n v="22285000"/>
    <n v="75767000"/>
  </r>
  <r>
    <x v="3"/>
    <x v="35"/>
    <x v="265"/>
    <x v="381"/>
    <s v=".."/>
    <s v=".."/>
    <s v=".."/>
    <s v=".."/>
    <s v=".."/>
  </r>
  <r>
    <x v="3"/>
    <x v="35"/>
    <x v="265"/>
    <x v="382"/>
    <n v="0"/>
    <n v="1235000"/>
    <n v="0"/>
    <n v="220000"/>
    <n v="1455000"/>
  </r>
  <r>
    <x v="3"/>
    <x v="35"/>
    <x v="265"/>
    <x v="383"/>
    <n v="0"/>
    <n v="1354000"/>
    <n v="0"/>
    <n v="0"/>
    <n v="1354000"/>
  </r>
  <r>
    <x v="3"/>
    <x v="35"/>
    <x v="266"/>
    <x v="0"/>
    <n v="45060000"/>
    <n v="11375000"/>
    <n v="0"/>
    <n v="0"/>
    <n v="56435000"/>
  </r>
  <r>
    <x v="3"/>
    <x v="35"/>
    <x v="266"/>
    <x v="11"/>
    <n v="4748000"/>
    <n v="2322000"/>
    <n v="0"/>
    <n v="30000000"/>
    <n v="37070000"/>
  </r>
  <r>
    <x v="3"/>
    <x v="35"/>
    <x v="266"/>
    <x v="380"/>
    <n v="308403000"/>
    <n v="97740000"/>
    <n v="0"/>
    <n v="40000000"/>
    <n v="446143000"/>
  </r>
  <r>
    <x v="3"/>
    <x v="35"/>
    <x v="266"/>
    <x v="381"/>
    <n v="1395000"/>
    <n v="1014000"/>
    <n v="0"/>
    <n v="0"/>
    <n v="2409000"/>
  </r>
  <r>
    <x v="3"/>
    <x v="35"/>
    <x v="266"/>
    <x v="382"/>
    <n v="981000"/>
    <n v="15754000"/>
    <n v="0"/>
    <n v="0"/>
    <n v="16735000"/>
  </r>
  <r>
    <x v="3"/>
    <x v="35"/>
    <x v="266"/>
    <x v="383"/>
    <n v="0"/>
    <n v="996000"/>
    <n v="0"/>
    <n v="0"/>
    <n v="996000"/>
  </r>
  <r>
    <x v="3"/>
    <x v="35"/>
    <x v="267"/>
    <x v="0"/>
    <n v="56673000"/>
    <n v="6054000"/>
    <n v="0"/>
    <n v="0"/>
    <n v="62727000"/>
  </r>
  <r>
    <x v="3"/>
    <x v="35"/>
    <x v="267"/>
    <x v="11"/>
    <n v="5193000"/>
    <n v="1012000"/>
    <n v="0"/>
    <n v="0"/>
    <n v="6205000"/>
  </r>
  <r>
    <x v="3"/>
    <x v="35"/>
    <x v="267"/>
    <x v="380"/>
    <n v="157442000"/>
    <n v="23296000"/>
    <n v="0"/>
    <n v="75000000"/>
    <n v="255738000"/>
  </r>
  <r>
    <x v="3"/>
    <x v="35"/>
    <x v="267"/>
    <x v="382"/>
    <n v="1122000"/>
    <n v="1778000"/>
    <n v="0"/>
    <n v="15000000"/>
    <n v="17900000"/>
  </r>
  <r>
    <x v="3"/>
    <x v="35"/>
    <x v="267"/>
    <x v="383"/>
    <n v="476000"/>
    <n v="1226000"/>
    <n v="0"/>
    <n v="0"/>
    <n v="1702000"/>
  </r>
  <r>
    <x v="3"/>
    <x v="35"/>
    <x v="268"/>
    <x v="0"/>
    <n v="50640000"/>
    <n v="7640000"/>
    <n v="0"/>
    <n v="0"/>
    <n v="58280000"/>
  </r>
  <r>
    <x v="3"/>
    <x v="35"/>
    <x v="268"/>
    <x v="11"/>
    <n v="6001000"/>
    <n v="1857000"/>
    <n v="0"/>
    <n v="0"/>
    <n v="7858000"/>
  </r>
  <r>
    <x v="3"/>
    <x v="35"/>
    <x v="268"/>
    <x v="380"/>
    <n v="223975000"/>
    <n v="21000000"/>
    <n v="0"/>
    <n v="49000000"/>
    <n v="293975000"/>
  </r>
  <r>
    <x v="3"/>
    <x v="35"/>
    <x v="268"/>
    <x v="381"/>
    <n v="300000"/>
    <n v="387000"/>
    <n v="0"/>
    <n v="0"/>
    <n v="687000"/>
  </r>
  <r>
    <x v="3"/>
    <x v="35"/>
    <x v="268"/>
    <x v="382"/>
    <n v="1223000"/>
    <n v="642000"/>
    <n v="0"/>
    <n v="0"/>
    <n v="1865000"/>
  </r>
  <r>
    <x v="3"/>
    <x v="35"/>
    <x v="268"/>
    <x v="383"/>
    <n v="298000"/>
    <n v="657000"/>
    <n v="0"/>
    <n v="0"/>
    <n v="955000"/>
  </r>
  <r>
    <x v="3"/>
    <x v="35"/>
    <x v="269"/>
    <x v="0"/>
    <n v="22454000"/>
    <n v="6810000"/>
    <n v="0"/>
    <n v="0"/>
    <n v="29264000"/>
  </r>
  <r>
    <x v="3"/>
    <x v="35"/>
    <x v="269"/>
    <x v="11"/>
    <n v="1762000"/>
    <n v="60000"/>
    <n v="0"/>
    <n v="0"/>
    <n v="1822000"/>
  </r>
  <r>
    <x v="3"/>
    <x v="35"/>
    <x v="269"/>
    <x v="380"/>
    <n v="64968000"/>
    <n v="12097000"/>
    <n v="0"/>
    <n v="70000000"/>
    <n v="147065000"/>
  </r>
  <r>
    <x v="3"/>
    <x v="35"/>
    <x v="269"/>
    <x v="381"/>
    <s v=".."/>
    <s v=".."/>
    <s v=".."/>
    <s v=".."/>
    <s v=".."/>
  </r>
  <r>
    <x v="3"/>
    <x v="35"/>
    <x v="269"/>
    <x v="382"/>
    <n v="0"/>
    <n v="1061000"/>
    <n v="0"/>
    <n v="0"/>
    <n v="1061000"/>
  </r>
  <r>
    <x v="3"/>
    <x v="35"/>
    <x v="269"/>
    <x v="383"/>
    <n v="0"/>
    <n v="187000"/>
    <n v="0"/>
    <n v="0"/>
    <n v="187000"/>
  </r>
  <r>
    <x v="3"/>
    <x v="35"/>
    <x v="270"/>
    <x v="0"/>
    <n v="26052000"/>
    <n v="7272000"/>
    <n v="0"/>
    <n v="0"/>
    <n v="33324000"/>
  </r>
  <r>
    <x v="3"/>
    <x v="35"/>
    <x v="270"/>
    <x v="11"/>
    <n v="3487000"/>
    <n v="1831000"/>
    <n v="0"/>
    <n v="41650000"/>
    <n v="46968000"/>
  </r>
  <r>
    <x v="3"/>
    <x v="35"/>
    <x v="270"/>
    <x v="380"/>
    <n v="178245000"/>
    <n v="23584000"/>
    <n v="0"/>
    <n v="112500000"/>
    <n v="314329000"/>
  </r>
  <r>
    <x v="3"/>
    <x v="35"/>
    <x v="270"/>
    <x v="381"/>
    <n v="611000"/>
    <n v="343000"/>
    <n v="0"/>
    <n v="0"/>
    <n v="954000"/>
  </r>
  <r>
    <x v="3"/>
    <x v="35"/>
    <x v="270"/>
    <x v="382"/>
    <n v="683000"/>
    <n v="657000"/>
    <n v="0"/>
    <n v="3000000"/>
    <n v="4340000"/>
  </r>
  <r>
    <x v="3"/>
    <x v="35"/>
    <x v="270"/>
    <x v="383"/>
    <n v="0"/>
    <n v="545000"/>
    <n v="0"/>
    <n v="0"/>
    <n v="545000"/>
  </r>
  <r>
    <x v="3"/>
    <x v="35"/>
    <x v="271"/>
    <x v="0"/>
    <n v="81179000"/>
    <n v="15918000"/>
    <n v="0"/>
    <n v="0"/>
    <n v="97097000"/>
  </r>
  <r>
    <x v="3"/>
    <x v="35"/>
    <x v="271"/>
    <x v="11"/>
    <n v="9328000"/>
    <n v="530000"/>
    <n v="0"/>
    <n v="23995000"/>
    <n v="33853000"/>
  </r>
  <r>
    <x v="3"/>
    <x v="35"/>
    <x v="271"/>
    <x v="380"/>
    <n v="455658000"/>
    <n v="90819000"/>
    <n v="0"/>
    <n v="72600000"/>
    <n v="619077000"/>
  </r>
  <r>
    <x v="3"/>
    <x v="35"/>
    <x v="271"/>
    <x v="381"/>
    <n v="500000"/>
    <n v="3696000"/>
    <n v="0"/>
    <n v="0"/>
    <n v="4196000"/>
  </r>
  <r>
    <x v="3"/>
    <x v="35"/>
    <x v="271"/>
    <x v="382"/>
    <n v="2252000"/>
    <n v="12408000"/>
    <n v="0"/>
    <n v="8000000"/>
    <n v="22660000"/>
  </r>
  <r>
    <x v="3"/>
    <x v="35"/>
    <x v="271"/>
    <x v="383"/>
    <n v="1308000"/>
    <n v="5752000"/>
    <n v="0"/>
    <n v="0"/>
    <n v="7060000"/>
  </r>
  <r>
    <x v="3"/>
    <x v="35"/>
    <x v="271"/>
    <x v="384"/>
    <n v="409409000"/>
    <n v="49651000"/>
    <n v="0"/>
    <n v="0"/>
    <n v="459060000"/>
  </r>
  <r>
    <x v="3"/>
    <x v="35"/>
    <x v="272"/>
    <x v="0"/>
    <n v="62856000"/>
    <n v="11630000"/>
    <n v="0"/>
    <n v="0"/>
    <n v="74486000"/>
  </r>
  <r>
    <x v="3"/>
    <x v="35"/>
    <x v="272"/>
    <x v="11"/>
    <n v="3679000"/>
    <n v="1764000"/>
    <n v="0"/>
    <n v="0"/>
    <n v="5443000"/>
  </r>
  <r>
    <x v="3"/>
    <x v="35"/>
    <x v="272"/>
    <x v="380"/>
    <n v="210967000"/>
    <n v="15187000"/>
    <n v="0"/>
    <n v="10000000"/>
    <n v="236154000"/>
  </r>
  <r>
    <x v="3"/>
    <x v="35"/>
    <x v="272"/>
    <x v="381"/>
    <n v="500000"/>
    <n v="851000"/>
    <n v="0"/>
    <n v="0"/>
    <n v="1351000"/>
  </r>
  <r>
    <x v="3"/>
    <x v="35"/>
    <x v="272"/>
    <x v="382"/>
    <n v="0"/>
    <n v="2104000"/>
    <n v="0"/>
    <n v="0"/>
    <n v="2104000"/>
  </r>
  <r>
    <x v="3"/>
    <x v="35"/>
    <x v="272"/>
    <x v="383"/>
    <n v="0"/>
    <n v="1779000"/>
    <n v="0"/>
    <n v="0"/>
    <n v="1779000"/>
  </r>
  <r>
    <x v="3"/>
    <x v="35"/>
    <x v="273"/>
    <x v="0"/>
    <n v="64522000"/>
    <n v="30261000"/>
    <n v="0"/>
    <n v="0"/>
    <n v="94783000"/>
  </r>
  <r>
    <x v="3"/>
    <x v="35"/>
    <x v="273"/>
    <x v="11"/>
    <n v="10712000"/>
    <n v="757000"/>
    <n v="0"/>
    <n v="0"/>
    <n v="11469000"/>
  </r>
  <r>
    <x v="3"/>
    <x v="35"/>
    <x v="273"/>
    <x v="380"/>
    <n v="131650000"/>
    <n v="13048000"/>
    <n v="0"/>
    <n v="14000000"/>
    <n v="158698000"/>
  </r>
  <r>
    <x v="3"/>
    <x v="35"/>
    <x v="273"/>
    <x v="381"/>
    <n v="23604000"/>
    <n v="1856000"/>
    <n v="0"/>
    <n v="0"/>
    <n v="25460000"/>
  </r>
  <r>
    <x v="3"/>
    <x v="35"/>
    <x v="273"/>
    <x v="382"/>
    <n v="560000"/>
    <n v="1042000"/>
    <n v="0"/>
    <n v="0"/>
    <n v="1602000"/>
  </r>
  <r>
    <x v="3"/>
    <x v="35"/>
    <x v="273"/>
    <x v="383"/>
    <n v="0"/>
    <n v="2165000"/>
    <n v="0"/>
    <n v="0"/>
    <n v="2165000"/>
  </r>
  <r>
    <x v="3"/>
    <x v="35"/>
    <x v="274"/>
    <x v="0"/>
    <n v="82777000"/>
    <n v="42494000"/>
    <n v="0"/>
    <n v="20000000"/>
    <n v="145271000"/>
  </r>
  <r>
    <x v="3"/>
    <x v="35"/>
    <x v="274"/>
    <x v="11"/>
    <n v="18999000"/>
    <n v="38177000"/>
    <n v="0"/>
    <n v="0"/>
    <n v="57176000"/>
  </r>
  <r>
    <x v="3"/>
    <x v="35"/>
    <x v="274"/>
    <x v="380"/>
    <n v="480439000"/>
    <n v="49538000"/>
    <n v="0"/>
    <n v="85000000"/>
    <n v="614977000"/>
  </r>
  <r>
    <x v="3"/>
    <x v="35"/>
    <x v="274"/>
    <x v="381"/>
    <n v="10133000"/>
    <n v="9370000"/>
    <n v="0"/>
    <n v="0"/>
    <n v="19503000"/>
  </r>
  <r>
    <x v="3"/>
    <x v="35"/>
    <x v="274"/>
    <x v="382"/>
    <n v="764000"/>
    <n v="20595000"/>
    <n v="0"/>
    <n v="0"/>
    <n v="21359000"/>
  </r>
  <r>
    <x v="3"/>
    <x v="35"/>
    <x v="274"/>
    <x v="383"/>
    <n v="1020000"/>
    <n v="14522000"/>
    <n v="0"/>
    <n v="0"/>
    <n v="15542000"/>
  </r>
  <r>
    <x v="3"/>
    <x v="35"/>
    <x v="275"/>
    <x v="0"/>
    <n v="195053000"/>
    <n v="11038000"/>
    <n v="0"/>
    <n v="0"/>
    <n v="206091000"/>
  </r>
  <r>
    <x v="3"/>
    <x v="35"/>
    <x v="275"/>
    <x v="11"/>
    <n v="3122000"/>
    <n v="1440000"/>
    <n v="0"/>
    <n v="0"/>
    <n v="4562000"/>
  </r>
  <r>
    <x v="3"/>
    <x v="35"/>
    <x v="275"/>
    <x v="380"/>
    <n v="162449000"/>
    <n v="38369000"/>
    <n v="0"/>
    <n v="40000000"/>
    <n v="240818000"/>
  </r>
  <r>
    <x v="3"/>
    <x v="35"/>
    <x v="275"/>
    <x v="381"/>
    <n v="2650000"/>
    <n v="969000"/>
    <n v="0"/>
    <n v="0"/>
    <n v="3619000"/>
  </r>
  <r>
    <x v="3"/>
    <x v="35"/>
    <x v="275"/>
    <x v="382"/>
    <n v="27364000"/>
    <n v="2944000"/>
    <n v="0"/>
    <n v="0"/>
    <n v="30308000"/>
  </r>
  <r>
    <x v="3"/>
    <x v="35"/>
    <x v="275"/>
    <x v="383"/>
    <n v="0"/>
    <n v="1703000"/>
    <n v="0"/>
    <n v="0"/>
    <n v="1703000"/>
  </r>
  <r>
    <x v="3"/>
    <x v="35"/>
    <x v="276"/>
    <x v="0"/>
    <n v="18815000"/>
    <n v="6130000"/>
    <n v="0"/>
    <n v="0"/>
    <n v="24945000"/>
  </r>
  <r>
    <x v="3"/>
    <x v="35"/>
    <x v="276"/>
    <x v="380"/>
    <n v="36240000"/>
    <n v="4530000"/>
    <n v="0"/>
    <n v="16000000"/>
    <n v="56770000"/>
  </r>
  <r>
    <x v="3"/>
    <x v="35"/>
    <x v="276"/>
    <x v="382"/>
    <n v="5893000"/>
    <n v="1038000"/>
    <n v="0"/>
    <n v="0"/>
    <n v="6931000"/>
  </r>
  <r>
    <x v="3"/>
    <x v="35"/>
    <x v="277"/>
    <x v="0"/>
    <n v="28990000"/>
    <n v="6060000"/>
    <n v="0"/>
    <n v="0"/>
    <n v="35050000"/>
  </r>
  <r>
    <x v="3"/>
    <x v="35"/>
    <x v="277"/>
    <x v="11"/>
    <n v="0"/>
    <n v="124000"/>
    <n v="0"/>
    <n v="0"/>
    <n v="124000"/>
  </r>
  <r>
    <x v="3"/>
    <x v="35"/>
    <x v="277"/>
    <x v="380"/>
    <n v="119550000"/>
    <n v="9562000"/>
    <n v="0"/>
    <n v="10000000"/>
    <n v="139112000"/>
  </r>
  <r>
    <x v="3"/>
    <x v="35"/>
    <x v="277"/>
    <x v="381"/>
    <n v="0"/>
    <n v="47000"/>
    <n v="0"/>
    <n v="0"/>
    <n v="47000"/>
  </r>
  <r>
    <x v="3"/>
    <x v="35"/>
    <x v="277"/>
    <x v="382"/>
    <n v="303000"/>
    <n v="1627000"/>
    <n v="0"/>
    <n v="0"/>
    <n v="1930000"/>
  </r>
  <r>
    <x v="3"/>
    <x v="35"/>
    <x v="277"/>
    <x v="383"/>
    <n v="0"/>
    <n v="371000"/>
    <n v="0"/>
    <n v="0"/>
    <n v="371000"/>
  </r>
  <r>
    <x v="3"/>
    <x v="35"/>
    <x v="278"/>
    <x v="0"/>
    <n v="44870000"/>
    <n v="9461000"/>
    <n v="0"/>
    <n v="4082000"/>
    <n v="58413000"/>
  </r>
  <r>
    <x v="3"/>
    <x v="35"/>
    <x v="278"/>
    <x v="380"/>
    <n v="263711000"/>
    <n v="25433000"/>
    <n v="0"/>
    <n v="26761000"/>
    <n v="315905000"/>
  </r>
  <r>
    <x v="3"/>
    <x v="35"/>
    <x v="278"/>
    <x v="381"/>
    <n v="1293000"/>
    <n v="385000"/>
    <n v="0"/>
    <n v="40000"/>
    <n v="1718000"/>
  </r>
  <r>
    <x v="3"/>
    <x v="35"/>
    <x v="278"/>
    <x v="382"/>
    <n v="100000"/>
    <n v="4328000"/>
    <n v="0"/>
    <n v="735000"/>
    <n v="5163000"/>
  </r>
  <r>
    <x v="3"/>
    <x v="35"/>
    <x v="278"/>
    <x v="383"/>
    <n v="50000"/>
    <n v="8100000"/>
    <n v="0"/>
    <n v="95000"/>
    <n v="8245000"/>
  </r>
  <r>
    <x v="3"/>
    <x v="35"/>
    <x v="279"/>
    <x v="0"/>
    <n v="65207000"/>
    <n v="13632000"/>
    <n v="0"/>
    <n v="0"/>
    <n v="78839000"/>
  </r>
  <r>
    <x v="3"/>
    <x v="35"/>
    <x v="279"/>
    <x v="11"/>
    <n v="754000"/>
    <n v="0"/>
    <n v="0"/>
    <n v="0"/>
    <n v="754000"/>
  </r>
  <r>
    <x v="3"/>
    <x v="35"/>
    <x v="279"/>
    <x v="380"/>
    <n v="271985000"/>
    <n v="16487000"/>
    <n v="0"/>
    <n v="10000000"/>
    <n v="298472000"/>
  </r>
  <r>
    <x v="3"/>
    <x v="35"/>
    <x v="279"/>
    <x v="381"/>
    <n v="3760000"/>
    <n v="1390000"/>
    <n v="0"/>
    <n v="0"/>
    <n v="5150000"/>
  </r>
  <r>
    <x v="3"/>
    <x v="35"/>
    <x v="279"/>
    <x v="382"/>
    <n v="1883000"/>
    <n v="2049000"/>
    <n v="0"/>
    <n v="0"/>
    <n v="3932000"/>
  </r>
  <r>
    <x v="3"/>
    <x v="35"/>
    <x v="279"/>
    <x v="383"/>
    <n v="2794000"/>
    <n v="285000"/>
    <n v="0"/>
    <n v="0"/>
    <n v="3079000"/>
  </r>
  <r>
    <x v="3"/>
    <x v="35"/>
    <x v="280"/>
    <x v="0"/>
    <n v="29755000"/>
    <n v="21055000"/>
    <n v="0"/>
    <n v="0"/>
    <n v="50810000"/>
  </r>
  <r>
    <x v="3"/>
    <x v="35"/>
    <x v="280"/>
    <x v="11"/>
    <n v="9132000"/>
    <n v="343000"/>
    <n v="0"/>
    <n v="0"/>
    <n v="9475000"/>
  </r>
  <r>
    <x v="3"/>
    <x v="35"/>
    <x v="280"/>
    <x v="380"/>
    <n v="104124000"/>
    <n v="18665000"/>
    <n v="0"/>
    <n v="10000000"/>
    <n v="132789000"/>
  </r>
  <r>
    <x v="3"/>
    <x v="35"/>
    <x v="280"/>
    <x v="381"/>
    <n v="2722000"/>
    <n v="892000"/>
    <n v="0"/>
    <n v="0"/>
    <n v="3614000"/>
  </r>
  <r>
    <x v="3"/>
    <x v="35"/>
    <x v="280"/>
    <x v="382"/>
    <n v="2810000"/>
    <n v="546000"/>
    <n v="0"/>
    <n v="0"/>
    <n v="3356000"/>
  </r>
  <r>
    <x v="3"/>
    <x v="35"/>
    <x v="280"/>
    <x v="383"/>
    <n v="3938000"/>
    <n v="624000"/>
    <n v="0"/>
    <n v="0"/>
    <n v="4562000"/>
  </r>
  <r>
    <x v="3"/>
    <x v="35"/>
    <x v="281"/>
    <x v="0"/>
    <n v="40250000"/>
    <n v="3869000"/>
    <n v="0"/>
    <n v="0"/>
    <n v="44119000"/>
  </r>
  <r>
    <x v="3"/>
    <x v="35"/>
    <x v="281"/>
    <x v="11"/>
    <n v="0"/>
    <n v="1824000"/>
    <n v="0"/>
    <n v="0"/>
    <n v="1824000"/>
  </r>
  <r>
    <x v="3"/>
    <x v="35"/>
    <x v="281"/>
    <x v="380"/>
    <n v="93740000"/>
    <n v="10282000"/>
    <n v="0"/>
    <n v="10000000"/>
    <n v="114022000"/>
  </r>
  <r>
    <x v="3"/>
    <x v="35"/>
    <x v="281"/>
    <x v="381"/>
    <n v="0"/>
    <n v="193000"/>
    <n v="0"/>
    <n v="0"/>
    <n v="193000"/>
  </r>
  <r>
    <x v="3"/>
    <x v="35"/>
    <x v="281"/>
    <x v="382"/>
    <n v="0"/>
    <n v="606000"/>
    <n v="0"/>
    <n v="0"/>
    <n v="606000"/>
  </r>
  <r>
    <x v="3"/>
    <x v="35"/>
    <x v="281"/>
    <x v="383"/>
    <n v="3886000"/>
    <n v="522000"/>
    <n v="0"/>
    <n v="0"/>
    <n v="4408000"/>
  </r>
  <r>
    <x v="3"/>
    <x v="35"/>
    <x v="282"/>
    <x v="0"/>
    <n v="44915000"/>
    <n v="5970000"/>
    <n v="0"/>
    <n v="0"/>
    <n v="50885000"/>
  </r>
  <r>
    <x v="3"/>
    <x v="35"/>
    <x v="282"/>
    <x v="11"/>
    <n v="301000"/>
    <n v="1931000"/>
    <n v="0"/>
    <n v="0"/>
    <n v="2232000"/>
  </r>
  <r>
    <x v="3"/>
    <x v="35"/>
    <x v="282"/>
    <x v="380"/>
    <n v="94773000"/>
    <n v="16996000"/>
    <n v="0"/>
    <n v="36000000"/>
    <n v="147769000"/>
  </r>
  <r>
    <x v="3"/>
    <x v="35"/>
    <x v="282"/>
    <x v="382"/>
    <n v="751000"/>
    <n v="1073000"/>
    <n v="0"/>
    <n v="0"/>
    <n v="1824000"/>
  </r>
  <r>
    <x v="3"/>
    <x v="35"/>
    <x v="282"/>
    <x v="383"/>
    <n v="0"/>
    <n v="419000"/>
    <n v="0"/>
    <n v="0"/>
    <n v="419000"/>
  </r>
  <r>
    <x v="3"/>
    <x v="35"/>
    <x v="283"/>
    <x v="0"/>
    <n v="40064000"/>
    <n v="5490000"/>
    <n v="0"/>
    <n v="0"/>
    <n v="45554000"/>
  </r>
  <r>
    <x v="3"/>
    <x v="35"/>
    <x v="283"/>
    <x v="11"/>
    <n v="4179000"/>
    <n v="529000"/>
    <n v="0"/>
    <n v="0"/>
    <n v="4708000"/>
  </r>
  <r>
    <x v="3"/>
    <x v="35"/>
    <x v="283"/>
    <x v="380"/>
    <n v="147135000"/>
    <n v="21361000"/>
    <n v="0"/>
    <n v="10000000"/>
    <n v="178496000"/>
  </r>
  <r>
    <x v="3"/>
    <x v="35"/>
    <x v="283"/>
    <x v="381"/>
    <n v="3680000"/>
    <n v="770000"/>
    <n v="0"/>
    <n v="0"/>
    <n v="4450000"/>
  </r>
  <r>
    <x v="3"/>
    <x v="35"/>
    <x v="283"/>
    <x v="382"/>
    <n v="0"/>
    <n v="5814000"/>
    <n v="0"/>
    <n v="0"/>
    <n v="5814000"/>
  </r>
  <r>
    <x v="3"/>
    <x v="35"/>
    <x v="283"/>
    <x v="383"/>
    <n v="0"/>
    <n v="260000"/>
    <n v="0"/>
    <n v="0"/>
    <n v="260000"/>
  </r>
  <r>
    <x v="3"/>
    <x v="35"/>
    <x v="284"/>
    <x v="0"/>
    <n v="46971000"/>
    <n v="10616000"/>
    <n v="0"/>
    <n v="0"/>
    <n v="57587000"/>
  </r>
  <r>
    <x v="3"/>
    <x v="35"/>
    <x v="284"/>
    <x v="11"/>
    <n v="0"/>
    <n v="959000"/>
    <n v="0"/>
    <n v="0"/>
    <n v="959000"/>
  </r>
  <r>
    <x v="3"/>
    <x v="35"/>
    <x v="284"/>
    <x v="380"/>
    <n v="180430000"/>
    <n v="30411000"/>
    <n v="0"/>
    <n v="10000000"/>
    <n v="220841000"/>
  </r>
  <r>
    <x v="3"/>
    <x v="35"/>
    <x v="284"/>
    <x v="381"/>
    <n v="0"/>
    <n v="540000"/>
    <n v="0"/>
    <n v="0"/>
    <n v="540000"/>
  </r>
  <r>
    <x v="3"/>
    <x v="35"/>
    <x v="284"/>
    <x v="382"/>
    <n v="298000"/>
    <n v="8551000"/>
    <n v="0"/>
    <n v="0"/>
    <n v="8849000"/>
  </r>
  <r>
    <x v="3"/>
    <x v="35"/>
    <x v="284"/>
    <x v="383"/>
    <n v="0"/>
    <n v="2426000"/>
    <n v="0"/>
    <n v="0"/>
    <n v="2426000"/>
  </r>
  <r>
    <x v="3"/>
    <x v="35"/>
    <x v="285"/>
    <x v="0"/>
    <n v="98202000"/>
    <n v="14381000"/>
    <n v="0"/>
    <n v="0"/>
    <n v="112583000"/>
  </r>
  <r>
    <x v="3"/>
    <x v="35"/>
    <x v="285"/>
    <x v="11"/>
    <n v="7607000"/>
    <n v="2903000"/>
    <n v="0"/>
    <n v="0"/>
    <n v="10510000"/>
  </r>
  <r>
    <x v="3"/>
    <x v="35"/>
    <x v="285"/>
    <x v="380"/>
    <n v="261706000"/>
    <n v="32947000"/>
    <n v="0"/>
    <n v="147000000"/>
    <n v="441653000"/>
  </r>
  <r>
    <x v="3"/>
    <x v="35"/>
    <x v="285"/>
    <x v="381"/>
    <n v="5377000"/>
    <n v="90000"/>
    <n v="0"/>
    <n v="0"/>
    <n v="5467000"/>
  </r>
  <r>
    <x v="3"/>
    <x v="35"/>
    <x v="285"/>
    <x v="382"/>
    <n v="9622000"/>
    <n v="4576000"/>
    <n v="0"/>
    <n v="0"/>
    <n v="14198000"/>
  </r>
  <r>
    <x v="3"/>
    <x v="35"/>
    <x v="285"/>
    <x v="383"/>
    <n v="5840000"/>
    <n v="2665000"/>
    <n v="0"/>
    <n v="0"/>
    <n v="8505000"/>
  </r>
  <r>
    <x v="3"/>
    <x v="35"/>
    <x v="286"/>
    <x v="0"/>
    <n v="132478000"/>
    <n v="27413000"/>
    <n v="0"/>
    <n v="0"/>
    <n v="159891000"/>
  </r>
  <r>
    <x v="3"/>
    <x v="35"/>
    <x v="286"/>
    <x v="11"/>
    <n v="19638000"/>
    <n v="1717000"/>
    <n v="0"/>
    <n v="42800000"/>
    <n v="64155000"/>
  </r>
  <r>
    <x v="3"/>
    <x v="35"/>
    <x v="286"/>
    <x v="380"/>
    <n v="330254000"/>
    <n v="68491000"/>
    <n v="0"/>
    <n v="0"/>
    <n v="398745000"/>
  </r>
  <r>
    <x v="3"/>
    <x v="35"/>
    <x v="286"/>
    <x v="381"/>
    <n v="10537000"/>
    <n v="2251000"/>
    <n v="0"/>
    <n v="0"/>
    <n v="12788000"/>
  </r>
  <r>
    <x v="3"/>
    <x v="35"/>
    <x v="286"/>
    <x v="382"/>
    <n v="51506000"/>
    <n v="35488000"/>
    <n v="0"/>
    <n v="2317000"/>
    <n v="89311000"/>
  </r>
  <r>
    <x v="3"/>
    <x v="35"/>
    <x v="286"/>
    <x v="383"/>
    <n v="8226000"/>
    <n v="9866000"/>
    <n v="0"/>
    <n v="0"/>
    <n v="18092000"/>
  </r>
  <r>
    <x v="3"/>
    <x v="35"/>
    <x v="287"/>
    <x v="0"/>
    <n v="20768000"/>
    <n v="12617000"/>
    <n v="0"/>
    <n v="0"/>
    <n v="33385000"/>
  </r>
  <r>
    <x v="3"/>
    <x v="35"/>
    <x v="287"/>
    <x v="380"/>
    <n v="46227000"/>
    <n v="14910000"/>
    <n v="0"/>
    <n v="10000000"/>
    <n v="71137000"/>
  </r>
  <r>
    <x v="3"/>
    <x v="35"/>
    <x v="287"/>
    <x v="382"/>
    <n v="0"/>
    <n v="552000"/>
    <n v="0"/>
    <n v="0"/>
    <n v="552000"/>
  </r>
  <r>
    <x v="3"/>
    <x v="35"/>
    <x v="287"/>
    <x v="383"/>
    <n v="0"/>
    <n v="529000"/>
    <n v="0"/>
    <n v="0"/>
    <n v="529000"/>
  </r>
  <r>
    <x v="3"/>
    <x v="35"/>
    <x v="288"/>
    <x v="0"/>
    <n v="54996000"/>
    <n v="13569000"/>
    <n v="0"/>
    <n v="0"/>
    <n v="68565000"/>
  </r>
  <r>
    <x v="3"/>
    <x v="35"/>
    <x v="288"/>
    <x v="380"/>
    <n v="103203000"/>
    <n v="8294000"/>
    <n v="0"/>
    <n v="21000000"/>
    <n v="132497000"/>
  </r>
  <r>
    <x v="3"/>
    <x v="35"/>
    <x v="288"/>
    <x v="382"/>
    <n v="300000"/>
    <n v="2584000"/>
    <n v="0"/>
    <n v="0"/>
    <n v="2884000"/>
  </r>
  <r>
    <x v="3"/>
    <x v="35"/>
    <x v="288"/>
    <x v="383"/>
    <n v="400000"/>
    <n v="927000"/>
    <n v="0"/>
    <n v="0"/>
    <n v="1327000"/>
  </r>
  <r>
    <x v="3"/>
    <x v="35"/>
    <x v="289"/>
    <x v="0"/>
    <n v="65863000"/>
    <n v="9908000"/>
    <n v="0"/>
    <n v="0"/>
    <n v="75771000"/>
  </r>
  <r>
    <x v="3"/>
    <x v="35"/>
    <x v="289"/>
    <x v="380"/>
    <n v="222323000"/>
    <n v="18569000"/>
    <n v="0"/>
    <n v="43585000"/>
    <n v="284477000"/>
  </r>
  <r>
    <x v="3"/>
    <x v="35"/>
    <x v="289"/>
    <x v="382"/>
    <n v="0"/>
    <n v="4053000"/>
    <n v="0"/>
    <n v="0"/>
    <n v="4053000"/>
  </r>
  <r>
    <x v="3"/>
    <x v="35"/>
    <x v="289"/>
    <x v="383"/>
    <n v="0"/>
    <n v="2338000"/>
    <n v="0"/>
    <n v="0"/>
    <n v="2338000"/>
  </r>
  <r>
    <x v="3"/>
    <x v="35"/>
    <x v="290"/>
    <x v="0"/>
    <n v="185058000"/>
    <n v="56399000"/>
    <n v="0"/>
    <n v="0"/>
    <n v="241457000"/>
  </r>
  <r>
    <x v="3"/>
    <x v="35"/>
    <x v="290"/>
    <x v="11"/>
    <n v="1892000"/>
    <n v="30000"/>
    <n v="0"/>
    <n v="0"/>
    <n v="1922000"/>
  </r>
  <r>
    <x v="3"/>
    <x v="35"/>
    <x v="290"/>
    <x v="380"/>
    <n v="314683000"/>
    <n v="27902000"/>
    <n v="0"/>
    <n v="10000000"/>
    <n v="352585000"/>
  </r>
  <r>
    <x v="3"/>
    <x v="35"/>
    <x v="290"/>
    <x v="382"/>
    <n v="5624000"/>
    <n v="5419000"/>
    <n v="0"/>
    <n v="0"/>
    <n v="11043000"/>
  </r>
  <r>
    <x v="3"/>
    <x v="35"/>
    <x v="290"/>
    <x v="383"/>
    <n v="2604000"/>
    <n v="2530000"/>
    <n v="0"/>
    <n v="0"/>
    <n v="5134000"/>
  </r>
  <r>
    <x v="3"/>
    <x v="35"/>
    <x v="291"/>
    <x v="0"/>
    <n v="30797000"/>
    <n v="39399000"/>
    <n v="0"/>
    <n v="0"/>
    <n v="70196000"/>
  </r>
  <r>
    <x v="3"/>
    <x v="35"/>
    <x v="291"/>
    <x v="380"/>
    <n v="93080000"/>
    <n v="3821000"/>
    <n v="0"/>
    <n v="10000000"/>
    <n v="106901000"/>
  </r>
  <r>
    <x v="3"/>
    <x v="35"/>
    <x v="291"/>
    <x v="382"/>
    <n v="596000"/>
    <n v="364000"/>
    <n v="0"/>
    <n v="0"/>
    <n v="960000"/>
  </r>
  <r>
    <x v="3"/>
    <x v="35"/>
    <x v="291"/>
    <x v="383"/>
    <n v="0"/>
    <n v="169000"/>
    <n v="0"/>
    <n v="0"/>
    <n v="169000"/>
  </r>
  <r>
    <x v="3"/>
    <x v="35"/>
    <x v="292"/>
    <x v="0"/>
    <n v="49367000"/>
    <n v="8513000"/>
    <n v="0"/>
    <n v="0"/>
    <n v="57880000"/>
  </r>
  <r>
    <x v="3"/>
    <x v="35"/>
    <x v="292"/>
    <x v="380"/>
    <n v="76128000"/>
    <n v="7819000"/>
    <n v="0"/>
    <n v="10000000"/>
    <n v="93947000"/>
  </r>
  <r>
    <x v="3"/>
    <x v="35"/>
    <x v="292"/>
    <x v="382"/>
    <n v="0"/>
    <n v="1060000"/>
    <n v="0"/>
    <n v="0"/>
    <n v="1060000"/>
  </r>
  <r>
    <x v="3"/>
    <x v="35"/>
    <x v="292"/>
    <x v="383"/>
    <n v="0"/>
    <n v="888000"/>
    <n v="0"/>
    <n v="0"/>
    <n v="888000"/>
  </r>
  <r>
    <x v="3"/>
    <x v="35"/>
    <x v="293"/>
    <x v="0"/>
    <n v="34972000"/>
    <n v="58557000"/>
    <n v="0"/>
    <n v="0"/>
    <n v="93529000"/>
  </r>
  <r>
    <x v="3"/>
    <x v="35"/>
    <x v="293"/>
    <x v="11"/>
    <n v="972000"/>
    <n v="4898000"/>
    <n v="0"/>
    <n v="0"/>
    <n v="5870000"/>
  </r>
  <r>
    <x v="3"/>
    <x v="35"/>
    <x v="293"/>
    <x v="380"/>
    <n v="172201000"/>
    <n v="142046000"/>
    <n v="0"/>
    <n v="134000000"/>
    <n v="448247000"/>
  </r>
  <r>
    <x v="3"/>
    <x v="35"/>
    <x v="293"/>
    <x v="381"/>
    <n v="8034000"/>
    <n v="0"/>
    <n v="0"/>
    <n v="0"/>
    <n v="8034000"/>
  </r>
  <r>
    <x v="3"/>
    <x v="35"/>
    <x v="293"/>
    <x v="382"/>
    <n v="0"/>
    <n v="1007000"/>
    <n v="0"/>
    <n v="0"/>
    <n v="1007000"/>
  </r>
  <r>
    <x v="3"/>
    <x v="35"/>
    <x v="293"/>
    <x v="383"/>
    <n v="2219000"/>
    <n v="1246000"/>
    <n v="0"/>
    <n v="0"/>
    <n v="3465000"/>
  </r>
  <r>
    <x v="3"/>
    <x v="35"/>
    <x v="294"/>
    <x v="0"/>
    <n v="19962000"/>
    <n v="6632000"/>
    <n v="0"/>
    <n v="0"/>
    <n v="26594000"/>
  </r>
  <r>
    <x v="3"/>
    <x v="35"/>
    <x v="294"/>
    <x v="380"/>
    <n v="34628000"/>
    <n v="12650000"/>
    <n v="0"/>
    <n v="10000000"/>
    <n v="57278000"/>
  </r>
  <r>
    <x v="3"/>
    <x v="35"/>
    <x v="294"/>
    <x v="381"/>
    <n v="1483000"/>
    <n v="0"/>
    <n v="0"/>
    <n v="0"/>
    <n v="1483000"/>
  </r>
  <r>
    <x v="3"/>
    <x v="35"/>
    <x v="295"/>
    <x v="0"/>
    <n v="83926000"/>
    <n v="53197000"/>
    <n v="0"/>
    <n v="0"/>
    <n v="137123000"/>
  </r>
  <r>
    <x v="3"/>
    <x v="35"/>
    <x v="295"/>
    <x v="11"/>
    <n v="57064000"/>
    <n v="4608000"/>
    <n v="0"/>
    <n v="23000000"/>
    <n v="84672000"/>
  </r>
  <r>
    <x v="3"/>
    <x v="35"/>
    <x v="295"/>
    <x v="380"/>
    <n v="248319000"/>
    <n v="37600000"/>
    <n v="0"/>
    <n v="85965000"/>
    <n v="371884000"/>
  </r>
  <r>
    <x v="3"/>
    <x v="35"/>
    <x v="295"/>
    <x v="382"/>
    <n v="8194000"/>
    <n v="1751000"/>
    <n v="0"/>
    <n v="0"/>
    <n v="9945000"/>
  </r>
  <r>
    <x v="3"/>
    <x v="35"/>
    <x v="295"/>
    <x v="383"/>
    <n v="8254000"/>
    <n v="1340000"/>
    <n v="0"/>
    <n v="0"/>
    <n v="9594000"/>
  </r>
  <r>
    <x v="3"/>
    <x v="35"/>
    <x v="296"/>
    <x v="0"/>
    <n v="106137000"/>
    <n v="60783000"/>
    <n v="0"/>
    <n v="0"/>
    <n v="166920000"/>
  </r>
  <r>
    <x v="3"/>
    <x v="35"/>
    <x v="296"/>
    <x v="11"/>
    <n v="18050000"/>
    <n v="82863000"/>
    <n v="0"/>
    <n v="0"/>
    <n v="100913000"/>
  </r>
  <r>
    <x v="3"/>
    <x v="35"/>
    <x v="296"/>
    <x v="380"/>
    <n v="569057000"/>
    <n v="53698000"/>
    <n v="0"/>
    <n v="10000000"/>
    <n v="632755000"/>
  </r>
  <r>
    <x v="3"/>
    <x v="35"/>
    <x v="296"/>
    <x v="381"/>
    <n v="26276000"/>
    <n v="1458000"/>
    <n v="0"/>
    <n v="0"/>
    <n v="27734000"/>
  </r>
  <r>
    <x v="3"/>
    <x v="35"/>
    <x v="296"/>
    <x v="382"/>
    <n v="20855000"/>
    <n v="34531000"/>
    <n v="0"/>
    <n v="0"/>
    <n v="55386000"/>
  </r>
  <r>
    <x v="3"/>
    <x v="35"/>
    <x v="296"/>
    <x v="383"/>
    <n v="6645000"/>
    <n v="9602000"/>
    <n v="0"/>
    <n v="0"/>
    <n v="16247000"/>
  </r>
  <r>
    <x v="3"/>
    <x v="35"/>
    <x v="297"/>
    <x v="380"/>
    <s v=".."/>
    <s v=".."/>
    <s v=".."/>
    <s v=".."/>
    <s v=".."/>
  </r>
  <r>
    <x v="3"/>
    <x v="35"/>
    <x v="298"/>
    <x v="0"/>
    <n v="33745000"/>
    <n v="9652000"/>
    <n v="0"/>
    <n v="0"/>
    <n v="43397000"/>
  </r>
  <r>
    <x v="3"/>
    <x v="35"/>
    <x v="298"/>
    <x v="380"/>
    <n v="22538000"/>
    <n v="1108000"/>
    <n v="0"/>
    <n v="20000000"/>
    <n v="43646000"/>
  </r>
  <r>
    <x v="3"/>
    <x v="35"/>
    <x v="298"/>
    <x v="382"/>
    <n v="0"/>
    <n v="1390000"/>
    <n v="0"/>
    <n v="0"/>
    <n v="1390000"/>
  </r>
  <r>
    <x v="3"/>
    <x v="35"/>
    <x v="298"/>
    <x v="383"/>
    <n v="0"/>
    <n v="489000"/>
    <n v="0"/>
    <n v="0"/>
    <n v="489000"/>
  </r>
  <r>
    <x v="3"/>
    <x v="35"/>
    <x v="299"/>
    <x v="0"/>
    <n v="46392000"/>
    <n v="44415000"/>
    <n v="0"/>
    <n v="0"/>
    <n v="90807000"/>
  </r>
  <r>
    <x v="3"/>
    <x v="35"/>
    <x v="299"/>
    <x v="11"/>
    <n v="6955000"/>
    <n v="2605000"/>
    <n v="0"/>
    <n v="0"/>
    <n v="9560000"/>
  </r>
  <r>
    <x v="3"/>
    <x v="35"/>
    <x v="299"/>
    <x v="380"/>
    <n v="169047000"/>
    <n v="9662000"/>
    <n v="0"/>
    <n v="10000000"/>
    <n v="188709000"/>
  </r>
  <r>
    <x v="3"/>
    <x v="35"/>
    <x v="299"/>
    <x v="381"/>
    <n v="7493000"/>
    <n v="2638000"/>
    <n v="0"/>
    <n v="0"/>
    <n v="10131000"/>
  </r>
  <r>
    <x v="3"/>
    <x v="35"/>
    <x v="299"/>
    <x v="382"/>
    <n v="1420000"/>
    <n v="1593000"/>
    <n v="0"/>
    <n v="0"/>
    <n v="3013000"/>
  </r>
  <r>
    <x v="3"/>
    <x v="35"/>
    <x v="299"/>
    <x v="383"/>
    <n v="350000"/>
    <n v="399000"/>
    <n v="0"/>
    <n v="0"/>
    <n v="749000"/>
  </r>
  <r>
    <x v="3"/>
    <x v="35"/>
    <x v="300"/>
    <x v="0"/>
    <n v="17141000"/>
    <n v="31924000"/>
    <n v="0"/>
    <n v="0"/>
    <n v="49065000"/>
  </r>
  <r>
    <x v="3"/>
    <x v="35"/>
    <x v="300"/>
    <x v="380"/>
    <n v="43905000"/>
    <n v="1516000"/>
    <n v="0"/>
    <n v="10000000"/>
    <n v="55421000"/>
  </r>
  <r>
    <x v="3"/>
    <x v="35"/>
    <x v="300"/>
    <x v="382"/>
    <n v="0"/>
    <n v="850000"/>
    <n v="0"/>
    <n v="0"/>
    <n v="850000"/>
  </r>
  <r>
    <x v="3"/>
    <x v="35"/>
    <x v="300"/>
    <x v="383"/>
    <n v="0"/>
    <n v="757000"/>
    <n v="0"/>
    <n v="0"/>
    <n v="757000"/>
  </r>
  <r>
    <x v="3"/>
    <x v="35"/>
    <x v="301"/>
    <x v="0"/>
    <n v="4667000"/>
    <n v="3124000"/>
    <n v="0"/>
    <n v="0"/>
    <n v="7791000"/>
  </r>
  <r>
    <x v="3"/>
    <x v="35"/>
    <x v="301"/>
    <x v="380"/>
    <n v="24590000"/>
    <n v="17801000"/>
    <n v="0"/>
    <n v="70000000"/>
    <n v="112391000"/>
  </r>
  <r>
    <x v="3"/>
    <x v="35"/>
    <x v="301"/>
    <x v="382"/>
    <n v="0"/>
    <n v="2722000"/>
    <n v="0"/>
    <n v="0"/>
    <n v="2722000"/>
  </r>
  <r>
    <x v="3"/>
    <x v="35"/>
    <x v="301"/>
    <x v="383"/>
    <n v="0"/>
    <n v="353000"/>
    <n v="0"/>
    <n v="1500000"/>
    <n v="1853000"/>
  </r>
  <r>
    <x v="3"/>
    <x v="35"/>
    <x v="302"/>
    <x v="0"/>
    <n v="25139000"/>
    <n v="2754000"/>
    <n v="0"/>
    <n v="0"/>
    <n v="27893000"/>
  </r>
  <r>
    <x v="3"/>
    <x v="35"/>
    <x v="302"/>
    <x v="380"/>
    <n v="45076000"/>
    <n v="7592000"/>
    <n v="0"/>
    <n v="67000000"/>
    <n v="119668000"/>
  </r>
  <r>
    <x v="3"/>
    <x v="35"/>
    <x v="302"/>
    <x v="381"/>
    <n v="140000"/>
    <n v="0"/>
    <n v="0"/>
    <n v="0"/>
    <n v="140000"/>
  </r>
  <r>
    <x v="3"/>
    <x v="35"/>
    <x v="302"/>
    <x v="382"/>
    <n v="0"/>
    <n v="624000"/>
    <n v="0"/>
    <n v="0"/>
    <n v="624000"/>
  </r>
  <r>
    <x v="3"/>
    <x v="35"/>
    <x v="302"/>
    <x v="383"/>
    <n v="0"/>
    <n v="262000"/>
    <n v="0"/>
    <n v="0"/>
    <n v="262000"/>
  </r>
  <r>
    <x v="3"/>
    <x v="35"/>
    <x v="303"/>
    <x v="0"/>
    <s v=".."/>
    <s v=".."/>
    <s v=".."/>
    <s v=".."/>
    <s v=".."/>
  </r>
  <r>
    <x v="3"/>
    <x v="35"/>
    <x v="303"/>
    <x v="380"/>
    <s v=".."/>
    <s v=".."/>
    <s v=".."/>
    <s v=".."/>
    <s v=".."/>
  </r>
  <r>
    <x v="3"/>
    <x v="35"/>
    <x v="303"/>
    <x v="382"/>
    <s v=".."/>
    <s v=".."/>
    <s v=".."/>
    <s v=".."/>
    <s v=".."/>
  </r>
  <r>
    <x v="3"/>
    <x v="35"/>
    <x v="303"/>
    <x v="383"/>
    <s v=".."/>
    <s v=".."/>
    <s v=".."/>
    <s v=".."/>
    <s v=".."/>
  </r>
  <r>
    <x v="3"/>
    <x v="35"/>
    <x v="304"/>
    <x v="0"/>
    <n v="21809000"/>
    <n v="5806000"/>
    <n v="0"/>
    <n v="0"/>
    <n v="27615000"/>
  </r>
  <r>
    <x v="3"/>
    <x v="35"/>
    <x v="304"/>
    <x v="11"/>
    <n v="0"/>
    <n v="1066000"/>
    <n v="0"/>
    <n v="0"/>
    <n v="1066000"/>
  </r>
  <r>
    <x v="3"/>
    <x v="35"/>
    <x v="304"/>
    <x v="380"/>
    <n v="85243000"/>
    <n v="18849000"/>
    <n v="0"/>
    <n v="82500000"/>
    <n v="186592000"/>
  </r>
  <r>
    <x v="3"/>
    <x v="35"/>
    <x v="304"/>
    <x v="382"/>
    <n v="150000"/>
    <n v="1349000"/>
    <n v="0"/>
    <n v="0"/>
    <n v="1499000"/>
  </r>
  <r>
    <x v="3"/>
    <x v="35"/>
    <x v="304"/>
    <x v="383"/>
    <n v="150000"/>
    <n v="1072000"/>
    <n v="0"/>
    <n v="0"/>
    <n v="1222000"/>
  </r>
  <r>
    <x v="3"/>
    <x v="35"/>
    <x v="305"/>
    <x v="0"/>
    <n v="22408000"/>
    <n v="3353000"/>
    <n v="0"/>
    <n v="0"/>
    <n v="25761000"/>
  </r>
  <r>
    <x v="3"/>
    <x v="35"/>
    <x v="305"/>
    <x v="380"/>
    <n v="60054000"/>
    <n v="11183000"/>
    <n v="0"/>
    <n v="74100000"/>
    <n v="145337000"/>
  </r>
  <r>
    <x v="3"/>
    <x v="35"/>
    <x v="305"/>
    <x v="382"/>
    <n v="0"/>
    <n v="629000"/>
    <n v="0"/>
    <n v="0"/>
    <n v="629000"/>
  </r>
  <r>
    <x v="3"/>
    <x v="35"/>
    <x v="305"/>
    <x v="383"/>
    <n v="0"/>
    <n v="348000"/>
    <n v="0"/>
    <n v="0"/>
    <n v="348000"/>
  </r>
  <r>
    <x v="3"/>
    <x v="35"/>
    <x v="306"/>
    <x v="0"/>
    <n v="79864000"/>
    <n v="34420000"/>
    <n v="0"/>
    <n v="0"/>
    <n v="114284000"/>
  </r>
  <r>
    <x v="3"/>
    <x v="35"/>
    <x v="306"/>
    <x v="11"/>
    <n v="2167000"/>
    <n v="1959000"/>
    <n v="0"/>
    <n v="0"/>
    <n v="4126000"/>
  </r>
  <r>
    <x v="3"/>
    <x v="35"/>
    <x v="306"/>
    <x v="380"/>
    <n v="249291000"/>
    <n v="47537000"/>
    <n v="0"/>
    <n v="250000000"/>
    <n v="546828000"/>
  </r>
  <r>
    <x v="3"/>
    <x v="35"/>
    <x v="306"/>
    <x v="381"/>
    <n v="17214000"/>
    <n v="1406000"/>
    <n v="0"/>
    <n v="0"/>
    <n v="18620000"/>
  </r>
  <r>
    <x v="3"/>
    <x v="35"/>
    <x v="306"/>
    <x v="382"/>
    <n v="1602000"/>
    <n v="5759000"/>
    <n v="0"/>
    <n v="0"/>
    <n v="7361000"/>
  </r>
  <r>
    <x v="3"/>
    <x v="35"/>
    <x v="306"/>
    <x v="383"/>
    <n v="752000"/>
    <n v="727000"/>
    <n v="0"/>
    <n v="0"/>
    <n v="1479000"/>
  </r>
  <r>
    <x v="3"/>
    <x v="35"/>
    <x v="307"/>
    <x v="0"/>
    <n v="40311000"/>
    <n v="10811000"/>
    <n v="0"/>
    <n v="0"/>
    <n v="51122000"/>
  </r>
  <r>
    <x v="3"/>
    <x v="35"/>
    <x v="307"/>
    <x v="380"/>
    <n v="66788000"/>
    <n v="19238000"/>
    <n v="0"/>
    <n v="3000000"/>
    <n v="89026000"/>
  </r>
  <r>
    <x v="3"/>
    <x v="35"/>
    <x v="307"/>
    <x v="381"/>
    <n v="0"/>
    <n v="990000"/>
    <n v="0"/>
    <n v="0"/>
    <n v="990000"/>
  </r>
  <r>
    <x v="3"/>
    <x v="35"/>
    <x v="307"/>
    <x v="383"/>
    <n v="2623000"/>
    <n v="1744000"/>
    <n v="0"/>
    <n v="0"/>
    <n v="4367000"/>
  </r>
  <r>
    <x v="3"/>
    <x v="35"/>
    <x v="307"/>
    <x v="385"/>
    <n v="9764000"/>
    <n v="13976000"/>
    <n v="0"/>
    <n v="0"/>
    <n v="23740000"/>
  </r>
  <r>
    <x v="3"/>
    <x v="35"/>
    <x v="308"/>
    <x v="0"/>
    <s v=".."/>
    <s v=".."/>
    <s v=".."/>
    <s v=".."/>
    <s v=".."/>
  </r>
  <r>
    <x v="3"/>
    <x v="35"/>
    <x v="308"/>
    <x v="380"/>
    <s v=".."/>
    <s v=".."/>
    <s v=".."/>
    <s v=".."/>
    <s v=".."/>
  </r>
  <r>
    <x v="3"/>
    <x v="35"/>
    <x v="308"/>
    <x v="382"/>
    <s v=".."/>
    <s v=".."/>
    <s v=".."/>
    <s v=".."/>
    <s v=".."/>
  </r>
  <r>
    <x v="3"/>
    <x v="35"/>
    <x v="309"/>
    <x v="0"/>
    <n v="63550000"/>
    <n v="21805000"/>
    <n v="0"/>
    <n v="9000000"/>
    <n v="94355000"/>
  </r>
  <r>
    <x v="3"/>
    <x v="35"/>
    <x v="309"/>
    <x v="380"/>
    <n v="170323000"/>
    <n v="28591000"/>
    <n v="0"/>
    <n v="0"/>
    <n v="198914000"/>
  </r>
  <r>
    <x v="3"/>
    <x v="35"/>
    <x v="309"/>
    <x v="381"/>
    <n v="0"/>
    <n v="1786000"/>
    <n v="0"/>
    <n v="0"/>
    <n v="1786000"/>
  </r>
  <r>
    <x v="3"/>
    <x v="35"/>
    <x v="309"/>
    <x v="382"/>
    <n v="0"/>
    <n v="11509000"/>
    <n v="0"/>
    <n v="100000"/>
    <n v="11609000"/>
  </r>
  <r>
    <x v="3"/>
    <x v="35"/>
    <x v="309"/>
    <x v="383"/>
    <n v="0"/>
    <n v="1728000"/>
    <n v="0"/>
    <n v="0"/>
    <n v="1728000"/>
  </r>
  <r>
    <x v="3"/>
    <x v="35"/>
    <x v="310"/>
    <x v="0"/>
    <n v="122860000"/>
    <n v="25424000"/>
    <n v="0"/>
    <n v="0"/>
    <n v="148284000"/>
  </r>
  <r>
    <x v="3"/>
    <x v="35"/>
    <x v="310"/>
    <x v="11"/>
    <n v="9124000"/>
    <n v="338000"/>
    <n v="0"/>
    <n v="0"/>
    <n v="9462000"/>
  </r>
  <r>
    <x v="3"/>
    <x v="35"/>
    <x v="310"/>
    <x v="380"/>
    <n v="286579000"/>
    <n v="11648000"/>
    <n v="0"/>
    <n v="8000000"/>
    <n v="306227000"/>
  </r>
  <r>
    <x v="3"/>
    <x v="35"/>
    <x v="310"/>
    <x v="381"/>
    <n v="29668000"/>
    <n v="988000"/>
    <n v="0"/>
    <n v="0"/>
    <n v="30656000"/>
  </r>
  <r>
    <x v="3"/>
    <x v="35"/>
    <x v="310"/>
    <x v="382"/>
    <n v="5908000"/>
    <n v="11854000"/>
    <n v="0"/>
    <n v="0"/>
    <n v="17762000"/>
  </r>
  <r>
    <x v="3"/>
    <x v="35"/>
    <x v="310"/>
    <x v="383"/>
    <n v="1076000"/>
    <n v="1305000"/>
    <n v="0"/>
    <n v="0"/>
    <n v="2381000"/>
  </r>
  <r>
    <x v="3"/>
    <x v="35"/>
    <x v="311"/>
    <x v="0"/>
    <n v="19820000"/>
    <n v="6809000"/>
    <n v="0"/>
    <n v="0"/>
    <n v="26629000"/>
  </r>
  <r>
    <x v="3"/>
    <x v="35"/>
    <x v="311"/>
    <x v="11"/>
    <n v="0"/>
    <n v="26284000"/>
    <n v="0"/>
    <n v="13730000"/>
    <n v="40014000"/>
  </r>
  <r>
    <x v="3"/>
    <x v="35"/>
    <x v="311"/>
    <x v="380"/>
    <n v="46319000"/>
    <n v="41887000"/>
    <n v="0"/>
    <n v="55592000"/>
    <n v="143798000"/>
  </r>
  <r>
    <x v="3"/>
    <x v="35"/>
    <x v="311"/>
    <x v="381"/>
    <n v="0"/>
    <n v="442000"/>
    <n v="0"/>
    <n v="0"/>
    <n v="442000"/>
  </r>
  <r>
    <x v="3"/>
    <x v="35"/>
    <x v="311"/>
    <x v="382"/>
    <n v="0"/>
    <n v="419000"/>
    <n v="0"/>
    <n v="0"/>
    <n v="419000"/>
  </r>
  <r>
    <x v="3"/>
    <x v="35"/>
    <x v="311"/>
    <x v="383"/>
    <n v="0"/>
    <n v="723000"/>
    <n v="0"/>
    <n v="0"/>
    <n v="723000"/>
  </r>
  <r>
    <x v="3"/>
    <x v="35"/>
    <x v="312"/>
    <x v="0"/>
    <n v="25504000"/>
    <n v="39870000"/>
    <n v="0"/>
    <n v="0"/>
    <n v="65374000"/>
  </r>
  <r>
    <x v="3"/>
    <x v="35"/>
    <x v="312"/>
    <x v="11"/>
    <s v=".."/>
    <s v=".."/>
    <s v=".."/>
    <s v=".."/>
    <s v=".."/>
  </r>
  <r>
    <x v="3"/>
    <x v="35"/>
    <x v="312"/>
    <x v="380"/>
    <n v="137658000"/>
    <n v="8085000"/>
    <n v="0"/>
    <n v="160000000"/>
    <n v="305743000"/>
  </r>
  <r>
    <x v="3"/>
    <x v="35"/>
    <x v="312"/>
    <x v="381"/>
    <n v="30000"/>
    <n v="345000"/>
    <n v="0"/>
    <n v="0"/>
    <n v="375000"/>
  </r>
  <r>
    <x v="3"/>
    <x v="35"/>
    <x v="312"/>
    <x v="382"/>
    <n v="100000"/>
    <n v="1863000"/>
    <n v="0"/>
    <n v="0"/>
    <n v="1963000"/>
  </r>
  <r>
    <x v="3"/>
    <x v="35"/>
    <x v="312"/>
    <x v="383"/>
    <n v="98000"/>
    <n v="605000"/>
    <n v="0"/>
    <n v="0"/>
    <n v="703000"/>
  </r>
  <r>
    <x v="3"/>
    <x v="35"/>
    <x v="313"/>
    <x v="0"/>
    <n v="53563000"/>
    <n v="25619000"/>
    <n v="0"/>
    <n v="0"/>
    <n v="79182000"/>
  </r>
  <r>
    <x v="3"/>
    <x v="35"/>
    <x v="313"/>
    <x v="380"/>
    <n v="161050000"/>
    <n v="23846000"/>
    <n v="0"/>
    <n v="275000000"/>
    <n v="459896000"/>
  </r>
  <r>
    <x v="3"/>
    <x v="35"/>
    <x v="313"/>
    <x v="381"/>
    <n v="500000"/>
    <n v="1389000"/>
    <n v="0"/>
    <n v="0"/>
    <n v="1889000"/>
  </r>
  <r>
    <x v="3"/>
    <x v="35"/>
    <x v="313"/>
    <x v="382"/>
    <n v="1500000"/>
    <n v="7153000"/>
    <n v="0"/>
    <n v="0"/>
    <n v="8653000"/>
  </r>
  <r>
    <x v="3"/>
    <x v="35"/>
    <x v="313"/>
    <x v="383"/>
    <n v="1500000"/>
    <n v="5994000"/>
    <n v="0"/>
    <n v="0"/>
    <n v="7494000"/>
  </r>
  <r>
    <x v="3"/>
    <x v="35"/>
    <x v="314"/>
    <x v="0"/>
    <n v="48000000"/>
    <n v="22211000"/>
    <n v="0"/>
    <n v="0"/>
    <n v="70211000"/>
  </r>
  <r>
    <x v="3"/>
    <x v="35"/>
    <x v="314"/>
    <x v="380"/>
    <n v="136625000"/>
    <n v="44695000"/>
    <n v="0"/>
    <n v="142000000"/>
    <n v="323320000"/>
  </r>
  <r>
    <x v="3"/>
    <x v="35"/>
    <x v="314"/>
    <x v="381"/>
    <n v="0"/>
    <n v="2106000"/>
    <n v="0"/>
    <n v="0"/>
    <n v="2106000"/>
  </r>
  <r>
    <x v="3"/>
    <x v="35"/>
    <x v="314"/>
    <x v="382"/>
    <n v="0"/>
    <n v="5517000"/>
    <n v="0"/>
    <n v="0"/>
    <n v="5517000"/>
  </r>
  <r>
    <x v="3"/>
    <x v="35"/>
    <x v="314"/>
    <x v="383"/>
    <n v="0"/>
    <n v="2653000"/>
    <n v="0"/>
    <n v="0"/>
    <n v="2653000"/>
  </r>
  <r>
    <x v="3"/>
    <x v="35"/>
    <x v="315"/>
    <x v="0"/>
    <n v="9982000"/>
    <n v="12309000"/>
    <n v="0"/>
    <n v="0"/>
    <n v="22291000"/>
  </r>
  <r>
    <x v="3"/>
    <x v="35"/>
    <x v="315"/>
    <x v="11"/>
    <n v="2000"/>
    <n v="556000"/>
    <n v="0"/>
    <n v="1080000"/>
    <n v="1638000"/>
  </r>
  <r>
    <x v="3"/>
    <x v="35"/>
    <x v="315"/>
    <x v="380"/>
    <n v="16098000"/>
    <n v="4839000"/>
    <n v="0"/>
    <n v="6558000"/>
    <n v="27495000"/>
  </r>
  <r>
    <x v="3"/>
    <x v="35"/>
    <x v="315"/>
    <x v="381"/>
    <n v="0"/>
    <n v="558000"/>
    <n v="0"/>
    <n v="0"/>
    <n v="558000"/>
  </r>
  <r>
    <x v="3"/>
    <x v="35"/>
    <x v="315"/>
    <x v="382"/>
    <n v="0"/>
    <n v="1671000"/>
    <n v="0"/>
    <n v="0"/>
    <n v="1671000"/>
  </r>
  <r>
    <x v="3"/>
    <x v="35"/>
    <x v="315"/>
    <x v="383"/>
    <n v="0"/>
    <n v="3656000"/>
    <n v="0"/>
    <n v="0"/>
    <n v="3656000"/>
  </r>
  <r>
    <x v="3"/>
    <x v="35"/>
    <x v="316"/>
    <x v="0"/>
    <n v="29990000"/>
    <n v="6345000"/>
    <n v="0"/>
    <n v="0"/>
    <n v="36335000"/>
  </r>
  <r>
    <x v="3"/>
    <x v="35"/>
    <x v="316"/>
    <x v="380"/>
    <n v="85662000"/>
    <n v="5624000"/>
    <n v="0"/>
    <n v="10000000"/>
    <n v="101286000"/>
  </r>
  <r>
    <x v="3"/>
    <x v="35"/>
    <x v="316"/>
    <x v="382"/>
    <n v="0"/>
    <n v="781000"/>
    <n v="0"/>
    <n v="0"/>
    <n v="781000"/>
  </r>
  <r>
    <x v="3"/>
    <x v="35"/>
    <x v="316"/>
    <x v="383"/>
    <n v="0"/>
    <n v="695000"/>
    <n v="0"/>
    <n v="0"/>
    <n v="695000"/>
  </r>
  <r>
    <x v="3"/>
    <x v="35"/>
    <x v="317"/>
    <x v="0"/>
    <n v="584320000"/>
    <n v="94777000"/>
    <n v="0"/>
    <n v="0"/>
    <n v="679097000"/>
  </r>
  <r>
    <x v="3"/>
    <x v="35"/>
    <x v="317"/>
    <x v="11"/>
    <n v="75432000"/>
    <n v="2746000"/>
    <n v="0"/>
    <n v="0"/>
    <n v="78178000"/>
  </r>
  <r>
    <x v="3"/>
    <x v="35"/>
    <x v="317"/>
    <x v="380"/>
    <n v="1978569000"/>
    <n v="138568000"/>
    <n v="0"/>
    <n v="49000000"/>
    <n v="2166137000"/>
  </r>
  <r>
    <x v="3"/>
    <x v="35"/>
    <x v="317"/>
    <x v="381"/>
    <n v="11647000"/>
    <n v="819000"/>
    <n v="0"/>
    <n v="0"/>
    <n v="12466000"/>
  </r>
  <r>
    <x v="3"/>
    <x v="35"/>
    <x v="317"/>
    <x v="382"/>
    <n v="83905000"/>
    <n v="3410000"/>
    <n v="0"/>
    <n v="0"/>
    <n v="87315000"/>
  </r>
  <r>
    <x v="3"/>
    <x v="35"/>
    <x v="317"/>
    <x v="383"/>
    <n v="27940000"/>
    <n v="1696000"/>
    <n v="0"/>
    <n v="0"/>
    <n v="29636000"/>
  </r>
  <r>
    <x v="3"/>
    <x v="35"/>
    <x v="318"/>
    <x v="0"/>
    <n v="64843000"/>
    <n v="19806000"/>
    <n v="0"/>
    <n v="0"/>
    <n v="84649000"/>
  </r>
  <r>
    <x v="3"/>
    <x v="35"/>
    <x v="318"/>
    <x v="11"/>
    <n v="30142000"/>
    <n v="1890000"/>
    <n v="0"/>
    <n v="0"/>
    <n v="32032000"/>
  </r>
  <r>
    <x v="3"/>
    <x v="35"/>
    <x v="318"/>
    <x v="380"/>
    <n v="343226000"/>
    <n v="33089000"/>
    <n v="0"/>
    <n v="7000000"/>
    <n v="383315000"/>
  </r>
  <r>
    <x v="3"/>
    <x v="35"/>
    <x v="318"/>
    <x v="381"/>
    <n v="13954000"/>
    <n v="1644000"/>
    <n v="0"/>
    <n v="0"/>
    <n v="15598000"/>
  </r>
  <r>
    <x v="3"/>
    <x v="35"/>
    <x v="318"/>
    <x v="382"/>
    <n v="10292000"/>
    <n v="2192000"/>
    <n v="0"/>
    <n v="0"/>
    <n v="12484000"/>
  </r>
  <r>
    <x v="3"/>
    <x v="35"/>
    <x v="318"/>
    <x v="383"/>
    <n v="5128000"/>
    <n v="1255000"/>
    <n v="0"/>
    <n v="0"/>
    <n v="6383000"/>
  </r>
  <r>
    <x v="3"/>
    <x v="35"/>
    <x v="319"/>
    <x v="0"/>
    <n v="21305000"/>
    <n v="7022000"/>
    <n v="0"/>
    <n v="0"/>
    <n v="28327000"/>
  </r>
  <r>
    <x v="3"/>
    <x v="35"/>
    <x v="319"/>
    <x v="380"/>
    <n v="74157000"/>
    <n v="9747000"/>
    <n v="0"/>
    <n v="14000000"/>
    <n v="97904000"/>
  </r>
  <r>
    <x v="3"/>
    <x v="35"/>
    <x v="319"/>
    <x v="382"/>
    <n v="0"/>
    <n v="1016000"/>
    <n v="0"/>
    <n v="0"/>
    <n v="1016000"/>
  </r>
  <r>
    <x v="3"/>
    <x v="35"/>
    <x v="319"/>
    <x v="383"/>
    <n v="0"/>
    <n v="1016000"/>
    <n v="0"/>
    <n v="0"/>
    <n v="1016000"/>
  </r>
  <r>
    <x v="3"/>
    <x v="35"/>
    <x v="320"/>
    <x v="0"/>
    <n v="23767000"/>
    <n v="8856000"/>
    <n v="0"/>
    <n v="0"/>
    <n v="32623000"/>
  </r>
  <r>
    <x v="3"/>
    <x v="35"/>
    <x v="320"/>
    <x v="380"/>
    <n v="71239000"/>
    <n v="1919000"/>
    <n v="0"/>
    <n v="10000000"/>
    <n v="83158000"/>
  </r>
  <r>
    <x v="4"/>
    <x v="35"/>
    <x v="204"/>
    <x v="0"/>
    <n v="1391889000"/>
    <n v="488689000"/>
    <n v="0"/>
    <n v="0"/>
    <n v="1880578000"/>
  </r>
  <r>
    <x v="4"/>
    <x v="35"/>
    <x v="204"/>
    <x v="11"/>
    <n v="354668000"/>
    <n v="13033000"/>
    <n v="0"/>
    <n v="0"/>
    <n v="367701000"/>
  </r>
  <r>
    <x v="4"/>
    <x v="35"/>
    <x v="204"/>
    <x v="380"/>
    <n v="5344911000"/>
    <n v="1221985000"/>
    <n v="0"/>
    <n v="2527971000"/>
    <n v="9094867000"/>
  </r>
  <r>
    <x v="4"/>
    <x v="35"/>
    <x v="204"/>
    <x v="381"/>
    <n v="719068000"/>
    <n v="277282000"/>
    <n v="0"/>
    <n v="0"/>
    <n v="996350000"/>
  </r>
  <r>
    <x v="4"/>
    <x v="35"/>
    <x v="204"/>
    <x v="382"/>
    <n v="360161000"/>
    <n v="195981000"/>
    <n v="0"/>
    <n v="0"/>
    <n v="556142000"/>
  </r>
  <r>
    <x v="4"/>
    <x v="35"/>
    <x v="204"/>
    <x v="383"/>
    <n v="213849000"/>
    <n v="69864000"/>
    <n v="0"/>
    <n v="0"/>
    <n v="283713000"/>
  </r>
  <r>
    <x v="4"/>
    <x v="35"/>
    <x v="204"/>
    <x v="384"/>
    <n v="1919467000"/>
    <n v="707279000"/>
    <n v="0"/>
    <n v="350000000"/>
    <n v="2976746000"/>
  </r>
  <r>
    <x v="4"/>
    <x v="35"/>
    <x v="205"/>
    <x v="0"/>
    <n v="38988000"/>
    <n v="36962000"/>
    <n v="0"/>
    <n v="0"/>
    <n v="75950000"/>
  </r>
  <r>
    <x v="4"/>
    <x v="35"/>
    <x v="205"/>
    <x v="11"/>
    <n v="4660000"/>
    <n v="1190000"/>
    <n v="0"/>
    <n v="0"/>
    <n v="5850000"/>
  </r>
  <r>
    <x v="4"/>
    <x v="35"/>
    <x v="205"/>
    <x v="380"/>
    <n v="92697000"/>
    <n v="4781000"/>
    <n v="0"/>
    <n v="40092000"/>
    <n v="137570000"/>
  </r>
  <r>
    <x v="4"/>
    <x v="35"/>
    <x v="205"/>
    <x v="381"/>
    <n v="2703000"/>
    <n v="485000"/>
    <n v="0"/>
    <n v="0"/>
    <n v="3188000"/>
  </r>
  <r>
    <x v="4"/>
    <x v="35"/>
    <x v="205"/>
    <x v="382"/>
    <n v="1186000"/>
    <n v="1922000"/>
    <n v="0"/>
    <n v="0"/>
    <n v="3108000"/>
  </r>
  <r>
    <x v="4"/>
    <x v="35"/>
    <x v="205"/>
    <x v="383"/>
    <n v="9401000"/>
    <n v="1973000"/>
    <n v="0"/>
    <n v="0"/>
    <n v="11374000"/>
  </r>
  <r>
    <x v="4"/>
    <x v="35"/>
    <x v="206"/>
    <x v="0"/>
    <n v="31642000"/>
    <n v="7878000"/>
    <n v="0"/>
    <n v="0"/>
    <n v="39520000"/>
  </r>
  <r>
    <x v="4"/>
    <x v="35"/>
    <x v="206"/>
    <x v="380"/>
    <n v="49912000"/>
    <n v="13157000"/>
    <n v="0"/>
    <n v="76612000"/>
    <n v="139681000"/>
  </r>
  <r>
    <x v="4"/>
    <x v="35"/>
    <x v="207"/>
    <x v="0"/>
    <n v="112539000"/>
    <n v="88209000"/>
    <n v="0"/>
    <n v="0"/>
    <n v="200748000"/>
  </r>
  <r>
    <x v="4"/>
    <x v="35"/>
    <x v="207"/>
    <x v="11"/>
    <n v="11293000"/>
    <n v="12145000"/>
    <n v="0"/>
    <n v="0"/>
    <n v="23438000"/>
  </r>
  <r>
    <x v="4"/>
    <x v="35"/>
    <x v="207"/>
    <x v="380"/>
    <n v="279804000"/>
    <n v="60741000"/>
    <n v="0"/>
    <n v="131555000"/>
    <n v="472100000"/>
  </r>
  <r>
    <x v="4"/>
    <x v="35"/>
    <x v="207"/>
    <x v="381"/>
    <n v="46947000"/>
    <n v="4539000"/>
    <n v="0"/>
    <n v="0"/>
    <n v="51486000"/>
  </r>
  <r>
    <x v="4"/>
    <x v="35"/>
    <x v="207"/>
    <x v="382"/>
    <n v="10222000"/>
    <n v="2280000"/>
    <n v="0"/>
    <n v="0"/>
    <n v="12502000"/>
  </r>
  <r>
    <x v="4"/>
    <x v="35"/>
    <x v="207"/>
    <x v="383"/>
    <n v="29099000"/>
    <n v="2882000"/>
    <n v="0"/>
    <n v="0"/>
    <n v="31981000"/>
  </r>
  <r>
    <x v="4"/>
    <x v="35"/>
    <x v="208"/>
    <x v="0"/>
    <n v="33867000"/>
    <n v="14726000"/>
    <n v="0"/>
    <n v="0"/>
    <n v="48593000"/>
  </r>
  <r>
    <x v="4"/>
    <x v="35"/>
    <x v="208"/>
    <x v="380"/>
    <n v="45136000"/>
    <n v="9398000"/>
    <n v="0"/>
    <n v="10000000"/>
    <n v="64534000"/>
  </r>
  <r>
    <x v="4"/>
    <x v="35"/>
    <x v="209"/>
    <x v="0"/>
    <n v="346575000"/>
    <n v="140897000"/>
    <n v="0"/>
    <n v="0"/>
    <n v="487472000"/>
  </r>
  <r>
    <x v="4"/>
    <x v="35"/>
    <x v="209"/>
    <x v="11"/>
    <n v="50401000"/>
    <n v="3676000"/>
    <n v="0"/>
    <n v="0"/>
    <n v="54077000"/>
  </r>
  <r>
    <x v="4"/>
    <x v="35"/>
    <x v="209"/>
    <x v="380"/>
    <n v="679906000"/>
    <n v="62071000"/>
    <n v="0"/>
    <n v="59128000"/>
    <n v="801105000"/>
  </r>
  <r>
    <x v="4"/>
    <x v="35"/>
    <x v="209"/>
    <x v="381"/>
    <n v="22172000"/>
    <n v="5787000"/>
    <n v="0"/>
    <n v="0"/>
    <n v="27959000"/>
  </r>
  <r>
    <x v="4"/>
    <x v="35"/>
    <x v="209"/>
    <x v="382"/>
    <n v="13688000"/>
    <n v="3687000"/>
    <n v="0"/>
    <n v="0"/>
    <n v="17375000"/>
  </r>
  <r>
    <x v="4"/>
    <x v="35"/>
    <x v="209"/>
    <x v="383"/>
    <n v="10676000"/>
    <n v="1782000"/>
    <n v="0"/>
    <n v="0"/>
    <n v="12458000"/>
  </r>
  <r>
    <x v="4"/>
    <x v="35"/>
    <x v="210"/>
    <x v="0"/>
    <n v="99067000"/>
    <n v="78643000"/>
    <n v="0"/>
    <n v="0"/>
    <n v="177710000"/>
  </r>
  <r>
    <x v="4"/>
    <x v="35"/>
    <x v="210"/>
    <x v="11"/>
    <n v="8144000"/>
    <n v="589000"/>
    <n v="0"/>
    <n v="0"/>
    <n v="8733000"/>
  </r>
  <r>
    <x v="4"/>
    <x v="35"/>
    <x v="210"/>
    <x v="380"/>
    <n v="140733000"/>
    <n v="8527000"/>
    <n v="0"/>
    <n v="47562000"/>
    <n v="196822000"/>
  </r>
  <r>
    <x v="4"/>
    <x v="35"/>
    <x v="210"/>
    <x v="381"/>
    <n v="4012000"/>
    <n v="176000"/>
    <n v="0"/>
    <n v="0"/>
    <n v="4188000"/>
  </r>
  <r>
    <x v="4"/>
    <x v="35"/>
    <x v="210"/>
    <x v="382"/>
    <n v="7139000"/>
    <n v="402000"/>
    <n v="0"/>
    <n v="0"/>
    <n v="7541000"/>
  </r>
  <r>
    <x v="4"/>
    <x v="35"/>
    <x v="210"/>
    <x v="383"/>
    <n v="7312000"/>
    <n v="376000"/>
    <n v="0"/>
    <n v="0"/>
    <n v="7688000"/>
  </r>
  <r>
    <x v="4"/>
    <x v="35"/>
    <x v="211"/>
    <x v="0"/>
    <n v="168224000"/>
    <n v="33920000"/>
    <n v="0"/>
    <n v="0"/>
    <n v="202144000"/>
  </r>
  <r>
    <x v="4"/>
    <x v="35"/>
    <x v="211"/>
    <x v="11"/>
    <n v="18386000"/>
    <n v="3488000"/>
    <n v="0"/>
    <n v="8900000"/>
    <n v="30774000"/>
  </r>
  <r>
    <x v="4"/>
    <x v="35"/>
    <x v="211"/>
    <x v="380"/>
    <n v="304720000"/>
    <n v="41080000"/>
    <n v="0"/>
    <n v="22500000"/>
    <n v="368300000"/>
  </r>
  <r>
    <x v="4"/>
    <x v="35"/>
    <x v="211"/>
    <x v="381"/>
    <n v="7029000"/>
    <n v="1194000"/>
    <n v="0"/>
    <n v="0"/>
    <n v="8223000"/>
  </r>
  <r>
    <x v="4"/>
    <x v="35"/>
    <x v="211"/>
    <x v="382"/>
    <n v="26615000"/>
    <n v="4699000"/>
    <n v="0"/>
    <n v="9827000"/>
    <n v="41141000"/>
  </r>
  <r>
    <x v="4"/>
    <x v="35"/>
    <x v="211"/>
    <x v="383"/>
    <n v="10766000"/>
    <n v="2580000"/>
    <n v="0"/>
    <n v="0"/>
    <n v="13346000"/>
  </r>
  <r>
    <x v="4"/>
    <x v="35"/>
    <x v="212"/>
    <x v="0"/>
    <n v="161851000"/>
    <n v="40233000"/>
    <n v="0"/>
    <n v="0"/>
    <n v="202084000"/>
  </r>
  <r>
    <x v="4"/>
    <x v="35"/>
    <x v="212"/>
    <x v="11"/>
    <n v="33900000"/>
    <n v="11711000"/>
    <n v="0"/>
    <n v="77584000"/>
    <n v="123195000"/>
  </r>
  <r>
    <x v="4"/>
    <x v="35"/>
    <x v="212"/>
    <x v="380"/>
    <n v="333333000"/>
    <n v="25271000"/>
    <n v="0"/>
    <n v="30000000"/>
    <n v="388604000"/>
  </r>
  <r>
    <x v="4"/>
    <x v="35"/>
    <x v="212"/>
    <x v="381"/>
    <n v="0"/>
    <n v="1874000"/>
    <n v="0"/>
    <n v="0"/>
    <n v="1874000"/>
  </r>
  <r>
    <x v="4"/>
    <x v="35"/>
    <x v="212"/>
    <x v="382"/>
    <n v="46047000"/>
    <n v="6959000"/>
    <n v="0"/>
    <n v="0"/>
    <n v="53006000"/>
  </r>
  <r>
    <x v="4"/>
    <x v="35"/>
    <x v="212"/>
    <x v="383"/>
    <n v="33081000"/>
    <n v="3811000"/>
    <n v="0"/>
    <n v="0"/>
    <n v="36892000"/>
  </r>
  <r>
    <x v="4"/>
    <x v="35"/>
    <x v="213"/>
    <x v="0"/>
    <n v="32091000"/>
    <n v="6953000"/>
    <n v="0"/>
    <n v="0"/>
    <n v="39044000"/>
  </r>
  <r>
    <x v="4"/>
    <x v="35"/>
    <x v="213"/>
    <x v="11"/>
    <n v="22175000"/>
    <n v="0"/>
    <n v="0"/>
    <n v="0"/>
    <n v="22175000"/>
  </r>
  <r>
    <x v="4"/>
    <x v="35"/>
    <x v="213"/>
    <x v="380"/>
    <n v="69217000"/>
    <n v="11399000"/>
    <n v="0"/>
    <n v="51500000"/>
    <n v="132116000"/>
  </r>
  <r>
    <x v="4"/>
    <x v="35"/>
    <x v="213"/>
    <x v="381"/>
    <n v="19142000"/>
    <n v="2905000"/>
    <n v="0"/>
    <n v="0"/>
    <n v="22047000"/>
  </r>
  <r>
    <x v="4"/>
    <x v="35"/>
    <x v="213"/>
    <x v="382"/>
    <n v="0"/>
    <n v="774000"/>
    <n v="0"/>
    <n v="5037000"/>
    <n v="5811000"/>
  </r>
  <r>
    <x v="4"/>
    <x v="35"/>
    <x v="213"/>
    <x v="383"/>
    <n v="8764000"/>
    <n v="741000"/>
    <n v="0"/>
    <n v="0"/>
    <n v="9505000"/>
  </r>
  <r>
    <x v="4"/>
    <x v="35"/>
    <x v="214"/>
    <x v="0"/>
    <n v="131873000"/>
    <n v="29631000"/>
    <n v="0"/>
    <n v="0"/>
    <n v="161504000"/>
  </r>
  <r>
    <x v="4"/>
    <x v="35"/>
    <x v="214"/>
    <x v="11"/>
    <n v="17889000"/>
    <n v="6603000"/>
    <n v="0"/>
    <n v="0"/>
    <n v="24492000"/>
  </r>
  <r>
    <x v="4"/>
    <x v="35"/>
    <x v="214"/>
    <x v="380"/>
    <n v="214968000"/>
    <n v="50764000"/>
    <n v="0"/>
    <n v="159690000"/>
    <n v="425422000"/>
  </r>
  <r>
    <x v="4"/>
    <x v="35"/>
    <x v="214"/>
    <x v="381"/>
    <n v="6734000"/>
    <n v="3798000"/>
    <n v="0"/>
    <n v="0"/>
    <n v="10532000"/>
  </r>
  <r>
    <x v="4"/>
    <x v="35"/>
    <x v="214"/>
    <x v="382"/>
    <n v="23298000"/>
    <n v="38849000"/>
    <n v="0"/>
    <n v="0"/>
    <n v="62147000"/>
  </r>
  <r>
    <x v="4"/>
    <x v="35"/>
    <x v="214"/>
    <x v="383"/>
    <n v="4222000"/>
    <n v="6467000"/>
    <n v="0"/>
    <n v="0"/>
    <n v="10689000"/>
  </r>
  <r>
    <x v="4"/>
    <x v="35"/>
    <x v="215"/>
    <x v="0"/>
    <n v="10446000"/>
    <n v="4009000"/>
    <n v="0"/>
    <n v="0"/>
    <n v="14455000"/>
  </r>
  <r>
    <x v="4"/>
    <x v="35"/>
    <x v="215"/>
    <x v="11"/>
    <n v="0"/>
    <n v="918000"/>
    <n v="0"/>
    <n v="0"/>
    <n v="918000"/>
  </r>
  <r>
    <x v="4"/>
    <x v="35"/>
    <x v="215"/>
    <x v="380"/>
    <n v="30132000"/>
    <n v="6117000"/>
    <n v="0"/>
    <n v="82612000"/>
    <n v="118861000"/>
  </r>
  <r>
    <x v="4"/>
    <x v="35"/>
    <x v="215"/>
    <x v="382"/>
    <n v="0"/>
    <n v="310000"/>
    <n v="0"/>
    <n v="0"/>
    <n v="310000"/>
  </r>
  <r>
    <x v="4"/>
    <x v="35"/>
    <x v="216"/>
    <x v="0"/>
    <n v="131627000"/>
    <n v="32972000"/>
    <n v="0"/>
    <n v="0"/>
    <n v="164599000"/>
  </r>
  <r>
    <x v="4"/>
    <x v="35"/>
    <x v="216"/>
    <x v="11"/>
    <n v="19574000"/>
    <n v="1248000"/>
    <n v="0"/>
    <n v="0"/>
    <n v="20822000"/>
  </r>
  <r>
    <x v="4"/>
    <x v="35"/>
    <x v="216"/>
    <x v="380"/>
    <n v="226448000"/>
    <n v="41348000"/>
    <n v="0"/>
    <n v="144093000"/>
    <n v="411889000"/>
  </r>
  <r>
    <x v="4"/>
    <x v="35"/>
    <x v="216"/>
    <x v="381"/>
    <n v="5692000"/>
    <n v="2440000"/>
    <n v="0"/>
    <n v="0"/>
    <n v="8132000"/>
  </r>
  <r>
    <x v="4"/>
    <x v="35"/>
    <x v="216"/>
    <x v="382"/>
    <n v="16283000"/>
    <n v="7529000"/>
    <n v="0"/>
    <n v="20000000"/>
    <n v="43812000"/>
  </r>
  <r>
    <x v="4"/>
    <x v="35"/>
    <x v="216"/>
    <x v="383"/>
    <n v="14063000"/>
    <n v="3295000"/>
    <n v="0"/>
    <n v="0"/>
    <n v="17358000"/>
  </r>
  <r>
    <x v="4"/>
    <x v="35"/>
    <x v="217"/>
    <x v="0"/>
    <n v="70386000"/>
    <n v="31212000"/>
    <n v="0"/>
    <n v="0"/>
    <n v="101598000"/>
  </r>
  <r>
    <x v="4"/>
    <x v="35"/>
    <x v="217"/>
    <x v="11"/>
    <n v="8802000"/>
    <n v="6617000"/>
    <n v="0"/>
    <n v="94980000"/>
    <n v="110399000"/>
  </r>
  <r>
    <x v="4"/>
    <x v="35"/>
    <x v="217"/>
    <x v="380"/>
    <n v="225215000"/>
    <n v="18639000"/>
    <n v="0"/>
    <n v="124113000"/>
    <n v="367967000"/>
  </r>
  <r>
    <x v="4"/>
    <x v="35"/>
    <x v="217"/>
    <x v="381"/>
    <n v="14263000"/>
    <n v="4348000"/>
    <n v="0"/>
    <n v="0"/>
    <n v="18611000"/>
  </r>
  <r>
    <x v="4"/>
    <x v="35"/>
    <x v="217"/>
    <x v="382"/>
    <n v="7346000"/>
    <n v="6091000"/>
    <n v="0"/>
    <n v="0"/>
    <n v="13437000"/>
  </r>
  <r>
    <x v="4"/>
    <x v="35"/>
    <x v="217"/>
    <x v="383"/>
    <n v="3794000"/>
    <n v="4826000"/>
    <n v="0"/>
    <n v="0"/>
    <n v="8620000"/>
  </r>
  <r>
    <x v="4"/>
    <x v="35"/>
    <x v="218"/>
    <x v="0"/>
    <n v="23921000"/>
    <n v="3601000"/>
    <n v="0"/>
    <n v="0"/>
    <n v="27522000"/>
  </r>
  <r>
    <x v="4"/>
    <x v="35"/>
    <x v="218"/>
    <x v="11"/>
    <n v="2269000"/>
    <n v="594000"/>
    <n v="0"/>
    <n v="0"/>
    <n v="2863000"/>
  </r>
  <r>
    <x v="4"/>
    <x v="35"/>
    <x v="218"/>
    <x v="380"/>
    <n v="79974000"/>
    <n v="30361000"/>
    <n v="0"/>
    <n v="23513000"/>
    <n v="133848000"/>
  </r>
  <r>
    <x v="4"/>
    <x v="35"/>
    <x v="218"/>
    <x v="382"/>
    <n v="6551000"/>
    <n v="1354000"/>
    <n v="0"/>
    <n v="0"/>
    <n v="7905000"/>
  </r>
  <r>
    <x v="4"/>
    <x v="35"/>
    <x v="218"/>
    <x v="383"/>
    <n v="6299000"/>
    <n v="1242000"/>
    <n v="0"/>
    <n v="0"/>
    <n v="7541000"/>
  </r>
  <r>
    <x v="4"/>
    <x v="35"/>
    <x v="219"/>
    <x v="0"/>
    <n v="20542000"/>
    <n v="13189000"/>
    <n v="0"/>
    <n v="0"/>
    <n v="33731000"/>
  </r>
  <r>
    <x v="4"/>
    <x v="35"/>
    <x v="219"/>
    <x v="380"/>
    <n v="44058000"/>
    <n v="23182000"/>
    <n v="0"/>
    <n v="56130000"/>
    <n v="123370000"/>
  </r>
  <r>
    <x v="4"/>
    <x v="35"/>
    <x v="219"/>
    <x v="382"/>
    <n v="0"/>
    <n v="3877000"/>
    <n v="0"/>
    <n v="0"/>
    <n v="3877000"/>
  </r>
  <r>
    <x v="4"/>
    <x v="35"/>
    <x v="219"/>
    <x v="383"/>
    <n v="0"/>
    <n v="2940000"/>
    <n v="0"/>
    <n v="0"/>
    <n v="2940000"/>
  </r>
  <r>
    <x v="4"/>
    <x v="35"/>
    <x v="220"/>
    <x v="0"/>
    <n v="84587000"/>
    <n v="39214000"/>
    <n v="0"/>
    <n v="0"/>
    <n v="123801000"/>
  </r>
  <r>
    <x v="4"/>
    <x v="35"/>
    <x v="220"/>
    <x v="11"/>
    <n v="32863000"/>
    <n v="5092000"/>
    <n v="0"/>
    <n v="0"/>
    <n v="37955000"/>
  </r>
  <r>
    <x v="4"/>
    <x v="35"/>
    <x v="220"/>
    <x v="380"/>
    <n v="223807000"/>
    <n v="26956000"/>
    <n v="0"/>
    <n v="79763000"/>
    <n v="330526000"/>
  </r>
  <r>
    <x v="4"/>
    <x v="35"/>
    <x v="220"/>
    <x v="381"/>
    <n v="2065000"/>
    <n v="1549000"/>
    <n v="0"/>
    <n v="0"/>
    <n v="3614000"/>
  </r>
  <r>
    <x v="4"/>
    <x v="35"/>
    <x v="220"/>
    <x v="382"/>
    <n v="39239000"/>
    <n v="22638000"/>
    <n v="0"/>
    <n v="0"/>
    <n v="61877000"/>
  </r>
  <r>
    <x v="4"/>
    <x v="35"/>
    <x v="220"/>
    <x v="383"/>
    <n v="1737000"/>
    <n v="2932000"/>
    <n v="0"/>
    <n v="0"/>
    <n v="4669000"/>
  </r>
  <r>
    <x v="4"/>
    <x v="35"/>
    <x v="221"/>
    <x v="0"/>
    <n v="33105000"/>
    <n v="12081000"/>
    <n v="0"/>
    <n v="0"/>
    <n v="45186000"/>
  </r>
  <r>
    <x v="4"/>
    <x v="35"/>
    <x v="221"/>
    <x v="380"/>
    <n v="140805000"/>
    <n v="37631000"/>
    <n v="0"/>
    <n v="144555000"/>
    <n v="322991000"/>
  </r>
  <r>
    <x v="4"/>
    <x v="35"/>
    <x v="221"/>
    <x v="381"/>
    <n v="789000"/>
    <n v="793000"/>
    <n v="0"/>
    <n v="0"/>
    <n v="1582000"/>
  </r>
  <r>
    <x v="4"/>
    <x v="35"/>
    <x v="221"/>
    <x v="382"/>
    <n v="1300000"/>
    <n v="6987000"/>
    <n v="0"/>
    <n v="0"/>
    <n v="8287000"/>
  </r>
  <r>
    <x v="4"/>
    <x v="35"/>
    <x v="221"/>
    <x v="383"/>
    <n v="1337000"/>
    <n v="2241000"/>
    <n v="0"/>
    <n v="0"/>
    <n v="3578000"/>
  </r>
  <r>
    <x v="4"/>
    <x v="35"/>
    <x v="222"/>
    <x v="0"/>
    <n v="38585000"/>
    <n v="7321000"/>
    <n v="0"/>
    <n v="0"/>
    <n v="45906000"/>
  </r>
  <r>
    <x v="4"/>
    <x v="35"/>
    <x v="222"/>
    <x v="11"/>
    <n v="0"/>
    <n v="774000"/>
    <n v="0"/>
    <n v="0"/>
    <n v="774000"/>
  </r>
  <r>
    <x v="4"/>
    <x v="35"/>
    <x v="222"/>
    <x v="380"/>
    <n v="95759000"/>
    <n v="12037000"/>
    <n v="0"/>
    <n v="37662000"/>
    <n v="145458000"/>
  </r>
  <r>
    <x v="4"/>
    <x v="35"/>
    <x v="222"/>
    <x v="382"/>
    <n v="0"/>
    <n v="7080000"/>
    <n v="0"/>
    <n v="0"/>
    <n v="7080000"/>
  </r>
  <r>
    <x v="4"/>
    <x v="35"/>
    <x v="222"/>
    <x v="383"/>
    <n v="0"/>
    <n v="7516000"/>
    <n v="0"/>
    <n v="0"/>
    <n v="7516000"/>
  </r>
  <r>
    <x v="4"/>
    <x v="35"/>
    <x v="223"/>
    <x v="0"/>
    <n v="42850000"/>
    <n v="20406000"/>
    <n v="0"/>
    <n v="0"/>
    <n v="63256000"/>
  </r>
  <r>
    <x v="4"/>
    <x v="35"/>
    <x v="223"/>
    <x v="380"/>
    <n v="80804000"/>
    <n v="25783000"/>
    <n v="0"/>
    <n v="87031000"/>
    <n v="193618000"/>
  </r>
  <r>
    <x v="4"/>
    <x v="35"/>
    <x v="223"/>
    <x v="382"/>
    <n v="665000"/>
    <n v="2995000"/>
    <n v="0"/>
    <n v="0"/>
    <n v="3660000"/>
  </r>
  <r>
    <x v="4"/>
    <x v="35"/>
    <x v="223"/>
    <x v="383"/>
    <n v="0"/>
    <n v="1938000"/>
    <n v="0"/>
    <n v="0"/>
    <n v="1938000"/>
  </r>
  <r>
    <x v="4"/>
    <x v="35"/>
    <x v="224"/>
    <x v="0"/>
    <n v="9975000"/>
    <n v="4208000"/>
    <n v="0"/>
    <n v="1500000"/>
    <n v="15683000"/>
  </r>
  <r>
    <x v="4"/>
    <x v="35"/>
    <x v="224"/>
    <x v="11"/>
    <n v="0"/>
    <n v="338000"/>
    <n v="0"/>
    <n v="10500000"/>
    <n v="10838000"/>
  </r>
  <r>
    <x v="4"/>
    <x v="35"/>
    <x v="224"/>
    <x v="380"/>
    <n v="14004000"/>
    <n v="7385000"/>
    <n v="0"/>
    <n v="63500000"/>
    <n v="84889000"/>
  </r>
  <r>
    <x v="4"/>
    <x v="35"/>
    <x v="225"/>
    <x v="0"/>
    <n v="114873000"/>
    <n v="30464000"/>
    <n v="0"/>
    <n v="110000"/>
    <n v="145447000"/>
  </r>
  <r>
    <x v="4"/>
    <x v="35"/>
    <x v="225"/>
    <x v="11"/>
    <n v="17067000"/>
    <n v="2097000"/>
    <n v="0"/>
    <n v="0"/>
    <n v="19164000"/>
  </r>
  <r>
    <x v="4"/>
    <x v="35"/>
    <x v="225"/>
    <x v="380"/>
    <n v="354777000"/>
    <n v="53911000"/>
    <n v="0"/>
    <n v="37658000"/>
    <n v="446346000"/>
  </r>
  <r>
    <x v="4"/>
    <x v="35"/>
    <x v="225"/>
    <x v="381"/>
    <n v="13986000"/>
    <n v="794000"/>
    <n v="0"/>
    <n v="0"/>
    <n v="14780000"/>
  </r>
  <r>
    <x v="4"/>
    <x v="35"/>
    <x v="225"/>
    <x v="382"/>
    <n v="1383000"/>
    <n v="18579000"/>
    <n v="0"/>
    <n v="0"/>
    <n v="19962000"/>
  </r>
  <r>
    <x v="4"/>
    <x v="35"/>
    <x v="225"/>
    <x v="383"/>
    <n v="150000"/>
    <n v="9916000"/>
    <n v="0"/>
    <n v="0"/>
    <n v="10066000"/>
  </r>
  <r>
    <x v="4"/>
    <x v="35"/>
    <x v="226"/>
    <x v="0"/>
    <n v="177458000"/>
    <n v="17441000"/>
    <n v="0"/>
    <n v="0"/>
    <n v="194899000"/>
  </r>
  <r>
    <x v="4"/>
    <x v="35"/>
    <x v="226"/>
    <x v="11"/>
    <n v="5645000"/>
    <n v="3403000"/>
    <n v="0"/>
    <n v="56743000"/>
    <n v="65791000"/>
  </r>
  <r>
    <x v="4"/>
    <x v="35"/>
    <x v="226"/>
    <x v="380"/>
    <n v="520028000"/>
    <n v="67555000"/>
    <n v="0"/>
    <n v="90900000"/>
    <n v="678483000"/>
  </r>
  <r>
    <x v="4"/>
    <x v="35"/>
    <x v="226"/>
    <x v="381"/>
    <n v="11236000"/>
    <n v="4137000"/>
    <n v="0"/>
    <n v="0"/>
    <n v="15373000"/>
  </r>
  <r>
    <x v="4"/>
    <x v="35"/>
    <x v="226"/>
    <x v="382"/>
    <n v="7221000"/>
    <n v="8151000"/>
    <n v="0"/>
    <n v="21450000"/>
    <n v="36822000"/>
  </r>
  <r>
    <x v="4"/>
    <x v="35"/>
    <x v="226"/>
    <x v="383"/>
    <n v="20730000"/>
    <n v="1998000"/>
    <n v="0"/>
    <n v="0"/>
    <n v="22728000"/>
  </r>
  <r>
    <x v="4"/>
    <x v="35"/>
    <x v="227"/>
    <x v="0"/>
    <n v="55868000"/>
    <n v="25249000"/>
    <n v="0"/>
    <n v="0"/>
    <n v="81117000"/>
  </r>
  <r>
    <x v="4"/>
    <x v="35"/>
    <x v="227"/>
    <x v="11"/>
    <n v="9215000"/>
    <n v="218000"/>
    <n v="0"/>
    <n v="0"/>
    <n v="9433000"/>
  </r>
  <r>
    <x v="4"/>
    <x v="35"/>
    <x v="227"/>
    <x v="380"/>
    <n v="231198000"/>
    <n v="18178000"/>
    <n v="0"/>
    <n v="68605000"/>
    <n v="317981000"/>
  </r>
  <r>
    <x v="4"/>
    <x v="35"/>
    <x v="227"/>
    <x v="381"/>
    <n v="3862000"/>
    <n v="90000"/>
    <n v="0"/>
    <n v="0"/>
    <n v="3952000"/>
  </r>
  <r>
    <x v="4"/>
    <x v="35"/>
    <x v="227"/>
    <x v="382"/>
    <n v="7378000"/>
    <n v="1486000"/>
    <n v="0"/>
    <n v="0"/>
    <n v="8864000"/>
  </r>
  <r>
    <x v="4"/>
    <x v="35"/>
    <x v="227"/>
    <x v="383"/>
    <n v="10721000"/>
    <n v="449000"/>
    <n v="0"/>
    <n v="0"/>
    <n v="11170000"/>
  </r>
  <r>
    <x v="4"/>
    <x v="35"/>
    <x v="228"/>
    <x v="0"/>
    <n v="21027000"/>
    <n v="16386000"/>
    <n v="0"/>
    <n v="0"/>
    <n v="37413000"/>
  </r>
  <r>
    <x v="4"/>
    <x v="35"/>
    <x v="228"/>
    <x v="11"/>
    <n v="5457000"/>
    <n v="555000"/>
    <n v="0"/>
    <n v="0"/>
    <n v="6012000"/>
  </r>
  <r>
    <x v="4"/>
    <x v="35"/>
    <x v="228"/>
    <x v="380"/>
    <n v="75346000"/>
    <n v="5656000"/>
    <n v="0"/>
    <n v="109500000"/>
    <n v="190502000"/>
  </r>
  <r>
    <x v="4"/>
    <x v="35"/>
    <x v="228"/>
    <x v="381"/>
    <n v="944000"/>
    <n v="197000"/>
    <n v="0"/>
    <n v="0"/>
    <n v="1141000"/>
  </r>
  <r>
    <x v="4"/>
    <x v="35"/>
    <x v="228"/>
    <x v="382"/>
    <n v="6796000"/>
    <n v="974000"/>
    <n v="0"/>
    <n v="24594000"/>
    <n v="32364000"/>
  </r>
  <r>
    <x v="4"/>
    <x v="35"/>
    <x v="228"/>
    <x v="383"/>
    <n v="8916000"/>
    <n v="359000"/>
    <n v="0"/>
    <n v="20000000"/>
    <n v="29275000"/>
  </r>
  <r>
    <x v="4"/>
    <x v="35"/>
    <x v="229"/>
    <x v="0"/>
    <n v="18384000"/>
    <n v="7754000"/>
    <n v="0"/>
    <n v="0"/>
    <n v="26138000"/>
  </r>
  <r>
    <x v="4"/>
    <x v="35"/>
    <x v="229"/>
    <x v="11"/>
    <n v="3094000"/>
    <n v="584000"/>
    <n v="0"/>
    <n v="0"/>
    <n v="3678000"/>
  </r>
  <r>
    <x v="4"/>
    <x v="35"/>
    <x v="229"/>
    <x v="380"/>
    <n v="47361000"/>
    <n v="11496000"/>
    <n v="0"/>
    <n v="104000000"/>
    <n v="162857000"/>
  </r>
  <r>
    <x v="4"/>
    <x v="35"/>
    <x v="229"/>
    <x v="382"/>
    <n v="0"/>
    <n v="1069000"/>
    <n v="0"/>
    <n v="0"/>
    <n v="1069000"/>
  </r>
  <r>
    <x v="4"/>
    <x v="35"/>
    <x v="229"/>
    <x v="383"/>
    <n v="0"/>
    <n v="1069000"/>
    <n v="0"/>
    <n v="0"/>
    <n v="1069000"/>
  </r>
  <r>
    <x v="4"/>
    <x v="35"/>
    <x v="230"/>
    <x v="0"/>
    <n v="57607000"/>
    <n v="12319000"/>
    <n v="0"/>
    <n v="0"/>
    <n v="69926000"/>
  </r>
  <r>
    <x v="4"/>
    <x v="35"/>
    <x v="230"/>
    <x v="11"/>
    <n v="10009000"/>
    <n v="4122000"/>
    <n v="0"/>
    <n v="0"/>
    <n v="14131000"/>
  </r>
  <r>
    <x v="4"/>
    <x v="35"/>
    <x v="230"/>
    <x v="380"/>
    <n v="163938000"/>
    <n v="48979000"/>
    <n v="0"/>
    <n v="131555000"/>
    <n v="344472000"/>
  </r>
  <r>
    <x v="4"/>
    <x v="35"/>
    <x v="230"/>
    <x v="382"/>
    <n v="3510000"/>
    <n v="4690000"/>
    <n v="0"/>
    <n v="0"/>
    <n v="8200000"/>
  </r>
  <r>
    <x v="4"/>
    <x v="35"/>
    <x v="230"/>
    <x v="383"/>
    <n v="2095000"/>
    <n v="2543000"/>
    <n v="0"/>
    <n v="0"/>
    <n v="4638000"/>
  </r>
  <r>
    <x v="4"/>
    <x v="35"/>
    <x v="231"/>
    <x v="0"/>
    <n v="16498000"/>
    <n v="5570000"/>
    <n v="0"/>
    <n v="0"/>
    <n v="22068000"/>
  </r>
  <r>
    <x v="4"/>
    <x v="35"/>
    <x v="231"/>
    <x v="11"/>
    <n v="2923000"/>
    <n v="961000"/>
    <n v="0"/>
    <n v="10000000"/>
    <n v="13884000"/>
  </r>
  <r>
    <x v="4"/>
    <x v="35"/>
    <x v="231"/>
    <x v="380"/>
    <n v="64522000"/>
    <n v="15528000"/>
    <n v="0"/>
    <n v="86612000"/>
    <n v="166662000"/>
  </r>
  <r>
    <x v="4"/>
    <x v="35"/>
    <x v="231"/>
    <x v="382"/>
    <n v="2887000"/>
    <n v="1337000"/>
    <n v="0"/>
    <n v="0"/>
    <n v="4224000"/>
  </r>
  <r>
    <x v="4"/>
    <x v="35"/>
    <x v="231"/>
    <x v="383"/>
    <n v="2910000"/>
    <n v="535000"/>
    <n v="0"/>
    <n v="0"/>
    <n v="3445000"/>
  </r>
  <r>
    <x v="4"/>
    <x v="35"/>
    <x v="232"/>
    <x v="0"/>
    <n v="81781000"/>
    <n v="51706000"/>
    <n v="0"/>
    <n v="0"/>
    <n v="133487000"/>
  </r>
  <r>
    <x v="4"/>
    <x v="35"/>
    <x v="232"/>
    <x v="11"/>
    <n v="2977000"/>
    <n v="533000"/>
    <n v="0"/>
    <n v="0"/>
    <n v="3510000"/>
  </r>
  <r>
    <x v="4"/>
    <x v="35"/>
    <x v="232"/>
    <x v="380"/>
    <n v="263152000"/>
    <n v="61387000"/>
    <n v="0"/>
    <n v="211555000"/>
    <n v="536094000"/>
  </r>
  <r>
    <x v="4"/>
    <x v="35"/>
    <x v="232"/>
    <x v="381"/>
    <n v="1780000"/>
    <n v="6588000"/>
    <n v="0"/>
    <n v="0"/>
    <n v="8368000"/>
  </r>
  <r>
    <x v="4"/>
    <x v="35"/>
    <x v="232"/>
    <x v="382"/>
    <n v="3612000"/>
    <n v="1025000"/>
    <n v="0"/>
    <n v="0"/>
    <n v="4637000"/>
  </r>
  <r>
    <x v="4"/>
    <x v="35"/>
    <x v="232"/>
    <x v="383"/>
    <n v="16290000"/>
    <n v="2345000"/>
    <n v="0"/>
    <n v="0"/>
    <n v="18635000"/>
  </r>
  <r>
    <x v="4"/>
    <x v="35"/>
    <x v="233"/>
    <x v="0"/>
    <n v="159952000"/>
    <n v="66428000"/>
    <n v="0"/>
    <n v="0"/>
    <n v="226380000"/>
  </r>
  <r>
    <x v="4"/>
    <x v="35"/>
    <x v="233"/>
    <x v="11"/>
    <n v="13704000"/>
    <n v="10643000"/>
    <n v="0"/>
    <n v="0"/>
    <n v="24347000"/>
  </r>
  <r>
    <x v="4"/>
    <x v="35"/>
    <x v="233"/>
    <x v="380"/>
    <n v="318551000"/>
    <n v="38266000"/>
    <n v="0"/>
    <n v="159093000"/>
    <n v="515910000"/>
  </r>
  <r>
    <x v="4"/>
    <x v="35"/>
    <x v="233"/>
    <x v="381"/>
    <n v="0"/>
    <n v="8253000"/>
    <n v="0"/>
    <n v="0"/>
    <n v="8253000"/>
  </r>
  <r>
    <x v="4"/>
    <x v="35"/>
    <x v="233"/>
    <x v="382"/>
    <n v="27743000"/>
    <n v="7908000"/>
    <n v="0"/>
    <n v="0"/>
    <n v="35651000"/>
  </r>
  <r>
    <x v="4"/>
    <x v="35"/>
    <x v="233"/>
    <x v="383"/>
    <n v="12754000"/>
    <n v="37375000"/>
    <n v="0"/>
    <n v="0"/>
    <n v="50129000"/>
  </r>
  <r>
    <x v="4"/>
    <x v="35"/>
    <x v="234"/>
    <x v="0"/>
    <n v="55933000"/>
    <n v="14411000"/>
    <n v="0"/>
    <n v="0"/>
    <n v="70344000"/>
  </r>
  <r>
    <x v="4"/>
    <x v="35"/>
    <x v="234"/>
    <x v="11"/>
    <n v="3687000"/>
    <n v="3068000"/>
    <n v="0"/>
    <n v="0"/>
    <n v="6755000"/>
  </r>
  <r>
    <x v="4"/>
    <x v="35"/>
    <x v="234"/>
    <x v="380"/>
    <n v="131370000"/>
    <n v="36823000"/>
    <n v="0"/>
    <n v="113094000"/>
    <n v="281287000"/>
  </r>
  <r>
    <x v="4"/>
    <x v="35"/>
    <x v="234"/>
    <x v="381"/>
    <s v=".."/>
    <s v=".."/>
    <s v=".."/>
    <s v=".."/>
    <s v=".."/>
  </r>
  <r>
    <x v="4"/>
    <x v="35"/>
    <x v="234"/>
    <x v="382"/>
    <n v="3691000"/>
    <n v="1804000"/>
    <n v="0"/>
    <n v="0"/>
    <n v="5495000"/>
  </r>
  <r>
    <x v="4"/>
    <x v="35"/>
    <x v="234"/>
    <x v="383"/>
    <n v="1219000"/>
    <n v="1201000"/>
    <n v="0"/>
    <n v="0"/>
    <n v="2420000"/>
  </r>
  <r>
    <x v="4"/>
    <x v="35"/>
    <x v="235"/>
    <x v="0"/>
    <n v="79973000"/>
    <n v="27560000"/>
    <n v="0"/>
    <n v="0"/>
    <n v="107533000"/>
  </r>
  <r>
    <x v="4"/>
    <x v="35"/>
    <x v="235"/>
    <x v="11"/>
    <n v="4767000"/>
    <n v="1257000"/>
    <n v="0"/>
    <n v="0"/>
    <n v="6024000"/>
  </r>
  <r>
    <x v="4"/>
    <x v="35"/>
    <x v="235"/>
    <x v="380"/>
    <n v="182336000"/>
    <n v="19490000"/>
    <n v="0"/>
    <n v="56441000"/>
    <n v="258267000"/>
  </r>
  <r>
    <x v="4"/>
    <x v="35"/>
    <x v="235"/>
    <x v="381"/>
    <n v="5909000"/>
    <n v="2874000"/>
    <n v="0"/>
    <n v="0"/>
    <n v="8783000"/>
  </r>
  <r>
    <x v="4"/>
    <x v="35"/>
    <x v="235"/>
    <x v="382"/>
    <n v="3587000"/>
    <n v="2088000"/>
    <n v="0"/>
    <n v="0"/>
    <n v="5675000"/>
  </r>
  <r>
    <x v="4"/>
    <x v="35"/>
    <x v="235"/>
    <x v="383"/>
    <n v="2931000"/>
    <n v="3446000"/>
    <n v="0"/>
    <n v="0"/>
    <n v="6377000"/>
  </r>
  <r>
    <x v="4"/>
    <x v="35"/>
    <x v="236"/>
    <x v="0"/>
    <n v="40826000"/>
    <n v="12408000"/>
    <n v="0"/>
    <n v="0"/>
    <n v="53234000"/>
  </r>
  <r>
    <x v="4"/>
    <x v="35"/>
    <x v="236"/>
    <x v="11"/>
    <n v="9068000"/>
    <n v="1706000"/>
    <n v="0"/>
    <n v="0"/>
    <n v="10774000"/>
  </r>
  <r>
    <x v="4"/>
    <x v="35"/>
    <x v="236"/>
    <x v="380"/>
    <n v="118534000"/>
    <n v="9468000"/>
    <n v="0"/>
    <n v="166555000"/>
    <n v="294557000"/>
  </r>
  <r>
    <x v="4"/>
    <x v="35"/>
    <x v="236"/>
    <x v="381"/>
    <n v="4000000"/>
    <n v="965000"/>
    <n v="0"/>
    <n v="0"/>
    <n v="4965000"/>
  </r>
  <r>
    <x v="4"/>
    <x v="35"/>
    <x v="236"/>
    <x v="382"/>
    <n v="12352000"/>
    <n v="2955000"/>
    <n v="0"/>
    <n v="0"/>
    <n v="15307000"/>
  </r>
  <r>
    <x v="4"/>
    <x v="35"/>
    <x v="236"/>
    <x v="383"/>
    <n v="5584000"/>
    <n v="2888000"/>
    <n v="0"/>
    <n v="0"/>
    <n v="8472000"/>
  </r>
  <r>
    <x v="4"/>
    <x v="35"/>
    <x v="237"/>
    <x v="0"/>
    <n v="26063000"/>
    <n v="44093000"/>
    <n v="0"/>
    <n v="0"/>
    <n v="70156000"/>
  </r>
  <r>
    <x v="4"/>
    <x v="35"/>
    <x v="237"/>
    <x v="11"/>
    <n v="14817000"/>
    <n v="3527000"/>
    <n v="0"/>
    <n v="0"/>
    <n v="18344000"/>
  </r>
  <r>
    <x v="4"/>
    <x v="35"/>
    <x v="237"/>
    <x v="380"/>
    <n v="39159000"/>
    <n v="31154000"/>
    <n v="0"/>
    <n v="69145000"/>
    <n v="139458000"/>
  </r>
  <r>
    <x v="4"/>
    <x v="35"/>
    <x v="237"/>
    <x v="381"/>
    <n v="5067000"/>
    <n v="6328000"/>
    <n v="0"/>
    <n v="0"/>
    <n v="11395000"/>
  </r>
  <r>
    <x v="4"/>
    <x v="35"/>
    <x v="237"/>
    <x v="382"/>
    <n v="1608000"/>
    <n v="1557000"/>
    <n v="0"/>
    <n v="0"/>
    <n v="3165000"/>
  </r>
  <r>
    <x v="4"/>
    <x v="35"/>
    <x v="238"/>
    <x v="0"/>
    <n v="54564000"/>
    <n v="10968000"/>
    <n v="0"/>
    <n v="0"/>
    <n v="65532000"/>
  </r>
  <r>
    <x v="4"/>
    <x v="35"/>
    <x v="238"/>
    <x v="11"/>
    <n v="8701000"/>
    <n v="1967000"/>
    <n v="0"/>
    <n v="0"/>
    <n v="10668000"/>
  </r>
  <r>
    <x v="4"/>
    <x v="35"/>
    <x v="238"/>
    <x v="380"/>
    <n v="88036000"/>
    <n v="8768000"/>
    <n v="0"/>
    <n v="131555000"/>
    <n v="228359000"/>
  </r>
  <r>
    <x v="4"/>
    <x v="35"/>
    <x v="238"/>
    <x v="381"/>
    <n v="8966000"/>
    <n v="1308000"/>
    <n v="0"/>
    <n v="0"/>
    <n v="10274000"/>
  </r>
  <r>
    <x v="4"/>
    <x v="35"/>
    <x v="238"/>
    <x v="382"/>
    <n v="4821000"/>
    <n v="1547000"/>
    <n v="0"/>
    <n v="0"/>
    <n v="6368000"/>
  </r>
  <r>
    <x v="4"/>
    <x v="35"/>
    <x v="238"/>
    <x v="383"/>
    <n v="5867000"/>
    <n v="1555000"/>
    <n v="0"/>
    <n v="0"/>
    <n v="7422000"/>
  </r>
  <r>
    <x v="4"/>
    <x v="35"/>
    <x v="239"/>
    <x v="0"/>
    <n v="47721000"/>
    <n v="14873000"/>
    <n v="0"/>
    <n v="0"/>
    <n v="62594000"/>
  </r>
  <r>
    <x v="4"/>
    <x v="35"/>
    <x v="239"/>
    <x v="11"/>
    <n v="4687000"/>
    <n v="1550000"/>
    <n v="0"/>
    <n v="0"/>
    <n v="6237000"/>
  </r>
  <r>
    <x v="4"/>
    <x v="35"/>
    <x v="239"/>
    <x v="380"/>
    <n v="84622000"/>
    <n v="17762000"/>
    <n v="0"/>
    <n v="131555000"/>
    <n v="233939000"/>
  </r>
  <r>
    <x v="4"/>
    <x v="35"/>
    <x v="239"/>
    <x v="381"/>
    <n v="1031000"/>
    <n v="1179000"/>
    <n v="0"/>
    <n v="0"/>
    <n v="2210000"/>
  </r>
  <r>
    <x v="4"/>
    <x v="35"/>
    <x v="239"/>
    <x v="382"/>
    <n v="6109000"/>
    <n v="3419000"/>
    <n v="0"/>
    <n v="0"/>
    <n v="9528000"/>
  </r>
  <r>
    <x v="4"/>
    <x v="35"/>
    <x v="239"/>
    <x v="383"/>
    <n v="3412000"/>
    <n v="3194000"/>
    <n v="0"/>
    <n v="0"/>
    <n v="6606000"/>
  </r>
  <r>
    <x v="4"/>
    <x v="35"/>
    <x v="240"/>
    <x v="0"/>
    <n v="45451000"/>
    <n v="26048000"/>
    <n v="0"/>
    <n v="0"/>
    <n v="71499000"/>
  </r>
  <r>
    <x v="4"/>
    <x v="35"/>
    <x v="240"/>
    <x v="11"/>
    <n v="15291000"/>
    <n v="2729000"/>
    <n v="0"/>
    <n v="0"/>
    <n v="18020000"/>
  </r>
  <r>
    <x v="4"/>
    <x v="35"/>
    <x v="240"/>
    <x v="380"/>
    <n v="155252000"/>
    <n v="30353000"/>
    <n v="0"/>
    <n v="131555000"/>
    <n v="317160000"/>
  </r>
  <r>
    <x v="4"/>
    <x v="35"/>
    <x v="240"/>
    <x v="381"/>
    <n v="5442000"/>
    <n v="472000"/>
    <n v="0"/>
    <n v="0"/>
    <n v="5914000"/>
  </r>
  <r>
    <x v="4"/>
    <x v="35"/>
    <x v="240"/>
    <x v="382"/>
    <n v="5697000"/>
    <n v="1259000"/>
    <n v="0"/>
    <n v="0"/>
    <n v="6956000"/>
  </r>
  <r>
    <x v="4"/>
    <x v="35"/>
    <x v="240"/>
    <x v="383"/>
    <n v="4665000"/>
    <n v="721000"/>
    <n v="0"/>
    <n v="0"/>
    <n v="5386000"/>
  </r>
  <r>
    <x v="4"/>
    <x v="35"/>
    <x v="241"/>
    <x v="0"/>
    <n v="62223000"/>
    <n v="26702000"/>
    <n v="0"/>
    <n v="0"/>
    <n v="88925000"/>
  </r>
  <r>
    <x v="4"/>
    <x v="35"/>
    <x v="241"/>
    <x v="11"/>
    <n v="5093000"/>
    <n v="1061000"/>
    <n v="0"/>
    <n v="0"/>
    <n v="6154000"/>
  </r>
  <r>
    <x v="4"/>
    <x v="35"/>
    <x v="241"/>
    <x v="380"/>
    <n v="222078000"/>
    <n v="87863000"/>
    <n v="0"/>
    <n v="131555000"/>
    <n v="441496000"/>
  </r>
  <r>
    <x v="4"/>
    <x v="35"/>
    <x v="241"/>
    <x v="381"/>
    <n v="5573000"/>
    <n v="264000"/>
    <n v="0"/>
    <n v="0"/>
    <n v="5837000"/>
  </r>
  <r>
    <x v="4"/>
    <x v="35"/>
    <x v="241"/>
    <x v="382"/>
    <n v="4499000"/>
    <n v="2959000"/>
    <n v="0"/>
    <n v="0"/>
    <n v="7458000"/>
  </r>
  <r>
    <x v="4"/>
    <x v="35"/>
    <x v="241"/>
    <x v="383"/>
    <n v="2215000"/>
    <n v="1017000"/>
    <n v="0"/>
    <n v="0"/>
    <n v="3232000"/>
  </r>
  <r>
    <x v="4"/>
    <x v="35"/>
    <x v="242"/>
    <x v="0"/>
    <n v="62807000"/>
    <n v="18501000"/>
    <n v="0"/>
    <n v="0"/>
    <n v="81308000"/>
  </r>
  <r>
    <x v="4"/>
    <x v="35"/>
    <x v="242"/>
    <x v="11"/>
    <n v="5835000"/>
    <n v="2040000"/>
    <n v="0"/>
    <n v="0"/>
    <n v="7875000"/>
  </r>
  <r>
    <x v="4"/>
    <x v="35"/>
    <x v="242"/>
    <x v="380"/>
    <n v="245728000"/>
    <n v="50149000"/>
    <n v="0"/>
    <n v="10000000"/>
    <n v="305877000"/>
  </r>
  <r>
    <x v="4"/>
    <x v="35"/>
    <x v="242"/>
    <x v="381"/>
    <n v="512000"/>
    <n v="241000"/>
    <n v="0"/>
    <n v="0"/>
    <n v="753000"/>
  </r>
  <r>
    <x v="4"/>
    <x v="35"/>
    <x v="242"/>
    <x v="382"/>
    <n v="10179000"/>
    <n v="7514000"/>
    <n v="0"/>
    <n v="80299000"/>
    <n v="97992000"/>
  </r>
  <r>
    <x v="4"/>
    <x v="35"/>
    <x v="242"/>
    <x v="383"/>
    <n v="6576000"/>
    <n v="489000"/>
    <n v="0"/>
    <n v="0"/>
    <n v="7065000"/>
  </r>
  <r>
    <x v="4"/>
    <x v="35"/>
    <x v="243"/>
    <x v="0"/>
    <n v="47721000"/>
    <n v="11658000"/>
    <n v="0"/>
    <n v="0"/>
    <n v="59379000"/>
  </r>
  <r>
    <x v="4"/>
    <x v="35"/>
    <x v="243"/>
    <x v="11"/>
    <n v="3024000"/>
    <n v="490000"/>
    <n v="0"/>
    <n v="0"/>
    <n v="3514000"/>
  </r>
  <r>
    <x v="4"/>
    <x v="35"/>
    <x v="243"/>
    <x v="380"/>
    <n v="209040000"/>
    <n v="52248000"/>
    <n v="0"/>
    <n v="104094000"/>
    <n v="365382000"/>
  </r>
  <r>
    <x v="4"/>
    <x v="35"/>
    <x v="243"/>
    <x v="382"/>
    <n v="0"/>
    <n v="1056000"/>
    <n v="0"/>
    <n v="0"/>
    <n v="1056000"/>
  </r>
  <r>
    <x v="4"/>
    <x v="35"/>
    <x v="243"/>
    <x v="383"/>
    <n v="5048000"/>
    <n v="650000"/>
    <n v="0"/>
    <n v="0"/>
    <n v="5698000"/>
  </r>
  <r>
    <x v="4"/>
    <x v="35"/>
    <x v="244"/>
    <x v="0"/>
    <n v="30230000"/>
    <n v="17414000"/>
    <n v="0"/>
    <n v="0"/>
    <n v="47644000"/>
  </r>
  <r>
    <x v="4"/>
    <x v="35"/>
    <x v="244"/>
    <x v="11"/>
    <n v="4254000"/>
    <n v="1571000"/>
    <n v="0"/>
    <n v="0"/>
    <n v="5825000"/>
  </r>
  <r>
    <x v="4"/>
    <x v="35"/>
    <x v="244"/>
    <x v="380"/>
    <n v="165020000"/>
    <n v="35709000"/>
    <n v="0"/>
    <n v="34624000"/>
    <n v="235353000"/>
  </r>
  <r>
    <x v="4"/>
    <x v="35"/>
    <x v="244"/>
    <x v="381"/>
    <n v="6619000"/>
    <n v="736000"/>
    <n v="0"/>
    <n v="0"/>
    <n v="7355000"/>
  </r>
  <r>
    <x v="4"/>
    <x v="35"/>
    <x v="244"/>
    <x v="382"/>
    <n v="1645000"/>
    <n v="4621000"/>
    <n v="0"/>
    <n v="0"/>
    <n v="6266000"/>
  </r>
  <r>
    <x v="4"/>
    <x v="35"/>
    <x v="244"/>
    <x v="383"/>
    <n v="4388000"/>
    <n v="3668000"/>
    <n v="0"/>
    <n v="0"/>
    <n v="8056000"/>
  </r>
  <r>
    <x v="4"/>
    <x v="35"/>
    <x v="245"/>
    <x v="0"/>
    <n v="107589000"/>
    <n v="26650000"/>
    <n v="0"/>
    <n v="0"/>
    <n v="134239000"/>
  </r>
  <r>
    <x v="4"/>
    <x v="35"/>
    <x v="245"/>
    <x v="11"/>
    <n v="390000"/>
    <n v="327000"/>
    <n v="0"/>
    <n v="0"/>
    <n v="717000"/>
  </r>
  <r>
    <x v="4"/>
    <x v="35"/>
    <x v="245"/>
    <x v="380"/>
    <n v="281386000"/>
    <n v="24654000"/>
    <n v="0"/>
    <n v="30000000"/>
    <n v="336040000"/>
  </r>
  <r>
    <x v="4"/>
    <x v="35"/>
    <x v="245"/>
    <x v="381"/>
    <n v="1578000"/>
    <n v="1223000"/>
    <n v="0"/>
    <n v="0"/>
    <n v="2801000"/>
  </r>
  <r>
    <x v="4"/>
    <x v="35"/>
    <x v="245"/>
    <x v="382"/>
    <n v="1848000"/>
    <n v="1306000"/>
    <n v="0"/>
    <n v="10000000"/>
    <n v="13154000"/>
  </r>
  <r>
    <x v="4"/>
    <x v="35"/>
    <x v="245"/>
    <x v="383"/>
    <n v="1089000"/>
    <n v="1377000"/>
    <n v="0"/>
    <n v="0"/>
    <n v="2466000"/>
  </r>
  <r>
    <x v="4"/>
    <x v="35"/>
    <x v="246"/>
    <x v="0"/>
    <n v="28324000"/>
    <n v="11336000"/>
    <n v="0"/>
    <n v="0"/>
    <n v="39660000"/>
  </r>
  <r>
    <x v="4"/>
    <x v="35"/>
    <x v="246"/>
    <x v="11"/>
    <n v="2249000"/>
    <n v="82000"/>
    <n v="0"/>
    <n v="26123000"/>
    <n v="28454000"/>
  </r>
  <r>
    <x v="4"/>
    <x v="35"/>
    <x v="246"/>
    <x v="380"/>
    <n v="65492000"/>
    <n v="17043000"/>
    <n v="0"/>
    <n v="40000000"/>
    <n v="122535000"/>
  </r>
  <r>
    <x v="4"/>
    <x v="35"/>
    <x v="246"/>
    <x v="381"/>
    <n v="1784000"/>
    <n v="234000"/>
    <n v="0"/>
    <n v="0"/>
    <n v="2018000"/>
  </r>
  <r>
    <x v="4"/>
    <x v="35"/>
    <x v="246"/>
    <x v="382"/>
    <n v="0"/>
    <n v="1083000"/>
    <n v="0"/>
    <n v="0"/>
    <n v="1083000"/>
  </r>
  <r>
    <x v="4"/>
    <x v="35"/>
    <x v="246"/>
    <x v="383"/>
    <n v="0"/>
    <n v="583000"/>
    <n v="0"/>
    <n v="0"/>
    <n v="583000"/>
  </r>
  <r>
    <x v="4"/>
    <x v="35"/>
    <x v="247"/>
    <x v="0"/>
    <n v="34929000"/>
    <n v="7690000"/>
    <n v="0"/>
    <n v="0"/>
    <n v="42619000"/>
  </r>
  <r>
    <x v="4"/>
    <x v="35"/>
    <x v="247"/>
    <x v="380"/>
    <n v="95978000"/>
    <n v="19355000"/>
    <n v="0"/>
    <n v="105094000"/>
    <n v="220427000"/>
  </r>
  <r>
    <x v="4"/>
    <x v="35"/>
    <x v="247"/>
    <x v="382"/>
    <n v="0"/>
    <n v="4940000"/>
    <n v="0"/>
    <n v="12000000"/>
    <n v="16940000"/>
  </r>
  <r>
    <x v="4"/>
    <x v="35"/>
    <x v="247"/>
    <x v="383"/>
    <n v="0"/>
    <n v="934000"/>
    <n v="0"/>
    <n v="0"/>
    <n v="934000"/>
  </r>
  <r>
    <x v="4"/>
    <x v="35"/>
    <x v="248"/>
    <x v="0"/>
    <n v="31865000"/>
    <n v="6424000"/>
    <n v="0"/>
    <n v="0"/>
    <n v="38289000"/>
  </r>
  <r>
    <x v="4"/>
    <x v="35"/>
    <x v="248"/>
    <x v="380"/>
    <n v="113332000"/>
    <n v="28354000"/>
    <n v="0"/>
    <n v="54112000"/>
    <n v="195798000"/>
  </r>
  <r>
    <x v="4"/>
    <x v="35"/>
    <x v="248"/>
    <x v="382"/>
    <n v="711000"/>
    <n v="2519000"/>
    <n v="0"/>
    <n v="0"/>
    <n v="3230000"/>
  </r>
  <r>
    <x v="4"/>
    <x v="35"/>
    <x v="248"/>
    <x v="383"/>
    <n v="0"/>
    <n v="1081000"/>
    <n v="0"/>
    <n v="0"/>
    <n v="1081000"/>
  </r>
  <r>
    <x v="4"/>
    <x v="35"/>
    <x v="249"/>
    <x v="0"/>
    <n v="60866000"/>
    <n v="32407000"/>
    <n v="0"/>
    <n v="1100000"/>
    <n v="94373000"/>
  </r>
  <r>
    <x v="4"/>
    <x v="35"/>
    <x v="249"/>
    <x v="11"/>
    <n v="6345000"/>
    <n v="8000"/>
    <n v="0"/>
    <n v="0"/>
    <n v="6353000"/>
  </r>
  <r>
    <x v="4"/>
    <x v="35"/>
    <x v="249"/>
    <x v="380"/>
    <n v="150422000"/>
    <n v="27720000"/>
    <n v="0"/>
    <n v="52054000"/>
    <n v="230196000"/>
  </r>
  <r>
    <x v="4"/>
    <x v="35"/>
    <x v="249"/>
    <x v="381"/>
    <n v="12709000"/>
    <n v="1395000"/>
    <n v="0"/>
    <n v="0"/>
    <n v="14104000"/>
  </r>
  <r>
    <x v="4"/>
    <x v="35"/>
    <x v="249"/>
    <x v="382"/>
    <n v="9333000"/>
    <n v="2839000"/>
    <n v="0"/>
    <n v="0"/>
    <n v="12172000"/>
  </r>
  <r>
    <x v="4"/>
    <x v="35"/>
    <x v="249"/>
    <x v="383"/>
    <n v="584000"/>
    <n v="1009000"/>
    <n v="0"/>
    <n v="0"/>
    <n v="1593000"/>
  </r>
  <r>
    <x v="4"/>
    <x v="35"/>
    <x v="250"/>
    <x v="0"/>
    <n v="31113000"/>
    <n v="7545000"/>
    <n v="0"/>
    <n v="0"/>
    <n v="38658000"/>
  </r>
  <r>
    <x v="4"/>
    <x v="35"/>
    <x v="250"/>
    <x v="11"/>
    <n v="2682000"/>
    <n v="923000"/>
    <n v="0"/>
    <n v="0"/>
    <n v="3605000"/>
  </r>
  <r>
    <x v="4"/>
    <x v="35"/>
    <x v="250"/>
    <x v="380"/>
    <n v="139993000"/>
    <n v="15607000"/>
    <n v="0"/>
    <n v="84094000"/>
    <n v="239694000"/>
  </r>
  <r>
    <x v="4"/>
    <x v="35"/>
    <x v="250"/>
    <x v="381"/>
    <n v="211000"/>
    <n v="814000"/>
    <n v="0"/>
    <n v="0"/>
    <n v="1025000"/>
  </r>
  <r>
    <x v="4"/>
    <x v="35"/>
    <x v="250"/>
    <x v="382"/>
    <n v="0"/>
    <n v="1390000"/>
    <n v="0"/>
    <n v="15000000"/>
    <n v="16390000"/>
  </r>
  <r>
    <x v="4"/>
    <x v="35"/>
    <x v="250"/>
    <x v="383"/>
    <n v="0"/>
    <n v="1078000"/>
    <n v="0"/>
    <n v="15000000"/>
    <n v="16078000"/>
  </r>
  <r>
    <x v="4"/>
    <x v="35"/>
    <x v="251"/>
    <x v="0"/>
    <n v="40898000"/>
    <n v="12022000"/>
    <n v="0"/>
    <n v="7700000"/>
    <n v="60620000"/>
  </r>
  <r>
    <x v="4"/>
    <x v="35"/>
    <x v="251"/>
    <x v="11"/>
    <n v="4512000"/>
    <n v="1400000"/>
    <n v="0"/>
    <n v="0"/>
    <n v="5912000"/>
  </r>
  <r>
    <x v="4"/>
    <x v="35"/>
    <x v="251"/>
    <x v="380"/>
    <n v="102467000"/>
    <n v="15933000"/>
    <n v="0"/>
    <n v="123855000"/>
    <n v="242255000"/>
  </r>
  <r>
    <x v="4"/>
    <x v="35"/>
    <x v="251"/>
    <x v="381"/>
    <n v="58000"/>
    <n v="439000"/>
    <n v="0"/>
    <n v="0"/>
    <n v="497000"/>
  </r>
  <r>
    <x v="4"/>
    <x v="35"/>
    <x v="251"/>
    <x v="382"/>
    <n v="1454000"/>
    <n v="2696000"/>
    <n v="0"/>
    <n v="0"/>
    <n v="4150000"/>
  </r>
  <r>
    <x v="4"/>
    <x v="35"/>
    <x v="251"/>
    <x v="383"/>
    <n v="12615000"/>
    <n v="1042000"/>
    <n v="0"/>
    <n v="0"/>
    <n v="13657000"/>
  </r>
  <r>
    <x v="4"/>
    <x v="35"/>
    <x v="252"/>
    <x v="0"/>
    <n v="23268000"/>
    <n v="15969000"/>
    <n v="0"/>
    <n v="0"/>
    <n v="39237000"/>
  </r>
  <r>
    <x v="4"/>
    <x v="35"/>
    <x v="252"/>
    <x v="380"/>
    <n v="50507000"/>
    <n v="7138000"/>
    <n v="0"/>
    <n v="32886000"/>
    <n v="90531000"/>
  </r>
  <r>
    <x v="4"/>
    <x v="35"/>
    <x v="252"/>
    <x v="381"/>
    <n v="1449000"/>
    <n v="0"/>
    <n v="0"/>
    <n v="0"/>
    <n v="1449000"/>
  </r>
  <r>
    <x v="4"/>
    <x v="35"/>
    <x v="252"/>
    <x v="382"/>
    <n v="875000"/>
    <n v="188000"/>
    <n v="0"/>
    <n v="0"/>
    <n v="1063000"/>
  </r>
  <r>
    <x v="4"/>
    <x v="35"/>
    <x v="252"/>
    <x v="383"/>
    <n v="581000"/>
    <n v="25000"/>
    <n v="0"/>
    <n v="0"/>
    <n v="606000"/>
  </r>
  <r>
    <x v="4"/>
    <x v="35"/>
    <x v="253"/>
    <x v="0"/>
    <n v="91625000"/>
    <n v="27753000"/>
    <n v="0"/>
    <n v="0"/>
    <n v="119378000"/>
  </r>
  <r>
    <x v="4"/>
    <x v="35"/>
    <x v="253"/>
    <x v="11"/>
    <n v="14383000"/>
    <n v="8804000"/>
    <n v="0"/>
    <n v="70000000"/>
    <n v="93187000"/>
  </r>
  <r>
    <x v="4"/>
    <x v="35"/>
    <x v="253"/>
    <x v="380"/>
    <n v="428621000"/>
    <n v="100955000"/>
    <n v="0"/>
    <n v="89093000"/>
    <n v="618669000"/>
  </r>
  <r>
    <x v="4"/>
    <x v="35"/>
    <x v="253"/>
    <x v="381"/>
    <n v="19224000"/>
    <n v="4638000"/>
    <n v="0"/>
    <n v="0"/>
    <n v="23862000"/>
  </r>
  <r>
    <x v="4"/>
    <x v="35"/>
    <x v="253"/>
    <x v="382"/>
    <n v="4876000"/>
    <n v="8742000"/>
    <n v="0"/>
    <n v="0"/>
    <n v="13618000"/>
  </r>
  <r>
    <x v="4"/>
    <x v="35"/>
    <x v="253"/>
    <x v="383"/>
    <n v="3166000"/>
    <n v="2153000"/>
    <n v="0"/>
    <n v="0"/>
    <n v="5319000"/>
  </r>
  <r>
    <x v="4"/>
    <x v="35"/>
    <x v="254"/>
    <x v="0"/>
    <n v="46382000"/>
    <n v="34010000"/>
    <n v="0"/>
    <n v="0"/>
    <n v="80392000"/>
  </r>
  <r>
    <x v="4"/>
    <x v="35"/>
    <x v="254"/>
    <x v="11"/>
    <n v="0"/>
    <n v="0"/>
    <n v="0"/>
    <n v="26594000"/>
    <n v="26594000"/>
  </r>
  <r>
    <x v="4"/>
    <x v="35"/>
    <x v="254"/>
    <x v="380"/>
    <n v="119537000"/>
    <n v="16666000"/>
    <n v="0"/>
    <n v="77500000"/>
    <n v="213703000"/>
  </r>
  <r>
    <x v="4"/>
    <x v="35"/>
    <x v="254"/>
    <x v="381"/>
    <n v="500000"/>
    <n v="608000"/>
    <n v="0"/>
    <n v="0"/>
    <n v="1108000"/>
  </r>
  <r>
    <x v="4"/>
    <x v="35"/>
    <x v="254"/>
    <x v="382"/>
    <n v="100000"/>
    <n v="433000"/>
    <n v="0"/>
    <n v="0"/>
    <n v="533000"/>
  </r>
  <r>
    <x v="4"/>
    <x v="35"/>
    <x v="254"/>
    <x v="383"/>
    <n v="100000"/>
    <n v="309000"/>
    <n v="0"/>
    <n v="0"/>
    <n v="409000"/>
  </r>
  <r>
    <x v="4"/>
    <x v="35"/>
    <x v="255"/>
    <x v="0"/>
    <n v="27231000"/>
    <n v="18265000"/>
    <n v="0"/>
    <n v="0"/>
    <n v="45496000"/>
  </r>
  <r>
    <x v="4"/>
    <x v="35"/>
    <x v="255"/>
    <x v="380"/>
    <n v="43949000"/>
    <n v="28471000"/>
    <n v="0"/>
    <n v="104094000"/>
    <n v="176514000"/>
  </r>
  <r>
    <x v="4"/>
    <x v="35"/>
    <x v="255"/>
    <x v="381"/>
    <n v="0"/>
    <n v="1244000"/>
    <n v="0"/>
    <n v="0"/>
    <n v="1244000"/>
  </r>
  <r>
    <x v="4"/>
    <x v="35"/>
    <x v="255"/>
    <x v="382"/>
    <n v="437000"/>
    <n v="1316000"/>
    <n v="0"/>
    <n v="0"/>
    <n v="1753000"/>
  </r>
  <r>
    <x v="4"/>
    <x v="35"/>
    <x v="255"/>
    <x v="383"/>
    <n v="243000"/>
    <n v="1121000"/>
    <n v="0"/>
    <n v="0"/>
    <n v="1364000"/>
  </r>
  <r>
    <x v="4"/>
    <x v="35"/>
    <x v="256"/>
    <x v="0"/>
    <n v="73587000"/>
    <n v="38173000"/>
    <n v="0"/>
    <n v="0"/>
    <n v="111760000"/>
  </r>
  <r>
    <x v="4"/>
    <x v="35"/>
    <x v="256"/>
    <x v="11"/>
    <n v="1520000"/>
    <n v="0"/>
    <n v="0"/>
    <n v="6164000"/>
    <n v="7684000"/>
  </r>
  <r>
    <x v="4"/>
    <x v="35"/>
    <x v="256"/>
    <x v="380"/>
    <n v="131011000"/>
    <n v="12364000"/>
    <n v="0"/>
    <n v="65000000"/>
    <n v="208375000"/>
  </r>
  <r>
    <x v="4"/>
    <x v="35"/>
    <x v="256"/>
    <x v="381"/>
    <n v="6303000"/>
    <n v="445000"/>
    <n v="0"/>
    <n v="0"/>
    <n v="6748000"/>
  </r>
  <r>
    <x v="4"/>
    <x v="35"/>
    <x v="256"/>
    <x v="382"/>
    <n v="2096000"/>
    <n v="720000"/>
    <n v="0"/>
    <n v="0"/>
    <n v="2816000"/>
  </r>
  <r>
    <x v="4"/>
    <x v="35"/>
    <x v="256"/>
    <x v="383"/>
    <n v="1388000"/>
    <n v="525000"/>
    <n v="0"/>
    <n v="0"/>
    <n v="1913000"/>
  </r>
  <r>
    <x v="4"/>
    <x v="35"/>
    <x v="257"/>
    <x v="0"/>
    <n v="48556000"/>
    <n v="14105000"/>
    <n v="0"/>
    <n v="0"/>
    <n v="62661000"/>
  </r>
  <r>
    <x v="4"/>
    <x v="35"/>
    <x v="257"/>
    <x v="11"/>
    <n v="6177000"/>
    <n v="3433000"/>
    <n v="0"/>
    <n v="22965000"/>
    <n v="32575000"/>
  </r>
  <r>
    <x v="4"/>
    <x v="35"/>
    <x v="257"/>
    <x v="380"/>
    <n v="181593000"/>
    <n v="89068000"/>
    <n v="0"/>
    <n v="125590000"/>
    <n v="396251000"/>
  </r>
  <r>
    <x v="4"/>
    <x v="35"/>
    <x v="257"/>
    <x v="381"/>
    <n v="16845000"/>
    <n v="1692000"/>
    <n v="0"/>
    <n v="0"/>
    <n v="18537000"/>
  </r>
  <r>
    <x v="4"/>
    <x v="35"/>
    <x v="257"/>
    <x v="382"/>
    <n v="7560000"/>
    <n v="2688000"/>
    <n v="0"/>
    <n v="0"/>
    <n v="10248000"/>
  </r>
  <r>
    <x v="4"/>
    <x v="35"/>
    <x v="257"/>
    <x v="383"/>
    <n v="2432000"/>
    <n v="2046000"/>
    <n v="0"/>
    <n v="0"/>
    <n v="4478000"/>
  </r>
  <r>
    <x v="4"/>
    <x v="35"/>
    <x v="258"/>
    <x v="0"/>
    <n v="23725000"/>
    <n v="15207000"/>
    <n v="0"/>
    <n v="0"/>
    <n v="38932000"/>
  </r>
  <r>
    <x v="4"/>
    <x v="35"/>
    <x v="258"/>
    <x v="11"/>
    <n v="0"/>
    <n v="1531000"/>
    <n v="0"/>
    <n v="0"/>
    <n v="1531000"/>
  </r>
  <r>
    <x v="4"/>
    <x v="35"/>
    <x v="258"/>
    <x v="380"/>
    <n v="45524000"/>
    <n v="8331000"/>
    <n v="0"/>
    <n v="104094000"/>
    <n v="157949000"/>
  </r>
  <r>
    <x v="4"/>
    <x v="35"/>
    <x v="258"/>
    <x v="381"/>
    <n v="1835000"/>
    <n v="557000"/>
    <n v="0"/>
    <n v="0"/>
    <n v="2392000"/>
  </r>
  <r>
    <x v="4"/>
    <x v="35"/>
    <x v="258"/>
    <x v="382"/>
    <n v="0"/>
    <n v="773000"/>
    <n v="0"/>
    <n v="0"/>
    <n v="773000"/>
  </r>
  <r>
    <x v="4"/>
    <x v="35"/>
    <x v="258"/>
    <x v="383"/>
    <n v="0"/>
    <n v="799000"/>
    <n v="0"/>
    <n v="0"/>
    <n v="799000"/>
  </r>
  <r>
    <x v="4"/>
    <x v="35"/>
    <x v="259"/>
    <x v="0"/>
    <n v="52322000"/>
    <n v="31021000"/>
    <n v="0"/>
    <n v="0"/>
    <n v="83343000"/>
  </r>
  <r>
    <x v="4"/>
    <x v="35"/>
    <x v="259"/>
    <x v="11"/>
    <n v="0"/>
    <n v="0"/>
    <n v="0"/>
    <n v="24772000"/>
    <n v="24772000"/>
  </r>
  <r>
    <x v="4"/>
    <x v="35"/>
    <x v="259"/>
    <x v="380"/>
    <n v="116908000"/>
    <n v="21823000"/>
    <n v="0"/>
    <n v="34000000"/>
    <n v="172731000"/>
  </r>
  <r>
    <x v="4"/>
    <x v="35"/>
    <x v="259"/>
    <x v="381"/>
    <n v="0"/>
    <n v="1269000"/>
    <n v="0"/>
    <n v="0"/>
    <n v="1269000"/>
  </r>
  <r>
    <x v="4"/>
    <x v="35"/>
    <x v="259"/>
    <x v="382"/>
    <n v="0"/>
    <n v="10161000"/>
    <n v="0"/>
    <n v="0"/>
    <n v="10161000"/>
  </r>
  <r>
    <x v="4"/>
    <x v="35"/>
    <x v="259"/>
    <x v="383"/>
    <n v="0"/>
    <n v="936000"/>
    <n v="0"/>
    <n v="0"/>
    <n v="936000"/>
  </r>
  <r>
    <x v="4"/>
    <x v="35"/>
    <x v="260"/>
    <x v="0"/>
    <n v="39122000"/>
    <n v="20253000"/>
    <n v="0"/>
    <n v="0"/>
    <n v="59375000"/>
  </r>
  <r>
    <x v="4"/>
    <x v="35"/>
    <x v="260"/>
    <x v="11"/>
    <n v="243000"/>
    <n v="289000"/>
    <n v="0"/>
    <n v="15216000"/>
    <n v="15748000"/>
  </r>
  <r>
    <x v="4"/>
    <x v="35"/>
    <x v="260"/>
    <x v="380"/>
    <n v="125458000"/>
    <n v="31748000"/>
    <n v="0"/>
    <n v="40000000"/>
    <n v="197206000"/>
  </r>
  <r>
    <x v="4"/>
    <x v="35"/>
    <x v="260"/>
    <x v="381"/>
    <n v="5000000"/>
    <n v="322000"/>
    <n v="0"/>
    <n v="0"/>
    <n v="5322000"/>
  </r>
  <r>
    <x v="4"/>
    <x v="35"/>
    <x v="260"/>
    <x v="382"/>
    <n v="243000"/>
    <n v="377000"/>
    <n v="0"/>
    <n v="0"/>
    <n v="620000"/>
  </r>
  <r>
    <x v="4"/>
    <x v="35"/>
    <x v="260"/>
    <x v="383"/>
    <n v="0"/>
    <n v="395000"/>
    <n v="0"/>
    <n v="0"/>
    <n v="395000"/>
  </r>
  <r>
    <x v="4"/>
    <x v="35"/>
    <x v="261"/>
    <x v="0"/>
    <n v="40095000"/>
    <n v="6695000"/>
    <n v="0"/>
    <n v="0"/>
    <n v="46790000"/>
  </r>
  <r>
    <x v="4"/>
    <x v="35"/>
    <x v="261"/>
    <x v="11"/>
    <n v="5096000"/>
    <n v="1769000"/>
    <n v="0"/>
    <n v="14094000"/>
    <n v="20959000"/>
  </r>
  <r>
    <x v="4"/>
    <x v="35"/>
    <x v="261"/>
    <x v="380"/>
    <n v="205400000"/>
    <n v="30375000"/>
    <n v="0"/>
    <n v="78000000"/>
    <n v="313775000"/>
  </r>
  <r>
    <x v="4"/>
    <x v="35"/>
    <x v="261"/>
    <x v="381"/>
    <n v="1292000"/>
    <n v="2631000"/>
    <n v="0"/>
    <n v="0"/>
    <n v="3923000"/>
  </r>
  <r>
    <x v="4"/>
    <x v="35"/>
    <x v="261"/>
    <x v="382"/>
    <n v="944000"/>
    <n v="2115000"/>
    <n v="0"/>
    <n v="12000000"/>
    <n v="15059000"/>
  </r>
  <r>
    <x v="4"/>
    <x v="35"/>
    <x v="261"/>
    <x v="383"/>
    <n v="747000"/>
    <n v="1839000"/>
    <n v="0"/>
    <n v="0"/>
    <n v="2586000"/>
  </r>
  <r>
    <x v="4"/>
    <x v="35"/>
    <x v="262"/>
    <x v="0"/>
    <n v="77505000"/>
    <n v="9737000"/>
    <n v="0"/>
    <n v="0"/>
    <n v="87242000"/>
  </r>
  <r>
    <x v="4"/>
    <x v="35"/>
    <x v="262"/>
    <x v="11"/>
    <n v="12253000"/>
    <n v="601000"/>
    <n v="0"/>
    <n v="7600000"/>
    <n v="20454000"/>
  </r>
  <r>
    <x v="4"/>
    <x v="35"/>
    <x v="262"/>
    <x v="380"/>
    <n v="367935000"/>
    <n v="18595000"/>
    <n v="0"/>
    <n v="28348000"/>
    <n v="414878000"/>
  </r>
  <r>
    <x v="4"/>
    <x v="35"/>
    <x v="262"/>
    <x v="381"/>
    <n v="580000"/>
    <n v="2101000"/>
    <n v="0"/>
    <n v="0"/>
    <n v="2681000"/>
  </r>
  <r>
    <x v="4"/>
    <x v="35"/>
    <x v="262"/>
    <x v="382"/>
    <n v="1446000"/>
    <n v="2331000"/>
    <n v="0"/>
    <n v="0"/>
    <n v="3777000"/>
  </r>
  <r>
    <x v="4"/>
    <x v="35"/>
    <x v="262"/>
    <x v="383"/>
    <n v="2472000"/>
    <n v="2111000"/>
    <n v="0"/>
    <n v="0"/>
    <n v="4583000"/>
  </r>
  <r>
    <x v="4"/>
    <x v="35"/>
    <x v="263"/>
    <x v="0"/>
    <n v="44261000"/>
    <n v="12095000"/>
    <n v="0"/>
    <n v="0"/>
    <n v="56356000"/>
  </r>
  <r>
    <x v="4"/>
    <x v="35"/>
    <x v="263"/>
    <x v="11"/>
    <s v=".."/>
    <s v=".."/>
    <s v=".."/>
    <s v=".."/>
    <s v=".."/>
  </r>
  <r>
    <x v="4"/>
    <x v="35"/>
    <x v="263"/>
    <x v="380"/>
    <n v="135403000"/>
    <n v="32386000"/>
    <n v="0"/>
    <n v="47212000"/>
    <n v="215001000"/>
  </r>
  <r>
    <x v="4"/>
    <x v="35"/>
    <x v="263"/>
    <x v="382"/>
    <n v="0"/>
    <n v="1993000"/>
    <n v="0"/>
    <n v="0"/>
    <n v="1993000"/>
  </r>
  <r>
    <x v="4"/>
    <x v="35"/>
    <x v="263"/>
    <x v="383"/>
    <n v="0"/>
    <n v="1030000"/>
    <n v="0"/>
    <n v="0"/>
    <n v="1030000"/>
  </r>
  <r>
    <x v="4"/>
    <x v="35"/>
    <x v="264"/>
    <x v="0"/>
    <n v="29447000"/>
    <n v="5572000"/>
    <n v="0"/>
    <n v="0"/>
    <n v="35019000"/>
  </r>
  <r>
    <x v="4"/>
    <x v="35"/>
    <x v="264"/>
    <x v="11"/>
    <n v="2966000"/>
    <n v="1546000"/>
    <n v="0"/>
    <n v="44500000"/>
    <n v="49012000"/>
  </r>
  <r>
    <x v="4"/>
    <x v="35"/>
    <x v="264"/>
    <x v="380"/>
    <n v="54758000"/>
    <n v="20444000"/>
    <n v="0"/>
    <n v="32112000"/>
    <n v="107314000"/>
  </r>
  <r>
    <x v="4"/>
    <x v="35"/>
    <x v="264"/>
    <x v="382"/>
    <n v="0"/>
    <n v="1478000"/>
    <n v="0"/>
    <n v="0"/>
    <n v="1478000"/>
  </r>
  <r>
    <x v="4"/>
    <x v="35"/>
    <x v="264"/>
    <x v="383"/>
    <n v="0"/>
    <n v="910000"/>
    <n v="0"/>
    <n v="0"/>
    <n v="910000"/>
  </r>
  <r>
    <x v="4"/>
    <x v="35"/>
    <x v="265"/>
    <x v="0"/>
    <n v="14062000"/>
    <n v="7305000"/>
    <n v="0"/>
    <n v="0"/>
    <n v="21367000"/>
  </r>
  <r>
    <x v="4"/>
    <x v="35"/>
    <x v="265"/>
    <x v="11"/>
    <n v="2184000"/>
    <n v="328000"/>
    <n v="0"/>
    <n v="6000000"/>
    <n v="8512000"/>
  </r>
  <r>
    <x v="4"/>
    <x v="35"/>
    <x v="265"/>
    <x v="380"/>
    <n v="36524000"/>
    <n v="8764000"/>
    <n v="0"/>
    <n v="12000000"/>
    <n v="57288000"/>
  </r>
  <r>
    <x v="4"/>
    <x v="35"/>
    <x v="265"/>
    <x v="381"/>
    <s v=".."/>
    <s v=".."/>
    <s v=".."/>
    <s v=".."/>
    <s v=".."/>
  </r>
  <r>
    <x v="4"/>
    <x v="35"/>
    <x v="265"/>
    <x v="382"/>
    <n v="0"/>
    <n v="1208000"/>
    <n v="0"/>
    <n v="437000"/>
    <n v="1645000"/>
  </r>
  <r>
    <x v="4"/>
    <x v="35"/>
    <x v="265"/>
    <x v="383"/>
    <n v="0"/>
    <n v="1320000"/>
    <n v="0"/>
    <n v="0"/>
    <n v="1320000"/>
  </r>
  <r>
    <x v="4"/>
    <x v="35"/>
    <x v="266"/>
    <x v="0"/>
    <n v="41585000"/>
    <n v="11136000"/>
    <n v="0"/>
    <n v="0"/>
    <n v="52721000"/>
  </r>
  <r>
    <x v="4"/>
    <x v="35"/>
    <x v="266"/>
    <x v="11"/>
    <n v="4414000"/>
    <n v="2246000"/>
    <n v="0"/>
    <n v="61000000"/>
    <n v="67660000"/>
  </r>
  <r>
    <x v="4"/>
    <x v="35"/>
    <x v="266"/>
    <x v="380"/>
    <n v="280884000"/>
    <n v="63054000"/>
    <n v="0"/>
    <n v="65555000"/>
    <n v="409493000"/>
  </r>
  <r>
    <x v="4"/>
    <x v="35"/>
    <x v="266"/>
    <x v="381"/>
    <n v="987000"/>
    <n v="996000"/>
    <n v="0"/>
    <n v="0"/>
    <n v="1983000"/>
  </r>
  <r>
    <x v="4"/>
    <x v="35"/>
    <x v="266"/>
    <x v="382"/>
    <n v="910000"/>
    <n v="2369000"/>
    <n v="0"/>
    <n v="5000000"/>
    <n v="8279000"/>
  </r>
  <r>
    <x v="4"/>
    <x v="35"/>
    <x v="266"/>
    <x v="383"/>
    <n v="0"/>
    <n v="970000"/>
    <n v="0"/>
    <n v="0"/>
    <n v="970000"/>
  </r>
  <r>
    <x v="4"/>
    <x v="35"/>
    <x v="267"/>
    <x v="0"/>
    <n v="30138000"/>
    <n v="5406000"/>
    <n v="0"/>
    <n v="0"/>
    <n v="35544000"/>
  </r>
  <r>
    <x v="4"/>
    <x v="35"/>
    <x v="267"/>
    <x v="11"/>
    <n v="4771000"/>
    <n v="912000"/>
    <n v="0"/>
    <n v="5000000"/>
    <n v="10683000"/>
  </r>
  <r>
    <x v="4"/>
    <x v="35"/>
    <x v="267"/>
    <x v="380"/>
    <n v="141141000"/>
    <n v="16006000"/>
    <n v="0"/>
    <n v="84094000"/>
    <n v="241241000"/>
  </r>
  <r>
    <x v="4"/>
    <x v="35"/>
    <x v="267"/>
    <x v="382"/>
    <n v="1650000"/>
    <n v="1424000"/>
    <n v="0"/>
    <n v="5000000"/>
    <n v="8074000"/>
  </r>
  <r>
    <x v="4"/>
    <x v="35"/>
    <x v="267"/>
    <x v="383"/>
    <n v="0"/>
    <n v="1098000"/>
    <n v="0"/>
    <n v="10000000"/>
    <n v="11098000"/>
  </r>
  <r>
    <x v="4"/>
    <x v="35"/>
    <x v="268"/>
    <x v="0"/>
    <n v="29818000"/>
    <n v="7442000"/>
    <n v="0"/>
    <n v="0"/>
    <n v="37260000"/>
  </r>
  <r>
    <x v="4"/>
    <x v="35"/>
    <x v="268"/>
    <x v="11"/>
    <n v="4881000"/>
    <n v="568000"/>
    <n v="0"/>
    <n v="25000000"/>
    <n v="30449000"/>
  </r>
  <r>
    <x v="4"/>
    <x v="35"/>
    <x v="268"/>
    <x v="380"/>
    <n v="216532000"/>
    <n v="18294000"/>
    <n v="0"/>
    <n v="66094000"/>
    <n v="300920000"/>
  </r>
  <r>
    <x v="4"/>
    <x v="35"/>
    <x v="268"/>
    <x v="381"/>
    <n v="300000"/>
    <n v="383000"/>
    <n v="0"/>
    <n v="0"/>
    <n v="683000"/>
  </r>
  <r>
    <x v="4"/>
    <x v="35"/>
    <x v="268"/>
    <x v="382"/>
    <n v="1166000"/>
    <n v="635000"/>
    <n v="0"/>
    <n v="13000000"/>
    <n v="14801000"/>
  </r>
  <r>
    <x v="4"/>
    <x v="35"/>
    <x v="268"/>
    <x v="383"/>
    <n v="289000"/>
    <n v="650000"/>
    <n v="0"/>
    <n v="0"/>
    <n v="939000"/>
  </r>
  <r>
    <x v="4"/>
    <x v="35"/>
    <x v="269"/>
    <x v="0"/>
    <n v="21260000"/>
    <n v="6332000"/>
    <n v="0"/>
    <n v="0"/>
    <n v="27592000"/>
  </r>
  <r>
    <x v="4"/>
    <x v="35"/>
    <x v="269"/>
    <x v="11"/>
    <n v="1339000"/>
    <n v="61000"/>
    <n v="0"/>
    <n v="0"/>
    <n v="1400000"/>
  </r>
  <r>
    <x v="4"/>
    <x v="35"/>
    <x v="269"/>
    <x v="380"/>
    <n v="32877000"/>
    <n v="14152000"/>
    <n v="0"/>
    <n v="104094000"/>
    <n v="151123000"/>
  </r>
  <r>
    <x v="4"/>
    <x v="35"/>
    <x v="269"/>
    <x v="381"/>
    <s v=".."/>
    <s v=".."/>
    <s v=".."/>
    <s v=".."/>
    <s v=".."/>
  </r>
  <r>
    <x v="4"/>
    <x v="35"/>
    <x v="269"/>
    <x v="382"/>
    <n v="0"/>
    <n v="675000"/>
    <n v="0"/>
    <n v="0"/>
    <n v="675000"/>
  </r>
  <r>
    <x v="4"/>
    <x v="35"/>
    <x v="269"/>
    <x v="383"/>
    <n v="0"/>
    <n v="190000"/>
    <n v="0"/>
    <n v="0"/>
    <n v="190000"/>
  </r>
  <r>
    <x v="4"/>
    <x v="35"/>
    <x v="270"/>
    <x v="0"/>
    <n v="37429000"/>
    <n v="6177000"/>
    <n v="0"/>
    <n v="0"/>
    <n v="43606000"/>
  </r>
  <r>
    <x v="4"/>
    <x v="35"/>
    <x v="270"/>
    <x v="11"/>
    <n v="2910000"/>
    <n v="612000"/>
    <n v="0"/>
    <n v="13058000"/>
    <n v="16580000"/>
  </r>
  <r>
    <x v="4"/>
    <x v="35"/>
    <x v="270"/>
    <x v="380"/>
    <n v="123370000"/>
    <n v="44259000"/>
    <n v="0"/>
    <n v="108497000"/>
    <n v="276126000"/>
  </r>
  <r>
    <x v="4"/>
    <x v="35"/>
    <x v="270"/>
    <x v="381"/>
    <n v="611000"/>
    <n v="348000"/>
    <n v="0"/>
    <n v="0"/>
    <n v="959000"/>
  </r>
  <r>
    <x v="4"/>
    <x v="35"/>
    <x v="270"/>
    <x v="382"/>
    <n v="681000"/>
    <n v="3670000"/>
    <n v="0"/>
    <n v="20000000"/>
    <n v="24351000"/>
  </r>
  <r>
    <x v="4"/>
    <x v="35"/>
    <x v="270"/>
    <x v="383"/>
    <n v="0"/>
    <n v="555000"/>
    <n v="0"/>
    <n v="0"/>
    <n v="555000"/>
  </r>
  <r>
    <x v="4"/>
    <x v="35"/>
    <x v="271"/>
    <x v="0"/>
    <n v="67087000"/>
    <n v="17159000"/>
    <n v="0"/>
    <n v="0"/>
    <n v="84246000"/>
  </r>
  <r>
    <x v="4"/>
    <x v="35"/>
    <x v="271"/>
    <x v="11"/>
    <n v="9026000"/>
    <n v="643000"/>
    <n v="0"/>
    <n v="24500000"/>
    <n v="34169000"/>
  </r>
  <r>
    <x v="4"/>
    <x v="35"/>
    <x v="271"/>
    <x v="380"/>
    <n v="391597000"/>
    <n v="90233000"/>
    <n v="0"/>
    <n v="151593000"/>
    <n v="633423000"/>
  </r>
  <r>
    <x v="4"/>
    <x v="35"/>
    <x v="271"/>
    <x v="381"/>
    <n v="363000"/>
    <n v="4470000"/>
    <n v="0"/>
    <n v="0"/>
    <n v="4833000"/>
  </r>
  <r>
    <x v="4"/>
    <x v="35"/>
    <x v="271"/>
    <x v="382"/>
    <n v="2836000"/>
    <n v="15053000"/>
    <n v="0"/>
    <n v="6000000"/>
    <n v="23889000"/>
  </r>
  <r>
    <x v="4"/>
    <x v="35"/>
    <x v="271"/>
    <x v="383"/>
    <n v="1272000"/>
    <n v="6950000"/>
    <n v="0"/>
    <n v="0"/>
    <n v="8222000"/>
  </r>
  <r>
    <x v="4"/>
    <x v="35"/>
    <x v="271"/>
    <x v="384"/>
    <n v="393156000"/>
    <n v="53506000"/>
    <n v="0"/>
    <n v="17000000"/>
    <n v="463662000"/>
  </r>
  <r>
    <x v="4"/>
    <x v="35"/>
    <x v="272"/>
    <x v="0"/>
    <n v="33670000"/>
    <n v="13705000"/>
    <n v="0"/>
    <n v="0"/>
    <n v="47375000"/>
  </r>
  <r>
    <x v="4"/>
    <x v="35"/>
    <x v="272"/>
    <x v="11"/>
    <n v="2930000"/>
    <n v="2075000"/>
    <n v="0"/>
    <n v="0"/>
    <n v="5005000"/>
  </r>
  <r>
    <x v="4"/>
    <x v="35"/>
    <x v="272"/>
    <x v="380"/>
    <n v="161791000"/>
    <n v="17953000"/>
    <n v="0"/>
    <n v="57428000"/>
    <n v="237172000"/>
  </r>
  <r>
    <x v="4"/>
    <x v="35"/>
    <x v="272"/>
    <x v="381"/>
    <n v="100000"/>
    <n v="1000000"/>
    <n v="0"/>
    <n v="0"/>
    <n v="1100000"/>
  </r>
  <r>
    <x v="4"/>
    <x v="35"/>
    <x v="272"/>
    <x v="382"/>
    <n v="0"/>
    <n v="2474000"/>
    <n v="0"/>
    <n v="0"/>
    <n v="2474000"/>
  </r>
  <r>
    <x v="4"/>
    <x v="35"/>
    <x v="272"/>
    <x v="383"/>
    <n v="0"/>
    <n v="2090000"/>
    <n v="0"/>
    <n v="0"/>
    <n v="2090000"/>
  </r>
  <r>
    <x v="4"/>
    <x v="35"/>
    <x v="273"/>
    <x v="0"/>
    <n v="32802000"/>
    <n v="51527000"/>
    <n v="0"/>
    <n v="3000000"/>
    <n v="87329000"/>
  </r>
  <r>
    <x v="4"/>
    <x v="35"/>
    <x v="273"/>
    <x v="11"/>
    <n v="4067000"/>
    <n v="1522000"/>
    <n v="0"/>
    <n v="0"/>
    <n v="5589000"/>
  </r>
  <r>
    <x v="4"/>
    <x v="35"/>
    <x v="273"/>
    <x v="380"/>
    <n v="112590000"/>
    <n v="21052000"/>
    <n v="0"/>
    <n v="22185000"/>
    <n v="155827000"/>
  </r>
  <r>
    <x v="4"/>
    <x v="35"/>
    <x v="273"/>
    <x v="381"/>
    <n v="7144000"/>
    <n v="3608000"/>
    <n v="0"/>
    <n v="0"/>
    <n v="10752000"/>
  </r>
  <r>
    <x v="4"/>
    <x v="35"/>
    <x v="273"/>
    <x v="382"/>
    <n v="1032000"/>
    <n v="2061000"/>
    <n v="0"/>
    <n v="0"/>
    <n v="3093000"/>
  </r>
  <r>
    <x v="4"/>
    <x v="35"/>
    <x v="273"/>
    <x v="383"/>
    <n v="0"/>
    <n v="3971000"/>
    <n v="0"/>
    <n v="0"/>
    <n v="3971000"/>
  </r>
  <r>
    <x v="4"/>
    <x v="35"/>
    <x v="274"/>
    <x v="0"/>
    <n v="68006000"/>
    <n v="20583000"/>
    <n v="0"/>
    <n v="0"/>
    <n v="88589000"/>
  </r>
  <r>
    <x v="4"/>
    <x v="35"/>
    <x v="274"/>
    <x v="11"/>
    <n v="16933000"/>
    <n v="8712000"/>
    <n v="0"/>
    <n v="0"/>
    <n v="25645000"/>
  </r>
  <r>
    <x v="4"/>
    <x v="35"/>
    <x v="274"/>
    <x v="380"/>
    <n v="350019000"/>
    <n v="83002000"/>
    <n v="0"/>
    <n v="182593000"/>
    <n v="615614000"/>
  </r>
  <r>
    <x v="4"/>
    <x v="35"/>
    <x v="274"/>
    <x v="381"/>
    <n v="9111000"/>
    <n v="7559000"/>
    <n v="0"/>
    <n v="0"/>
    <n v="16670000"/>
  </r>
  <r>
    <x v="4"/>
    <x v="35"/>
    <x v="274"/>
    <x v="382"/>
    <n v="1470000"/>
    <n v="19797000"/>
    <n v="0"/>
    <n v="0"/>
    <n v="21267000"/>
  </r>
  <r>
    <x v="4"/>
    <x v="35"/>
    <x v="274"/>
    <x v="383"/>
    <n v="984000"/>
    <n v="12729000"/>
    <n v="0"/>
    <n v="0"/>
    <n v="13713000"/>
  </r>
  <r>
    <x v="4"/>
    <x v="35"/>
    <x v="275"/>
    <x v="0"/>
    <n v="27119000"/>
    <n v="14584000"/>
    <n v="0"/>
    <n v="0"/>
    <n v="41703000"/>
  </r>
  <r>
    <x v="4"/>
    <x v="35"/>
    <x v="275"/>
    <x v="11"/>
    <n v="2974000"/>
    <n v="2281000"/>
    <n v="0"/>
    <n v="0"/>
    <n v="5255000"/>
  </r>
  <r>
    <x v="4"/>
    <x v="35"/>
    <x v="275"/>
    <x v="380"/>
    <n v="184322000"/>
    <n v="35447000"/>
    <n v="0"/>
    <n v="50576000"/>
    <n v="270345000"/>
  </r>
  <r>
    <x v="4"/>
    <x v="35"/>
    <x v="275"/>
    <x v="381"/>
    <n v="2498000"/>
    <n v="969000"/>
    <n v="0"/>
    <n v="0"/>
    <n v="3467000"/>
  </r>
  <r>
    <x v="4"/>
    <x v="35"/>
    <x v="275"/>
    <x v="382"/>
    <n v="25338000"/>
    <n v="4506000"/>
    <n v="0"/>
    <n v="0"/>
    <n v="29844000"/>
  </r>
  <r>
    <x v="4"/>
    <x v="35"/>
    <x v="275"/>
    <x v="383"/>
    <n v="0"/>
    <n v="2333000"/>
    <n v="0"/>
    <n v="0"/>
    <n v="2333000"/>
  </r>
  <r>
    <x v="4"/>
    <x v="35"/>
    <x v="276"/>
    <x v="0"/>
    <n v="11893000"/>
    <n v="5387000"/>
    <n v="0"/>
    <n v="6160000"/>
    <n v="23440000"/>
  </r>
  <r>
    <x v="4"/>
    <x v="35"/>
    <x v="276"/>
    <x v="380"/>
    <n v="35102000"/>
    <n v="4548000"/>
    <n v="0"/>
    <n v="46000000"/>
    <n v="85650000"/>
  </r>
  <r>
    <x v="4"/>
    <x v="35"/>
    <x v="276"/>
    <x v="382"/>
    <n v="5271000"/>
    <n v="1042000"/>
    <n v="0"/>
    <n v="0"/>
    <n v="6313000"/>
  </r>
  <r>
    <x v="4"/>
    <x v="35"/>
    <x v="277"/>
    <x v="0"/>
    <n v="32135000"/>
    <n v="8941000"/>
    <n v="0"/>
    <n v="0"/>
    <n v="41076000"/>
  </r>
  <r>
    <x v="4"/>
    <x v="35"/>
    <x v="277"/>
    <x v="11"/>
    <n v="0"/>
    <n v="182000"/>
    <n v="0"/>
    <n v="0"/>
    <n v="182000"/>
  </r>
  <r>
    <x v="4"/>
    <x v="35"/>
    <x v="277"/>
    <x v="380"/>
    <n v="78500000"/>
    <n v="14101000"/>
    <n v="0"/>
    <n v="92534000"/>
    <n v="185135000"/>
  </r>
  <r>
    <x v="4"/>
    <x v="35"/>
    <x v="277"/>
    <x v="381"/>
    <n v="0"/>
    <n v="69000"/>
    <n v="0"/>
    <n v="0"/>
    <n v="69000"/>
  </r>
  <r>
    <x v="4"/>
    <x v="35"/>
    <x v="277"/>
    <x v="382"/>
    <n v="296000"/>
    <n v="2389000"/>
    <n v="0"/>
    <n v="0"/>
    <n v="2685000"/>
  </r>
  <r>
    <x v="4"/>
    <x v="35"/>
    <x v="277"/>
    <x v="383"/>
    <n v="0"/>
    <n v="544000"/>
    <n v="0"/>
    <n v="0"/>
    <n v="544000"/>
  </r>
  <r>
    <x v="4"/>
    <x v="35"/>
    <x v="278"/>
    <x v="0"/>
    <n v="39947000"/>
    <n v="9392000"/>
    <n v="0"/>
    <n v="0"/>
    <n v="49339000"/>
  </r>
  <r>
    <x v="4"/>
    <x v="35"/>
    <x v="278"/>
    <x v="380"/>
    <n v="247469000"/>
    <n v="21957000"/>
    <n v="0"/>
    <n v="116620000"/>
    <n v="386046000"/>
  </r>
  <r>
    <x v="4"/>
    <x v="35"/>
    <x v="278"/>
    <x v="381"/>
    <n v="1293000"/>
    <n v="392000"/>
    <n v="0"/>
    <n v="10540000"/>
    <n v="12225000"/>
  </r>
  <r>
    <x v="4"/>
    <x v="35"/>
    <x v="278"/>
    <x v="382"/>
    <n v="100000"/>
    <n v="4418000"/>
    <n v="0"/>
    <n v="7260000"/>
    <n v="11778000"/>
  </r>
  <r>
    <x v="4"/>
    <x v="35"/>
    <x v="278"/>
    <x v="383"/>
    <n v="50000"/>
    <n v="8282000"/>
    <n v="0"/>
    <n v="5135000"/>
    <n v="13467000"/>
  </r>
  <r>
    <x v="4"/>
    <x v="35"/>
    <x v="279"/>
    <x v="0"/>
    <n v="50496000"/>
    <n v="20547000"/>
    <n v="0"/>
    <n v="0"/>
    <n v="71043000"/>
  </r>
  <r>
    <x v="4"/>
    <x v="35"/>
    <x v="279"/>
    <x v="11"/>
    <n v="577000"/>
    <n v="0"/>
    <n v="0"/>
    <n v="0"/>
    <n v="577000"/>
  </r>
  <r>
    <x v="4"/>
    <x v="35"/>
    <x v="279"/>
    <x v="380"/>
    <n v="241020000"/>
    <n v="20258000"/>
    <n v="0"/>
    <n v="49105000"/>
    <n v="310383000"/>
  </r>
  <r>
    <x v="4"/>
    <x v="35"/>
    <x v="279"/>
    <x v="381"/>
    <n v="3203000"/>
    <n v="1000000"/>
    <n v="0"/>
    <n v="0"/>
    <n v="4203000"/>
  </r>
  <r>
    <x v="4"/>
    <x v="35"/>
    <x v="279"/>
    <x v="382"/>
    <n v="1732000"/>
    <n v="3122000"/>
    <n v="0"/>
    <n v="0"/>
    <n v="4854000"/>
  </r>
  <r>
    <x v="4"/>
    <x v="35"/>
    <x v="279"/>
    <x v="383"/>
    <n v="2519000"/>
    <n v="430000"/>
    <n v="0"/>
    <n v="0"/>
    <n v="2949000"/>
  </r>
  <r>
    <x v="4"/>
    <x v="35"/>
    <x v="280"/>
    <x v="0"/>
    <n v="31806000"/>
    <n v="19471000"/>
    <n v="0"/>
    <n v="0"/>
    <n v="51277000"/>
  </r>
  <r>
    <x v="4"/>
    <x v="35"/>
    <x v="280"/>
    <x v="11"/>
    <n v="9765000"/>
    <n v="396000"/>
    <n v="0"/>
    <n v="86000000"/>
    <n v="96161000"/>
  </r>
  <r>
    <x v="4"/>
    <x v="35"/>
    <x v="280"/>
    <x v="380"/>
    <n v="80444000"/>
    <n v="21109000"/>
    <n v="0"/>
    <n v="104500000"/>
    <n v="206053000"/>
  </r>
  <r>
    <x v="4"/>
    <x v="35"/>
    <x v="280"/>
    <x v="381"/>
    <n v="2280000"/>
    <n v="1051000"/>
    <n v="0"/>
    <n v="0"/>
    <n v="3331000"/>
  </r>
  <r>
    <x v="4"/>
    <x v="35"/>
    <x v="280"/>
    <x v="382"/>
    <n v="1238000"/>
    <n v="645000"/>
    <n v="0"/>
    <n v="30046000"/>
    <n v="31929000"/>
  </r>
  <r>
    <x v="4"/>
    <x v="35"/>
    <x v="280"/>
    <x v="383"/>
    <n v="1902000"/>
    <n v="601000"/>
    <n v="0"/>
    <n v="0"/>
    <n v="2503000"/>
  </r>
  <r>
    <x v="4"/>
    <x v="35"/>
    <x v="281"/>
    <x v="0"/>
    <n v="28085000"/>
    <n v="5128000"/>
    <n v="0"/>
    <n v="0"/>
    <n v="33213000"/>
  </r>
  <r>
    <x v="4"/>
    <x v="35"/>
    <x v="281"/>
    <x v="11"/>
    <n v="0"/>
    <n v="1061000"/>
    <n v="0"/>
    <n v="70000000"/>
    <n v="71061000"/>
  </r>
  <r>
    <x v="4"/>
    <x v="35"/>
    <x v="281"/>
    <x v="380"/>
    <n v="80983000"/>
    <n v="13454000"/>
    <n v="0"/>
    <n v="85555000"/>
    <n v="179992000"/>
  </r>
  <r>
    <x v="4"/>
    <x v="35"/>
    <x v="281"/>
    <x v="381"/>
    <n v="0"/>
    <n v="256000"/>
    <n v="0"/>
    <n v="0"/>
    <n v="256000"/>
  </r>
  <r>
    <x v="4"/>
    <x v="35"/>
    <x v="281"/>
    <x v="382"/>
    <n v="0"/>
    <n v="807000"/>
    <n v="0"/>
    <n v="0"/>
    <n v="807000"/>
  </r>
  <r>
    <x v="4"/>
    <x v="35"/>
    <x v="281"/>
    <x v="383"/>
    <n v="3355000"/>
    <n v="692000"/>
    <n v="0"/>
    <n v="0"/>
    <n v="4047000"/>
  </r>
  <r>
    <x v="4"/>
    <x v="35"/>
    <x v="282"/>
    <x v="0"/>
    <n v="32023000"/>
    <n v="6910000"/>
    <n v="0"/>
    <n v="0"/>
    <n v="38933000"/>
  </r>
  <r>
    <x v="4"/>
    <x v="35"/>
    <x v="282"/>
    <x v="11"/>
    <n v="293000"/>
    <n v="219000"/>
    <n v="0"/>
    <n v="52199000"/>
    <n v="52711000"/>
  </r>
  <r>
    <x v="4"/>
    <x v="35"/>
    <x v="282"/>
    <x v="380"/>
    <n v="75407000"/>
    <n v="12517000"/>
    <n v="0"/>
    <n v="64500000"/>
    <n v="152424000"/>
  </r>
  <r>
    <x v="4"/>
    <x v="35"/>
    <x v="282"/>
    <x v="382"/>
    <n v="721000"/>
    <n v="1229000"/>
    <n v="0"/>
    <n v="0"/>
    <n v="1950000"/>
  </r>
  <r>
    <x v="4"/>
    <x v="35"/>
    <x v="282"/>
    <x v="383"/>
    <n v="0"/>
    <n v="480000"/>
    <n v="0"/>
    <n v="0"/>
    <n v="480000"/>
  </r>
  <r>
    <x v="4"/>
    <x v="35"/>
    <x v="283"/>
    <x v="0"/>
    <n v="40086000"/>
    <n v="6848000"/>
    <n v="0"/>
    <n v="0"/>
    <n v="46934000"/>
  </r>
  <r>
    <x v="4"/>
    <x v="35"/>
    <x v="283"/>
    <x v="11"/>
    <n v="3426000"/>
    <n v="657000"/>
    <n v="0"/>
    <n v="0"/>
    <n v="4083000"/>
  </r>
  <r>
    <x v="4"/>
    <x v="35"/>
    <x v="283"/>
    <x v="380"/>
    <n v="114760000"/>
    <n v="22924000"/>
    <n v="0"/>
    <n v="131555000"/>
    <n v="269239000"/>
  </r>
  <r>
    <x v="4"/>
    <x v="35"/>
    <x v="283"/>
    <x v="381"/>
    <n v="0"/>
    <n v="956000"/>
    <n v="0"/>
    <n v="0"/>
    <n v="956000"/>
  </r>
  <r>
    <x v="4"/>
    <x v="35"/>
    <x v="283"/>
    <x v="382"/>
    <n v="0"/>
    <n v="7221000"/>
    <n v="0"/>
    <n v="0"/>
    <n v="7221000"/>
  </r>
  <r>
    <x v="4"/>
    <x v="35"/>
    <x v="283"/>
    <x v="383"/>
    <n v="0"/>
    <n v="323000"/>
    <n v="0"/>
    <n v="0"/>
    <n v="323000"/>
  </r>
  <r>
    <x v="4"/>
    <x v="35"/>
    <x v="284"/>
    <x v="0"/>
    <n v="40869000"/>
    <n v="10894000"/>
    <n v="0"/>
    <n v="0"/>
    <n v="51763000"/>
  </r>
  <r>
    <x v="4"/>
    <x v="35"/>
    <x v="284"/>
    <x v="11"/>
    <n v="0"/>
    <n v="990000"/>
    <n v="0"/>
    <n v="5000000"/>
    <n v="5990000"/>
  </r>
  <r>
    <x v="4"/>
    <x v="35"/>
    <x v="284"/>
    <x v="380"/>
    <n v="155177000"/>
    <n v="24754000"/>
    <n v="0"/>
    <n v="51257000"/>
    <n v="231188000"/>
  </r>
  <r>
    <x v="4"/>
    <x v="35"/>
    <x v="284"/>
    <x v="381"/>
    <n v="0"/>
    <n v="550000"/>
    <n v="0"/>
    <n v="0"/>
    <n v="550000"/>
  </r>
  <r>
    <x v="4"/>
    <x v="35"/>
    <x v="284"/>
    <x v="382"/>
    <n v="0"/>
    <n v="8757000"/>
    <n v="0"/>
    <n v="0"/>
    <n v="8757000"/>
  </r>
  <r>
    <x v="4"/>
    <x v="35"/>
    <x v="284"/>
    <x v="383"/>
    <n v="0"/>
    <n v="2493000"/>
    <n v="0"/>
    <n v="0"/>
    <n v="2493000"/>
  </r>
  <r>
    <x v="4"/>
    <x v="35"/>
    <x v="285"/>
    <x v="0"/>
    <n v="76162000"/>
    <n v="23826000"/>
    <n v="0"/>
    <n v="0"/>
    <n v="99988000"/>
  </r>
  <r>
    <x v="4"/>
    <x v="35"/>
    <x v="285"/>
    <x v="11"/>
    <n v="6399000"/>
    <n v="2002000"/>
    <n v="0"/>
    <n v="42000000"/>
    <n v="50401000"/>
  </r>
  <r>
    <x v="4"/>
    <x v="35"/>
    <x v="285"/>
    <x v="380"/>
    <n v="238551000"/>
    <n v="33158000"/>
    <n v="0"/>
    <n v="89555000"/>
    <n v="361264000"/>
  </r>
  <r>
    <x v="4"/>
    <x v="35"/>
    <x v="285"/>
    <x v="381"/>
    <n v="5678000"/>
    <n v="148000"/>
    <n v="0"/>
    <n v="0"/>
    <n v="5826000"/>
  </r>
  <r>
    <x v="4"/>
    <x v="35"/>
    <x v="285"/>
    <x v="382"/>
    <n v="10182000"/>
    <n v="7620000"/>
    <n v="0"/>
    <n v="0"/>
    <n v="17802000"/>
  </r>
  <r>
    <x v="4"/>
    <x v="35"/>
    <x v="285"/>
    <x v="383"/>
    <n v="5511000"/>
    <n v="4441000"/>
    <n v="0"/>
    <n v="0"/>
    <n v="9952000"/>
  </r>
  <r>
    <x v="4"/>
    <x v="35"/>
    <x v="286"/>
    <x v="0"/>
    <n v="120569000"/>
    <n v="27309000"/>
    <n v="0"/>
    <n v="0"/>
    <n v="147878000"/>
  </r>
  <r>
    <x v="4"/>
    <x v="35"/>
    <x v="286"/>
    <x v="11"/>
    <n v="17606000"/>
    <n v="1534000"/>
    <n v="0"/>
    <n v="135272000"/>
    <n v="154412000"/>
  </r>
  <r>
    <x v="4"/>
    <x v="35"/>
    <x v="286"/>
    <x v="380"/>
    <n v="289504000"/>
    <n v="76411000"/>
    <n v="0"/>
    <n v="138603000"/>
    <n v="504518000"/>
  </r>
  <r>
    <x v="4"/>
    <x v="35"/>
    <x v="286"/>
    <x v="381"/>
    <n v="12686000"/>
    <n v="2370000"/>
    <n v="0"/>
    <n v="1000000"/>
    <n v="16056000"/>
  </r>
  <r>
    <x v="4"/>
    <x v="35"/>
    <x v="286"/>
    <x v="382"/>
    <n v="46170000"/>
    <n v="35656000"/>
    <n v="0"/>
    <n v="3500000"/>
    <n v="85326000"/>
  </r>
  <r>
    <x v="4"/>
    <x v="35"/>
    <x v="286"/>
    <x v="383"/>
    <n v="7463000"/>
    <n v="10366000"/>
    <n v="0"/>
    <n v="1500000"/>
    <n v="19329000"/>
  </r>
  <r>
    <x v="4"/>
    <x v="35"/>
    <x v="287"/>
    <x v="0"/>
    <n v="17622000"/>
    <n v="8131000"/>
    <n v="0"/>
    <n v="0"/>
    <n v="25753000"/>
  </r>
  <r>
    <x v="4"/>
    <x v="35"/>
    <x v="287"/>
    <x v="380"/>
    <n v="41298000"/>
    <n v="16080000"/>
    <n v="0"/>
    <n v="76612000"/>
    <n v="133990000"/>
  </r>
  <r>
    <x v="4"/>
    <x v="35"/>
    <x v="287"/>
    <x v="382"/>
    <n v="0"/>
    <n v="588000"/>
    <n v="0"/>
    <n v="0"/>
    <n v="588000"/>
  </r>
  <r>
    <x v="4"/>
    <x v="35"/>
    <x v="287"/>
    <x v="383"/>
    <n v="0"/>
    <n v="563000"/>
    <n v="0"/>
    <n v="0"/>
    <n v="563000"/>
  </r>
  <r>
    <x v="4"/>
    <x v="35"/>
    <x v="288"/>
    <x v="0"/>
    <n v="64326000"/>
    <n v="6930000"/>
    <n v="0"/>
    <n v="0"/>
    <n v="71256000"/>
  </r>
  <r>
    <x v="4"/>
    <x v="35"/>
    <x v="288"/>
    <x v="380"/>
    <n v="68918000"/>
    <n v="26055000"/>
    <n v="0"/>
    <n v="20887000"/>
    <n v="115860000"/>
  </r>
  <r>
    <x v="4"/>
    <x v="35"/>
    <x v="288"/>
    <x v="382"/>
    <n v="290000"/>
    <n v="2734000"/>
    <n v="0"/>
    <n v="0"/>
    <n v="3024000"/>
  </r>
  <r>
    <x v="4"/>
    <x v="35"/>
    <x v="288"/>
    <x v="383"/>
    <n v="0"/>
    <n v="983000"/>
    <n v="0"/>
    <n v="0"/>
    <n v="983000"/>
  </r>
  <r>
    <x v="4"/>
    <x v="35"/>
    <x v="289"/>
    <x v="0"/>
    <n v="50861000"/>
    <n v="5873000"/>
    <n v="0"/>
    <n v="0"/>
    <n v="56734000"/>
  </r>
  <r>
    <x v="4"/>
    <x v="35"/>
    <x v="289"/>
    <x v="380"/>
    <n v="201196000"/>
    <n v="48110000"/>
    <n v="0"/>
    <n v="51992000"/>
    <n v="301298000"/>
  </r>
  <r>
    <x v="4"/>
    <x v="35"/>
    <x v="289"/>
    <x v="382"/>
    <n v="0"/>
    <n v="6342000"/>
    <n v="0"/>
    <n v="0"/>
    <n v="6342000"/>
  </r>
  <r>
    <x v="4"/>
    <x v="35"/>
    <x v="289"/>
    <x v="383"/>
    <n v="0"/>
    <n v="3642000"/>
    <n v="0"/>
    <n v="0"/>
    <n v="3642000"/>
  </r>
  <r>
    <x v="4"/>
    <x v="35"/>
    <x v="290"/>
    <x v="0"/>
    <n v="84987000"/>
    <n v="39494000"/>
    <n v="0"/>
    <n v="0"/>
    <n v="124481000"/>
  </r>
  <r>
    <x v="4"/>
    <x v="35"/>
    <x v="290"/>
    <x v="11"/>
    <n v="1809000"/>
    <n v="35000"/>
    <n v="0"/>
    <n v="0"/>
    <n v="1844000"/>
  </r>
  <r>
    <x v="4"/>
    <x v="35"/>
    <x v="290"/>
    <x v="380"/>
    <n v="292969000"/>
    <n v="35900000"/>
    <n v="0"/>
    <n v="171255000"/>
    <n v="500124000"/>
  </r>
  <r>
    <x v="4"/>
    <x v="35"/>
    <x v="290"/>
    <x v="382"/>
    <n v="5084000"/>
    <n v="6460000"/>
    <n v="0"/>
    <n v="300000"/>
    <n v="11844000"/>
  </r>
  <r>
    <x v="4"/>
    <x v="35"/>
    <x v="290"/>
    <x v="383"/>
    <n v="2775000"/>
    <n v="3030000"/>
    <n v="0"/>
    <n v="8000000"/>
    <n v="13805000"/>
  </r>
  <r>
    <x v="4"/>
    <x v="35"/>
    <x v="291"/>
    <x v="0"/>
    <n v="19956000"/>
    <n v="11385000"/>
    <n v="0"/>
    <n v="0"/>
    <n v="31341000"/>
  </r>
  <r>
    <x v="4"/>
    <x v="35"/>
    <x v="291"/>
    <x v="380"/>
    <n v="88697000"/>
    <n v="5700000"/>
    <n v="0"/>
    <n v="139094000"/>
    <n v="233491000"/>
  </r>
  <r>
    <x v="4"/>
    <x v="35"/>
    <x v="291"/>
    <x v="382"/>
    <n v="596000"/>
    <n v="535000"/>
    <n v="0"/>
    <n v="0"/>
    <n v="1131000"/>
  </r>
  <r>
    <x v="4"/>
    <x v="35"/>
    <x v="291"/>
    <x v="383"/>
    <n v="0"/>
    <n v="249000"/>
    <n v="0"/>
    <n v="0"/>
    <n v="249000"/>
  </r>
  <r>
    <x v="4"/>
    <x v="35"/>
    <x v="292"/>
    <x v="0"/>
    <n v="39455000"/>
    <n v="10244000"/>
    <n v="0"/>
    <n v="0"/>
    <n v="49699000"/>
  </r>
  <r>
    <x v="4"/>
    <x v="35"/>
    <x v="292"/>
    <x v="380"/>
    <n v="71807000"/>
    <n v="12180000"/>
    <n v="0"/>
    <n v="53720000"/>
    <n v="137707000"/>
  </r>
  <r>
    <x v="4"/>
    <x v="35"/>
    <x v="292"/>
    <x v="382"/>
    <n v="0"/>
    <n v="1415000"/>
    <n v="0"/>
    <n v="3500000"/>
    <n v="4915000"/>
  </r>
  <r>
    <x v="4"/>
    <x v="35"/>
    <x v="292"/>
    <x v="383"/>
    <n v="0"/>
    <n v="1176000"/>
    <n v="0"/>
    <n v="0"/>
    <n v="1176000"/>
  </r>
  <r>
    <x v="4"/>
    <x v="35"/>
    <x v="293"/>
    <x v="0"/>
    <n v="24206000"/>
    <n v="26165000"/>
    <n v="0"/>
    <n v="0"/>
    <n v="50371000"/>
  </r>
  <r>
    <x v="4"/>
    <x v="35"/>
    <x v="293"/>
    <x v="11"/>
    <n v="924000"/>
    <n v="4763000"/>
    <n v="0"/>
    <n v="0"/>
    <n v="5687000"/>
  </r>
  <r>
    <x v="4"/>
    <x v="35"/>
    <x v="293"/>
    <x v="380"/>
    <n v="150954000"/>
    <n v="73666000"/>
    <n v="0"/>
    <n v="126555000"/>
    <n v="351175000"/>
  </r>
  <r>
    <x v="4"/>
    <x v="35"/>
    <x v="293"/>
    <x v="381"/>
    <n v="8414000"/>
    <n v="0"/>
    <n v="0"/>
    <n v="0"/>
    <n v="8414000"/>
  </r>
  <r>
    <x v="4"/>
    <x v="35"/>
    <x v="293"/>
    <x v="382"/>
    <n v="0"/>
    <n v="979000"/>
    <n v="0"/>
    <n v="5000000"/>
    <n v="5979000"/>
  </r>
  <r>
    <x v="4"/>
    <x v="35"/>
    <x v="293"/>
    <x v="383"/>
    <n v="1574000"/>
    <n v="1212000"/>
    <n v="0"/>
    <n v="0"/>
    <n v="2786000"/>
  </r>
  <r>
    <x v="4"/>
    <x v="35"/>
    <x v="294"/>
    <x v="0"/>
    <n v="17286000"/>
    <n v="4676000"/>
    <n v="0"/>
    <n v="0"/>
    <n v="21962000"/>
  </r>
  <r>
    <x v="4"/>
    <x v="35"/>
    <x v="294"/>
    <x v="380"/>
    <n v="24798000"/>
    <n v="13518000"/>
    <n v="0"/>
    <n v="16640000"/>
    <n v="54956000"/>
  </r>
  <r>
    <x v="4"/>
    <x v="35"/>
    <x v="294"/>
    <x v="381"/>
    <n v="1333000"/>
    <n v="0"/>
    <n v="0"/>
    <n v="0"/>
    <n v="1333000"/>
  </r>
  <r>
    <x v="4"/>
    <x v="35"/>
    <x v="295"/>
    <x v="0"/>
    <n v="60509000"/>
    <n v="45932000"/>
    <n v="0"/>
    <n v="0"/>
    <n v="106441000"/>
  </r>
  <r>
    <x v="4"/>
    <x v="35"/>
    <x v="295"/>
    <x v="11"/>
    <n v="54892000"/>
    <n v="6454000"/>
    <n v="0"/>
    <n v="31695000"/>
    <n v="93041000"/>
  </r>
  <r>
    <x v="4"/>
    <x v="35"/>
    <x v="295"/>
    <x v="380"/>
    <n v="217442000"/>
    <n v="57370000"/>
    <n v="0"/>
    <n v="122398000"/>
    <n v="397210000"/>
  </r>
  <r>
    <x v="4"/>
    <x v="35"/>
    <x v="295"/>
    <x v="382"/>
    <n v="8636000"/>
    <n v="2448000"/>
    <n v="0"/>
    <n v="10000000"/>
    <n v="21084000"/>
  </r>
  <r>
    <x v="4"/>
    <x v="35"/>
    <x v="295"/>
    <x v="383"/>
    <n v="7831000"/>
    <n v="1874000"/>
    <n v="0"/>
    <n v="0"/>
    <n v="9705000"/>
  </r>
  <r>
    <x v="4"/>
    <x v="35"/>
    <x v="296"/>
    <x v="0"/>
    <n v="158657000"/>
    <n v="64986000"/>
    <n v="0"/>
    <n v="0"/>
    <n v="223643000"/>
  </r>
  <r>
    <x v="4"/>
    <x v="35"/>
    <x v="296"/>
    <x v="11"/>
    <n v="17177000"/>
    <n v="87175000"/>
    <n v="0"/>
    <n v="0"/>
    <n v="104352000"/>
  </r>
  <r>
    <x v="4"/>
    <x v="35"/>
    <x v="296"/>
    <x v="380"/>
    <n v="489069000"/>
    <n v="43750000"/>
    <n v="0"/>
    <n v="55475000"/>
    <n v="588294000"/>
  </r>
  <r>
    <x v="4"/>
    <x v="35"/>
    <x v="296"/>
    <x v="381"/>
    <n v="21119000"/>
    <n v="1543000"/>
    <n v="0"/>
    <n v="0"/>
    <n v="22662000"/>
  </r>
  <r>
    <x v="4"/>
    <x v="35"/>
    <x v="296"/>
    <x v="382"/>
    <n v="19695000"/>
    <n v="36501000"/>
    <n v="0"/>
    <n v="0"/>
    <n v="56196000"/>
  </r>
  <r>
    <x v="4"/>
    <x v="35"/>
    <x v="296"/>
    <x v="383"/>
    <n v="6129000"/>
    <n v="10099000"/>
    <n v="0"/>
    <n v="0"/>
    <n v="16228000"/>
  </r>
  <r>
    <x v="4"/>
    <x v="35"/>
    <x v="297"/>
    <x v="380"/>
    <s v=".."/>
    <s v=".."/>
    <s v=".."/>
    <s v=".."/>
    <s v=".."/>
  </r>
  <r>
    <x v="4"/>
    <x v="35"/>
    <x v="298"/>
    <x v="0"/>
    <n v="11087000"/>
    <n v="8857000"/>
    <n v="0"/>
    <n v="0"/>
    <n v="19944000"/>
  </r>
  <r>
    <x v="4"/>
    <x v="35"/>
    <x v="298"/>
    <x v="380"/>
    <n v="21086000"/>
    <n v="1450000"/>
    <n v="0"/>
    <n v="81112000"/>
    <n v="103648000"/>
  </r>
  <r>
    <x v="4"/>
    <x v="35"/>
    <x v="298"/>
    <x v="382"/>
    <n v="0"/>
    <n v="1833000"/>
    <n v="0"/>
    <n v="0"/>
    <n v="1833000"/>
  </r>
  <r>
    <x v="4"/>
    <x v="35"/>
    <x v="298"/>
    <x v="383"/>
    <n v="0"/>
    <n v="648000"/>
    <n v="0"/>
    <n v="0"/>
    <n v="648000"/>
  </r>
  <r>
    <x v="4"/>
    <x v="35"/>
    <x v="299"/>
    <x v="0"/>
    <n v="38351000"/>
    <n v="44750000"/>
    <n v="0"/>
    <n v="0"/>
    <n v="83101000"/>
  </r>
  <r>
    <x v="4"/>
    <x v="35"/>
    <x v="299"/>
    <x v="11"/>
    <n v="5501000"/>
    <n v="2603000"/>
    <n v="0"/>
    <n v="0"/>
    <n v="8104000"/>
  </r>
  <r>
    <x v="4"/>
    <x v="35"/>
    <x v="299"/>
    <x v="380"/>
    <n v="130907000"/>
    <n v="11117000"/>
    <n v="0"/>
    <n v="179093000"/>
    <n v="321117000"/>
  </r>
  <r>
    <x v="4"/>
    <x v="35"/>
    <x v="299"/>
    <x v="381"/>
    <n v="6640000"/>
    <n v="2638000"/>
    <n v="0"/>
    <n v="0"/>
    <n v="9278000"/>
  </r>
  <r>
    <x v="4"/>
    <x v="35"/>
    <x v="299"/>
    <x v="382"/>
    <n v="1369000"/>
    <n v="1590000"/>
    <n v="0"/>
    <n v="0"/>
    <n v="2959000"/>
  </r>
  <r>
    <x v="4"/>
    <x v="35"/>
    <x v="299"/>
    <x v="383"/>
    <n v="346000"/>
    <n v="399000"/>
    <n v="0"/>
    <n v="0"/>
    <n v="745000"/>
  </r>
  <r>
    <x v="4"/>
    <x v="35"/>
    <x v="300"/>
    <x v="0"/>
    <n v="12448000"/>
    <n v="8982000"/>
    <n v="0"/>
    <n v="0"/>
    <n v="21430000"/>
  </r>
  <r>
    <x v="4"/>
    <x v="35"/>
    <x v="300"/>
    <x v="380"/>
    <n v="39127000"/>
    <n v="1831000"/>
    <n v="0"/>
    <n v="104094000"/>
    <n v="145052000"/>
  </r>
  <r>
    <x v="4"/>
    <x v="35"/>
    <x v="300"/>
    <x v="382"/>
    <n v="0"/>
    <n v="1038000"/>
    <n v="0"/>
    <n v="0"/>
    <n v="1038000"/>
  </r>
  <r>
    <x v="4"/>
    <x v="35"/>
    <x v="300"/>
    <x v="383"/>
    <n v="0"/>
    <n v="918000"/>
    <n v="0"/>
    <n v="0"/>
    <n v="918000"/>
  </r>
  <r>
    <x v="4"/>
    <x v="35"/>
    <x v="301"/>
    <x v="0"/>
    <n v="3938000"/>
    <n v="1635000"/>
    <n v="0"/>
    <n v="0"/>
    <n v="5573000"/>
  </r>
  <r>
    <x v="4"/>
    <x v="35"/>
    <x v="301"/>
    <x v="380"/>
    <n v="23376000"/>
    <n v="3006000"/>
    <n v="0"/>
    <n v="100400000"/>
    <n v="126782000"/>
  </r>
  <r>
    <x v="4"/>
    <x v="35"/>
    <x v="301"/>
    <x v="382"/>
    <n v="0"/>
    <n v="1046000"/>
    <n v="0"/>
    <n v="6212000"/>
    <n v="7258000"/>
  </r>
  <r>
    <x v="4"/>
    <x v="35"/>
    <x v="301"/>
    <x v="383"/>
    <n v="0"/>
    <n v="511000"/>
    <n v="0"/>
    <n v="0"/>
    <n v="511000"/>
  </r>
  <r>
    <x v="4"/>
    <x v="35"/>
    <x v="302"/>
    <x v="0"/>
    <n v="18473000"/>
    <n v="4256000"/>
    <n v="0"/>
    <n v="0"/>
    <n v="22729000"/>
  </r>
  <r>
    <x v="4"/>
    <x v="35"/>
    <x v="302"/>
    <x v="380"/>
    <n v="39617000"/>
    <n v="6352000"/>
    <n v="0"/>
    <n v="57680000"/>
    <n v="103649000"/>
  </r>
  <r>
    <x v="4"/>
    <x v="35"/>
    <x v="302"/>
    <x v="381"/>
    <n v="140000"/>
    <n v="0"/>
    <n v="0"/>
    <n v="0"/>
    <n v="140000"/>
  </r>
  <r>
    <x v="4"/>
    <x v="35"/>
    <x v="302"/>
    <x v="382"/>
    <n v="0"/>
    <n v="963000"/>
    <n v="0"/>
    <n v="0"/>
    <n v="963000"/>
  </r>
  <r>
    <x v="4"/>
    <x v="35"/>
    <x v="302"/>
    <x v="383"/>
    <n v="0"/>
    <n v="403000"/>
    <n v="0"/>
    <n v="0"/>
    <n v="403000"/>
  </r>
  <r>
    <x v="4"/>
    <x v="35"/>
    <x v="303"/>
    <x v="0"/>
    <s v=".."/>
    <s v=".."/>
    <s v=".."/>
    <s v=".."/>
    <s v=".."/>
  </r>
  <r>
    <x v="4"/>
    <x v="35"/>
    <x v="303"/>
    <x v="380"/>
    <s v=".."/>
    <s v=".."/>
    <s v=".."/>
    <s v=".."/>
    <s v=".."/>
  </r>
  <r>
    <x v="4"/>
    <x v="35"/>
    <x v="303"/>
    <x v="382"/>
    <s v=".."/>
    <s v=".."/>
    <s v=".."/>
    <s v=".."/>
    <s v=".."/>
  </r>
  <r>
    <x v="4"/>
    <x v="35"/>
    <x v="303"/>
    <x v="383"/>
    <s v=".."/>
    <s v=".."/>
    <s v=".."/>
    <s v=".."/>
    <s v=".."/>
  </r>
  <r>
    <x v="4"/>
    <x v="35"/>
    <x v="304"/>
    <x v="0"/>
    <n v="21680000"/>
    <n v="8380000"/>
    <n v="0"/>
    <n v="0"/>
    <n v="30060000"/>
  </r>
  <r>
    <x v="4"/>
    <x v="35"/>
    <x v="304"/>
    <x v="11"/>
    <n v="0"/>
    <n v="1521000"/>
    <n v="0"/>
    <n v="0"/>
    <n v="1521000"/>
  </r>
  <r>
    <x v="4"/>
    <x v="35"/>
    <x v="304"/>
    <x v="380"/>
    <n v="71383000"/>
    <n v="10347000"/>
    <n v="0"/>
    <n v="141555000"/>
    <n v="223285000"/>
  </r>
  <r>
    <x v="4"/>
    <x v="35"/>
    <x v="304"/>
    <x v="382"/>
    <n v="150000"/>
    <n v="1927000"/>
    <n v="0"/>
    <n v="0"/>
    <n v="2077000"/>
  </r>
  <r>
    <x v="4"/>
    <x v="35"/>
    <x v="304"/>
    <x v="383"/>
    <n v="150000"/>
    <n v="1530000"/>
    <n v="0"/>
    <n v="0"/>
    <n v="1680000"/>
  </r>
  <r>
    <x v="4"/>
    <x v="35"/>
    <x v="305"/>
    <x v="0"/>
    <n v="21095000"/>
    <n v="4712000"/>
    <n v="0"/>
    <n v="0"/>
    <n v="25807000"/>
  </r>
  <r>
    <x v="4"/>
    <x v="35"/>
    <x v="305"/>
    <x v="380"/>
    <n v="42996000"/>
    <n v="7934000"/>
    <n v="0"/>
    <n v="50915000"/>
    <n v="101845000"/>
  </r>
  <r>
    <x v="4"/>
    <x v="35"/>
    <x v="305"/>
    <x v="382"/>
    <n v="0"/>
    <n v="875000"/>
    <n v="0"/>
    <n v="0"/>
    <n v="875000"/>
  </r>
  <r>
    <x v="4"/>
    <x v="35"/>
    <x v="305"/>
    <x v="383"/>
    <n v="562000"/>
    <n v="484000"/>
    <n v="0"/>
    <n v="0"/>
    <n v="1046000"/>
  </r>
  <r>
    <x v="4"/>
    <x v="35"/>
    <x v="306"/>
    <x v="0"/>
    <n v="54215000"/>
    <n v="46935000"/>
    <n v="0"/>
    <n v="0"/>
    <n v="101150000"/>
  </r>
  <r>
    <x v="4"/>
    <x v="35"/>
    <x v="306"/>
    <x v="11"/>
    <n v="2416000"/>
    <n v="2662000"/>
    <n v="0"/>
    <n v="0"/>
    <n v="5078000"/>
  </r>
  <r>
    <x v="4"/>
    <x v="35"/>
    <x v="306"/>
    <x v="380"/>
    <n v="201164000"/>
    <n v="43191000"/>
    <n v="0"/>
    <n v="232093000"/>
    <n v="476448000"/>
  </r>
  <r>
    <x v="4"/>
    <x v="35"/>
    <x v="306"/>
    <x v="381"/>
    <n v="16291000"/>
    <n v="1906000"/>
    <n v="0"/>
    <n v="50000000"/>
    <n v="68197000"/>
  </r>
  <r>
    <x v="4"/>
    <x v="35"/>
    <x v="306"/>
    <x v="382"/>
    <n v="1036000"/>
    <n v="7787000"/>
    <n v="0"/>
    <n v="0"/>
    <n v="8823000"/>
  </r>
  <r>
    <x v="4"/>
    <x v="35"/>
    <x v="306"/>
    <x v="383"/>
    <n v="734000"/>
    <n v="987000"/>
    <n v="0"/>
    <n v="0"/>
    <n v="1721000"/>
  </r>
  <r>
    <x v="4"/>
    <x v="35"/>
    <x v="307"/>
    <x v="0"/>
    <n v="34097000"/>
    <n v="9474000"/>
    <n v="0"/>
    <n v="0"/>
    <n v="43571000"/>
  </r>
  <r>
    <x v="4"/>
    <x v="35"/>
    <x v="307"/>
    <x v="380"/>
    <n v="51424000"/>
    <n v="16657000"/>
    <n v="0"/>
    <n v="79612000"/>
    <n v="147693000"/>
  </r>
  <r>
    <x v="4"/>
    <x v="35"/>
    <x v="307"/>
    <x v="381"/>
    <n v="0"/>
    <n v="961000"/>
    <n v="0"/>
    <n v="0"/>
    <n v="961000"/>
  </r>
  <r>
    <x v="4"/>
    <x v="35"/>
    <x v="307"/>
    <x v="383"/>
    <n v="2764000"/>
    <n v="1379000"/>
    <n v="0"/>
    <n v="0"/>
    <n v="4143000"/>
  </r>
  <r>
    <x v="4"/>
    <x v="35"/>
    <x v="307"/>
    <x v="385"/>
    <n v="8907000"/>
    <n v="13364000"/>
    <n v="0"/>
    <n v="0"/>
    <n v="22271000"/>
  </r>
  <r>
    <x v="4"/>
    <x v="35"/>
    <x v="308"/>
    <x v="0"/>
    <s v=".."/>
    <s v=".."/>
    <s v=".."/>
    <s v=".."/>
    <s v=".."/>
  </r>
  <r>
    <x v="4"/>
    <x v="35"/>
    <x v="308"/>
    <x v="380"/>
    <s v=".."/>
    <s v=".."/>
    <s v=".."/>
    <s v=".."/>
    <s v=".."/>
  </r>
  <r>
    <x v="4"/>
    <x v="35"/>
    <x v="308"/>
    <x v="382"/>
    <s v=".."/>
    <s v=".."/>
    <s v=".."/>
    <s v=".."/>
    <s v=".."/>
  </r>
  <r>
    <x v="4"/>
    <x v="35"/>
    <x v="309"/>
    <x v="0"/>
    <n v="40437000"/>
    <n v="16360000"/>
    <n v="0"/>
    <n v="0"/>
    <n v="56797000"/>
  </r>
  <r>
    <x v="4"/>
    <x v="35"/>
    <x v="309"/>
    <x v="380"/>
    <n v="124348000"/>
    <n v="24484000"/>
    <n v="0"/>
    <n v="136555000"/>
    <n v="285387000"/>
  </r>
  <r>
    <x v="4"/>
    <x v="35"/>
    <x v="309"/>
    <x v="381"/>
    <n v="0"/>
    <n v="2032000"/>
    <n v="0"/>
    <n v="0"/>
    <n v="2032000"/>
  </r>
  <r>
    <x v="4"/>
    <x v="35"/>
    <x v="309"/>
    <x v="382"/>
    <n v="0"/>
    <n v="13171000"/>
    <n v="0"/>
    <n v="0"/>
    <n v="13171000"/>
  </r>
  <r>
    <x v="4"/>
    <x v="35"/>
    <x v="309"/>
    <x v="383"/>
    <n v="0"/>
    <n v="1969000"/>
    <n v="0"/>
    <n v="0"/>
    <n v="1969000"/>
  </r>
  <r>
    <x v="4"/>
    <x v="35"/>
    <x v="310"/>
    <x v="0"/>
    <n v="83527000"/>
    <n v="24836000"/>
    <n v="0"/>
    <n v="0"/>
    <n v="108363000"/>
  </r>
  <r>
    <x v="4"/>
    <x v="35"/>
    <x v="310"/>
    <x v="11"/>
    <n v="8806000"/>
    <n v="332000"/>
    <n v="0"/>
    <n v="0"/>
    <n v="9138000"/>
  </r>
  <r>
    <x v="4"/>
    <x v="35"/>
    <x v="310"/>
    <x v="380"/>
    <n v="254580000"/>
    <n v="22383000"/>
    <n v="0"/>
    <n v="174093000"/>
    <n v="451056000"/>
  </r>
  <r>
    <x v="4"/>
    <x v="35"/>
    <x v="310"/>
    <x v="381"/>
    <n v="24011000"/>
    <n v="967000"/>
    <n v="0"/>
    <n v="0"/>
    <n v="24978000"/>
  </r>
  <r>
    <x v="4"/>
    <x v="35"/>
    <x v="310"/>
    <x v="382"/>
    <n v="5542000"/>
    <n v="11854000"/>
    <n v="0"/>
    <n v="0"/>
    <n v="17396000"/>
  </r>
  <r>
    <x v="4"/>
    <x v="35"/>
    <x v="310"/>
    <x v="383"/>
    <n v="1023000"/>
    <n v="1273000"/>
    <n v="0"/>
    <n v="0"/>
    <n v="2296000"/>
  </r>
  <r>
    <x v="4"/>
    <x v="35"/>
    <x v="311"/>
    <x v="0"/>
    <n v="12496000"/>
    <n v="6693000"/>
    <n v="0"/>
    <n v="0"/>
    <n v="19189000"/>
  </r>
  <r>
    <x v="4"/>
    <x v="35"/>
    <x v="311"/>
    <x v="11"/>
    <n v="0"/>
    <n v="228000"/>
    <n v="0"/>
    <n v="0"/>
    <n v="228000"/>
  </r>
  <r>
    <x v="4"/>
    <x v="35"/>
    <x v="311"/>
    <x v="380"/>
    <n v="32963000"/>
    <n v="2423000"/>
    <n v="0"/>
    <n v="124094000"/>
    <n v="159480000"/>
  </r>
  <r>
    <x v="4"/>
    <x v="35"/>
    <x v="311"/>
    <x v="381"/>
    <n v="0"/>
    <n v="437000"/>
    <n v="0"/>
    <n v="0"/>
    <n v="437000"/>
  </r>
  <r>
    <x v="4"/>
    <x v="35"/>
    <x v="311"/>
    <x v="382"/>
    <n v="0"/>
    <n v="409000"/>
    <n v="0"/>
    <n v="0"/>
    <n v="409000"/>
  </r>
  <r>
    <x v="4"/>
    <x v="35"/>
    <x v="311"/>
    <x v="383"/>
    <n v="0"/>
    <n v="708000"/>
    <n v="0"/>
    <n v="0"/>
    <n v="708000"/>
  </r>
  <r>
    <x v="4"/>
    <x v="35"/>
    <x v="312"/>
    <x v="0"/>
    <n v="19478000"/>
    <n v="29956000"/>
    <n v="0"/>
    <n v="0"/>
    <n v="49434000"/>
  </r>
  <r>
    <x v="4"/>
    <x v="35"/>
    <x v="312"/>
    <x v="11"/>
    <n v="0"/>
    <n v="0"/>
    <n v="0"/>
    <n v="8000000"/>
    <n v="8000000"/>
  </r>
  <r>
    <x v="4"/>
    <x v="35"/>
    <x v="312"/>
    <x v="380"/>
    <n v="120227000"/>
    <n v="14593000"/>
    <n v="0"/>
    <n v="113094000"/>
    <n v="247914000"/>
  </r>
  <r>
    <x v="4"/>
    <x v="35"/>
    <x v="312"/>
    <x v="381"/>
    <n v="30000"/>
    <n v="415000"/>
    <n v="0"/>
    <n v="0"/>
    <n v="445000"/>
  </r>
  <r>
    <x v="4"/>
    <x v="35"/>
    <x v="312"/>
    <x v="382"/>
    <n v="100000"/>
    <n v="2236000"/>
    <n v="0"/>
    <n v="0"/>
    <n v="2336000"/>
  </r>
  <r>
    <x v="4"/>
    <x v="35"/>
    <x v="312"/>
    <x v="383"/>
    <n v="100000"/>
    <n v="723000"/>
    <n v="0"/>
    <n v="0"/>
    <n v="823000"/>
  </r>
  <r>
    <x v="4"/>
    <x v="35"/>
    <x v="313"/>
    <x v="0"/>
    <n v="35987000"/>
    <n v="21977000"/>
    <n v="0"/>
    <n v="0"/>
    <n v="57964000"/>
  </r>
  <r>
    <x v="4"/>
    <x v="35"/>
    <x v="313"/>
    <x v="380"/>
    <n v="124609000"/>
    <n v="16743000"/>
    <n v="0"/>
    <n v="59961000"/>
    <n v="201313000"/>
  </r>
  <r>
    <x v="4"/>
    <x v="35"/>
    <x v="313"/>
    <x v="381"/>
    <n v="164000"/>
    <n v="1354000"/>
    <n v="0"/>
    <n v="0"/>
    <n v="1518000"/>
  </r>
  <r>
    <x v="4"/>
    <x v="35"/>
    <x v="313"/>
    <x v="382"/>
    <n v="116000"/>
    <n v="5881000"/>
    <n v="0"/>
    <n v="0"/>
    <n v="5997000"/>
  </r>
  <r>
    <x v="4"/>
    <x v="35"/>
    <x v="313"/>
    <x v="383"/>
    <n v="116000"/>
    <n v="5180000"/>
    <n v="0"/>
    <n v="0"/>
    <n v="5296000"/>
  </r>
  <r>
    <x v="4"/>
    <x v="35"/>
    <x v="314"/>
    <x v="0"/>
    <n v="17448000"/>
    <n v="19671000"/>
    <n v="0"/>
    <n v="0"/>
    <n v="37119000"/>
  </r>
  <r>
    <x v="4"/>
    <x v="35"/>
    <x v="314"/>
    <x v="380"/>
    <n v="124980000"/>
    <n v="45177000"/>
    <n v="0"/>
    <n v="107094000"/>
    <n v="277251000"/>
  </r>
  <r>
    <x v="4"/>
    <x v="35"/>
    <x v="314"/>
    <x v="381"/>
    <n v="0"/>
    <n v="2904000"/>
    <n v="0"/>
    <n v="0"/>
    <n v="2904000"/>
  </r>
  <r>
    <x v="4"/>
    <x v="35"/>
    <x v="314"/>
    <x v="382"/>
    <n v="0"/>
    <n v="4615000"/>
    <n v="0"/>
    <n v="0"/>
    <n v="4615000"/>
  </r>
  <r>
    <x v="4"/>
    <x v="35"/>
    <x v="314"/>
    <x v="383"/>
    <n v="0"/>
    <n v="3671000"/>
    <n v="0"/>
    <n v="0"/>
    <n v="3671000"/>
  </r>
  <r>
    <x v="4"/>
    <x v="35"/>
    <x v="315"/>
    <x v="0"/>
    <n v="9220000"/>
    <n v="12066000"/>
    <n v="0"/>
    <n v="0"/>
    <n v="21286000"/>
  </r>
  <r>
    <x v="4"/>
    <x v="35"/>
    <x v="315"/>
    <x v="11"/>
    <n v="2000"/>
    <n v="540000"/>
    <n v="0"/>
    <n v="0"/>
    <n v="542000"/>
  </r>
  <r>
    <x v="4"/>
    <x v="35"/>
    <x v="315"/>
    <x v="380"/>
    <n v="16239000"/>
    <n v="895000"/>
    <n v="0"/>
    <n v="72648000"/>
    <n v="89782000"/>
  </r>
  <r>
    <x v="4"/>
    <x v="35"/>
    <x v="315"/>
    <x v="381"/>
    <n v="265000"/>
    <n v="551000"/>
    <n v="0"/>
    <n v="0"/>
    <n v="816000"/>
  </r>
  <r>
    <x v="4"/>
    <x v="35"/>
    <x v="315"/>
    <x v="382"/>
    <n v="0"/>
    <n v="1642000"/>
    <n v="0"/>
    <n v="0"/>
    <n v="1642000"/>
  </r>
  <r>
    <x v="4"/>
    <x v="35"/>
    <x v="315"/>
    <x v="383"/>
    <n v="0"/>
    <n v="3610000"/>
    <n v="0"/>
    <n v="0"/>
    <n v="3610000"/>
  </r>
  <r>
    <x v="4"/>
    <x v="35"/>
    <x v="316"/>
    <x v="0"/>
    <n v="24040000"/>
    <n v="6472000"/>
    <n v="0"/>
    <n v="0"/>
    <n v="30512000"/>
  </r>
  <r>
    <x v="4"/>
    <x v="35"/>
    <x v="316"/>
    <x v="380"/>
    <n v="75538000"/>
    <n v="5753000"/>
    <n v="0"/>
    <n v="10600000"/>
    <n v="91891000"/>
  </r>
  <r>
    <x v="4"/>
    <x v="35"/>
    <x v="316"/>
    <x v="382"/>
    <n v="0"/>
    <n v="797000"/>
    <n v="0"/>
    <n v="0"/>
    <n v="797000"/>
  </r>
  <r>
    <x v="4"/>
    <x v="35"/>
    <x v="316"/>
    <x v="383"/>
    <n v="0"/>
    <n v="710000"/>
    <n v="0"/>
    <n v="0"/>
    <n v="710000"/>
  </r>
  <r>
    <x v="4"/>
    <x v="35"/>
    <x v="317"/>
    <x v="0"/>
    <n v="493067000"/>
    <n v="92505000"/>
    <n v="0"/>
    <n v="20000000"/>
    <n v="605572000"/>
  </r>
  <r>
    <x v="4"/>
    <x v="35"/>
    <x v="317"/>
    <x v="11"/>
    <n v="73494000"/>
    <n v="2685000"/>
    <n v="0"/>
    <n v="0"/>
    <n v="76179000"/>
  </r>
  <r>
    <x v="4"/>
    <x v="35"/>
    <x v="317"/>
    <x v="380"/>
    <n v="1790825000"/>
    <n v="85705000"/>
    <n v="0"/>
    <n v="68560000"/>
    <n v="1945090000"/>
  </r>
  <r>
    <x v="4"/>
    <x v="35"/>
    <x v="317"/>
    <x v="381"/>
    <n v="10049000"/>
    <n v="798000"/>
    <n v="0"/>
    <n v="0"/>
    <n v="10847000"/>
  </r>
  <r>
    <x v="4"/>
    <x v="35"/>
    <x v="317"/>
    <x v="382"/>
    <n v="74983000"/>
    <n v="50972000"/>
    <n v="0"/>
    <n v="47350000"/>
    <n v="173305000"/>
  </r>
  <r>
    <x v="4"/>
    <x v="35"/>
    <x v="317"/>
    <x v="383"/>
    <n v="26499000"/>
    <n v="1656000"/>
    <n v="0"/>
    <n v="0"/>
    <n v="28155000"/>
  </r>
  <r>
    <x v="4"/>
    <x v="35"/>
    <x v="318"/>
    <x v="0"/>
    <n v="66007000"/>
    <n v="19967000"/>
    <n v="0"/>
    <n v="0"/>
    <n v="85974000"/>
  </r>
  <r>
    <x v="4"/>
    <x v="35"/>
    <x v="318"/>
    <x v="11"/>
    <n v="28674000"/>
    <n v="1908000"/>
    <n v="0"/>
    <n v="20000000"/>
    <n v="50582000"/>
  </r>
  <r>
    <x v="4"/>
    <x v="35"/>
    <x v="318"/>
    <x v="380"/>
    <n v="304056000"/>
    <n v="33609000"/>
    <n v="0"/>
    <n v="51187000"/>
    <n v="388852000"/>
  </r>
  <r>
    <x v="4"/>
    <x v="35"/>
    <x v="318"/>
    <x v="381"/>
    <n v="11126000"/>
    <n v="1660000"/>
    <n v="0"/>
    <n v="0"/>
    <n v="12786000"/>
  </r>
  <r>
    <x v="4"/>
    <x v="35"/>
    <x v="318"/>
    <x v="382"/>
    <n v="9454000"/>
    <n v="2211000"/>
    <n v="0"/>
    <n v="0"/>
    <n v="11665000"/>
  </r>
  <r>
    <x v="4"/>
    <x v="35"/>
    <x v="318"/>
    <x v="383"/>
    <n v="4852000"/>
    <n v="1270000"/>
    <n v="0"/>
    <n v="0"/>
    <n v="6122000"/>
  </r>
  <r>
    <x v="4"/>
    <x v="35"/>
    <x v="319"/>
    <x v="0"/>
    <n v="23695000"/>
    <n v="8044000"/>
    <n v="0"/>
    <n v="0"/>
    <n v="31739000"/>
  </r>
  <r>
    <x v="4"/>
    <x v="35"/>
    <x v="319"/>
    <x v="380"/>
    <n v="65602000"/>
    <n v="4549000"/>
    <n v="0"/>
    <n v="16000000"/>
    <n v="86151000"/>
  </r>
  <r>
    <x v="4"/>
    <x v="35"/>
    <x v="319"/>
    <x v="382"/>
    <n v="0"/>
    <n v="1167000"/>
    <n v="0"/>
    <n v="0"/>
    <n v="1167000"/>
  </r>
  <r>
    <x v="4"/>
    <x v="35"/>
    <x v="319"/>
    <x v="383"/>
    <n v="0"/>
    <n v="1167000"/>
    <n v="0"/>
    <n v="0"/>
    <n v="1167000"/>
  </r>
  <r>
    <x v="4"/>
    <x v="35"/>
    <x v="320"/>
    <x v="0"/>
    <n v="16372000"/>
    <n v="8859000"/>
    <n v="0"/>
    <n v="7000000"/>
    <n v="32231000"/>
  </r>
  <r>
    <x v="4"/>
    <x v="35"/>
    <x v="320"/>
    <x v="380"/>
    <n v="66009000"/>
    <n v="1934000"/>
    <n v="0"/>
    <n v="69612000"/>
    <n v="137555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EAFD8B-E6F4-4640-BB6C-ABEF4233C68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U10" firstHeaderRow="1" firstDataRow="2" firstDataCol="1" rowPageCount="1" colPageCount="1"/>
  <pivotFields count="9">
    <pivotField axis="axisRow" showAll="0">
      <items count="6">
        <item x="4"/>
        <item x="3"/>
        <item x="2"/>
        <item x="1"/>
        <item x="0"/>
        <item t="default"/>
      </items>
    </pivotField>
    <pivotField axis="axisPage" showAll="0">
      <items count="37">
        <item x="27"/>
        <item x="30"/>
        <item x="31"/>
        <item x="32"/>
        <item x="34"/>
        <item x="0"/>
        <item x="3"/>
        <item x="4"/>
        <item x="5"/>
        <item x="6"/>
        <item x="7"/>
        <item x="8"/>
        <item x="9"/>
        <item x="10"/>
        <item x="11"/>
        <item x="12"/>
        <item x="13"/>
        <item x="15"/>
        <item x="16"/>
        <item x="17"/>
        <item x="18"/>
        <item x="19"/>
        <item x="20"/>
        <item x="14"/>
        <item x="21"/>
        <item x="22"/>
        <item x="23"/>
        <item x="28"/>
        <item x="24"/>
        <item x="33"/>
        <item x="1"/>
        <item x="2"/>
        <item x="26"/>
        <item x="25"/>
        <item x="35"/>
        <item x="29"/>
        <item t="default"/>
      </items>
    </pivotField>
    <pivotField axis="axisCol" showAll="0">
      <items count="322">
        <item x="218"/>
        <item x="315"/>
        <item x="101"/>
        <item x="9"/>
        <item x="311"/>
        <item x="261"/>
        <item x="158"/>
        <item x="159"/>
        <item x="219"/>
        <item x="229"/>
        <item x="190"/>
        <item x="287"/>
        <item x="230"/>
        <item x="224"/>
        <item x="241"/>
        <item x="220"/>
        <item x="252"/>
        <item x="253"/>
        <item x="277"/>
        <item x="131"/>
        <item x="272"/>
        <item x="293"/>
        <item x="231"/>
        <item x="232"/>
        <item x="152"/>
        <item x="153"/>
        <item x="70"/>
        <item x="35"/>
        <item x="60"/>
        <item x="10"/>
        <item x="71"/>
        <item x="36"/>
        <item x="61"/>
        <item x="37"/>
        <item x="38"/>
        <item x="225"/>
        <item x="254"/>
        <item x="255"/>
        <item x="294"/>
        <item x="262"/>
        <item x="312"/>
        <item x="198"/>
        <item x="263"/>
        <item x="256"/>
        <item x="242"/>
        <item x="273"/>
        <item x="274"/>
        <item x="257"/>
        <item x="39"/>
        <item x="233"/>
        <item x="295"/>
        <item x="264"/>
        <item x="138"/>
        <item x="197"/>
        <item x="160"/>
        <item x="2"/>
        <item x="199"/>
        <item x="200"/>
        <item x="161"/>
        <item x="162"/>
        <item x="202"/>
        <item x="50"/>
        <item x="145"/>
        <item x="163"/>
        <item x="301"/>
        <item x="132"/>
        <item x="133"/>
        <item x="307"/>
        <item x="316"/>
        <item x="120"/>
        <item x="195"/>
        <item x="196"/>
        <item x="56"/>
        <item x="8"/>
        <item x="164"/>
        <item x="7"/>
        <item x="302"/>
        <item x="303"/>
        <item x="304"/>
        <item x="18"/>
        <item x="28"/>
        <item x="20"/>
        <item x="134"/>
        <item x="44"/>
        <item x="53"/>
        <item x="55"/>
        <item x="59"/>
        <item x="89"/>
        <item x="27"/>
        <item x="34"/>
        <item x="49"/>
        <item x="69"/>
        <item x="80"/>
        <item x="234"/>
        <item x="212"/>
        <item x="100"/>
        <item x="127"/>
        <item x="137"/>
        <item x="99"/>
        <item x="258"/>
        <item x="119"/>
        <item x="130"/>
        <item x="21"/>
        <item x="278"/>
        <item x="279"/>
        <item x="165"/>
        <item x="29"/>
        <item x="205"/>
        <item x="11"/>
        <item x="166"/>
        <item x="102"/>
        <item x="45"/>
        <item x="103"/>
        <item x="167"/>
        <item x="98"/>
        <item x="168"/>
        <item x="90"/>
        <item x="19"/>
        <item x="265"/>
        <item x="3"/>
        <item x="4"/>
        <item x="169"/>
        <item x="170"/>
        <item x="203"/>
        <item x="54"/>
        <item x="221"/>
        <item x="213"/>
        <item x="266"/>
        <item x="267"/>
        <item x="104"/>
        <item x="81"/>
        <item x="40"/>
        <item x="121"/>
        <item x="128"/>
        <item x="226"/>
        <item x="288"/>
        <item x="289"/>
        <item x="122"/>
        <item x="222"/>
        <item x="243"/>
        <item x="72"/>
        <item x="191"/>
        <item x="280"/>
        <item x="62"/>
        <item x="214"/>
        <item x="206"/>
        <item x="246"/>
        <item x="139"/>
        <item x="105"/>
        <item x="171"/>
        <item x="317"/>
        <item x="247"/>
        <item x="30"/>
        <item x="223"/>
        <item x="172"/>
        <item x="296"/>
        <item x="318"/>
        <item x="106"/>
        <item x="22"/>
        <item x="123"/>
        <item x="176"/>
        <item x="23"/>
        <item x="73"/>
        <item x="173"/>
        <item x="177"/>
        <item x="124"/>
        <item x="63"/>
        <item x="82"/>
        <item x="24"/>
        <item x="125"/>
        <item x="91"/>
        <item x="12"/>
        <item x="174"/>
        <item x="178"/>
        <item x="83"/>
        <item x="175"/>
        <item x="31"/>
        <item x="84"/>
        <item x="13"/>
        <item x="25"/>
        <item x="51"/>
        <item x="129"/>
        <item x="64"/>
        <item x="154"/>
        <item x="57"/>
        <item x="107"/>
        <item x="179"/>
        <item x="41"/>
        <item x="58"/>
        <item x="85"/>
        <item x="32"/>
        <item x="65"/>
        <item x="144"/>
        <item x="275"/>
        <item x="155"/>
        <item x="215"/>
        <item x="297"/>
        <item x="268"/>
        <item x="269"/>
        <item x="281"/>
        <item x="298"/>
        <item x="235"/>
        <item x="227"/>
        <item x="248"/>
        <item x="74"/>
        <item x="141"/>
        <item x="92"/>
        <item x="75"/>
        <item x="201"/>
        <item x="180"/>
        <item x="76"/>
        <item x="6"/>
        <item x="140"/>
        <item x="181"/>
        <item x="86"/>
        <item x="33"/>
        <item x="249"/>
        <item x="282"/>
        <item x="236"/>
        <item x="216"/>
        <item x="77"/>
        <item x="259"/>
        <item x="182"/>
        <item x="151"/>
        <item x="96"/>
        <item x="95"/>
        <item x="108"/>
        <item x="14"/>
        <item x="15"/>
        <item x="142"/>
        <item x="66"/>
        <item x="183"/>
        <item x="16"/>
        <item x="109"/>
        <item x="110"/>
        <item x="111"/>
        <item x="184"/>
        <item x="17"/>
        <item x="26"/>
        <item x="156"/>
        <item x="112"/>
        <item x="237"/>
        <item x="52"/>
        <item x="67"/>
        <item x="146"/>
        <item x="97"/>
        <item x="207"/>
        <item x="113"/>
        <item x="87"/>
        <item x="68"/>
        <item x="185"/>
        <item x="114"/>
        <item x="186"/>
        <item x="187"/>
        <item x="208"/>
        <item x="148"/>
        <item x="149"/>
        <item x="115"/>
        <item x="135"/>
        <item x="93"/>
        <item x="209"/>
        <item x="238"/>
        <item x="157"/>
        <item x="126"/>
        <item x="78"/>
        <item x="48"/>
        <item x="193"/>
        <item x="188"/>
        <item x="189"/>
        <item x="42"/>
        <item x="88"/>
        <item x="79"/>
        <item x="147"/>
        <item x="228"/>
        <item x="210"/>
        <item x="250"/>
        <item x="283"/>
        <item x="194"/>
        <item x="117"/>
        <item x="116"/>
        <item x="43"/>
        <item x="0"/>
        <item x="1"/>
        <item x="276"/>
        <item x="260"/>
        <item x="308"/>
        <item x="284"/>
        <item x="244"/>
        <item x="305"/>
        <item x="309"/>
        <item x="319"/>
        <item x="192"/>
        <item x="313"/>
        <item x="314"/>
        <item x="150"/>
        <item x="239"/>
        <item x="240"/>
        <item x="320"/>
        <item x="46"/>
        <item x="136"/>
        <item x="211"/>
        <item x="118"/>
        <item x="5"/>
        <item x="143"/>
        <item x="47"/>
        <item x="270"/>
        <item x="285"/>
        <item x="217"/>
        <item x="245"/>
        <item x="299"/>
        <item x="300"/>
        <item x="306"/>
        <item x="310"/>
        <item x="204"/>
        <item x="94"/>
        <item x="286"/>
        <item x="271"/>
        <item x="290"/>
        <item x="251"/>
        <item x="291"/>
        <item x="292"/>
        <item t="default"/>
      </items>
    </pivotField>
    <pivotField showAll="0">
      <items count="387">
        <item x="359"/>
        <item x="358"/>
        <item x="346"/>
        <item x="365"/>
        <item x="140"/>
        <item x="381"/>
        <item x="186"/>
        <item x="187"/>
        <item x="13"/>
        <item x="20"/>
        <item x="16"/>
        <item x="30"/>
        <item x="17"/>
        <item x="18"/>
        <item x="31"/>
        <item x="348"/>
        <item x="173"/>
        <item x="270"/>
        <item x="269"/>
        <item x="58"/>
        <item x="342"/>
        <item x="234"/>
        <item x="373"/>
        <item x="372"/>
        <item x="300"/>
        <item x="361"/>
        <item x="14"/>
        <item x="73"/>
        <item x="178"/>
        <item x="265"/>
        <item x="41"/>
        <item x="202"/>
        <item x="137"/>
        <item x="180"/>
        <item x="35"/>
        <item x="366"/>
        <item x="229"/>
        <item x="48"/>
        <item x="167"/>
        <item x="289"/>
        <item x="363"/>
        <item x="364"/>
        <item x="302"/>
        <item x="337"/>
        <item x="255"/>
        <item x="256"/>
        <item x="88"/>
        <item x="253"/>
        <item x="252"/>
        <item x="52"/>
        <item x="183"/>
        <item x="257"/>
        <item x="258"/>
        <item x="85"/>
        <item x="86"/>
        <item x="133"/>
        <item x="375"/>
        <item x="139"/>
        <item x="129"/>
        <item x="125"/>
        <item x="128"/>
        <item x="248"/>
        <item x="385"/>
        <item x="75"/>
        <item x="74"/>
        <item x="112"/>
        <item x="338"/>
        <item x="79"/>
        <item x="163"/>
        <item x="259"/>
        <item x="298"/>
        <item x="87"/>
        <item x="226"/>
        <item x="54"/>
        <item x="308"/>
        <item x="45"/>
        <item x="301"/>
        <item x="90"/>
        <item x="44"/>
        <item x="40"/>
        <item x="352"/>
        <item x="370"/>
        <item x="371"/>
        <item x="55"/>
        <item x="309"/>
        <item x="146"/>
        <item x="147"/>
        <item x="349"/>
        <item x="57"/>
        <item x="155"/>
        <item x="61"/>
        <item x="62"/>
        <item x="356"/>
        <item x="63"/>
        <item x="106"/>
        <item x="95"/>
        <item x="249"/>
        <item x="25"/>
        <item x="32"/>
        <item x="33"/>
        <item x="307"/>
        <item x="311"/>
        <item x="310"/>
        <item x="78"/>
        <item x="72"/>
        <item x="118"/>
        <item x="117"/>
        <item x="38"/>
        <item x="21"/>
        <item x="23"/>
        <item x="24"/>
        <item x="22"/>
        <item x="26"/>
        <item x="204"/>
        <item x="181"/>
        <item x="188"/>
        <item x="190"/>
        <item x="89"/>
        <item x="191"/>
        <item x="193"/>
        <item x="192"/>
        <item x="0"/>
        <item x="66"/>
        <item x="313"/>
        <item x="10"/>
        <item x="368"/>
        <item x="329"/>
        <item x="367"/>
        <item x="295"/>
        <item x="369"/>
        <item x="297"/>
        <item x="328"/>
        <item x="351"/>
        <item x="96"/>
        <item x="97"/>
        <item x="92"/>
        <item x="98"/>
        <item x="93"/>
        <item x="306"/>
        <item x="380"/>
        <item x="305"/>
        <item x="324"/>
        <item x="325"/>
        <item x="105"/>
        <item x="5"/>
        <item x="4"/>
        <item x="339"/>
        <item x="340"/>
        <item x="384"/>
        <item x="56"/>
        <item x="107"/>
        <item x="316"/>
        <item x="379"/>
        <item x="378"/>
        <item x="377"/>
        <item x="376"/>
        <item x="108"/>
        <item x="103"/>
        <item x="235"/>
        <item x="111"/>
        <item x="109"/>
        <item x="110"/>
        <item x="144"/>
        <item x="42"/>
        <item x="236"/>
        <item x="194"/>
        <item x="196"/>
        <item x="195"/>
        <item x="250"/>
        <item x="119"/>
        <item x="82"/>
        <item x="231"/>
        <item x="230"/>
        <item x="291"/>
        <item x="244"/>
        <item x="243"/>
        <item x="246"/>
        <item x="245"/>
        <item x="254"/>
        <item x="177"/>
        <item x="176"/>
        <item x="175"/>
        <item x="232"/>
        <item x="149"/>
        <item x="152"/>
        <item x="151"/>
        <item x="150"/>
        <item x="172"/>
        <item x="268"/>
        <item x="12"/>
        <item x="138"/>
        <item x="315"/>
        <item x="314"/>
        <item x="132"/>
        <item x="357"/>
        <item x="141"/>
        <item x="142"/>
        <item x="134"/>
        <item x="343"/>
        <item x="120"/>
        <item x="327"/>
        <item x="47"/>
        <item x="36"/>
        <item x="77"/>
        <item x="115"/>
        <item x="116"/>
        <item x="28"/>
        <item x="182"/>
        <item x="19"/>
        <item x="67"/>
        <item x="277"/>
        <item x="271"/>
        <item x="272"/>
        <item x="266"/>
        <item x="154"/>
        <item x="278"/>
        <item x="275"/>
        <item x="276"/>
        <item x="153"/>
        <item x="242"/>
        <item x="27"/>
        <item x="197"/>
        <item x="199"/>
        <item x="198"/>
        <item x="318"/>
        <item x="319"/>
        <item x="320"/>
        <item x="65"/>
        <item x="64"/>
        <item x="267"/>
        <item x="321"/>
        <item x="251"/>
        <item x="49"/>
        <item x="206"/>
        <item x="51"/>
        <item x="29"/>
        <item x="322"/>
        <item x="323"/>
        <item x="166"/>
        <item x="165"/>
        <item x="282"/>
        <item x="207"/>
        <item x="102"/>
        <item x="208"/>
        <item x="331"/>
        <item x="281"/>
        <item x="326"/>
        <item x="101"/>
        <item x="296"/>
        <item x="333"/>
        <item x="332"/>
        <item x="287"/>
        <item x="83"/>
        <item x="283"/>
        <item x="60"/>
        <item x="59"/>
        <item x="174"/>
        <item x="179"/>
        <item x="80"/>
        <item x="214"/>
        <item x="212"/>
        <item x="213"/>
        <item x="189"/>
        <item x="374"/>
        <item x="335"/>
        <item x="34"/>
        <item x="158"/>
        <item x="159"/>
        <item x="304"/>
        <item x="71"/>
        <item x="247"/>
        <item x="143"/>
        <item x="336"/>
        <item x="347"/>
        <item x="237"/>
        <item x="100"/>
        <item x="285"/>
        <item x="124"/>
        <item x="130"/>
        <item x="201"/>
        <item x="7"/>
        <item x="3"/>
        <item x="293"/>
        <item x="299"/>
        <item x="9"/>
        <item x="8"/>
        <item x="6"/>
        <item x="344"/>
        <item x="136"/>
        <item x="135"/>
        <item x="84"/>
        <item x="39"/>
        <item x="162"/>
        <item x="312"/>
        <item x="160"/>
        <item x="161"/>
        <item x="224"/>
        <item x="225"/>
        <item x="94"/>
        <item x="145"/>
        <item x="294"/>
        <item x="131"/>
        <item x="284"/>
        <item x="114"/>
        <item x="264"/>
        <item x="81"/>
        <item x="345"/>
        <item x="113"/>
        <item x="53"/>
        <item x="303"/>
        <item x="205"/>
        <item x="382"/>
        <item x="104"/>
        <item x="37"/>
        <item x="76"/>
        <item x="355"/>
        <item x="185"/>
        <item x="360"/>
        <item x="221"/>
        <item x="222"/>
        <item x="200"/>
        <item x="220"/>
        <item x="216"/>
        <item x="215"/>
        <item x="2"/>
        <item x="1"/>
        <item x="330"/>
        <item x="164"/>
        <item x="99"/>
        <item x="157"/>
        <item x="123"/>
        <item x="233"/>
        <item x="227"/>
        <item x="228"/>
        <item x="353"/>
        <item x="121"/>
        <item x="280"/>
        <item x="122"/>
        <item x="341"/>
        <item x="50"/>
        <item x="46"/>
        <item x="241"/>
        <item x="288"/>
        <item x="286"/>
        <item x="184"/>
        <item x="11"/>
        <item x="43"/>
        <item x="290"/>
        <item x="362"/>
        <item x="334"/>
        <item x="383"/>
        <item x="15"/>
        <item x="261"/>
        <item x="263"/>
        <item x="262"/>
        <item x="223"/>
        <item x="217"/>
        <item x="218"/>
        <item x="219"/>
        <item x="279"/>
        <item x="240"/>
        <item x="239"/>
        <item x="260"/>
        <item x="292"/>
        <item x="350"/>
        <item x="354"/>
        <item x="273"/>
        <item x="274"/>
        <item x="91"/>
        <item x="317"/>
        <item x="238"/>
        <item x="169"/>
        <item x="171"/>
        <item x="170"/>
        <item x="168"/>
        <item x="211"/>
        <item x="210"/>
        <item x="209"/>
        <item x="156"/>
        <item x="69"/>
        <item x="68"/>
        <item x="70"/>
        <item x="203"/>
        <item x="127"/>
        <item x="148"/>
        <item x="126"/>
        <item t="default"/>
      </items>
    </pivotField>
    <pivotField showAll="0"/>
    <pivotField showAll="0"/>
    <pivotField showAll="0"/>
    <pivotField showAll="0"/>
    <pivotField dataField="1" showAll="0"/>
  </pivotFields>
  <rowFields count="1">
    <field x="0"/>
  </rowFields>
  <rowItems count="6">
    <i>
      <x/>
    </i>
    <i>
      <x v="1"/>
    </i>
    <i>
      <x v="2"/>
    </i>
    <i>
      <x v="3"/>
    </i>
    <i>
      <x v="4"/>
    </i>
    <i t="grand">
      <x/>
    </i>
  </rowItems>
  <colFields count="1">
    <field x="2"/>
  </colFields>
  <colItems count="20">
    <i>
      <x v="2"/>
    </i>
    <i>
      <x v="95"/>
    </i>
    <i>
      <x v="110"/>
    </i>
    <i>
      <x v="112"/>
    </i>
    <i>
      <x v="129"/>
    </i>
    <i>
      <x v="148"/>
    </i>
    <i>
      <x v="157"/>
    </i>
    <i>
      <x v="185"/>
    </i>
    <i>
      <x v="226"/>
    </i>
    <i>
      <x v="233"/>
    </i>
    <i>
      <x v="234"/>
    </i>
    <i>
      <x v="235"/>
    </i>
    <i>
      <x v="240"/>
    </i>
    <i>
      <x v="247"/>
    </i>
    <i>
      <x v="251"/>
    </i>
    <i>
      <x v="257"/>
    </i>
    <i>
      <x v="278"/>
    </i>
    <i>
      <x v="279"/>
    </i>
    <i>
      <x v="301"/>
    </i>
    <i t="grand">
      <x/>
    </i>
  </colItems>
  <pageFields count="1">
    <pageField fld="1" item="21" hier="-1"/>
  </pageFields>
  <dataFields count="1">
    <dataField name="Sum of TotalAppropriations" fld="8" baseField="0" baseItem="136609997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bm.gov.ph/index.php/budget-documents/2017/national-expenditure-program" TargetMode="External"/><Relationship Id="rId3" Type="http://schemas.openxmlformats.org/officeDocument/2006/relationships/hyperlink" Target="https://dbm.gov.ph/index.php/budget-documents/2022/national-expenditure-program-fy-2022" TargetMode="External"/><Relationship Id="rId7" Type="http://schemas.openxmlformats.org/officeDocument/2006/relationships/hyperlink" Target="https://dbm.gov.ph/index.php/budget-documents/2018/national-expenditure-program-fy-2018" TargetMode="External"/><Relationship Id="rId2" Type="http://schemas.openxmlformats.org/officeDocument/2006/relationships/hyperlink" Target="https://dbm.gov.ph/index.php/budget-documents/2023/national-expenditure-program-fy-2023" TargetMode="External"/><Relationship Id="rId1" Type="http://schemas.openxmlformats.org/officeDocument/2006/relationships/hyperlink" Target="https://dbm.gov.ph/index.php/programs-projects/statement-of-allotment-obligation-and-balances" TargetMode="External"/><Relationship Id="rId6" Type="http://schemas.openxmlformats.org/officeDocument/2006/relationships/hyperlink" Target="https://dbm.gov.ph/index.php/budget-documents/2019/national-expenditure-program-fy-2019" TargetMode="External"/><Relationship Id="rId5" Type="http://schemas.openxmlformats.org/officeDocument/2006/relationships/hyperlink" Target="https://dbm.gov.ph/index.php/budget-documents/2020/national-expenditure-program-fy-2020" TargetMode="External"/><Relationship Id="rId10" Type="http://schemas.openxmlformats.org/officeDocument/2006/relationships/printerSettings" Target="../printerSettings/printerSettings1.bin"/><Relationship Id="rId4" Type="http://schemas.openxmlformats.org/officeDocument/2006/relationships/hyperlink" Target="https://dbm.gov.ph/index.php/budget-documents/2021/national-expenditure-program-fy-2021" TargetMode="External"/><Relationship Id="rId9" Type="http://schemas.openxmlformats.org/officeDocument/2006/relationships/hyperlink" Target="https://dbm.gov.ph/index.php/budget-documents/2016/national-expenditure-progra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6" Type="http://schemas.openxmlformats.org/officeDocument/2006/relationships/hyperlink" Target="https://www.dbm.gov.ph/wp-content/uploads/e-Fund_Releases/SAOB2021/4thQuarter/Final/26.%20NEDA.pdf" TargetMode="External"/><Relationship Id="rId21" Type="http://schemas.openxmlformats.org/officeDocument/2006/relationships/hyperlink" Target="https://www.dbm.gov.ph/wp-content/uploads/e-Fund_Releases/SAOB2021/4thQuarter/Final/21.%20DOST.pdf" TargetMode="External"/><Relationship Id="rId42" Type="http://schemas.openxmlformats.org/officeDocument/2006/relationships/hyperlink" Target="https://www.dbm.gov.ph/wp-content/uploads/e-Fund_Releases/SAOB2022/2ndQuarter/07.%20DEPED.pdf" TargetMode="External"/><Relationship Id="rId47" Type="http://schemas.openxmlformats.org/officeDocument/2006/relationships/hyperlink" Target="https://www.dbm.gov.ph/wp-content/uploads/e-Fund_Releases/SAOB2022/2ndQuarter/12.%20DFA.pdf" TargetMode="External"/><Relationship Id="rId63" Type="http://schemas.openxmlformats.org/officeDocument/2006/relationships/hyperlink" Target="https://www.dbm.gov.ph/wp-content/uploads/e-Fund_Releases/SAOB2022/2ndQuarter/28.%20OEO.pdf" TargetMode="External"/><Relationship Id="rId68" Type="http://schemas.openxmlformats.org/officeDocument/2006/relationships/hyperlink" Target="https://www.dbm.gov.ph/wp-content/uploads/e-Fund_Releases/SAOB2022/2ndQuarter/33.%20COMELEC.pdf" TargetMode="External"/><Relationship Id="rId7" Type="http://schemas.openxmlformats.org/officeDocument/2006/relationships/hyperlink" Target="https://www.dbm.gov.ph/wp-content/uploads/e-Fund_Releases/SAOB2021/4thQuarter/Final/07.%20DEPED.pdf" TargetMode="External"/><Relationship Id="rId2" Type="http://schemas.openxmlformats.org/officeDocument/2006/relationships/hyperlink" Target="https://www.dbm.gov.ph/wp-content/uploads/e-Fund_Releases/SAOB2021/4thQuarter/Final/02.%20OP.pdf" TargetMode="External"/><Relationship Id="rId16" Type="http://schemas.openxmlformats.org/officeDocument/2006/relationships/hyperlink" Target="https://www.dbm.gov.ph/wp-content/uploads/e-Fund_Releases/SAOB2021/4thQuarter/Final/16.%20DILG.pdf" TargetMode="External"/><Relationship Id="rId29" Type="http://schemas.openxmlformats.org/officeDocument/2006/relationships/hyperlink" Target="https://www.dbm.gov.ph/wp-content/uploads/e-Fund_Releases/SAOB2021/4thQuarter/Final/29.%20JLEC.pdf" TargetMode="External"/><Relationship Id="rId11" Type="http://schemas.openxmlformats.org/officeDocument/2006/relationships/hyperlink" Target="https://www.dbm.gov.ph/wp-content/uploads/e-Fund_Releases/SAOB2021/4thQuarter/Final/11.%20DOF.pdf" TargetMode="External"/><Relationship Id="rId24" Type="http://schemas.openxmlformats.org/officeDocument/2006/relationships/hyperlink" Target="https://www.dbm.gov.ph/wp-content/uploads/e-Fund_Releases/SAOB2021/4thQuarter/Final/24.%20DTI.pdf" TargetMode="External"/><Relationship Id="rId32" Type="http://schemas.openxmlformats.org/officeDocument/2006/relationships/hyperlink" Target="https://www.dbm.gov.ph/wp-content/uploads/e-Fund_Releases/SAOB2021/4thQuarter/Final/32.%20COA.pdf" TargetMode="External"/><Relationship Id="rId37" Type="http://schemas.openxmlformats.org/officeDocument/2006/relationships/hyperlink" Target="https://www.dbm.gov.ph/wp-content/uploads/e-Fund_Releases/SAOB2022/2ndQuarter/02.%20OP.pdf" TargetMode="External"/><Relationship Id="rId40" Type="http://schemas.openxmlformats.org/officeDocument/2006/relationships/hyperlink" Target="https://www.dbm.gov.ph/wp-content/uploads/e-Fund_Releases/SAOB2022/2ndQuarter/05.%20DA.pdf" TargetMode="External"/><Relationship Id="rId45" Type="http://schemas.openxmlformats.org/officeDocument/2006/relationships/hyperlink" Target="https://www.dbm.gov.ph/wp-content/uploads/e-Fund_Releases/SAOB2022/2ndQuarter/10.%20DENR.pdf" TargetMode="External"/><Relationship Id="rId53" Type="http://schemas.openxmlformats.org/officeDocument/2006/relationships/hyperlink" Target="https://www.dbm.gov.ph/wp-content/uploads/e-Fund_Releases/SAOB2022/2ndQuarter/18.%20DOLE.pdf" TargetMode="External"/><Relationship Id="rId58" Type="http://schemas.openxmlformats.org/officeDocument/2006/relationships/hyperlink" Target="https://www.dbm.gov.ph/wp-content/uploads/e-Fund_Releases/SAOB2022/2ndQuarter/23.%20DOT.pdf" TargetMode="External"/><Relationship Id="rId66" Type="http://schemas.openxmlformats.org/officeDocument/2006/relationships/hyperlink" Target="https://www.dbm.gov.ph/wp-content/uploads/e-Fund_Releases/SAOB2022/2ndQuarter/31.%20CSC.pdf" TargetMode="External"/><Relationship Id="rId5" Type="http://schemas.openxmlformats.org/officeDocument/2006/relationships/hyperlink" Target="https://www.dbm.gov.ph/wp-content/uploads/e-Fund_Releases/SAOB2021/4thQuarter/Final/05.%20DA.pdf" TargetMode="External"/><Relationship Id="rId61" Type="http://schemas.openxmlformats.org/officeDocument/2006/relationships/hyperlink" Target="https://www.dbm.gov.ph/wp-content/uploads/e-Fund_Releases/SAOB2022/2ndQuarter/26.%20NEDA.pdf" TargetMode="External"/><Relationship Id="rId19" Type="http://schemas.openxmlformats.org/officeDocument/2006/relationships/hyperlink" Target="https://www.dbm.gov.ph/wp-content/uploads/e-Fund_Releases/SAOB2021/4thQuarter/Final/19.%20DND.pdf" TargetMode="External"/><Relationship Id="rId14" Type="http://schemas.openxmlformats.org/officeDocument/2006/relationships/hyperlink" Target="https://www.dbm.gov.ph/wp-content/uploads/e-Fund_Releases/SAOB2021/4thQuarter/Final/14.%20DHSUD.pdf" TargetMode="External"/><Relationship Id="rId22" Type="http://schemas.openxmlformats.org/officeDocument/2006/relationships/hyperlink" Target="https://www.dbm.gov.ph/wp-content/uploads/e-Fund_Releases/SAOB2021/4thQuarter/Final/22.%20DSWD.pdf" TargetMode="External"/><Relationship Id="rId27" Type="http://schemas.openxmlformats.org/officeDocument/2006/relationships/hyperlink" Target="https://www.dbm.gov.ph/wp-content/uploads/e-Fund_Releases/SAOB2021/4thQuarter/Final/27.%20PCOO.pdf" TargetMode="External"/><Relationship Id="rId30" Type="http://schemas.openxmlformats.org/officeDocument/2006/relationships/hyperlink" Target="https://www.dbm.gov.ph/wp-content/uploads/e-Fund_Releases/SAOB2021/4thQuarter/Final/30.%20JUDICIARY.pdf" TargetMode="External"/><Relationship Id="rId35" Type="http://schemas.openxmlformats.org/officeDocument/2006/relationships/hyperlink" Target="https://www.dbm.gov.ph/wp-content/uploads/e-Fund_Releases/SAOB2021/4thQuarter/Final/35.%20CHR.pdf" TargetMode="External"/><Relationship Id="rId43" Type="http://schemas.openxmlformats.org/officeDocument/2006/relationships/hyperlink" Target="https://www.dbm.gov.ph/wp-content/uploads/e-Fund_Releases/SAOB2022/2ndQuarter/08.%20SUCs.pdf" TargetMode="External"/><Relationship Id="rId48" Type="http://schemas.openxmlformats.org/officeDocument/2006/relationships/hyperlink" Target="https://www.dbm.gov.ph/wp-content/uploads/e-Fund_Releases/SAOB2022/2ndQuarter/13.%20DOH.pdf" TargetMode="External"/><Relationship Id="rId56" Type="http://schemas.openxmlformats.org/officeDocument/2006/relationships/hyperlink" Target="https://www.dbm.gov.ph/wp-content/uploads/e-Fund_Releases/SAOB2022/2ndQuarter/21.%20DOST.pdf" TargetMode="External"/><Relationship Id="rId64" Type="http://schemas.openxmlformats.org/officeDocument/2006/relationships/hyperlink" Target="https://www.dbm.gov.ph/wp-content/uploads/e-Fund_Releases/SAOB2022/2ndQuarter/29.%20JLEC.pdf" TargetMode="External"/><Relationship Id="rId69" Type="http://schemas.openxmlformats.org/officeDocument/2006/relationships/hyperlink" Target="https://www.dbm.gov.ph/wp-content/uploads/e-Fund_Releases/SAOB2022/2ndQuarter/34.%20OMBUDSMAN.pdf" TargetMode="External"/><Relationship Id="rId8" Type="http://schemas.openxmlformats.org/officeDocument/2006/relationships/hyperlink" Target="https://www.dbm.gov.ph/wp-content/uploads/e-Fund_Releases/SAOB2021/4thQuarter/Final/08.%20SUCs.pdf" TargetMode="External"/><Relationship Id="rId51" Type="http://schemas.openxmlformats.org/officeDocument/2006/relationships/hyperlink" Target="https://www.dbm.gov.ph/wp-content/uploads/e-Fund_Releases/SAOB2022/2ndQuarter/16.%20DILG.pdf" TargetMode="External"/><Relationship Id="rId3" Type="http://schemas.openxmlformats.org/officeDocument/2006/relationships/hyperlink" Target="https://www.dbm.gov.ph/wp-content/uploads/e-Fund_Releases/SAOB2021/4thQuarter/Final/03.%20OVP.pdf" TargetMode="External"/><Relationship Id="rId12" Type="http://schemas.openxmlformats.org/officeDocument/2006/relationships/hyperlink" Target="https://www.dbm.gov.ph/wp-content/uploads/e-Fund_Releases/SAOB2021/4thQuarter/Final/12.%20DFA.pdf" TargetMode="External"/><Relationship Id="rId17" Type="http://schemas.openxmlformats.org/officeDocument/2006/relationships/hyperlink" Target="https://www.dbm.gov.ph/wp-content/uploads/e-Fund_Releases/SAOB2021/4thQuarter/Final/17.%20DOJ.pdf" TargetMode="External"/><Relationship Id="rId25" Type="http://schemas.openxmlformats.org/officeDocument/2006/relationships/hyperlink" Target="https://www.dbm.gov.ph/wp-content/uploads/e-Fund_Releases/SAOB2021/4thQuarter/Final/25.%20DOTR.pdf" TargetMode="External"/><Relationship Id="rId33" Type="http://schemas.openxmlformats.org/officeDocument/2006/relationships/hyperlink" Target="https://www.dbm.gov.ph/wp-content/uploads/e-Fund_Releases/SAOB2021/4thQuarter/Final/33.%20COMELEC.pdf" TargetMode="External"/><Relationship Id="rId38" Type="http://schemas.openxmlformats.org/officeDocument/2006/relationships/hyperlink" Target="https://www.dbm.gov.ph/wp-content/uploads/e-Fund_Releases/SAOB2022/2ndQuarter/03.%20OVP.pdf" TargetMode="External"/><Relationship Id="rId46" Type="http://schemas.openxmlformats.org/officeDocument/2006/relationships/hyperlink" Target="https://www.dbm.gov.ph/wp-content/uploads/e-Fund_Releases/SAOB2022/2ndQuarter/11.%20DOF.pdf" TargetMode="External"/><Relationship Id="rId59" Type="http://schemas.openxmlformats.org/officeDocument/2006/relationships/hyperlink" Target="https://www.dbm.gov.ph/wp-content/uploads/e-Fund_Releases/SAOB2022/2ndQuarter/24.%20DTI.pdf" TargetMode="External"/><Relationship Id="rId67" Type="http://schemas.openxmlformats.org/officeDocument/2006/relationships/hyperlink" Target="https://www.dbm.gov.ph/wp-content/uploads/e-Fund_Releases/SAOB2022/2ndQuarter/32.%20COA.pdf" TargetMode="External"/><Relationship Id="rId20" Type="http://schemas.openxmlformats.org/officeDocument/2006/relationships/hyperlink" Target="https://www.dbm.gov.ph/wp-content/uploads/e-Fund_Releases/SAOB2021/4thQuarter/Final/20.%20DPWH.pdf" TargetMode="External"/><Relationship Id="rId41" Type="http://schemas.openxmlformats.org/officeDocument/2006/relationships/hyperlink" Target="https://www.dbm.gov.ph/wp-content/uploads/e-Fund_Releases/SAOB2022/2ndQuarter/06.%20DBM.pdf" TargetMode="External"/><Relationship Id="rId54" Type="http://schemas.openxmlformats.org/officeDocument/2006/relationships/hyperlink" Target="https://www.dbm.gov.ph/wp-content/uploads/e-Fund_Releases/SAOB2022/2ndQuarter/19.%20DND.pdf" TargetMode="External"/><Relationship Id="rId62" Type="http://schemas.openxmlformats.org/officeDocument/2006/relationships/hyperlink" Target="https://www.dbm.gov.ph/wp-content/uploads/e-Fund_Releases/SAOB2022/2ndQuarter/27.%20PCOO.pdf" TargetMode="External"/><Relationship Id="rId70" Type="http://schemas.openxmlformats.org/officeDocument/2006/relationships/hyperlink" Target="https://www.dbm.gov.ph/wp-content/uploads/e-Fund_Releases/SAOB2022/2ndQuarter/35.%20CHR.pdf" TargetMode="External"/><Relationship Id="rId1" Type="http://schemas.openxmlformats.org/officeDocument/2006/relationships/hyperlink" Target="https://www.dbm.gov.ph/wp-content/uploads/e-Fund_Releases/SAOB2021/4thQuarter/Final/01.%20CONGRESS.pdf" TargetMode="External"/><Relationship Id="rId6" Type="http://schemas.openxmlformats.org/officeDocument/2006/relationships/hyperlink" Target="https://www.dbm.gov.ph/wp-content/uploads/e-Fund_Releases/SAOB2021/4thQuarter/Final/06.%20DBM.pdf" TargetMode="External"/><Relationship Id="rId15" Type="http://schemas.openxmlformats.org/officeDocument/2006/relationships/hyperlink" Target="https://www.dbm.gov.ph/wp-content/uploads/e-Fund_Releases/SAOB2021/4thQuarter/Final/15.%20DICT.pdf" TargetMode="External"/><Relationship Id="rId23" Type="http://schemas.openxmlformats.org/officeDocument/2006/relationships/hyperlink" Target="https://www.dbm.gov.ph/wp-content/uploads/e-Fund_Releases/SAOB2021/4thQuarter/Final/23.%20DOT.pdf" TargetMode="External"/><Relationship Id="rId28" Type="http://schemas.openxmlformats.org/officeDocument/2006/relationships/hyperlink" Target="https://www.dbm.gov.ph/wp-content/uploads/e-Fund_Releases/SAOB2021/4thQuarter/Final/28.%20OEO.pdf" TargetMode="External"/><Relationship Id="rId36" Type="http://schemas.openxmlformats.org/officeDocument/2006/relationships/hyperlink" Target="https://www.dbm.gov.ph/wp-content/uploads/e-Fund_Releases/SAOB2022/2ndQuarter/01.%20CONGRESS.pdf" TargetMode="External"/><Relationship Id="rId49" Type="http://schemas.openxmlformats.org/officeDocument/2006/relationships/hyperlink" Target="https://www.dbm.gov.ph/wp-content/uploads/e-Fund_Releases/SAOB2022/2ndQuarter/14.%20DHSUD.pdf" TargetMode="External"/><Relationship Id="rId57" Type="http://schemas.openxmlformats.org/officeDocument/2006/relationships/hyperlink" Target="https://www.dbm.gov.ph/wp-content/uploads/e-Fund_Releases/SAOB2022/2ndQuarter/22.%20DSWD.pdf" TargetMode="External"/><Relationship Id="rId10" Type="http://schemas.openxmlformats.org/officeDocument/2006/relationships/hyperlink" Target="https://www.dbm.gov.ph/wp-content/uploads/e-Fund_Releases/SAOB2021/4thQuarter/Final/10.%20DENR.pdf" TargetMode="External"/><Relationship Id="rId31" Type="http://schemas.openxmlformats.org/officeDocument/2006/relationships/hyperlink" Target="https://www.dbm.gov.ph/wp-content/uploads/e-Fund_Releases/SAOB2021/4thQuarter/Final/31.%20CSC.pdf" TargetMode="External"/><Relationship Id="rId44" Type="http://schemas.openxmlformats.org/officeDocument/2006/relationships/hyperlink" Target="https://www.dbm.gov.ph/wp-content/uploads/e-Fund_Releases/SAOB2022/2ndQuarter/09.%20DOE.pdf" TargetMode="External"/><Relationship Id="rId52" Type="http://schemas.openxmlformats.org/officeDocument/2006/relationships/hyperlink" Target="https://www.dbm.gov.ph/wp-content/uploads/e-Fund_Releases/SAOB2022/2ndQuarter/17.%20DOJ.pdf" TargetMode="External"/><Relationship Id="rId60" Type="http://schemas.openxmlformats.org/officeDocument/2006/relationships/hyperlink" Target="https://www.dbm.gov.ph/wp-content/uploads/e-Fund_Releases/SAOB2022/2ndQuarter/25.%20DOTr.pdf" TargetMode="External"/><Relationship Id="rId65" Type="http://schemas.openxmlformats.org/officeDocument/2006/relationships/hyperlink" Target="https://www.dbm.gov.ph/wp-content/uploads/e-Fund_Releases/SAOB2022/2ndQuarter/30.%20JUDICIARY.pdf" TargetMode="External"/><Relationship Id="rId4" Type="http://schemas.openxmlformats.org/officeDocument/2006/relationships/hyperlink" Target="https://www.dbm.gov.ph/wp-content/uploads/e-Fund_Releases/SAOB2021/4thQuarter/Final/04.%20DAR.pdf" TargetMode="External"/><Relationship Id="rId9" Type="http://schemas.openxmlformats.org/officeDocument/2006/relationships/hyperlink" Target="https://www.dbm.gov.ph/wp-content/uploads/e-Fund_Releases/SAOB2021/4thQuarter/Final/09.%20DOE.pdf" TargetMode="External"/><Relationship Id="rId13" Type="http://schemas.openxmlformats.org/officeDocument/2006/relationships/hyperlink" Target="https://www.dbm.gov.ph/wp-content/uploads/e-Fund_Releases/SAOB2021/4thQuarter/Final/13.%20DOH.pdf" TargetMode="External"/><Relationship Id="rId18" Type="http://schemas.openxmlformats.org/officeDocument/2006/relationships/hyperlink" Target="https://www.dbm.gov.ph/wp-content/uploads/e-Fund_Releases/SAOB2021/4thQuarter/Final/18.%20DOLE.pdf" TargetMode="External"/><Relationship Id="rId39" Type="http://schemas.openxmlformats.org/officeDocument/2006/relationships/hyperlink" Target="https://www.dbm.gov.ph/wp-content/uploads/e-Fund_Releases/SAOB2022/2ndQuarter/04.%20DAR.pdf" TargetMode="External"/><Relationship Id="rId34" Type="http://schemas.openxmlformats.org/officeDocument/2006/relationships/hyperlink" Target="https://www.dbm.gov.ph/wp-content/uploads/e-Fund_Releases/SAOB2021/4thQuarter/Final/34.%20OMBUDSMAN.pdf" TargetMode="External"/><Relationship Id="rId50" Type="http://schemas.openxmlformats.org/officeDocument/2006/relationships/hyperlink" Target="https://www.dbm.gov.ph/wp-content/uploads/e-Fund_Releases/SAOB2022/2ndQuarter/15.%20DICT.pdf" TargetMode="External"/><Relationship Id="rId55" Type="http://schemas.openxmlformats.org/officeDocument/2006/relationships/hyperlink" Target="https://www.dbm.gov.ph/wp-content/uploads/e-Fund_Releases/SAOB2022/2ndQuarter/20.%20DPW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C77EF-4774-4C8B-88A5-7A7940332448}">
  <dimension ref="A1:J53"/>
  <sheetViews>
    <sheetView tabSelected="1" workbookViewId="0">
      <selection activeCell="A2" sqref="A2"/>
    </sheetView>
  </sheetViews>
  <sheetFormatPr defaultRowHeight="15" x14ac:dyDescent="0.25"/>
  <cols>
    <col min="1" max="10" width="12.7109375" customWidth="1"/>
  </cols>
  <sheetData>
    <row r="1" spans="1:10" x14ac:dyDescent="0.25">
      <c r="A1" s="13" t="s">
        <v>1093</v>
      </c>
      <c r="B1" s="21">
        <v>45041</v>
      </c>
    </row>
    <row r="4" spans="1:10" x14ac:dyDescent="0.25">
      <c r="A4" s="13" t="s">
        <v>212</v>
      </c>
    </row>
    <row r="5" spans="1:10" x14ac:dyDescent="0.25">
      <c r="C5" s="12"/>
    </row>
    <row r="6" spans="1:10" x14ac:dyDescent="0.25">
      <c r="A6" s="26" t="s">
        <v>1108</v>
      </c>
      <c r="C6" s="14" t="s">
        <v>1109</v>
      </c>
      <c r="D6" s="14" t="s">
        <v>397</v>
      </c>
      <c r="F6" s="14" t="s">
        <v>1110</v>
      </c>
    </row>
    <row r="7" spans="1:10" x14ac:dyDescent="0.25">
      <c r="B7" t="s">
        <v>69</v>
      </c>
      <c r="G7" t="s">
        <v>1161</v>
      </c>
      <c r="H7" t="s">
        <v>401</v>
      </c>
      <c r="I7" t="s">
        <v>1154</v>
      </c>
      <c r="J7" t="s">
        <v>1155</v>
      </c>
    </row>
    <row r="8" spans="1:10" x14ac:dyDescent="0.25">
      <c r="B8">
        <v>2023</v>
      </c>
      <c r="C8" s="45" t="s">
        <v>1098</v>
      </c>
      <c r="D8" s="45" t="s">
        <v>1190</v>
      </c>
      <c r="E8" t="s">
        <v>1151</v>
      </c>
      <c r="F8" s="45" t="s">
        <v>1177</v>
      </c>
      <c r="G8" t="s">
        <v>1162</v>
      </c>
      <c r="H8" t="s">
        <v>1152</v>
      </c>
      <c r="I8" t="s">
        <v>1176</v>
      </c>
      <c r="J8" t="s">
        <v>1175</v>
      </c>
    </row>
    <row r="9" spans="1:10" x14ac:dyDescent="0.25">
      <c r="B9">
        <v>2022</v>
      </c>
      <c r="C9" s="45" t="s">
        <v>200</v>
      </c>
      <c r="D9" s="45" t="s">
        <v>1190</v>
      </c>
      <c r="E9" t="s">
        <v>1151</v>
      </c>
      <c r="F9" s="45" t="s">
        <v>1177</v>
      </c>
      <c r="G9" t="s">
        <v>1162</v>
      </c>
      <c r="H9" t="s">
        <v>1152</v>
      </c>
      <c r="I9" t="s">
        <v>1176</v>
      </c>
      <c r="J9" t="s">
        <v>1175</v>
      </c>
    </row>
    <row r="10" spans="1:10" x14ac:dyDescent="0.25">
      <c r="B10">
        <v>2021</v>
      </c>
      <c r="C10" s="45" t="s">
        <v>196</v>
      </c>
      <c r="D10" s="45" t="s">
        <v>1191</v>
      </c>
      <c r="E10" t="s">
        <v>1151</v>
      </c>
      <c r="F10" s="45" t="s">
        <v>1178</v>
      </c>
      <c r="G10" t="s">
        <v>1162</v>
      </c>
      <c r="H10" t="s">
        <v>1152</v>
      </c>
      <c r="I10" t="s">
        <v>1176</v>
      </c>
      <c r="J10" t="s">
        <v>1175</v>
      </c>
    </row>
    <row r="11" spans="1:10" x14ac:dyDescent="0.25">
      <c r="B11">
        <v>2020</v>
      </c>
      <c r="C11" s="45" t="s">
        <v>195</v>
      </c>
      <c r="D11" s="45" t="s">
        <v>1192</v>
      </c>
      <c r="E11" t="s">
        <v>1151</v>
      </c>
      <c r="F11" s="45" t="s">
        <v>1179</v>
      </c>
      <c r="G11" t="s">
        <v>1162</v>
      </c>
      <c r="H11" t="s">
        <v>1152</v>
      </c>
      <c r="I11" t="s">
        <v>1176</v>
      </c>
      <c r="J11" t="s">
        <v>1175</v>
      </c>
    </row>
    <row r="12" spans="1:10" x14ac:dyDescent="0.25">
      <c r="B12">
        <v>2019</v>
      </c>
      <c r="C12" s="45" t="s">
        <v>194</v>
      </c>
      <c r="D12" s="45" t="s">
        <v>1193</v>
      </c>
      <c r="E12" t="s">
        <v>1151</v>
      </c>
      <c r="F12" s="45" t="s">
        <v>1180</v>
      </c>
      <c r="G12" t="s">
        <v>1162</v>
      </c>
      <c r="H12" t="s">
        <v>1152</v>
      </c>
      <c r="I12" t="s">
        <v>1176</v>
      </c>
      <c r="J12" t="s">
        <v>1175</v>
      </c>
    </row>
    <row r="13" spans="1:10" x14ac:dyDescent="0.25">
      <c r="B13">
        <v>2018</v>
      </c>
      <c r="C13" s="45" t="s">
        <v>197</v>
      </c>
      <c r="D13" s="45" t="s">
        <v>1194</v>
      </c>
      <c r="E13" t="s">
        <v>1151</v>
      </c>
      <c r="F13" s="45" t="s">
        <v>1181</v>
      </c>
      <c r="G13" t="s">
        <v>1162</v>
      </c>
      <c r="H13" t="s">
        <v>1152</v>
      </c>
      <c r="I13" t="s">
        <v>1176</v>
      </c>
      <c r="J13" t="s">
        <v>1175</v>
      </c>
    </row>
    <row r="14" spans="1:10" x14ac:dyDescent="0.25">
      <c r="B14">
        <v>2017</v>
      </c>
      <c r="C14" s="45" t="s">
        <v>198</v>
      </c>
      <c r="D14" s="45" t="s">
        <v>1195</v>
      </c>
      <c r="E14" t="s">
        <v>1151</v>
      </c>
      <c r="F14" s="45" t="s">
        <v>1182</v>
      </c>
      <c r="G14" t="s">
        <v>1163</v>
      </c>
      <c r="H14" t="s">
        <v>1153</v>
      </c>
      <c r="I14" t="s">
        <v>1174</v>
      </c>
      <c r="J14" t="s">
        <v>1167</v>
      </c>
    </row>
    <row r="15" spans="1:10" x14ac:dyDescent="0.25">
      <c r="B15">
        <v>2016</v>
      </c>
      <c r="C15" s="45" t="s">
        <v>199</v>
      </c>
      <c r="D15" s="45" t="s">
        <v>1196</v>
      </c>
      <c r="E15" t="s">
        <v>1151</v>
      </c>
      <c r="F15" s="45" t="s">
        <v>1183</v>
      </c>
      <c r="G15" t="s">
        <v>1164</v>
      </c>
      <c r="H15" t="s">
        <v>1156</v>
      </c>
      <c r="I15" t="s">
        <v>1157</v>
      </c>
      <c r="J15" t="s">
        <v>1158</v>
      </c>
    </row>
    <row r="16" spans="1:10" x14ac:dyDescent="0.25">
      <c r="B16">
        <v>2015</v>
      </c>
      <c r="C16" s="45" t="s">
        <v>1169</v>
      </c>
      <c r="D16" s="45" t="s">
        <v>1197</v>
      </c>
      <c r="E16" t="s">
        <v>1151</v>
      </c>
      <c r="F16" s="45" t="s">
        <v>1184</v>
      </c>
      <c r="G16" t="s">
        <v>1153</v>
      </c>
      <c r="H16" t="s">
        <v>1159</v>
      </c>
      <c r="I16" t="s">
        <v>1157</v>
      </c>
      <c r="J16" t="s">
        <v>1158</v>
      </c>
    </row>
    <row r="17" spans="1:10" x14ac:dyDescent="0.25">
      <c r="B17">
        <v>2014</v>
      </c>
      <c r="C17" s="45" t="s">
        <v>1168</v>
      </c>
      <c r="D17" s="45" t="s">
        <v>1198</v>
      </c>
      <c r="E17" t="s">
        <v>1151</v>
      </c>
      <c r="F17" s="45" t="s">
        <v>1185</v>
      </c>
      <c r="G17" t="s">
        <v>1153</v>
      </c>
      <c r="H17" t="s">
        <v>1159</v>
      </c>
      <c r="I17" t="s">
        <v>71</v>
      </c>
      <c r="J17" t="s">
        <v>1158</v>
      </c>
    </row>
    <row r="18" spans="1:10" x14ac:dyDescent="0.25">
      <c r="B18">
        <v>2013</v>
      </c>
      <c r="C18" s="45" t="s">
        <v>1170</v>
      </c>
      <c r="D18" s="45" t="s">
        <v>1199</v>
      </c>
      <c r="E18" t="s">
        <v>1151</v>
      </c>
      <c r="F18" s="45" t="s">
        <v>1186</v>
      </c>
      <c r="G18" t="s">
        <v>1153</v>
      </c>
      <c r="H18" t="s">
        <v>1159</v>
      </c>
      <c r="I18" t="s">
        <v>71</v>
      </c>
      <c r="J18" t="s">
        <v>1158</v>
      </c>
    </row>
    <row r="19" spans="1:10" x14ac:dyDescent="0.25">
      <c r="B19">
        <v>2012</v>
      </c>
      <c r="C19" s="45" t="s">
        <v>1171</v>
      </c>
      <c r="D19" s="45" t="s">
        <v>1200</v>
      </c>
      <c r="E19" t="s">
        <v>1151</v>
      </c>
      <c r="F19" s="45" t="s">
        <v>1187</v>
      </c>
      <c r="G19" t="s">
        <v>1163</v>
      </c>
      <c r="H19" t="s">
        <v>1153</v>
      </c>
      <c r="I19" t="s">
        <v>71</v>
      </c>
      <c r="J19" t="s">
        <v>1167</v>
      </c>
    </row>
    <row r="20" spans="1:10" x14ac:dyDescent="0.25">
      <c r="B20">
        <v>2011</v>
      </c>
      <c r="C20" s="45" t="s">
        <v>1172</v>
      </c>
      <c r="D20" s="45" t="s">
        <v>1201</v>
      </c>
      <c r="E20" t="s">
        <v>1151</v>
      </c>
      <c r="F20" s="45" t="s">
        <v>1188</v>
      </c>
      <c r="G20" t="s">
        <v>1163</v>
      </c>
      <c r="H20" t="s">
        <v>1153</v>
      </c>
      <c r="I20" t="s">
        <v>71</v>
      </c>
      <c r="J20" t="s">
        <v>1167</v>
      </c>
    </row>
    <row r="21" spans="1:10" x14ac:dyDescent="0.25">
      <c r="B21">
        <v>2010</v>
      </c>
      <c r="C21" s="45" t="s">
        <v>1173</v>
      </c>
      <c r="D21" s="45" t="s">
        <v>1202</v>
      </c>
      <c r="E21" t="s">
        <v>1151</v>
      </c>
      <c r="F21" s="45" t="s">
        <v>1189</v>
      </c>
      <c r="G21" t="s">
        <v>1163</v>
      </c>
      <c r="H21" t="s">
        <v>1153</v>
      </c>
      <c r="I21" t="s">
        <v>71</v>
      </c>
      <c r="J21" t="s">
        <v>1167</v>
      </c>
    </row>
    <row r="23" spans="1:10" x14ac:dyDescent="0.25">
      <c r="A23" s="26" t="s">
        <v>1104</v>
      </c>
      <c r="B23" s="14" t="s">
        <v>213</v>
      </c>
    </row>
    <row r="24" spans="1:10" x14ac:dyDescent="0.25">
      <c r="B24" s="12" t="s">
        <v>214</v>
      </c>
    </row>
    <row r="25" spans="1:10" x14ac:dyDescent="0.25">
      <c r="A25" t="s">
        <v>1105</v>
      </c>
      <c r="B25" t="s">
        <v>77</v>
      </c>
    </row>
    <row r="26" spans="1:10" x14ac:dyDescent="0.25">
      <c r="B26" t="s">
        <v>78</v>
      </c>
    </row>
    <row r="27" spans="1:10" x14ac:dyDescent="0.25">
      <c r="B27" t="s">
        <v>80</v>
      </c>
    </row>
    <row r="28" spans="1:10" x14ac:dyDescent="0.25">
      <c r="B28" t="s">
        <v>79</v>
      </c>
    </row>
    <row r="29" spans="1:10" x14ac:dyDescent="0.25">
      <c r="B29" t="s">
        <v>81</v>
      </c>
    </row>
    <row r="30" spans="1:10" x14ac:dyDescent="0.25">
      <c r="B30" t="s">
        <v>82</v>
      </c>
    </row>
    <row r="31" spans="1:10" x14ac:dyDescent="0.25">
      <c r="B31" t="s">
        <v>83</v>
      </c>
    </row>
    <row r="33" spans="1:3" x14ac:dyDescent="0.25">
      <c r="A33" s="26" t="s">
        <v>1106</v>
      </c>
      <c r="B33" s="14" t="s">
        <v>193</v>
      </c>
    </row>
    <row r="34" spans="1:3" x14ac:dyDescent="0.25">
      <c r="B34" t="s">
        <v>69</v>
      </c>
      <c r="C34" t="s">
        <v>201</v>
      </c>
    </row>
    <row r="35" spans="1:3" x14ac:dyDescent="0.25">
      <c r="B35">
        <v>2023</v>
      </c>
      <c r="C35" t="s">
        <v>1098</v>
      </c>
    </row>
    <row r="36" spans="1:3" x14ac:dyDescent="0.25">
      <c r="B36">
        <v>2022</v>
      </c>
      <c r="C36" t="s">
        <v>200</v>
      </c>
    </row>
    <row r="37" spans="1:3" x14ac:dyDescent="0.25">
      <c r="B37">
        <v>2021</v>
      </c>
      <c r="C37" t="s">
        <v>196</v>
      </c>
    </row>
    <row r="38" spans="1:3" x14ac:dyDescent="0.25">
      <c r="B38">
        <v>2020</v>
      </c>
      <c r="C38" t="s">
        <v>195</v>
      </c>
    </row>
    <row r="39" spans="1:3" x14ac:dyDescent="0.25">
      <c r="B39">
        <v>2019</v>
      </c>
      <c r="C39" t="s">
        <v>194</v>
      </c>
    </row>
    <row r="40" spans="1:3" x14ac:dyDescent="0.25">
      <c r="B40">
        <v>2018</v>
      </c>
      <c r="C40" t="s">
        <v>197</v>
      </c>
    </row>
    <row r="41" spans="1:3" x14ac:dyDescent="0.25">
      <c r="B41">
        <v>2017</v>
      </c>
      <c r="C41" t="s">
        <v>198</v>
      </c>
    </row>
    <row r="42" spans="1:3" x14ac:dyDescent="0.25">
      <c r="B42">
        <v>2016</v>
      </c>
      <c r="C42" t="s">
        <v>199</v>
      </c>
    </row>
    <row r="44" spans="1:3" x14ac:dyDescent="0.25">
      <c r="A44" s="26" t="s">
        <v>1107</v>
      </c>
      <c r="B44" s="14" t="s">
        <v>203</v>
      </c>
    </row>
    <row r="45" spans="1:3" x14ac:dyDescent="0.25">
      <c r="B45" t="s">
        <v>69</v>
      </c>
      <c r="C45" t="s">
        <v>202</v>
      </c>
    </row>
    <row r="46" spans="1:3" x14ac:dyDescent="0.25">
      <c r="B46">
        <v>2023</v>
      </c>
      <c r="C46" s="12" t="s">
        <v>204</v>
      </c>
    </row>
    <row r="47" spans="1:3" x14ac:dyDescent="0.25">
      <c r="B47">
        <v>2022</v>
      </c>
      <c r="C47" s="12" t="s">
        <v>205</v>
      </c>
    </row>
    <row r="48" spans="1:3" x14ac:dyDescent="0.25">
      <c r="B48">
        <v>2021</v>
      </c>
      <c r="C48" s="12" t="s">
        <v>206</v>
      </c>
    </row>
    <row r="49" spans="2:3" x14ac:dyDescent="0.25">
      <c r="B49">
        <v>2020</v>
      </c>
      <c r="C49" s="12" t="s">
        <v>207</v>
      </c>
    </row>
    <row r="50" spans="2:3" x14ac:dyDescent="0.25">
      <c r="B50">
        <v>2019</v>
      </c>
      <c r="C50" s="12" t="s">
        <v>208</v>
      </c>
    </row>
    <row r="51" spans="2:3" x14ac:dyDescent="0.25">
      <c r="B51">
        <v>2018</v>
      </c>
      <c r="C51" s="12" t="s">
        <v>209</v>
      </c>
    </row>
    <row r="52" spans="2:3" x14ac:dyDescent="0.25">
      <c r="B52">
        <v>2017</v>
      </c>
      <c r="C52" s="12" t="s">
        <v>210</v>
      </c>
    </row>
    <row r="53" spans="2:3" x14ac:dyDescent="0.25">
      <c r="B53">
        <v>2016</v>
      </c>
      <c r="C53" s="12" t="s">
        <v>211</v>
      </c>
    </row>
  </sheetData>
  <phoneticPr fontId="11" type="noConversion"/>
  <hyperlinks>
    <hyperlink ref="B24" r:id="rId1" xr:uid="{FA25F1BB-B879-42EB-89B6-9BE88BC39DF7}"/>
    <hyperlink ref="C46" r:id="rId2" xr:uid="{4B41F67C-F8F0-4045-B8EB-52AB2ED1A655}"/>
    <hyperlink ref="C47" r:id="rId3" xr:uid="{737B6C92-288E-40E3-98C0-FFF1E4A6CA11}"/>
    <hyperlink ref="C48" r:id="rId4" xr:uid="{1B083362-3D82-4892-AAF3-77FE44702E2A}"/>
    <hyperlink ref="C49" r:id="rId5" xr:uid="{35DB0F09-8ED9-4391-8F39-66108D942166}"/>
    <hyperlink ref="C50" r:id="rId6" xr:uid="{E3E57C7B-2285-4458-9CBC-BFF121E28CAF}"/>
    <hyperlink ref="C51" r:id="rId7" xr:uid="{F5C11E55-CDA3-453B-AAAB-C61C7798AAB3}"/>
    <hyperlink ref="C52" r:id="rId8" xr:uid="{2FE75342-63B0-468F-9B86-6018FBAD3D54}"/>
    <hyperlink ref="C53" r:id="rId9" xr:uid="{94D9979B-38FD-45CA-8343-E3A2508E5F54}"/>
  </hyperlinks>
  <pageMargins left="0.7" right="0.7" top="0.75" bottom="0.75" header="0.3" footer="0.3"/>
  <pageSetup orientation="portrait" horizontalDpi="300" verticalDpi="3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BCE4B-C98E-4968-A0E2-7170F8A40F2E}">
  <dimension ref="A1:B248"/>
  <sheetViews>
    <sheetView topLeftCell="A243" workbookViewId="0">
      <selection activeCell="A249" sqref="A249"/>
    </sheetView>
  </sheetViews>
  <sheetFormatPr defaultRowHeight="15" x14ac:dyDescent="0.25"/>
  <cols>
    <col min="1" max="1" width="15.7109375" style="60" customWidth="1"/>
    <col min="2" max="2" width="60.7109375" style="60" customWidth="1"/>
  </cols>
  <sheetData>
    <row r="1" spans="1:2" ht="45" x14ac:dyDescent="0.25">
      <c r="A1" s="61" t="s">
        <v>215</v>
      </c>
    </row>
    <row r="2" spans="1:2" ht="30" x14ac:dyDescent="0.25">
      <c r="A2" s="61" t="s">
        <v>35</v>
      </c>
    </row>
    <row r="3" spans="1:2" x14ac:dyDescent="0.25">
      <c r="B3" s="60" t="s">
        <v>216</v>
      </c>
    </row>
    <row r="4" spans="1:2" x14ac:dyDescent="0.25">
      <c r="B4" s="60" t="s">
        <v>217</v>
      </c>
    </row>
    <row r="5" spans="1:2" x14ac:dyDescent="0.25">
      <c r="B5" s="60" t="s">
        <v>218</v>
      </c>
    </row>
    <row r="6" spans="1:2" x14ac:dyDescent="0.25">
      <c r="B6" s="60" t="s">
        <v>219</v>
      </c>
    </row>
    <row r="7" spans="1:2" x14ac:dyDescent="0.25">
      <c r="B7" s="60" t="s">
        <v>220</v>
      </c>
    </row>
    <row r="8" spans="1:2" ht="30" x14ac:dyDescent="0.25">
      <c r="A8" s="61" t="s">
        <v>36</v>
      </c>
    </row>
    <row r="9" spans="1:2" ht="30" x14ac:dyDescent="0.25">
      <c r="A9" s="61" t="s">
        <v>37</v>
      </c>
    </row>
    <row r="10" spans="1:2" ht="30" x14ac:dyDescent="0.25">
      <c r="A10" s="61" t="s">
        <v>38</v>
      </c>
    </row>
    <row r="11" spans="1:2" ht="30" x14ac:dyDescent="0.25">
      <c r="A11" s="61" t="s">
        <v>39</v>
      </c>
    </row>
    <row r="12" spans="1:2" x14ac:dyDescent="0.25">
      <c r="B12" s="60" t="s">
        <v>221</v>
      </c>
    </row>
    <row r="13" spans="1:2" x14ac:dyDescent="0.25">
      <c r="B13" s="60" t="s">
        <v>222</v>
      </c>
    </row>
    <row r="14" spans="1:2" x14ac:dyDescent="0.25">
      <c r="B14" s="60" t="s">
        <v>223</v>
      </c>
    </row>
    <row r="15" spans="1:2" x14ac:dyDescent="0.25">
      <c r="B15" s="60" t="s">
        <v>228</v>
      </c>
    </row>
    <row r="16" spans="1:2" x14ac:dyDescent="0.25">
      <c r="B16" s="60" t="s">
        <v>224</v>
      </c>
    </row>
    <row r="17" spans="1:2" x14ac:dyDescent="0.25">
      <c r="B17" s="60" t="s">
        <v>225</v>
      </c>
    </row>
    <row r="18" spans="1:2" ht="30" x14ac:dyDescent="0.25">
      <c r="B18" s="60" t="s">
        <v>226</v>
      </c>
    </row>
    <row r="19" spans="1:2" x14ac:dyDescent="0.25">
      <c r="B19" s="60" t="s">
        <v>227</v>
      </c>
    </row>
    <row r="20" spans="1:2" x14ac:dyDescent="0.25">
      <c r="B20" s="60" t="s">
        <v>229</v>
      </c>
    </row>
    <row r="21" spans="1:2" ht="45" x14ac:dyDescent="0.25">
      <c r="A21" s="61" t="s">
        <v>40</v>
      </c>
    </row>
    <row r="22" spans="1:2" x14ac:dyDescent="0.25">
      <c r="A22" s="61"/>
      <c r="B22" s="60" t="s">
        <v>230</v>
      </c>
    </row>
    <row r="23" spans="1:2" x14ac:dyDescent="0.25">
      <c r="A23" s="61"/>
      <c r="B23" s="60" t="s">
        <v>231</v>
      </c>
    </row>
    <row r="24" spans="1:2" ht="30" x14ac:dyDescent="0.25">
      <c r="A24" s="61" t="s">
        <v>41</v>
      </c>
    </row>
    <row r="25" spans="1:2" x14ac:dyDescent="0.25">
      <c r="A25" s="61"/>
      <c r="B25" s="60" t="s">
        <v>232</v>
      </c>
    </row>
    <row r="26" spans="1:2" x14ac:dyDescent="0.25">
      <c r="A26" s="61"/>
      <c r="B26" s="60" t="s">
        <v>233</v>
      </c>
    </row>
    <row r="27" spans="1:2" x14ac:dyDescent="0.25">
      <c r="A27" s="61"/>
      <c r="B27" s="60" t="s">
        <v>234</v>
      </c>
    </row>
    <row r="28" spans="1:2" x14ac:dyDescent="0.25">
      <c r="A28" s="61"/>
      <c r="B28" s="60" t="s">
        <v>235</v>
      </c>
    </row>
    <row r="29" spans="1:2" x14ac:dyDescent="0.25">
      <c r="A29" s="61"/>
      <c r="B29" s="60" t="s">
        <v>236</v>
      </c>
    </row>
    <row r="30" spans="1:2" x14ac:dyDescent="0.25">
      <c r="A30" s="61"/>
      <c r="B30" s="60" t="s">
        <v>237</v>
      </c>
    </row>
    <row r="31" spans="1:2" x14ac:dyDescent="0.25">
      <c r="A31" s="61"/>
      <c r="B31" s="60" t="s">
        <v>238</v>
      </c>
    </row>
    <row r="32" spans="1:2" ht="45" x14ac:dyDescent="0.25">
      <c r="A32" s="61" t="s">
        <v>42</v>
      </c>
    </row>
    <row r="33" spans="1:2" ht="30" x14ac:dyDescent="0.25">
      <c r="A33" s="61" t="s">
        <v>43</v>
      </c>
    </row>
    <row r="34" spans="1:2" ht="60" x14ac:dyDescent="0.25">
      <c r="A34" s="61" t="s">
        <v>44</v>
      </c>
    </row>
    <row r="35" spans="1:2" x14ac:dyDescent="0.25">
      <c r="A35" s="61"/>
      <c r="B35" s="60" t="s">
        <v>239</v>
      </c>
    </row>
    <row r="36" spans="1:2" x14ac:dyDescent="0.25">
      <c r="A36" s="61"/>
      <c r="B36" s="60" t="s">
        <v>240</v>
      </c>
    </row>
    <row r="37" spans="1:2" x14ac:dyDescent="0.25">
      <c r="A37" s="61"/>
      <c r="B37" s="60" t="s">
        <v>241</v>
      </c>
    </row>
    <row r="38" spans="1:2" x14ac:dyDescent="0.25">
      <c r="A38" s="61"/>
      <c r="B38" s="60" t="s">
        <v>242</v>
      </c>
    </row>
    <row r="39" spans="1:2" x14ac:dyDescent="0.25">
      <c r="A39" s="61"/>
      <c r="B39" s="60" t="s">
        <v>243</v>
      </c>
    </row>
    <row r="40" spans="1:2" x14ac:dyDescent="0.25">
      <c r="A40" s="61"/>
      <c r="B40" s="60" t="s">
        <v>244</v>
      </c>
    </row>
    <row r="41" spans="1:2" ht="30" x14ac:dyDescent="0.25">
      <c r="A41" s="61" t="s">
        <v>45</v>
      </c>
    </row>
    <row r="42" spans="1:2" x14ac:dyDescent="0.25">
      <c r="A42" s="61"/>
      <c r="B42" s="60" t="s">
        <v>245</v>
      </c>
    </row>
    <row r="43" spans="1:2" x14ac:dyDescent="0.25">
      <c r="A43" s="61"/>
      <c r="B43" s="60" t="s">
        <v>246</v>
      </c>
    </row>
    <row r="44" spans="1:2" x14ac:dyDescent="0.25">
      <c r="A44" s="61"/>
      <c r="B44" s="60" t="s">
        <v>247</v>
      </c>
    </row>
    <row r="45" spans="1:2" x14ac:dyDescent="0.25">
      <c r="A45" s="61"/>
      <c r="B45" s="60" t="s">
        <v>248</v>
      </c>
    </row>
    <row r="46" spans="1:2" x14ac:dyDescent="0.25">
      <c r="A46" s="61"/>
      <c r="B46" s="60" t="s">
        <v>249</v>
      </c>
    </row>
    <row r="47" spans="1:2" x14ac:dyDescent="0.25">
      <c r="A47" s="61"/>
      <c r="B47" s="60" t="s">
        <v>250</v>
      </c>
    </row>
    <row r="48" spans="1:2" x14ac:dyDescent="0.25">
      <c r="A48" s="61"/>
      <c r="B48" s="60" t="s">
        <v>251</v>
      </c>
    </row>
    <row r="49" spans="1:2" x14ac:dyDescent="0.25">
      <c r="A49" s="61"/>
      <c r="B49" s="60" t="s">
        <v>252</v>
      </c>
    </row>
    <row r="50" spans="1:2" x14ac:dyDescent="0.25">
      <c r="A50" s="61"/>
      <c r="B50" s="60" t="s">
        <v>253</v>
      </c>
    </row>
    <row r="51" spans="1:2" ht="30" x14ac:dyDescent="0.25">
      <c r="A51" s="61" t="s">
        <v>46</v>
      </c>
    </row>
    <row r="52" spans="1:2" x14ac:dyDescent="0.25">
      <c r="A52" s="61"/>
      <c r="B52" s="60" t="s">
        <v>254</v>
      </c>
    </row>
    <row r="53" spans="1:2" x14ac:dyDescent="0.25">
      <c r="A53" s="61"/>
      <c r="B53" s="60" t="s">
        <v>255</v>
      </c>
    </row>
    <row r="54" spans="1:2" x14ac:dyDescent="0.25">
      <c r="A54" s="61"/>
      <c r="B54" s="60" t="s">
        <v>256</v>
      </c>
    </row>
    <row r="55" spans="1:2" x14ac:dyDescent="0.25">
      <c r="A55" s="61"/>
      <c r="B55" s="60" t="s">
        <v>257</v>
      </c>
    </row>
    <row r="56" spans="1:2" x14ac:dyDescent="0.25">
      <c r="A56" s="61"/>
      <c r="B56" s="60" t="s">
        <v>258</v>
      </c>
    </row>
    <row r="57" spans="1:2" ht="30" x14ac:dyDescent="0.25">
      <c r="A57" s="61" t="s">
        <v>47</v>
      </c>
    </row>
    <row r="58" spans="1:2" x14ac:dyDescent="0.25">
      <c r="A58" s="61"/>
      <c r="B58" s="60" t="s">
        <v>261</v>
      </c>
    </row>
    <row r="59" spans="1:2" x14ac:dyDescent="0.25">
      <c r="A59" s="61"/>
      <c r="B59" s="60" t="s">
        <v>259</v>
      </c>
    </row>
    <row r="60" spans="1:2" x14ac:dyDescent="0.25">
      <c r="A60" s="61"/>
      <c r="B60" s="60" t="s">
        <v>260</v>
      </c>
    </row>
    <row r="61" spans="1:2" ht="75" x14ac:dyDescent="0.25">
      <c r="A61" s="61" t="s">
        <v>48</v>
      </c>
    </row>
    <row r="62" spans="1:2" x14ac:dyDescent="0.25">
      <c r="A62" s="61"/>
      <c r="B62" s="60" t="s">
        <v>262</v>
      </c>
    </row>
    <row r="63" spans="1:2" x14ac:dyDescent="0.25">
      <c r="A63" s="61"/>
      <c r="B63" s="60" t="s">
        <v>263</v>
      </c>
    </row>
    <row r="64" spans="1:2" ht="60" x14ac:dyDescent="0.25">
      <c r="A64" s="61" t="s">
        <v>192</v>
      </c>
    </row>
    <row r="65" spans="1:2" x14ac:dyDescent="0.25">
      <c r="A65" s="61"/>
      <c r="B65" s="60" t="s">
        <v>264</v>
      </c>
    </row>
    <row r="66" spans="1:2" x14ac:dyDescent="0.25">
      <c r="A66" s="61"/>
      <c r="B66" s="60" t="s">
        <v>265</v>
      </c>
    </row>
    <row r="67" spans="1:2" x14ac:dyDescent="0.25">
      <c r="A67" s="61"/>
      <c r="B67" s="60" t="s">
        <v>266</v>
      </c>
    </row>
    <row r="68" spans="1:2" x14ac:dyDescent="0.25">
      <c r="A68" s="61"/>
      <c r="B68" s="60" t="s">
        <v>267</v>
      </c>
    </row>
    <row r="69" spans="1:2" ht="60" x14ac:dyDescent="0.25">
      <c r="A69" s="61" t="s">
        <v>49</v>
      </c>
    </row>
    <row r="70" spans="1:2" x14ac:dyDescent="0.25">
      <c r="A70" s="61"/>
      <c r="B70" s="60" t="s">
        <v>268</v>
      </c>
    </row>
    <row r="71" spans="1:2" x14ac:dyDescent="0.25">
      <c r="A71" s="61"/>
      <c r="B71" s="60" t="s">
        <v>269</v>
      </c>
    </row>
    <row r="72" spans="1:2" x14ac:dyDescent="0.25">
      <c r="A72" s="61"/>
      <c r="B72" s="60" t="s">
        <v>270</v>
      </c>
    </row>
    <row r="73" spans="1:2" x14ac:dyDescent="0.25">
      <c r="A73" s="61"/>
      <c r="B73" s="60" t="s">
        <v>271</v>
      </c>
    </row>
    <row r="74" spans="1:2" x14ac:dyDescent="0.25">
      <c r="A74" s="61"/>
      <c r="B74" s="60" t="s">
        <v>272</v>
      </c>
    </row>
    <row r="75" spans="1:2" x14ac:dyDescent="0.25">
      <c r="A75" s="61"/>
      <c r="B75" s="60" t="s">
        <v>273</v>
      </c>
    </row>
    <row r="76" spans="1:2" x14ac:dyDescent="0.25">
      <c r="A76" s="61"/>
      <c r="B76" s="60" t="s">
        <v>274</v>
      </c>
    </row>
    <row r="77" spans="1:2" x14ac:dyDescent="0.25">
      <c r="A77" s="61"/>
      <c r="B77" s="60" t="s">
        <v>275</v>
      </c>
    </row>
    <row r="78" spans="1:2" x14ac:dyDescent="0.25">
      <c r="A78" s="61"/>
      <c r="B78" s="60" t="s">
        <v>276</v>
      </c>
    </row>
    <row r="79" spans="1:2" x14ac:dyDescent="0.25">
      <c r="A79" s="61"/>
      <c r="B79" s="60" t="s">
        <v>277</v>
      </c>
    </row>
    <row r="80" spans="1:2" ht="30" x14ac:dyDescent="0.25">
      <c r="A80" s="61" t="s">
        <v>50</v>
      </c>
    </row>
    <row r="81" spans="1:2" x14ac:dyDescent="0.25">
      <c r="A81" s="61"/>
      <c r="B81" s="60" t="s">
        <v>278</v>
      </c>
    </row>
    <row r="82" spans="1:2" x14ac:dyDescent="0.25">
      <c r="A82" s="61"/>
      <c r="B82" s="60" t="s">
        <v>279</v>
      </c>
    </row>
    <row r="83" spans="1:2" x14ac:dyDescent="0.25">
      <c r="A83" s="61"/>
      <c r="B83" s="60" t="s">
        <v>280</v>
      </c>
    </row>
    <row r="84" spans="1:2" x14ac:dyDescent="0.25">
      <c r="A84" s="61"/>
      <c r="B84" s="60" t="s">
        <v>281</v>
      </c>
    </row>
    <row r="85" spans="1:2" x14ac:dyDescent="0.25">
      <c r="A85" s="61"/>
      <c r="B85" s="60" t="s">
        <v>282</v>
      </c>
    </row>
    <row r="86" spans="1:2" x14ac:dyDescent="0.25">
      <c r="A86" s="61"/>
      <c r="B86" s="60" t="s">
        <v>283</v>
      </c>
    </row>
    <row r="87" spans="1:2" x14ac:dyDescent="0.25">
      <c r="A87" s="61"/>
      <c r="B87" s="60" t="s">
        <v>284</v>
      </c>
    </row>
    <row r="88" spans="1:2" x14ac:dyDescent="0.25">
      <c r="A88" s="61"/>
      <c r="B88" s="60" t="s">
        <v>285</v>
      </c>
    </row>
    <row r="89" spans="1:2" x14ac:dyDescent="0.25">
      <c r="A89" s="61"/>
      <c r="B89" s="60" t="s">
        <v>286</v>
      </c>
    </row>
    <row r="90" spans="1:2" x14ac:dyDescent="0.25">
      <c r="A90" s="61"/>
      <c r="B90" s="60" t="s">
        <v>287</v>
      </c>
    </row>
    <row r="91" spans="1:2" x14ac:dyDescent="0.25">
      <c r="A91" s="61"/>
      <c r="B91" s="60" t="s">
        <v>288</v>
      </c>
    </row>
    <row r="92" spans="1:2" ht="45" x14ac:dyDescent="0.25">
      <c r="A92" s="61" t="s">
        <v>51</v>
      </c>
    </row>
    <row r="93" spans="1:2" x14ac:dyDescent="0.25">
      <c r="A93" s="61"/>
      <c r="B93" s="60" t="s">
        <v>289</v>
      </c>
    </row>
    <row r="94" spans="1:2" x14ac:dyDescent="0.25">
      <c r="A94" s="61"/>
      <c r="B94" s="60" t="s">
        <v>290</v>
      </c>
    </row>
    <row r="95" spans="1:2" x14ac:dyDescent="0.25">
      <c r="A95" s="61"/>
      <c r="B95" s="60" t="s">
        <v>291</v>
      </c>
    </row>
    <row r="96" spans="1:2" x14ac:dyDescent="0.25">
      <c r="A96" s="61"/>
      <c r="B96" s="60" t="s">
        <v>292</v>
      </c>
    </row>
    <row r="97" spans="1:2" x14ac:dyDescent="0.25">
      <c r="A97" s="61"/>
      <c r="B97" s="60" t="s">
        <v>293</v>
      </c>
    </row>
    <row r="98" spans="1:2" x14ac:dyDescent="0.25">
      <c r="A98" s="61"/>
      <c r="B98" s="60" t="s">
        <v>294</v>
      </c>
    </row>
    <row r="99" spans="1:2" x14ac:dyDescent="0.25">
      <c r="A99" s="61"/>
      <c r="B99" s="60" t="s">
        <v>295</v>
      </c>
    </row>
    <row r="100" spans="1:2" x14ac:dyDescent="0.25">
      <c r="A100" s="61"/>
      <c r="B100" s="60" t="s">
        <v>296</v>
      </c>
    </row>
    <row r="101" spans="1:2" x14ac:dyDescent="0.25">
      <c r="A101" s="61"/>
      <c r="B101" s="60" t="s">
        <v>297</v>
      </c>
    </row>
    <row r="102" spans="1:2" ht="45" x14ac:dyDescent="0.25">
      <c r="A102" s="61" t="s">
        <v>52</v>
      </c>
    </row>
    <row r="103" spans="1:2" x14ac:dyDescent="0.25">
      <c r="A103" s="61"/>
      <c r="B103" s="60" t="s">
        <v>298</v>
      </c>
    </row>
    <row r="104" spans="1:2" x14ac:dyDescent="0.25">
      <c r="A104" s="61"/>
      <c r="B104" s="60" t="s">
        <v>299</v>
      </c>
    </row>
    <row r="105" spans="1:2" x14ac:dyDescent="0.25">
      <c r="A105" s="61"/>
      <c r="B105" s="60" t="s">
        <v>300</v>
      </c>
    </row>
    <row r="106" spans="1:2" x14ac:dyDescent="0.25">
      <c r="A106" s="61"/>
      <c r="B106" s="60" t="s">
        <v>301</v>
      </c>
    </row>
    <row r="107" spans="1:2" x14ac:dyDescent="0.25">
      <c r="A107" s="61"/>
      <c r="B107" s="60" t="s">
        <v>302</v>
      </c>
    </row>
    <row r="108" spans="1:2" x14ac:dyDescent="0.25">
      <c r="A108" s="61"/>
      <c r="B108" s="60" t="s">
        <v>303</v>
      </c>
    </row>
    <row r="109" spans="1:2" x14ac:dyDescent="0.25">
      <c r="A109" s="61"/>
      <c r="B109" s="60" t="s">
        <v>304</v>
      </c>
    </row>
    <row r="110" spans="1:2" ht="45" x14ac:dyDescent="0.25">
      <c r="A110" s="61" t="s">
        <v>53</v>
      </c>
    </row>
    <row r="111" spans="1:2" ht="45" x14ac:dyDescent="0.25">
      <c r="A111" s="61" t="s">
        <v>54</v>
      </c>
    </row>
    <row r="112" spans="1:2" x14ac:dyDescent="0.25">
      <c r="A112" s="61"/>
      <c r="B112" s="60" t="s">
        <v>311</v>
      </c>
    </row>
    <row r="113" spans="1:2" x14ac:dyDescent="0.25">
      <c r="A113" s="61"/>
      <c r="B113" s="60" t="s">
        <v>312</v>
      </c>
    </row>
    <row r="114" spans="1:2" x14ac:dyDescent="0.25">
      <c r="A114" s="61"/>
      <c r="B114" s="60" t="s">
        <v>313</v>
      </c>
    </row>
    <row r="115" spans="1:2" x14ac:dyDescent="0.25">
      <c r="A115" s="61"/>
      <c r="B115" s="60" t="s">
        <v>314</v>
      </c>
    </row>
    <row r="116" spans="1:2" x14ac:dyDescent="0.25">
      <c r="A116" s="61"/>
      <c r="B116" s="60" t="s">
        <v>315</v>
      </c>
    </row>
    <row r="117" spans="1:2" x14ac:dyDescent="0.25">
      <c r="A117" s="61"/>
      <c r="B117" s="60" t="s">
        <v>316</v>
      </c>
    </row>
    <row r="118" spans="1:2" x14ac:dyDescent="0.25">
      <c r="A118" s="61"/>
      <c r="B118" s="60" t="s">
        <v>317</v>
      </c>
    </row>
    <row r="119" spans="1:2" x14ac:dyDescent="0.25">
      <c r="A119" s="61"/>
      <c r="B119" s="60" t="s">
        <v>318</v>
      </c>
    </row>
    <row r="120" spans="1:2" ht="30" x14ac:dyDescent="0.25">
      <c r="A120" s="61"/>
      <c r="B120" s="60" t="s">
        <v>319</v>
      </c>
    </row>
    <row r="121" spans="1:2" ht="30" x14ac:dyDescent="0.25">
      <c r="A121" s="61"/>
      <c r="B121" s="60" t="s">
        <v>320</v>
      </c>
    </row>
    <row r="122" spans="1:2" x14ac:dyDescent="0.25">
      <c r="A122" s="61"/>
      <c r="B122" s="60" t="s">
        <v>321</v>
      </c>
    </row>
    <row r="123" spans="1:2" ht="30" x14ac:dyDescent="0.25">
      <c r="A123" s="61"/>
      <c r="B123" s="60" t="s">
        <v>322</v>
      </c>
    </row>
    <row r="124" spans="1:2" x14ac:dyDescent="0.25">
      <c r="A124" s="61"/>
      <c r="B124" s="60" t="s">
        <v>323</v>
      </c>
    </row>
    <row r="125" spans="1:2" x14ac:dyDescent="0.25">
      <c r="A125" s="61"/>
      <c r="B125" s="60" t="s">
        <v>324</v>
      </c>
    </row>
    <row r="126" spans="1:2" x14ac:dyDescent="0.25">
      <c r="A126" s="61"/>
      <c r="B126" s="60" t="s">
        <v>325</v>
      </c>
    </row>
    <row r="127" spans="1:2" x14ac:dyDescent="0.25">
      <c r="A127" s="61"/>
      <c r="B127" s="60" t="s">
        <v>326</v>
      </c>
    </row>
    <row r="128" spans="1:2" x14ac:dyDescent="0.25">
      <c r="A128" s="61"/>
      <c r="B128" s="60" t="s">
        <v>327</v>
      </c>
    </row>
    <row r="129" spans="1:2" x14ac:dyDescent="0.25">
      <c r="A129" s="61"/>
      <c r="B129" s="60" t="s">
        <v>328</v>
      </c>
    </row>
    <row r="130" spans="1:2" x14ac:dyDescent="0.25">
      <c r="A130" s="61"/>
      <c r="B130" s="60" t="s">
        <v>329</v>
      </c>
    </row>
    <row r="131" spans="1:2" ht="60" x14ac:dyDescent="0.25">
      <c r="A131" s="61" t="s">
        <v>55</v>
      </c>
    </row>
    <row r="132" spans="1:2" x14ac:dyDescent="0.25">
      <c r="A132" s="61"/>
      <c r="B132" s="60" t="s">
        <v>330</v>
      </c>
    </row>
    <row r="133" spans="1:2" x14ac:dyDescent="0.25">
      <c r="A133" s="61"/>
      <c r="B133" s="60" t="s">
        <v>331</v>
      </c>
    </row>
    <row r="134" spans="1:2" x14ac:dyDescent="0.25">
      <c r="A134" s="61"/>
      <c r="B134" s="60" t="s">
        <v>332</v>
      </c>
    </row>
    <row r="135" spans="1:2" x14ac:dyDescent="0.25">
      <c r="A135" s="61"/>
      <c r="B135" s="60" t="s">
        <v>333</v>
      </c>
    </row>
    <row r="136" spans="1:2" x14ac:dyDescent="0.25">
      <c r="A136" s="61"/>
      <c r="B136" s="60" t="s">
        <v>334</v>
      </c>
    </row>
    <row r="137" spans="1:2" x14ac:dyDescent="0.25">
      <c r="A137" s="61"/>
      <c r="B137" s="60" t="s">
        <v>335</v>
      </c>
    </row>
    <row r="138" spans="1:2" x14ac:dyDescent="0.25">
      <c r="A138" s="61"/>
      <c r="B138" s="60" t="s">
        <v>336</v>
      </c>
    </row>
    <row r="139" spans="1:2" x14ac:dyDescent="0.25">
      <c r="A139" s="61"/>
      <c r="B139" s="60" t="s">
        <v>337</v>
      </c>
    </row>
    <row r="140" spans="1:2" ht="30" x14ac:dyDescent="0.25">
      <c r="A140" s="61" t="s">
        <v>56</v>
      </c>
    </row>
    <row r="141" spans="1:2" x14ac:dyDescent="0.25">
      <c r="A141" s="61"/>
      <c r="B141" s="60" t="s">
        <v>338</v>
      </c>
    </row>
    <row r="142" spans="1:2" x14ac:dyDescent="0.25">
      <c r="A142" s="61"/>
      <c r="B142" s="60" t="s">
        <v>339</v>
      </c>
    </row>
    <row r="143" spans="1:2" x14ac:dyDescent="0.25">
      <c r="A143" s="61"/>
      <c r="B143" s="60" t="s">
        <v>340</v>
      </c>
    </row>
    <row r="144" spans="1:2" ht="45" x14ac:dyDescent="0.25">
      <c r="A144" s="61" t="s">
        <v>57</v>
      </c>
    </row>
    <row r="145" spans="1:2" x14ac:dyDescent="0.25">
      <c r="A145" s="61"/>
      <c r="B145" s="60" t="s">
        <v>341</v>
      </c>
    </row>
    <row r="146" spans="1:2" x14ac:dyDescent="0.25">
      <c r="A146" s="61"/>
      <c r="B146" s="60" t="s">
        <v>342</v>
      </c>
    </row>
    <row r="147" spans="1:2" x14ac:dyDescent="0.25">
      <c r="A147" s="61"/>
      <c r="B147" s="60" t="s">
        <v>343</v>
      </c>
    </row>
    <row r="148" spans="1:2" x14ac:dyDescent="0.25">
      <c r="A148" s="61"/>
      <c r="B148" s="60" t="s">
        <v>344</v>
      </c>
    </row>
    <row r="149" spans="1:2" x14ac:dyDescent="0.25">
      <c r="A149" s="61"/>
      <c r="B149" s="60" t="s">
        <v>345</v>
      </c>
    </row>
    <row r="150" spans="1:2" x14ac:dyDescent="0.25">
      <c r="A150" s="61"/>
      <c r="B150" s="60" t="s">
        <v>346</v>
      </c>
    </row>
    <row r="151" spans="1:2" x14ac:dyDescent="0.25">
      <c r="A151" s="61"/>
      <c r="B151" s="60" t="s">
        <v>347</v>
      </c>
    </row>
    <row r="152" spans="1:2" ht="30" x14ac:dyDescent="0.25">
      <c r="A152" s="61" t="s">
        <v>58</v>
      </c>
    </row>
    <row r="153" spans="1:2" x14ac:dyDescent="0.25">
      <c r="A153" s="61"/>
      <c r="B153" s="60" t="s">
        <v>348</v>
      </c>
    </row>
    <row r="154" spans="1:2" x14ac:dyDescent="0.25">
      <c r="A154" s="61"/>
      <c r="B154" s="60" t="s">
        <v>349</v>
      </c>
    </row>
    <row r="155" spans="1:2" x14ac:dyDescent="0.25">
      <c r="A155" s="61"/>
      <c r="B155" s="60" t="s">
        <v>350</v>
      </c>
    </row>
    <row r="156" spans="1:2" x14ac:dyDescent="0.25">
      <c r="A156" s="61"/>
      <c r="B156" s="60" t="s">
        <v>352</v>
      </c>
    </row>
    <row r="157" spans="1:2" x14ac:dyDescent="0.25">
      <c r="A157" s="61"/>
      <c r="B157" s="60" t="s">
        <v>351</v>
      </c>
    </row>
    <row r="158" spans="1:2" x14ac:dyDescent="0.25">
      <c r="A158" s="61"/>
      <c r="B158" s="60" t="s">
        <v>353</v>
      </c>
    </row>
    <row r="159" spans="1:2" x14ac:dyDescent="0.25">
      <c r="A159" s="61"/>
      <c r="B159" s="60" t="s">
        <v>354</v>
      </c>
    </row>
    <row r="160" spans="1:2" ht="60" x14ac:dyDescent="0.25">
      <c r="A160" s="61" t="s">
        <v>59</v>
      </c>
    </row>
    <row r="161" spans="1:2" x14ac:dyDescent="0.25">
      <c r="A161" s="61"/>
      <c r="B161" s="60" t="s">
        <v>355</v>
      </c>
    </row>
    <row r="162" spans="1:2" x14ac:dyDescent="0.25">
      <c r="A162" s="61"/>
      <c r="B162" s="60" t="s">
        <v>356</v>
      </c>
    </row>
    <row r="163" spans="1:2" x14ac:dyDescent="0.25">
      <c r="A163" s="61"/>
      <c r="B163" s="60" t="s">
        <v>357</v>
      </c>
    </row>
    <row r="164" spans="1:2" x14ac:dyDescent="0.25">
      <c r="A164" s="61"/>
      <c r="B164" s="60" t="s">
        <v>358</v>
      </c>
    </row>
    <row r="165" spans="1:2" x14ac:dyDescent="0.25">
      <c r="A165" s="61"/>
      <c r="B165" s="60" t="s">
        <v>359</v>
      </c>
    </row>
    <row r="166" spans="1:2" x14ac:dyDescent="0.25">
      <c r="A166" s="61"/>
      <c r="B166" s="60" t="s">
        <v>360</v>
      </c>
    </row>
    <row r="167" spans="1:2" x14ac:dyDescent="0.25">
      <c r="A167" s="61"/>
      <c r="B167" s="60" t="s">
        <v>361</v>
      </c>
    </row>
    <row r="168" spans="1:2" ht="60" x14ac:dyDescent="0.25">
      <c r="A168" s="61" t="s">
        <v>60</v>
      </c>
    </row>
    <row r="169" spans="1:2" x14ac:dyDescent="0.25">
      <c r="A169" s="61"/>
      <c r="B169" s="60" t="s">
        <v>362</v>
      </c>
    </row>
    <row r="170" spans="1:2" x14ac:dyDescent="0.25">
      <c r="A170" s="61"/>
      <c r="B170" s="60" t="s">
        <v>363</v>
      </c>
    </row>
    <row r="171" spans="1:2" x14ac:dyDescent="0.25">
      <c r="A171" s="61"/>
      <c r="B171" s="60" t="s">
        <v>364</v>
      </c>
    </row>
    <row r="172" spans="1:2" x14ac:dyDescent="0.25">
      <c r="A172" s="61"/>
      <c r="B172" s="60" t="s">
        <v>365</v>
      </c>
    </row>
    <row r="173" spans="1:2" x14ac:dyDescent="0.25">
      <c r="A173" s="61"/>
      <c r="B173" s="60" t="s">
        <v>366</v>
      </c>
    </row>
    <row r="174" spans="1:2" x14ac:dyDescent="0.25">
      <c r="A174" s="61"/>
      <c r="B174" s="60" t="s">
        <v>367</v>
      </c>
    </row>
    <row r="175" spans="1:2" x14ac:dyDescent="0.25">
      <c r="A175" s="61"/>
      <c r="B175" s="60" t="s">
        <v>368</v>
      </c>
    </row>
    <row r="176" spans="1:2" ht="30" x14ac:dyDescent="0.25">
      <c r="A176" s="61" t="s">
        <v>61</v>
      </c>
    </row>
    <row r="177" spans="1:2" x14ac:dyDescent="0.25">
      <c r="A177" s="61"/>
      <c r="B177" s="60" t="s">
        <v>371</v>
      </c>
    </row>
    <row r="178" spans="1:2" x14ac:dyDescent="0.25">
      <c r="A178" s="61"/>
      <c r="B178" s="60" t="s">
        <v>372</v>
      </c>
    </row>
    <row r="179" spans="1:2" x14ac:dyDescent="0.25">
      <c r="A179" s="61"/>
      <c r="B179" s="60" t="s">
        <v>373</v>
      </c>
    </row>
    <row r="180" spans="1:2" x14ac:dyDescent="0.25">
      <c r="A180" s="61"/>
      <c r="B180" s="60" t="s">
        <v>374</v>
      </c>
    </row>
    <row r="181" spans="1:2" x14ac:dyDescent="0.25">
      <c r="A181" s="61"/>
      <c r="B181" s="60" t="s">
        <v>375</v>
      </c>
    </row>
    <row r="182" spans="1:2" x14ac:dyDescent="0.25">
      <c r="A182" s="61"/>
      <c r="B182" s="60" t="s">
        <v>376</v>
      </c>
    </row>
    <row r="183" spans="1:2" x14ac:dyDescent="0.25">
      <c r="A183" s="61"/>
      <c r="B183" s="60" t="s">
        <v>375</v>
      </c>
    </row>
    <row r="184" spans="1:2" x14ac:dyDescent="0.25">
      <c r="A184" s="61"/>
      <c r="B184" s="60" t="s">
        <v>376</v>
      </c>
    </row>
    <row r="185" spans="1:2" x14ac:dyDescent="0.25">
      <c r="A185" s="61"/>
      <c r="B185" s="60" t="s">
        <v>377</v>
      </c>
    </row>
    <row r="186" spans="1:2" x14ac:dyDescent="0.25">
      <c r="A186" s="61"/>
      <c r="B186" s="60" t="s">
        <v>378</v>
      </c>
    </row>
    <row r="187" spans="1:2" x14ac:dyDescent="0.25">
      <c r="A187" s="61"/>
      <c r="B187" s="60" t="s">
        <v>379</v>
      </c>
    </row>
    <row r="188" spans="1:2" x14ac:dyDescent="0.25">
      <c r="A188" s="61"/>
      <c r="B188" s="60" t="s">
        <v>380</v>
      </c>
    </row>
    <row r="189" spans="1:2" ht="30" x14ac:dyDescent="0.25">
      <c r="A189" s="61"/>
      <c r="B189" s="60" t="s">
        <v>381</v>
      </c>
    </row>
    <row r="190" spans="1:2" x14ac:dyDescent="0.25">
      <c r="A190" s="61"/>
      <c r="B190" s="60" t="s">
        <v>382</v>
      </c>
    </row>
    <row r="191" spans="1:2" x14ac:dyDescent="0.25">
      <c r="A191" s="61"/>
      <c r="B191" s="60" t="s">
        <v>383</v>
      </c>
    </row>
    <row r="192" spans="1:2" x14ac:dyDescent="0.25">
      <c r="A192" s="61"/>
      <c r="B192" s="60" t="s">
        <v>384</v>
      </c>
    </row>
    <row r="193" spans="1:2" x14ac:dyDescent="0.25">
      <c r="A193" s="61"/>
      <c r="B193" s="60" t="s">
        <v>385</v>
      </c>
    </row>
    <row r="194" spans="1:2" x14ac:dyDescent="0.25">
      <c r="A194" s="61"/>
      <c r="B194" s="60" t="s">
        <v>386</v>
      </c>
    </row>
    <row r="195" spans="1:2" x14ac:dyDescent="0.25">
      <c r="A195" s="61"/>
      <c r="B195" s="60" t="s">
        <v>387</v>
      </c>
    </row>
    <row r="196" spans="1:2" x14ac:dyDescent="0.25">
      <c r="A196" s="61"/>
      <c r="B196" s="60" t="s">
        <v>388</v>
      </c>
    </row>
    <row r="197" spans="1:2" x14ac:dyDescent="0.25">
      <c r="A197" s="61"/>
      <c r="B197" s="60" t="s">
        <v>389</v>
      </c>
    </row>
    <row r="198" spans="1:2" x14ac:dyDescent="0.25">
      <c r="A198" s="61"/>
      <c r="B198" s="60" t="s">
        <v>390</v>
      </c>
    </row>
    <row r="199" spans="1:2" x14ac:dyDescent="0.25">
      <c r="A199" s="61"/>
      <c r="B199" s="60" t="s">
        <v>391</v>
      </c>
    </row>
    <row r="200" spans="1:2" x14ac:dyDescent="0.25">
      <c r="A200" s="61"/>
      <c r="B200" s="60" t="s">
        <v>392</v>
      </c>
    </row>
    <row r="201" spans="1:2" x14ac:dyDescent="0.25">
      <c r="A201" s="61"/>
      <c r="B201" s="60" t="s">
        <v>393</v>
      </c>
    </row>
    <row r="202" spans="1:2" x14ac:dyDescent="0.25">
      <c r="A202" s="61"/>
      <c r="B202" s="60" t="s">
        <v>394</v>
      </c>
    </row>
    <row r="203" spans="1:2" x14ac:dyDescent="0.25">
      <c r="A203" s="61"/>
      <c r="B203" s="60" t="s">
        <v>395</v>
      </c>
    </row>
    <row r="204" spans="1:2" x14ac:dyDescent="0.25">
      <c r="A204" s="61"/>
      <c r="B204" s="60" t="s">
        <v>396</v>
      </c>
    </row>
    <row r="205" spans="1:2" ht="60" x14ac:dyDescent="0.25">
      <c r="A205" s="61" t="s">
        <v>155</v>
      </c>
    </row>
    <row r="206" spans="1:2" ht="45" x14ac:dyDescent="0.25">
      <c r="A206" s="61" t="s">
        <v>62</v>
      </c>
    </row>
    <row r="207" spans="1:2" x14ac:dyDescent="0.25">
      <c r="A207" s="61"/>
      <c r="B207" s="60" t="s">
        <v>369</v>
      </c>
    </row>
    <row r="208" spans="1:2" x14ac:dyDescent="0.25">
      <c r="A208" s="61" t="s">
        <v>63</v>
      </c>
    </row>
    <row r="209" spans="1:2" x14ac:dyDescent="0.25">
      <c r="A209" s="61"/>
      <c r="B209" s="60" t="s">
        <v>306</v>
      </c>
    </row>
    <row r="210" spans="1:2" x14ac:dyDescent="0.25">
      <c r="A210" s="61"/>
      <c r="B210" s="60" t="s">
        <v>307</v>
      </c>
    </row>
    <row r="211" spans="1:2" x14ac:dyDescent="0.25">
      <c r="A211" s="61"/>
      <c r="B211" s="60" t="s">
        <v>308</v>
      </c>
    </row>
    <row r="212" spans="1:2" x14ac:dyDescent="0.25">
      <c r="A212" s="61"/>
      <c r="B212" s="60" t="s">
        <v>309</v>
      </c>
    </row>
    <row r="213" spans="1:2" x14ac:dyDescent="0.25">
      <c r="A213" s="61"/>
      <c r="B213" s="60" t="s">
        <v>310</v>
      </c>
    </row>
    <row r="214" spans="1:2" ht="30" x14ac:dyDescent="0.25">
      <c r="A214" s="61" t="s">
        <v>64</v>
      </c>
    </row>
    <row r="215" spans="1:2" x14ac:dyDescent="0.25">
      <c r="A215" s="61"/>
      <c r="B215" s="60" t="s">
        <v>64</v>
      </c>
    </row>
    <row r="216" spans="1:2" x14ac:dyDescent="0.25">
      <c r="A216" s="61"/>
      <c r="B216" s="60" t="s">
        <v>305</v>
      </c>
    </row>
    <row r="217" spans="1:2" ht="30" x14ac:dyDescent="0.25">
      <c r="A217" s="61" t="s">
        <v>65</v>
      </c>
    </row>
    <row r="218" spans="1:2" ht="30" x14ac:dyDescent="0.25">
      <c r="A218" s="61" t="s">
        <v>66</v>
      </c>
    </row>
    <row r="219" spans="1:2" ht="30" x14ac:dyDescent="0.25">
      <c r="A219" s="61" t="s">
        <v>67</v>
      </c>
    </row>
    <row r="220" spans="1:2" ht="30" x14ac:dyDescent="0.25">
      <c r="A220" s="61" t="s">
        <v>68</v>
      </c>
    </row>
    <row r="221" spans="1:2" x14ac:dyDescent="0.25">
      <c r="B221" s="60" t="s">
        <v>68</v>
      </c>
    </row>
    <row r="222" spans="1:2" x14ac:dyDescent="0.25">
      <c r="B222" s="60" t="s">
        <v>370</v>
      </c>
    </row>
    <row r="226" spans="1:2" x14ac:dyDescent="0.25">
      <c r="A226" s="61" t="s">
        <v>1239</v>
      </c>
    </row>
    <row r="227" spans="1:2" ht="105" x14ac:dyDescent="0.25">
      <c r="A227" s="61" t="s">
        <v>1238</v>
      </c>
      <c r="B227" s="60" t="s">
        <v>1240</v>
      </c>
    </row>
    <row r="228" spans="1:2" ht="90" x14ac:dyDescent="0.25">
      <c r="A228" s="61" t="s">
        <v>472</v>
      </c>
      <c r="B228" s="60" t="s">
        <v>1245</v>
      </c>
    </row>
    <row r="229" spans="1:2" ht="165" x14ac:dyDescent="0.25">
      <c r="A229" s="61" t="s">
        <v>1260</v>
      </c>
      <c r="B229" s="60" t="s">
        <v>1261</v>
      </c>
    </row>
    <row r="230" spans="1:2" ht="150" x14ac:dyDescent="0.25">
      <c r="A230" s="61" t="s">
        <v>1270</v>
      </c>
      <c r="B230" s="60" t="s">
        <v>1271</v>
      </c>
    </row>
    <row r="231" spans="1:2" ht="105" x14ac:dyDescent="0.25">
      <c r="A231" s="61" t="s">
        <v>1268</v>
      </c>
      <c r="B231" s="60" t="s">
        <v>1269</v>
      </c>
    </row>
    <row r="232" spans="1:2" ht="75" x14ac:dyDescent="0.25">
      <c r="A232" s="61" t="s">
        <v>1241</v>
      </c>
      <c r="B232" s="60" t="s">
        <v>1242</v>
      </c>
    </row>
    <row r="233" spans="1:2" ht="90" x14ac:dyDescent="0.25">
      <c r="A233" s="61" t="s">
        <v>1243</v>
      </c>
      <c r="B233" s="60" t="s">
        <v>1244</v>
      </c>
    </row>
    <row r="234" spans="1:2" ht="105" x14ac:dyDescent="0.25">
      <c r="A234" s="61" t="s">
        <v>1262</v>
      </c>
      <c r="B234" s="60" t="s">
        <v>1263</v>
      </c>
    </row>
    <row r="235" spans="1:2" ht="60" x14ac:dyDescent="0.25">
      <c r="A235" s="61" t="s">
        <v>82</v>
      </c>
      <c r="B235" s="60" t="s">
        <v>1272</v>
      </c>
    </row>
    <row r="236" spans="1:2" ht="45" x14ac:dyDescent="0.25">
      <c r="A236" s="61" t="s">
        <v>1248</v>
      </c>
      <c r="B236" s="60" t="s">
        <v>1249</v>
      </c>
    </row>
    <row r="238" spans="1:2" ht="60" x14ac:dyDescent="0.25">
      <c r="A238" s="61" t="s">
        <v>1246</v>
      </c>
      <c r="B238" s="60" t="s">
        <v>1247</v>
      </c>
    </row>
    <row r="239" spans="1:2" ht="90" x14ac:dyDescent="0.25">
      <c r="A239" s="61" t="s">
        <v>1258</v>
      </c>
      <c r="B239" s="60" t="s">
        <v>1259</v>
      </c>
    </row>
    <row r="240" spans="1:2" ht="75" x14ac:dyDescent="0.25">
      <c r="A240" s="61" t="s">
        <v>1254</v>
      </c>
      <c r="B240" s="60" t="s">
        <v>1255</v>
      </c>
    </row>
    <row r="241" spans="1:2" ht="90" x14ac:dyDescent="0.25">
      <c r="A241" s="61" t="s">
        <v>1256</v>
      </c>
      <c r="B241" s="60" t="s">
        <v>1257</v>
      </c>
    </row>
    <row r="242" spans="1:2" ht="75" x14ac:dyDescent="0.25">
      <c r="A242" s="61" t="s">
        <v>1264</v>
      </c>
      <c r="B242" s="60" t="s">
        <v>1265</v>
      </c>
    </row>
    <row r="243" spans="1:2" ht="45" x14ac:dyDescent="0.25">
      <c r="A243" s="61" t="s">
        <v>1275</v>
      </c>
      <c r="B243" s="60" t="s">
        <v>1276</v>
      </c>
    </row>
    <row r="245" spans="1:2" ht="45" x14ac:dyDescent="0.25">
      <c r="A245" s="61" t="s">
        <v>1252</v>
      </c>
      <c r="B245" s="60" t="s">
        <v>1253</v>
      </c>
    </row>
    <row r="246" spans="1:2" ht="45" x14ac:dyDescent="0.25">
      <c r="A246" s="61" t="s">
        <v>1250</v>
      </c>
      <c r="B246" s="60" t="s">
        <v>1251</v>
      </c>
    </row>
    <row r="247" spans="1:2" ht="255" x14ac:dyDescent="0.25">
      <c r="A247" s="61" t="s">
        <v>1266</v>
      </c>
      <c r="B247" s="60" t="s">
        <v>1267</v>
      </c>
    </row>
    <row r="248" spans="1:2" ht="75" x14ac:dyDescent="0.25">
      <c r="A248" s="61" t="s">
        <v>1273</v>
      </c>
      <c r="B248" s="60" t="s">
        <v>1274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9A619-E534-4680-9833-DF09F92ABE4D}">
  <dimension ref="A1:S394"/>
  <sheetViews>
    <sheetView workbookViewId="0">
      <pane xSplit="1" ySplit="1" topLeftCell="L2" activePane="bottomRight" state="frozen"/>
      <selection pane="topRight" activeCell="B1" sqref="B1"/>
      <selection pane="bottomLeft" activeCell="A2" sqref="A2"/>
      <selection pane="bottomRight" activeCell="A16" sqref="A16:O16"/>
    </sheetView>
  </sheetViews>
  <sheetFormatPr defaultRowHeight="15" x14ac:dyDescent="0.25"/>
  <cols>
    <col min="1" max="1" width="30.7109375" customWidth="1"/>
    <col min="2" max="6" width="20.7109375" customWidth="1"/>
    <col min="7" max="7" width="20.7109375" style="30" customWidth="1"/>
    <col min="8" max="15" width="20.7109375" customWidth="1"/>
  </cols>
  <sheetData>
    <row r="1" spans="1:15" s="40" customFormat="1" ht="30" x14ac:dyDescent="0.25">
      <c r="B1" s="41" t="s">
        <v>1122</v>
      </c>
      <c r="C1" s="41" t="s">
        <v>1120</v>
      </c>
      <c r="D1" s="41" t="s">
        <v>1118</v>
      </c>
      <c r="E1" s="42" t="s">
        <v>1116</v>
      </c>
      <c r="F1" s="41" t="s">
        <v>1113</v>
      </c>
      <c r="G1" s="43" t="s">
        <v>1111</v>
      </c>
      <c r="H1" s="41" t="s">
        <v>461</v>
      </c>
      <c r="I1" s="41" t="s">
        <v>462</v>
      </c>
      <c r="J1" s="41" t="s">
        <v>463</v>
      </c>
      <c r="K1" s="41" t="s">
        <v>464</v>
      </c>
      <c r="L1" s="41" t="s">
        <v>465</v>
      </c>
      <c r="M1" s="41" t="s">
        <v>466</v>
      </c>
      <c r="N1" s="41" t="s">
        <v>467</v>
      </c>
      <c r="O1" s="41" t="s">
        <v>468</v>
      </c>
    </row>
    <row r="2" spans="1:15" x14ac:dyDescent="0.25">
      <c r="A2" s="27"/>
      <c r="B2" s="27" t="s">
        <v>1121</v>
      </c>
      <c r="C2" s="27" t="s">
        <v>1119</v>
      </c>
      <c r="D2" s="27" t="s">
        <v>1117</v>
      </c>
      <c r="E2" s="27" t="s">
        <v>1115</v>
      </c>
      <c r="F2" s="27" t="s">
        <v>1114</v>
      </c>
      <c r="G2" s="31" t="s">
        <v>1112</v>
      </c>
      <c r="H2" s="27" t="s">
        <v>584</v>
      </c>
      <c r="I2" s="27" t="s">
        <v>578</v>
      </c>
      <c r="J2" s="27" t="s">
        <v>579</v>
      </c>
      <c r="K2" s="27" t="s">
        <v>580</v>
      </c>
      <c r="L2" s="27" t="s">
        <v>581</v>
      </c>
      <c r="M2" s="27" t="s">
        <v>582</v>
      </c>
      <c r="N2" s="27" t="s">
        <v>583</v>
      </c>
      <c r="O2" s="27" t="s">
        <v>1100</v>
      </c>
    </row>
    <row r="3" spans="1:15" x14ac:dyDescent="0.25">
      <c r="A3" s="37" t="s">
        <v>470</v>
      </c>
      <c r="B3" s="16">
        <f>SUM(B4:B40)</f>
        <v>674790362000</v>
      </c>
      <c r="C3" s="16">
        <f>SUM(C4:C40)</f>
        <v>767889614000</v>
      </c>
      <c r="D3" s="16">
        <f>SUM(D4:D40)</f>
        <v>868919155000</v>
      </c>
      <c r="E3" s="16">
        <f>SUM(E4:E40)</f>
        <v>982575761000</v>
      </c>
      <c r="F3" s="16">
        <v>1186029690000</v>
      </c>
      <c r="G3" s="32">
        <v>1371039362000</v>
      </c>
      <c r="H3" s="16">
        <v>1662817041000</v>
      </c>
      <c r="I3" s="16">
        <v>1968797453000</v>
      </c>
      <c r="J3" s="16">
        <v>2294716836000</v>
      </c>
      <c r="K3" s="17">
        <f>SUM(K4:K40)</f>
        <v>2153798421000</v>
      </c>
      <c r="L3" s="16">
        <v>2382312032000</v>
      </c>
      <c r="M3" s="16">
        <v>2645974408000</v>
      </c>
      <c r="N3" s="16">
        <v>2893396423000</v>
      </c>
      <c r="O3" s="16">
        <v>3157620191000</v>
      </c>
    </row>
    <row r="4" spans="1:15" x14ac:dyDescent="0.25">
      <c r="A4" s="27" t="s">
        <v>35</v>
      </c>
      <c r="B4" s="15">
        <v>8830009000</v>
      </c>
      <c r="C4" s="15">
        <v>8491338000</v>
      </c>
      <c r="D4" s="15">
        <v>9370140000</v>
      </c>
      <c r="E4" s="15">
        <v>10414394000</v>
      </c>
      <c r="F4" s="15">
        <v>10742423000</v>
      </c>
      <c r="G4" s="33">
        <v>12658419000</v>
      </c>
      <c r="H4" s="15">
        <v>13558427000</v>
      </c>
      <c r="I4" s="15">
        <v>14975626000</v>
      </c>
      <c r="J4" s="15">
        <v>18210897000</v>
      </c>
      <c r="K4" s="15">
        <v>20313706000</v>
      </c>
      <c r="L4" s="15">
        <v>26748118000</v>
      </c>
      <c r="M4" s="15">
        <v>28462699000</v>
      </c>
      <c r="N4" s="15">
        <v>30631246000</v>
      </c>
      <c r="O4" s="15">
        <v>39178265000</v>
      </c>
    </row>
    <row r="5" spans="1:15" x14ac:dyDescent="0.25">
      <c r="A5" s="27" t="s">
        <v>36</v>
      </c>
      <c r="B5" s="15">
        <v>4259376000</v>
      </c>
      <c r="C5" s="15">
        <v>4025507000</v>
      </c>
      <c r="D5" s="15">
        <v>2595422000</v>
      </c>
      <c r="E5" s="15">
        <v>2700651000</v>
      </c>
      <c r="F5" s="15">
        <v>2790665000</v>
      </c>
      <c r="G5" s="33">
        <v>2567637000</v>
      </c>
      <c r="H5" s="15">
        <v>2825998000</v>
      </c>
      <c r="I5" s="15">
        <v>20170858000</v>
      </c>
      <c r="J5" s="15">
        <v>6031010000</v>
      </c>
      <c r="K5" s="15">
        <v>6773939000</v>
      </c>
      <c r="L5" s="15">
        <v>8201318000</v>
      </c>
      <c r="M5" s="15">
        <v>8186079000</v>
      </c>
      <c r="N5" s="15">
        <v>8182033000</v>
      </c>
      <c r="O5" s="15">
        <v>9029005000</v>
      </c>
    </row>
    <row r="6" spans="1:15" x14ac:dyDescent="0.25">
      <c r="A6" s="27" t="s">
        <v>37</v>
      </c>
      <c r="B6" s="15">
        <v>185022000</v>
      </c>
      <c r="C6" s="15">
        <v>185107000</v>
      </c>
      <c r="D6" s="15">
        <v>401786000</v>
      </c>
      <c r="E6" s="15">
        <v>416575000</v>
      </c>
      <c r="F6" s="15">
        <v>217296000</v>
      </c>
      <c r="G6" s="33">
        <v>222632000</v>
      </c>
      <c r="H6" s="15">
        <v>500000000</v>
      </c>
      <c r="I6" s="15">
        <v>428618000</v>
      </c>
      <c r="J6" s="15">
        <v>543946000</v>
      </c>
      <c r="K6" s="15">
        <v>663381000</v>
      </c>
      <c r="L6" s="15">
        <v>699883000</v>
      </c>
      <c r="M6" s="15">
        <v>900000000</v>
      </c>
      <c r="N6" s="15">
        <v>702035000</v>
      </c>
      <c r="O6" s="15">
        <v>2343891000</v>
      </c>
    </row>
    <row r="7" spans="1:15" x14ac:dyDescent="0.25">
      <c r="A7" s="27" t="s">
        <v>38</v>
      </c>
      <c r="B7" s="15">
        <v>20767776000</v>
      </c>
      <c r="C7" s="15">
        <v>16365513000</v>
      </c>
      <c r="D7" s="15">
        <v>17903222000</v>
      </c>
      <c r="E7" s="15">
        <v>21038824000</v>
      </c>
      <c r="F7" s="15">
        <v>20002768000</v>
      </c>
      <c r="G7" s="33">
        <v>10260106000</v>
      </c>
      <c r="H7" s="15">
        <v>10132358000</v>
      </c>
      <c r="I7" s="15">
        <v>9801491000</v>
      </c>
      <c r="J7" s="15">
        <v>9533430000</v>
      </c>
      <c r="K7" s="15">
        <v>7832478000</v>
      </c>
      <c r="L7" s="15">
        <v>9135200000</v>
      </c>
      <c r="M7" s="15">
        <v>8450785000</v>
      </c>
      <c r="N7" s="15">
        <v>10023349000</v>
      </c>
      <c r="O7" s="15">
        <v>9861803000</v>
      </c>
    </row>
    <row r="8" spans="1:15" x14ac:dyDescent="0.25">
      <c r="A8" s="27" t="s">
        <v>39</v>
      </c>
      <c r="B8" s="15">
        <v>39241610000</v>
      </c>
      <c r="C8" s="15">
        <v>34757973000</v>
      </c>
      <c r="D8" s="15">
        <v>52932023000</v>
      </c>
      <c r="E8" s="15">
        <v>64474099000</v>
      </c>
      <c r="F8" s="15">
        <v>68596751000</v>
      </c>
      <c r="G8" s="33">
        <v>48697540000</v>
      </c>
      <c r="H8" s="15">
        <v>48447476000</v>
      </c>
      <c r="I8" s="15">
        <v>45222425000</v>
      </c>
      <c r="J8" s="15">
        <v>53336259000</v>
      </c>
      <c r="K8" s="15">
        <v>47293174000</v>
      </c>
      <c r="L8" s="15">
        <v>62291350000</v>
      </c>
      <c r="M8" s="15">
        <v>68622033000</v>
      </c>
      <c r="N8" s="15">
        <v>68574822000</v>
      </c>
      <c r="O8" s="15">
        <v>98864397000</v>
      </c>
    </row>
    <row r="9" spans="1:15" x14ac:dyDescent="0.25">
      <c r="A9" s="27" t="s">
        <v>40</v>
      </c>
      <c r="B9" s="15">
        <v>933024000</v>
      </c>
      <c r="C9" s="15">
        <v>753279000</v>
      </c>
      <c r="D9" s="15">
        <v>836777000</v>
      </c>
      <c r="E9" s="15">
        <v>962009000</v>
      </c>
      <c r="F9" s="15">
        <v>997494000</v>
      </c>
      <c r="G9" s="33">
        <v>1418771000</v>
      </c>
      <c r="H9" s="15">
        <v>1385609000</v>
      </c>
      <c r="I9" s="15">
        <v>1430019000</v>
      </c>
      <c r="J9" s="15">
        <v>2135132000</v>
      </c>
      <c r="K9" s="15">
        <v>3577627000</v>
      </c>
      <c r="L9" s="15">
        <v>2265194000</v>
      </c>
      <c r="M9" s="15">
        <v>1837942000</v>
      </c>
      <c r="N9" s="15">
        <v>2047954000</v>
      </c>
      <c r="O9" s="15">
        <v>1737629000</v>
      </c>
    </row>
    <row r="10" spans="1:15" x14ac:dyDescent="0.25">
      <c r="A10" s="27" t="s">
        <v>41</v>
      </c>
      <c r="B10" s="15">
        <v>161405905000</v>
      </c>
      <c r="C10" s="15">
        <v>192312856000</v>
      </c>
      <c r="D10" s="15">
        <v>201821472000</v>
      </c>
      <c r="E10" s="15">
        <v>232595221000</v>
      </c>
      <c r="F10" s="15">
        <v>281774247000</v>
      </c>
      <c r="G10" s="33">
        <v>321059493000</v>
      </c>
      <c r="H10" s="15">
        <v>411905257000</v>
      </c>
      <c r="I10" s="15">
        <v>544109087000</v>
      </c>
      <c r="J10" s="15">
        <v>553312832000</v>
      </c>
      <c r="K10" s="15">
        <v>501115892000</v>
      </c>
      <c r="L10" s="15">
        <v>521350651000</v>
      </c>
      <c r="M10" s="15">
        <v>557254657000</v>
      </c>
      <c r="N10" s="15">
        <v>592695781000</v>
      </c>
      <c r="O10" s="15">
        <v>678317321000</v>
      </c>
    </row>
    <row r="11" spans="1:15" x14ac:dyDescent="0.25">
      <c r="A11" s="27" t="s">
        <v>42</v>
      </c>
      <c r="B11" s="15">
        <v>22402271000</v>
      </c>
      <c r="C11" s="15">
        <v>22035085000</v>
      </c>
      <c r="D11" s="15">
        <v>22097645000</v>
      </c>
      <c r="E11" s="15">
        <v>32770703000</v>
      </c>
      <c r="F11" s="15">
        <v>35934625000</v>
      </c>
      <c r="G11" s="33">
        <v>42279507000</v>
      </c>
      <c r="H11" s="15">
        <v>47414727000</v>
      </c>
      <c r="I11" s="15">
        <v>58718377000</v>
      </c>
      <c r="J11" s="15">
        <v>62115320000</v>
      </c>
      <c r="K11" s="15">
        <v>64711239000</v>
      </c>
      <c r="L11" s="15">
        <v>73716148000</v>
      </c>
      <c r="M11" s="15">
        <v>85956478000</v>
      </c>
      <c r="N11" s="15">
        <v>104177432000</v>
      </c>
      <c r="O11" s="15">
        <v>107037812000</v>
      </c>
    </row>
    <row r="12" spans="1:15" x14ac:dyDescent="0.25">
      <c r="A12" s="27" t="s">
        <v>43</v>
      </c>
      <c r="B12" s="15">
        <v>665705000</v>
      </c>
      <c r="C12" s="15">
        <v>930064000</v>
      </c>
      <c r="D12" s="15">
        <v>1243621000</v>
      </c>
      <c r="E12" s="15">
        <v>3254847000</v>
      </c>
      <c r="F12" s="15">
        <v>3299376000</v>
      </c>
      <c r="G12" s="33">
        <v>3469772000</v>
      </c>
      <c r="H12" s="15">
        <v>795440000</v>
      </c>
      <c r="I12" s="15">
        <v>1100786000</v>
      </c>
      <c r="J12" s="15">
        <v>1263227000</v>
      </c>
      <c r="K12" s="15">
        <v>1343444000</v>
      </c>
      <c r="L12" s="15">
        <v>1429661000</v>
      </c>
      <c r="M12" s="15">
        <v>1433302000</v>
      </c>
      <c r="N12" s="15">
        <v>1317779000</v>
      </c>
      <c r="O12" s="15">
        <v>1320735000</v>
      </c>
    </row>
    <row r="13" spans="1:15" x14ac:dyDescent="0.25">
      <c r="A13" s="27" t="s">
        <v>44</v>
      </c>
      <c r="B13" s="15">
        <v>12190629000</v>
      </c>
      <c r="C13" s="15">
        <v>12276450000</v>
      </c>
      <c r="D13" s="15">
        <v>16990868000</v>
      </c>
      <c r="E13" s="15">
        <v>23135850000</v>
      </c>
      <c r="F13" s="15">
        <v>23345621000</v>
      </c>
      <c r="G13" s="33">
        <v>21017958000</v>
      </c>
      <c r="H13" s="15">
        <v>21843120000</v>
      </c>
      <c r="I13" s="15">
        <v>26645954000</v>
      </c>
      <c r="J13" s="15">
        <v>24910729000</v>
      </c>
      <c r="K13" s="15">
        <v>21959372000</v>
      </c>
      <c r="L13" s="15">
        <v>25495168000</v>
      </c>
      <c r="M13" s="15">
        <v>23595334000</v>
      </c>
      <c r="N13" s="15">
        <v>25453589000</v>
      </c>
      <c r="O13" s="15">
        <v>23292002000</v>
      </c>
    </row>
    <row r="14" spans="1:15" x14ac:dyDescent="0.25">
      <c r="A14" s="27" t="s">
        <v>45</v>
      </c>
      <c r="B14" s="15">
        <v>9471450000</v>
      </c>
      <c r="C14" s="15">
        <v>10601965000</v>
      </c>
      <c r="D14" s="15">
        <v>12039574000</v>
      </c>
      <c r="E14" s="15">
        <v>11753939000</v>
      </c>
      <c r="F14" s="15">
        <v>11524941000</v>
      </c>
      <c r="G14" s="33">
        <v>13863384000</v>
      </c>
      <c r="H14" s="15">
        <v>18742524000</v>
      </c>
      <c r="I14" s="15">
        <v>21500732000</v>
      </c>
      <c r="J14" s="15">
        <v>19317544000</v>
      </c>
      <c r="K14" s="15">
        <v>18887761000</v>
      </c>
      <c r="L14" s="15">
        <v>18548592000</v>
      </c>
      <c r="M14" s="15">
        <v>16012306000</v>
      </c>
      <c r="N14" s="15">
        <v>20296334000</v>
      </c>
      <c r="O14" s="15">
        <v>21901532000</v>
      </c>
    </row>
    <row r="15" spans="1:15" x14ac:dyDescent="0.25">
      <c r="A15" s="27" t="s">
        <v>46</v>
      </c>
      <c r="B15" s="15">
        <v>12746092000</v>
      </c>
      <c r="C15" s="15">
        <v>11035684000</v>
      </c>
      <c r="D15" s="15">
        <v>10912081000</v>
      </c>
      <c r="E15" s="15">
        <v>11613793000</v>
      </c>
      <c r="F15" s="15">
        <v>12130738000</v>
      </c>
      <c r="G15" s="33">
        <v>12954894000</v>
      </c>
      <c r="H15" s="15">
        <v>20675618000</v>
      </c>
      <c r="I15" s="15">
        <v>16593050000</v>
      </c>
      <c r="J15" s="15">
        <v>20319813000</v>
      </c>
      <c r="K15" s="15">
        <v>20482099000</v>
      </c>
      <c r="L15" s="15">
        <v>24187840000</v>
      </c>
      <c r="M15" s="15">
        <v>22407396000</v>
      </c>
      <c r="N15" s="15">
        <v>21701670000</v>
      </c>
      <c r="O15" s="15">
        <v>20621463000</v>
      </c>
    </row>
    <row r="16" spans="1:15" x14ac:dyDescent="0.25">
      <c r="A16" s="27" t="s">
        <v>47</v>
      </c>
      <c r="B16" s="15">
        <v>28686083000</v>
      </c>
      <c r="C16" s="15">
        <v>32427444000</v>
      </c>
      <c r="D16" s="15">
        <v>42769378000</v>
      </c>
      <c r="E16" s="15">
        <v>51074586000</v>
      </c>
      <c r="F16" s="15">
        <v>84356933000</v>
      </c>
      <c r="G16" s="33">
        <v>87596927000</v>
      </c>
      <c r="H16" s="15">
        <v>123510788000</v>
      </c>
      <c r="I16" s="15">
        <v>96336792000</v>
      </c>
      <c r="J16" s="15">
        <v>107299569000</v>
      </c>
      <c r="K16" s="15">
        <v>98565797000</v>
      </c>
      <c r="L16" s="15">
        <v>101021018000</v>
      </c>
      <c r="M16" s="15">
        <v>134941483000</v>
      </c>
      <c r="N16" s="15">
        <v>183887230000</v>
      </c>
      <c r="O16" s="15">
        <v>209624216000</v>
      </c>
    </row>
    <row r="17" spans="1:15" x14ac:dyDescent="0.25">
      <c r="A17" s="27" t="s">
        <v>48</v>
      </c>
      <c r="B17" s="15" t="s">
        <v>423</v>
      </c>
      <c r="C17" s="15" t="s">
        <v>423</v>
      </c>
      <c r="D17" s="15" t="s">
        <v>423</v>
      </c>
      <c r="E17" s="15" t="s">
        <v>423</v>
      </c>
      <c r="F17" s="15" t="s">
        <v>423</v>
      </c>
      <c r="G17" s="33" t="s">
        <v>423</v>
      </c>
      <c r="H17" s="15" t="s">
        <v>423</v>
      </c>
      <c r="I17" s="15" t="s">
        <v>423</v>
      </c>
      <c r="J17" s="15" t="s">
        <v>423</v>
      </c>
      <c r="K17" s="15" t="s">
        <v>423</v>
      </c>
      <c r="L17" s="15">
        <v>865353000</v>
      </c>
      <c r="M17" s="15">
        <v>656477000</v>
      </c>
      <c r="N17" s="15">
        <v>942351000</v>
      </c>
      <c r="O17" s="15">
        <v>1501726000</v>
      </c>
    </row>
    <row r="18" spans="1:15" x14ac:dyDescent="0.25">
      <c r="A18" s="27" t="s">
        <v>192</v>
      </c>
      <c r="B18" s="15" t="s">
        <v>423</v>
      </c>
      <c r="C18" s="15" t="s">
        <v>423</v>
      </c>
      <c r="D18" s="15" t="s">
        <v>423</v>
      </c>
      <c r="E18" s="15" t="s">
        <v>423</v>
      </c>
      <c r="F18" s="15" t="s">
        <v>423</v>
      </c>
      <c r="G18" s="33" t="s">
        <v>423</v>
      </c>
      <c r="H18" s="15" t="s">
        <v>423</v>
      </c>
      <c r="I18" s="15">
        <v>3533400000</v>
      </c>
      <c r="J18" s="15">
        <v>5372343000</v>
      </c>
      <c r="K18" s="15">
        <v>7073207000</v>
      </c>
      <c r="L18" s="15">
        <v>9865120000</v>
      </c>
      <c r="M18" s="15">
        <v>9350083000</v>
      </c>
      <c r="N18" s="15">
        <v>7581927000</v>
      </c>
      <c r="O18" s="15">
        <v>8289778000</v>
      </c>
    </row>
    <row r="19" spans="1:15" x14ac:dyDescent="0.25">
      <c r="A19" s="27" t="s">
        <v>49</v>
      </c>
      <c r="B19" s="15">
        <v>65601956000</v>
      </c>
      <c r="C19" s="15">
        <v>86853516000</v>
      </c>
      <c r="D19" s="15">
        <v>92879820000</v>
      </c>
      <c r="E19" s="15">
        <v>91164442000</v>
      </c>
      <c r="F19" s="15">
        <v>100295430000</v>
      </c>
      <c r="G19" s="33">
        <v>104566889000</v>
      </c>
      <c r="H19" s="15">
        <v>124229290000</v>
      </c>
      <c r="I19" s="15">
        <v>148037078000</v>
      </c>
      <c r="J19" s="15">
        <v>170763865000</v>
      </c>
      <c r="K19" s="15">
        <v>228714956000</v>
      </c>
      <c r="L19" s="15">
        <v>239843456000</v>
      </c>
      <c r="M19" s="15">
        <v>247506295000</v>
      </c>
      <c r="N19" s="15">
        <v>249448881000</v>
      </c>
      <c r="O19" s="15">
        <v>253404249000</v>
      </c>
    </row>
    <row r="20" spans="1:15" x14ac:dyDescent="0.25">
      <c r="A20" s="27" t="s">
        <v>50</v>
      </c>
      <c r="B20" s="15">
        <v>6426299000</v>
      </c>
      <c r="C20" s="15">
        <v>7152031000</v>
      </c>
      <c r="D20" s="15">
        <v>8656728000</v>
      </c>
      <c r="E20" s="15">
        <v>10193420000</v>
      </c>
      <c r="F20" s="15">
        <v>10903778000</v>
      </c>
      <c r="G20" s="33">
        <v>11325550000</v>
      </c>
      <c r="H20" s="15">
        <v>12966075000</v>
      </c>
      <c r="I20" s="15">
        <v>15579477000</v>
      </c>
      <c r="J20" s="15">
        <v>18465223000</v>
      </c>
      <c r="K20" s="15">
        <v>21606856000</v>
      </c>
      <c r="L20" s="15">
        <v>22025305000</v>
      </c>
      <c r="M20" s="15">
        <v>23097837000</v>
      </c>
      <c r="N20" s="15">
        <v>25247189000</v>
      </c>
      <c r="O20" s="15">
        <v>28604887000</v>
      </c>
    </row>
    <row r="21" spans="1:15" x14ac:dyDescent="0.25">
      <c r="A21" s="27" t="s">
        <v>51</v>
      </c>
      <c r="B21" s="15">
        <v>6421359000</v>
      </c>
      <c r="C21" s="15">
        <v>6390368000</v>
      </c>
      <c r="D21" s="15">
        <v>6988041000</v>
      </c>
      <c r="E21" s="15">
        <v>7834074000</v>
      </c>
      <c r="F21" s="15">
        <v>12177273000</v>
      </c>
      <c r="G21" s="33">
        <v>11550153000</v>
      </c>
      <c r="H21" s="15">
        <v>18271757000</v>
      </c>
      <c r="I21" s="15">
        <v>11438733000</v>
      </c>
      <c r="J21" s="15">
        <v>11140284000</v>
      </c>
      <c r="K21" s="15">
        <v>16362936000</v>
      </c>
      <c r="L21" s="15">
        <v>17423259000</v>
      </c>
      <c r="M21" s="15">
        <v>36606985000</v>
      </c>
      <c r="N21" s="15">
        <v>50761181000</v>
      </c>
      <c r="O21" s="15">
        <v>46631922000</v>
      </c>
    </row>
    <row r="22" spans="1:15" x14ac:dyDescent="0.25">
      <c r="A22" s="27" t="s">
        <v>398</v>
      </c>
      <c r="B22" s="15" t="s">
        <v>423</v>
      </c>
      <c r="C22" s="15" t="s">
        <v>423</v>
      </c>
      <c r="D22" s="15" t="s">
        <v>423</v>
      </c>
      <c r="E22" s="15" t="s">
        <v>423</v>
      </c>
      <c r="F22" s="15" t="s">
        <v>423</v>
      </c>
      <c r="G22" s="33" t="s">
        <v>423</v>
      </c>
      <c r="H22" s="15" t="s">
        <v>423</v>
      </c>
      <c r="I22" s="15" t="s">
        <v>423</v>
      </c>
      <c r="J22" s="15" t="s">
        <v>423</v>
      </c>
      <c r="K22" s="15" t="s">
        <v>423</v>
      </c>
      <c r="L22" s="15" t="s">
        <v>423</v>
      </c>
      <c r="M22" s="15" t="s">
        <v>423</v>
      </c>
      <c r="N22" s="15" t="s">
        <v>423</v>
      </c>
      <c r="O22" s="15">
        <v>15894276000</v>
      </c>
    </row>
    <row r="23" spans="1:15" x14ac:dyDescent="0.25">
      <c r="A23" s="27" t="s">
        <v>52</v>
      </c>
      <c r="B23" s="15">
        <v>57670254000</v>
      </c>
      <c r="C23" s="15">
        <v>104504921000</v>
      </c>
      <c r="D23" s="15">
        <v>106905022000</v>
      </c>
      <c r="E23" s="15">
        <v>80240311000</v>
      </c>
      <c r="F23" s="15">
        <v>82265071000</v>
      </c>
      <c r="G23" s="33">
        <v>99924639000</v>
      </c>
      <c r="H23" s="15">
        <v>117521116000</v>
      </c>
      <c r="I23" s="15">
        <v>137182823000</v>
      </c>
      <c r="J23" s="15">
        <v>149698732000</v>
      </c>
      <c r="K23" s="15">
        <v>186222193000</v>
      </c>
      <c r="L23" s="15">
        <v>191744253000</v>
      </c>
      <c r="M23" s="15">
        <v>205471178000</v>
      </c>
      <c r="N23" s="15">
        <v>220487738000</v>
      </c>
      <c r="O23" s="15">
        <v>204566332000</v>
      </c>
    </row>
    <row r="24" spans="1:15" x14ac:dyDescent="0.25">
      <c r="A24" s="27" t="s">
        <v>53</v>
      </c>
      <c r="B24" s="15">
        <v>126930988000</v>
      </c>
      <c r="C24" s="15">
        <v>100826083000</v>
      </c>
      <c r="D24" s="15">
        <v>109833405000</v>
      </c>
      <c r="E24" s="15">
        <v>155517533000</v>
      </c>
      <c r="F24" s="15">
        <v>206634047000</v>
      </c>
      <c r="G24" s="33">
        <v>290470888000</v>
      </c>
      <c r="H24" s="15">
        <v>384287164000</v>
      </c>
      <c r="I24" s="15">
        <v>454721013000</v>
      </c>
      <c r="J24" s="15">
        <v>637864483000</v>
      </c>
      <c r="K24" s="18">
        <f>549390514000-95374241000</f>
        <v>454016273000</v>
      </c>
      <c r="L24" s="15">
        <v>580886011000</v>
      </c>
      <c r="M24" s="15">
        <v>694822718000</v>
      </c>
      <c r="N24" s="15">
        <v>785725522000</v>
      </c>
      <c r="O24" s="15">
        <v>893121040000</v>
      </c>
    </row>
    <row r="25" spans="1:15" x14ac:dyDescent="0.25">
      <c r="A25" s="27" t="s">
        <v>54</v>
      </c>
      <c r="B25" s="15">
        <v>5233936000</v>
      </c>
      <c r="C25" s="15">
        <v>5989859000</v>
      </c>
      <c r="D25" s="15">
        <v>9139458000</v>
      </c>
      <c r="E25" s="15">
        <v>9915265000</v>
      </c>
      <c r="F25" s="15">
        <v>11928821000</v>
      </c>
      <c r="G25" s="33">
        <v>17577814000</v>
      </c>
      <c r="H25" s="15">
        <v>18029275000</v>
      </c>
      <c r="I25" s="15">
        <v>20773016000</v>
      </c>
      <c r="J25" s="15">
        <v>21020142000</v>
      </c>
      <c r="K25" s="15">
        <v>20018936000</v>
      </c>
      <c r="L25" s="15">
        <v>20274130000</v>
      </c>
      <c r="M25" s="15">
        <v>24916023000</v>
      </c>
      <c r="N25" s="15">
        <v>23985182000</v>
      </c>
      <c r="O25" s="15">
        <v>24531730000</v>
      </c>
    </row>
    <row r="26" spans="1:15" x14ac:dyDescent="0.25">
      <c r="A26" s="27" t="s">
        <v>55</v>
      </c>
      <c r="B26" s="15">
        <v>15314440000</v>
      </c>
      <c r="C26" s="15">
        <v>34254658000</v>
      </c>
      <c r="D26" s="15">
        <v>48772175000</v>
      </c>
      <c r="E26" s="15">
        <v>56333858000</v>
      </c>
      <c r="F26" s="15">
        <v>83304463000</v>
      </c>
      <c r="G26" s="33">
        <v>108077730000</v>
      </c>
      <c r="H26" s="15">
        <v>110816621000</v>
      </c>
      <c r="I26" s="15">
        <v>128301467000</v>
      </c>
      <c r="J26" s="15">
        <v>141814436000</v>
      </c>
      <c r="K26" s="15">
        <v>141164046000</v>
      </c>
      <c r="L26" s="15">
        <v>163811376000</v>
      </c>
      <c r="M26" s="15">
        <v>176659841000</v>
      </c>
      <c r="N26" s="15">
        <v>204758666000</v>
      </c>
      <c r="O26" s="15">
        <v>199256638000</v>
      </c>
    </row>
    <row r="27" spans="1:15" x14ac:dyDescent="0.25">
      <c r="A27" s="27" t="s">
        <v>56</v>
      </c>
      <c r="B27" s="15">
        <v>1584593000</v>
      </c>
      <c r="C27" s="15">
        <v>1431532000</v>
      </c>
      <c r="D27" s="15">
        <v>1631763000</v>
      </c>
      <c r="E27" s="15">
        <v>2783546000</v>
      </c>
      <c r="F27" s="15">
        <v>1994061000</v>
      </c>
      <c r="G27" s="33">
        <v>2478718000</v>
      </c>
      <c r="H27" s="15">
        <v>3619744000</v>
      </c>
      <c r="I27" s="15">
        <v>2529472000</v>
      </c>
      <c r="J27" s="15">
        <v>3483747000</v>
      </c>
      <c r="K27" s="15">
        <v>3380794000</v>
      </c>
      <c r="L27" s="15">
        <v>4010984000</v>
      </c>
      <c r="M27" s="15">
        <v>3079937000</v>
      </c>
      <c r="N27" s="15">
        <v>2741910000</v>
      </c>
      <c r="O27" s="15">
        <v>3731984000</v>
      </c>
    </row>
    <row r="28" spans="1:15" x14ac:dyDescent="0.25">
      <c r="A28" s="27" t="s">
        <v>57</v>
      </c>
      <c r="B28" s="15">
        <v>2443734000</v>
      </c>
      <c r="C28" s="15">
        <v>2488626000</v>
      </c>
      <c r="D28" s="15">
        <v>2604563000</v>
      </c>
      <c r="E28" s="15">
        <v>3544400000</v>
      </c>
      <c r="F28" s="15">
        <v>4406338000</v>
      </c>
      <c r="G28" s="33">
        <v>3734308000</v>
      </c>
      <c r="H28" s="15">
        <v>4189316000</v>
      </c>
      <c r="I28" s="15">
        <v>4676881000</v>
      </c>
      <c r="J28" s="15">
        <v>5861839000</v>
      </c>
      <c r="K28" s="15">
        <v>18703162000</v>
      </c>
      <c r="L28" s="15">
        <v>20955123000</v>
      </c>
      <c r="M28" s="15">
        <v>21427852000</v>
      </c>
      <c r="N28" s="15">
        <v>21943888000</v>
      </c>
      <c r="O28" s="15">
        <v>6327029000</v>
      </c>
    </row>
    <row r="29" spans="1:15" x14ac:dyDescent="0.25">
      <c r="A29" s="27" t="s">
        <v>58</v>
      </c>
      <c r="B29" s="15">
        <v>16577036000</v>
      </c>
      <c r="C29" s="15">
        <v>31185088000</v>
      </c>
      <c r="D29" s="15">
        <v>33242378000</v>
      </c>
      <c r="E29" s="15">
        <v>34185121000</v>
      </c>
      <c r="F29" s="15">
        <v>45461306000</v>
      </c>
      <c r="G29" s="33">
        <v>52874342000</v>
      </c>
      <c r="H29" s="15">
        <v>42680486000</v>
      </c>
      <c r="I29" s="15">
        <v>53346526000</v>
      </c>
      <c r="J29" s="15">
        <v>66339817000</v>
      </c>
      <c r="K29" s="15">
        <v>67669297000</v>
      </c>
      <c r="L29" s="15">
        <v>99395428000</v>
      </c>
      <c r="M29" s="15">
        <v>87445664000</v>
      </c>
      <c r="N29" s="15">
        <v>75247732000</v>
      </c>
      <c r="O29" s="15">
        <v>105530385000</v>
      </c>
    </row>
    <row r="30" spans="1:15" x14ac:dyDescent="0.25">
      <c r="A30" s="27" t="s">
        <v>59</v>
      </c>
      <c r="B30" s="15">
        <v>4014802000</v>
      </c>
      <c r="C30" s="15">
        <v>2100550000</v>
      </c>
      <c r="D30" s="15">
        <v>2836893000</v>
      </c>
      <c r="E30" s="15">
        <v>4959736000</v>
      </c>
      <c r="F30" s="15">
        <v>3904430000</v>
      </c>
      <c r="G30" s="33">
        <v>6272780000</v>
      </c>
      <c r="H30" s="15">
        <v>5637609000</v>
      </c>
      <c r="I30" s="15">
        <v>5286633000</v>
      </c>
      <c r="J30" s="15">
        <v>8929242000</v>
      </c>
      <c r="K30" s="15">
        <v>8478646000</v>
      </c>
      <c r="L30" s="15">
        <v>11905725000</v>
      </c>
      <c r="M30" s="15">
        <v>11175096000</v>
      </c>
      <c r="N30" s="15">
        <v>13615982000</v>
      </c>
      <c r="O30" s="15">
        <v>12961084000</v>
      </c>
    </row>
    <row r="31" spans="1:15" x14ac:dyDescent="0.25">
      <c r="A31" s="27" t="s">
        <v>60</v>
      </c>
      <c r="B31" s="15">
        <v>1119487000</v>
      </c>
      <c r="C31" s="15">
        <v>929598000</v>
      </c>
      <c r="D31" s="15">
        <v>997439000</v>
      </c>
      <c r="E31" s="15">
        <v>1252238000</v>
      </c>
      <c r="F31" s="15">
        <v>1128359000</v>
      </c>
      <c r="G31" s="33">
        <v>1111145000</v>
      </c>
      <c r="H31" s="15">
        <v>1201666000</v>
      </c>
      <c r="I31" s="15">
        <v>1322735000</v>
      </c>
      <c r="J31" s="15">
        <v>1380993000</v>
      </c>
      <c r="K31" s="15">
        <v>1455355000</v>
      </c>
      <c r="L31" s="15">
        <v>1693882000</v>
      </c>
      <c r="M31" s="15">
        <v>1549495000</v>
      </c>
      <c r="N31" s="15">
        <v>1946714000</v>
      </c>
      <c r="O31" s="15">
        <v>1080069000</v>
      </c>
    </row>
    <row r="32" spans="1:15" x14ac:dyDescent="0.25">
      <c r="A32" s="27" t="s">
        <v>61</v>
      </c>
      <c r="B32" s="15">
        <v>5498835000</v>
      </c>
      <c r="C32" s="15">
        <v>4410446000</v>
      </c>
      <c r="D32" s="15">
        <v>6700992000</v>
      </c>
      <c r="E32" s="15">
        <v>9455661000</v>
      </c>
      <c r="F32" s="15">
        <v>13755995000</v>
      </c>
      <c r="G32" s="33">
        <v>10583698000</v>
      </c>
      <c r="H32" s="15">
        <v>14496944000</v>
      </c>
      <c r="I32" s="15">
        <v>43399997000</v>
      </c>
      <c r="J32" s="15">
        <v>74758961000</v>
      </c>
      <c r="K32" s="15">
        <v>66509258000</v>
      </c>
      <c r="L32" s="15">
        <v>59382280000</v>
      </c>
      <c r="M32" s="15">
        <v>64766746000</v>
      </c>
      <c r="N32" s="15">
        <v>45303798000</v>
      </c>
      <c r="O32" s="15">
        <v>48642704000</v>
      </c>
    </row>
    <row r="33" spans="1:15" x14ac:dyDescent="0.25">
      <c r="A33" s="27" t="s">
        <v>155</v>
      </c>
      <c r="B33" s="15">
        <v>9285089000</v>
      </c>
      <c r="C33" s="15">
        <v>11179638000</v>
      </c>
      <c r="D33" s="15">
        <v>11717707000</v>
      </c>
      <c r="E33" s="15">
        <v>13172022000</v>
      </c>
      <c r="F33" s="15">
        <v>19615029000</v>
      </c>
      <c r="G33" s="33">
        <v>24299773000</v>
      </c>
      <c r="H33" s="15">
        <v>28492010000</v>
      </c>
      <c r="I33" s="15">
        <v>32261846000</v>
      </c>
      <c r="J33" s="15">
        <v>33056999000</v>
      </c>
      <c r="K33" s="15">
        <v>31117016000</v>
      </c>
      <c r="L33" s="15" t="s">
        <v>423</v>
      </c>
      <c r="M33" s="15" t="s">
        <v>423</v>
      </c>
      <c r="N33" s="15" t="s">
        <v>423</v>
      </c>
      <c r="O33" s="15" t="s">
        <v>423</v>
      </c>
    </row>
    <row r="34" spans="1:15" x14ac:dyDescent="0.25">
      <c r="A34" s="27" t="s">
        <v>62</v>
      </c>
      <c r="B34" s="15">
        <v>1300000</v>
      </c>
      <c r="C34" s="15">
        <v>2185000</v>
      </c>
      <c r="D34" s="15">
        <v>2137000</v>
      </c>
      <c r="E34" s="15">
        <v>2137000</v>
      </c>
      <c r="F34" s="15">
        <v>4167000</v>
      </c>
      <c r="G34" s="33">
        <v>2897000</v>
      </c>
      <c r="H34" s="15">
        <v>2883000</v>
      </c>
      <c r="I34" s="15">
        <v>3335000</v>
      </c>
      <c r="J34" s="15">
        <v>3609000</v>
      </c>
      <c r="K34" s="15">
        <v>3755000</v>
      </c>
      <c r="L34" s="15">
        <v>4361000</v>
      </c>
      <c r="M34" s="15">
        <v>3860000</v>
      </c>
      <c r="N34" s="15">
        <v>3983000</v>
      </c>
      <c r="O34" s="15">
        <v>2879000</v>
      </c>
    </row>
    <row r="35" spans="1:15" x14ac:dyDescent="0.25">
      <c r="A35" s="27" t="s">
        <v>63</v>
      </c>
      <c r="B35" s="15">
        <v>12662661000</v>
      </c>
      <c r="C35" s="15">
        <v>13621518000</v>
      </c>
      <c r="D35" s="15">
        <v>15075891000</v>
      </c>
      <c r="E35" s="15">
        <v>17006107000</v>
      </c>
      <c r="F35" s="15">
        <v>18559816000</v>
      </c>
      <c r="G35" s="33">
        <v>20260782000</v>
      </c>
      <c r="H35" s="15">
        <v>26007288000</v>
      </c>
      <c r="I35" s="15">
        <v>31851121000</v>
      </c>
      <c r="J35" s="15">
        <v>34363599000</v>
      </c>
      <c r="K35" s="15">
        <v>38459145000</v>
      </c>
      <c r="L35" s="15">
        <v>40171621000</v>
      </c>
      <c r="M35" s="15">
        <v>44108899000</v>
      </c>
      <c r="N35" s="15">
        <v>45735018000</v>
      </c>
      <c r="O35" s="15">
        <v>53595176000</v>
      </c>
    </row>
    <row r="36" spans="1:15" x14ac:dyDescent="0.25">
      <c r="A36" s="27" t="s">
        <v>64</v>
      </c>
      <c r="B36" s="15">
        <v>610506000</v>
      </c>
      <c r="C36" s="15">
        <v>666852000</v>
      </c>
      <c r="D36" s="15">
        <v>777248000</v>
      </c>
      <c r="E36" s="15">
        <v>934679000</v>
      </c>
      <c r="F36" s="15">
        <v>1213353000</v>
      </c>
      <c r="G36" s="33">
        <v>1114273000</v>
      </c>
      <c r="H36" s="15">
        <v>1254964000</v>
      </c>
      <c r="I36" s="15">
        <v>1340944000</v>
      </c>
      <c r="J36" s="15">
        <v>1561560000</v>
      </c>
      <c r="K36" s="15">
        <v>1801810000</v>
      </c>
      <c r="L36" s="15">
        <v>1692115000</v>
      </c>
      <c r="M36" s="15">
        <v>1780305000</v>
      </c>
      <c r="N36" s="15">
        <v>1866678000</v>
      </c>
      <c r="O36" s="15">
        <v>2045591000</v>
      </c>
    </row>
    <row r="37" spans="1:15" x14ac:dyDescent="0.25">
      <c r="A37" s="27" t="s">
        <v>65</v>
      </c>
      <c r="B37" s="15">
        <v>3825293000</v>
      </c>
      <c r="C37" s="15">
        <v>4149634000</v>
      </c>
      <c r="D37" s="15">
        <v>6634662000</v>
      </c>
      <c r="E37" s="15">
        <v>7645389000</v>
      </c>
      <c r="F37" s="15">
        <v>7969497000</v>
      </c>
      <c r="G37" s="33">
        <v>7754238000</v>
      </c>
      <c r="H37" s="15">
        <v>8929092000</v>
      </c>
      <c r="I37" s="15">
        <v>10113277000</v>
      </c>
      <c r="J37" s="15">
        <v>11228352000</v>
      </c>
      <c r="K37" s="15">
        <v>11925988000</v>
      </c>
      <c r="L37" s="15">
        <v>12463539000</v>
      </c>
      <c r="M37" s="15">
        <v>13415156000</v>
      </c>
      <c r="N37" s="15">
        <v>13991437000</v>
      </c>
      <c r="O37" s="15">
        <v>13318049000</v>
      </c>
    </row>
    <row r="38" spans="1:15" x14ac:dyDescent="0.25">
      <c r="A38" s="27" t="s">
        <v>66</v>
      </c>
      <c r="B38" s="15">
        <v>10432683000</v>
      </c>
      <c r="C38" s="15">
        <v>2255445000</v>
      </c>
      <c r="D38" s="15">
        <v>10026978000</v>
      </c>
      <c r="E38" s="15">
        <v>8265743000</v>
      </c>
      <c r="F38" s="15">
        <v>2735321000</v>
      </c>
      <c r="G38" s="33">
        <v>16814910000</v>
      </c>
      <c r="H38" s="15">
        <v>16004848000</v>
      </c>
      <c r="I38" s="15">
        <v>3117137000</v>
      </c>
      <c r="J38" s="15">
        <v>15932547000</v>
      </c>
      <c r="K38" s="15">
        <v>10178729000</v>
      </c>
      <c r="L38" s="15">
        <v>3838206000</v>
      </c>
      <c r="M38" s="15">
        <v>14594897000</v>
      </c>
      <c r="N38" s="15">
        <v>26697689000</v>
      </c>
      <c r="O38" s="15">
        <v>5737340000</v>
      </c>
    </row>
    <row r="39" spans="1:15" x14ac:dyDescent="0.25">
      <c r="A39" s="27" t="s">
        <v>67</v>
      </c>
      <c r="B39" s="15">
        <v>1064270000</v>
      </c>
      <c r="C39" s="15">
        <v>1031901000</v>
      </c>
      <c r="D39" s="15">
        <v>1308746000</v>
      </c>
      <c r="E39" s="15">
        <v>1666400000</v>
      </c>
      <c r="F39" s="15">
        <v>1732334000</v>
      </c>
      <c r="G39" s="33">
        <v>1821694000</v>
      </c>
      <c r="H39" s="15">
        <v>2001880000</v>
      </c>
      <c r="I39" s="15">
        <v>2221859000</v>
      </c>
      <c r="J39" s="15">
        <v>2650851000</v>
      </c>
      <c r="K39" s="15">
        <v>4585158000</v>
      </c>
      <c r="L39" s="15">
        <v>4046726000</v>
      </c>
      <c r="M39" s="15">
        <v>4556158000</v>
      </c>
      <c r="N39" s="15">
        <v>4714213000</v>
      </c>
      <c r="O39" s="15">
        <v>4721331000</v>
      </c>
    </row>
    <row r="40" spans="1:15" x14ac:dyDescent="0.25">
      <c r="A40" s="27" t="s">
        <v>68</v>
      </c>
      <c r="B40" s="15">
        <v>285889000</v>
      </c>
      <c r="C40" s="15">
        <v>266900000</v>
      </c>
      <c r="D40" s="15">
        <v>273100000</v>
      </c>
      <c r="E40" s="15">
        <v>298188000</v>
      </c>
      <c r="F40" s="15">
        <v>326923000</v>
      </c>
      <c r="G40" s="33">
        <v>355101000</v>
      </c>
      <c r="H40" s="15">
        <v>439671000</v>
      </c>
      <c r="I40" s="15">
        <v>724868000</v>
      </c>
      <c r="J40" s="15">
        <v>695504000</v>
      </c>
      <c r="K40" s="15">
        <v>830996000</v>
      </c>
      <c r="L40" s="15">
        <v>923638000</v>
      </c>
      <c r="M40" s="15">
        <v>922412000</v>
      </c>
      <c r="N40" s="15">
        <v>957490000</v>
      </c>
      <c r="O40" s="15">
        <v>993921000</v>
      </c>
    </row>
    <row r="41" spans="1:15" x14ac:dyDescent="0.25">
      <c r="A41" s="37" t="s">
        <v>471</v>
      </c>
      <c r="B41" s="16">
        <f>SUM(B42:B58)</f>
        <v>353404038000</v>
      </c>
      <c r="C41" s="16">
        <f>SUM(C42:C58)</f>
        <v>232498150000</v>
      </c>
      <c r="D41" s="16">
        <f>SUM(D42:D58)</f>
        <v>376274115000</v>
      </c>
      <c r="E41" s="16">
        <f>SUM(E42:E58)</f>
        <v>385473395000</v>
      </c>
      <c r="F41" s="16">
        <v>422473394000</v>
      </c>
      <c r="G41" s="32">
        <v>491785291000</v>
      </c>
      <c r="H41" s="16">
        <v>475787555000</v>
      </c>
      <c r="I41" s="16">
        <v>530689499000</v>
      </c>
      <c r="J41" s="16">
        <v>566810714000</v>
      </c>
      <c r="K41" s="38">
        <v>623448872000</v>
      </c>
      <c r="L41" s="16">
        <v>684202437000</v>
      </c>
      <c r="M41" s="16">
        <v>617121435000</v>
      </c>
      <c r="N41" s="16">
        <v>708963543000</v>
      </c>
      <c r="O41" s="16">
        <v>1320633732000</v>
      </c>
    </row>
    <row r="42" spans="1:15" x14ac:dyDescent="0.25">
      <c r="A42" s="27" t="s">
        <v>570</v>
      </c>
      <c r="B42" s="15">
        <v>24283363000</v>
      </c>
      <c r="C42" s="15">
        <v>10689907000</v>
      </c>
      <c r="D42" s="15">
        <v>21576603000</v>
      </c>
      <c r="E42" s="15">
        <v>44664500000</v>
      </c>
      <c r="F42" s="15">
        <v>46255210000</v>
      </c>
      <c r="G42" s="33">
        <v>62483680000</v>
      </c>
      <c r="H42" s="15">
        <v>103453120000</v>
      </c>
      <c r="I42" s="15">
        <v>137758229000</v>
      </c>
      <c r="J42" s="15">
        <v>178768208000</v>
      </c>
      <c r="K42" s="15">
        <v>187061236000</v>
      </c>
      <c r="L42" s="15">
        <v>195985777000</v>
      </c>
      <c r="M42" s="15">
        <v>148188598000</v>
      </c>
      <c r="N42" s="15">
        <v>160299824000</v>
      </c>
      <c r="O42" s="15">
        <v>183448756000</v>
      </c>
    </row>
    <row r="43" spans="1:15" x14ac:dyDescent="0.25">
      <c r="A43" s="27" t="s">
        <v>571</v>
      </c>
      <c r="B43" s="15">
        <v>31686615000</v>
      </c>
      <c r="C43" s="15">
        <v>13257391000</v>
      </c>
      <c r="D43" s="15">
        <v>18303490000</v>
      </c>
      <c r="E43" s="15">
        <v>17529452000</v>
      </c>
      <c r="F43" s="15">
        <v>19588843000</v>
      </c>
      <c r="G43" s="33">
        <v>33471298000</v>
      </c>
      <c r="H43" s="15">
        <v>57203886000</v>
      </c>
      <c r="I43" s="15">
        <v>73156601000</v>
      </c>
      <c r="J43" s="15">
        <v>58401396000</v>
      </c>
      <c r="K43" s="15">
        <v>63721086000</v>
      </c>
      <c r="L43" s="15">
        <v>70139612000</v>
      </c>
      <c r="M43" s="15">
        <v>77450011000</v>
      </c>
      <c r="N43" s="15">
        <v>58361514000</v>
      </c>
      <c r="O43" s="15">
        <v>65723826000</v>
      </c>
    </row>
    <row r="44" spans="1:15" x14ac:dyDescent="0.25">
      <c r="A44" s="27" t="s">
        <v>1128</v>
      </c>
      <c r="B44" s="15">
        <v>2000000000</v>
      </c>
      <c r="C44" s="15">
        <v>5000000000</v>
      </c>
      <c r="D44" s="15">
        <v>7500000000</v>
      </c>
      <c r="E44" s="15">
        <v>7500000000</v>
      </c>
      <c r="F44" s="15">
        <v>13000000000</v>
      </c>
      <c r="G44" s="33">
        <v>14000000000</v>
      </c>
      <c r="H44" s="15">
        <v>38895531000</v>
      </c>
      <c r="I44" s="15">
        <v>15755000000</v>
      </c>
      <c r="J44" s="15">
        <v>19600000000</v>
      </c>
      <c r="K44" s="15">
        <v>20000000000</v>
      </c>
      <c r="L44" s="15">
        <v>16000000000</v>
      </c>
      <c r="M44" s="15">
        <v>20000000000</v>
      </c>
      <c r="N44" s="15">
        <v>20000000000</v>
      </c>
      <c r="O44" s="15">
        <v>20500000000</v>
      </c>
    </row>
    <row r="45" spans="1:15" x14ac:dyDescent="0.25">
      <c r="A45" s="27" t="s">
        <v>572</v>
      </c>
      <c r="B45" s="15">
        <v>800000000</v>
      </c>
      <c r="C45" s="15">
        <v>1000000000</v>
      </c>
      <c r="D45" s="15">
        <v>1000000000</v>
      </c>
      <c r="E45" s="15">
        <v>1000000000</v>
      </c>
      <c r="F45" s="15">
        <v>1000000000</v>
      </c>
      <c r="G45" s="33">
        <v>2000000000</v>
      </c>
      <c r="H45" s="15">
        <v>2500000000</v>
      </c>
      <c r="I45" s="15">
        <v>5500000000</v>
      </c>
      <c r="J45" s="15">
        <v>13000000000</v>
      </c>
      <c r="K45" s="15">
        <v>13000000000</v>
      </c>
      <c r="L45" s="15">
        <v>13000000000</v>
      </c>
      <c r="M45" s="15">
        <v>13000000000</v>
      </c>
      <c r="N45" s="15">
        <v>7000000000</v>
      </c>
      <c r="O45" s="15">
        <v>13000000000</v>
      </c>
    </row>
    <row r="46" spans="1:15" x14ac:dyDescent="0.25">
      <c r="A46" s="27" t="s">
        <v>573</v>
      </c>
      <c r="B46" s="15">
        <v>74167442000</v>
      </c>
      <c r="C46" s="15">
        <v>70657540000</v>
      </c>
      <c r="D46" s="15">
        <v>109296738000</v>
      </c>
      <c r="E46" s="15">
        <v>69089206000</v>
      </c>
      <c r="F46" s="15">
        <v>53535086000</v>
      </c>
      <c r="G46" s="33">
        <v>117381083000</v>
      </c>
      <c r="H46" s="15">
        <v>96261997000</v>
      </c>
      <c r="I46" s="15">
        <v>89101603000</v>
      </c>
      <c r="J46" s="15">
        <v>99446295000</v>
      </c>
      <c r="K46" s="15">
        <v>35529267000</v>
      </c>
      <c r="L46" s="15">
        <v>56578765000</v>
      </c>
      <c r="M46" s="15">
        <v>29273591000</v>
      </c>
      <c r="N46" s="15">
        <v>27718939000</v>
      </c>
      <c r="O46" s="15">
        <v>26641479000</v>
      </c>
    </row>
    <row r="47" spans="1:15" x14ac:dyDescent="0.25">
      <c r="A47" s="27" t="s">
        <v>574</v>
      </c>
      <c r="B47" s="15">
        <v>79964246000</v>
      </c>
      <c r="C47" s="15">
        <v>35000000000</v>
      </c>
      <c r="D47" s="15">
        <v>34437891000</v>
      </c>
      <c r="E47" s="15">
        <v>98715143000</v>
      </c>
      <c r="F47" s="15">
        <v>120495952000</v>
      </c>
      <c r="G47" s="33">
        <v>126668501000</v>
      </c>
      <c r="H47" s="15">
        <v>109973021000</v>
      </c>
      <c r="I47" s="15">
        <v>141918066000</v>
      </c>
      <c r="J47" s="15">
        <v>122254815000</v>
      </c>
      <c r="K47" s="15">
        <v>117001503000</v>
      </c>
      <c r="L47" s="15">
        <v>116194791000</v>
      </c>
      <c r="M47" s="15">
        <v>152893651000</v>
      </c>
      <c r="N47" s="15">
        <v>183944069000</v>
      </c>
      <c r="O47" s="15">
        <v>176657191000</v>
      </c>
    </row>
    <row r="48" spans="1:15" x14ac:dyDescent="0.25">
      <c r="A48" s="27" t="s">
        <v>1099</v>
      </c>
      <c r="B48" s="15">
        <v>5000000000</v>
      </c>
      <c r="C48" s="15" t="s">
        <v>423</v>
      </c>
      <c r="D48" s="15" t="s">
        <v>423</v>
      </c>
      <c r="E48" s="15" t="s">
        <v>423</v>
      </c>
      <c r="F48" s="15" t="s">
        <v>423</v>
      </c>
      <c r="G48" s="33" t="s">
        <v>423</v>
      </c>
      <c r="H48" s="15" t="s">
        <v>423</v>
      </c>
      <c r="I48" s="15" t="s">
        <v>423</v>
      </c>
      <c r="J48" s="15" t="s">
        <v>423</v>
      </c>
      <c r="K48" s="15" t="s">
        <v>423</v>
      </c>
      <c r="L48" s="15" t="s">
        <v>423</v>
      </c>
      <c r="M48" s="15" t="s">
        <v>423</v>
      </c>
      <c r="N48" s="15" t="s">
        <v>423</v>
      </c>
      <c r="O48" s="15">
        <v>27500000000</v>
      </c>
    </row>
    <row r="49" spans="1:15" x14ac:dyDescent="0.25">
      <c r="A49" s="27" t="s">
        <v>1123</v>
      </c>
      <c r="B49" s="15">
        <v>1000000000</v>
      </c>
      <c r="C49" s="15">
        <v>1190000000</v>
      </c>
      <c r="D49" s="15">
        <v>1000000000</v>
      </c>
      <c r="E49" s="15">
        <v>1000000000</v>
      </c>
      <c r="F49" s="15">
        <v>2478900000</v>
      </c>
      <c r="G49" s="33">
        <v>1000000000</v>
      </c>
      <c r="H49" s="15" t="s">
        <v>423</v>
      </c>
      <c r="I49" s="15" t="s">
        <v>423</v>
      </c>
      <c r="J49" s="15" t="s">
        <v>423</v>
      </c>
      <c r="K49" s="15" t="s">
        <v>423</v>
      </c>
      <c r="L49" s="15" t="s">
        <v>423</v>
      </c>
      <c r="M49" s="15" t="s">
        <v>423</v>
      </c>
      <c r="N49" s="15" t="s">
        <v>423</v>
      </c>
      <c r="O49" s="15" t="s">
        <v>423</v>
      </c>
    </row>
    <row r="50" spans="1:15" x14ac:dyDescent="0.25">
      <c r="A50" s="27" t="s">
        <v>1124</v>
      </c>
      <c r="B50" s="15">
        <v>1677215000</v>
      </c>
      <c r="C50" s="15">
        <v>3174820000</v>
      </c>
      <c r="D50" s="15">
        <v>2683248000</v>
      </c>
      <c r="E50" s="15">
        <v>2636723000</v>
      </c>
      <c r="F50" s="15">
        <v>4815644000</v>
      </c>
      <c r="G50" s="33">
        <v>10724648000</v>
      </c>
      <c r="H50" s="15" t="s">
        <v>423</v>
      </c>
      <c r="I50" s="15" t="s">
        <v>423</v>
      </c>
      <c r="J50" s="15" t="s">
        <v>423</v>
      </c>
      <c r="K50" s="15" t="s">
        <v>423</v>
      </c>
      <c r="L50" s="15" t="s">
        <v>423</v>
      </c>
      <c r="M50" s="15" t="s">
        <v>423</v>
      </c>
      <c r="N50" s="15" t="s">
        <v>423</v>
      </c>
      <c r="O50" s="15" t="s">
        <v>423</v>
      </c>
    </row>
    <row r="51" spans="1:15" x14ac:dyDescent="0.25">
      <c r="A51" s="27" t="s">
        <v>1125</v>
      </c>
      <c r="B51" s="15" t="s">
        <v>423</v>
      </c>
      <c r="C51" s="15" t="s">
        <v>423</v>
      </c>
      <c r="D51" s="15" t="s">
        <v>423</v>
      </c>
      <c r="E51" s="15" t="s">
        <v>423</v>
      </c>
      <c r="F51" s="15">
        <v>20000000000</v>
      </c>
      <c r="G51" s="33">
        <v>1000000000</v>
      </c>
      <c r="H51" s="15" t="s">
        <v>423</v>
      </c>
      <c r="I51" s="15" t="s">
        <v>423</v>
      </c>
      <c r="J51" s="15" t="s">
        <v>423</v>
      </c>
      <c r="K51" s="15" t="s">
        <v>423</v>
      </c>
      <c r="L51" s="15" t="s">
        <v>423</v>
      </c>
      <c r="M51" s="15" t="s">
        <v>423</v>
      </c>
      <c r="N51" s="15" t="s">
        <v>423</v>
      </c>
      <c r="O51" s="15" t="s">
        <v>423</v>
      </c>
    </row>
    <row r="52" spans="1:15" x14ac:dyDescent="0.25">
      <c r="A52" s="27" t="s">
        <v>1126</v>
      </c>
      <c r="B52" s="15">
        <v>2000000000</v>
      </c>
      <c r="C52" s="15">
        <v>1000000000</v>
      </c>
      <c r="D52" s="15">
        <v>1000000000</v>
      </c>
      <c r="E52" s="15">
        <v>1000000000</v>
      </c>
      <c r="F52" s="15">
        <v>1000000000</v>
      </c>
      <c r="G52" s="33" t="s">
        <v>423</v>
      </c>
      <c r="H52" s="15" t="s">
        <v>423</v>
      </c>
      <c r="I52" s="15" t="s">
        <v>423</v>
      </c>
      <c r="J52" s="15" t="s">
        <v>423</v>
      </c>
      <c r="K52" s="15" t="s">
        <v>423</v>
      </c>
      <c r="L52" s="15" t="s">
        <v>423</v>
      </c>
      <c r="M52" s="15" t="s">
        <v>423</v>
      </c>
      <c r="N52" s="15" t="s">
        <v>423</v>
      </c>
      <c r="O52" s="15" t="s">
        <v>423</v>
      </c>
    </row>
    <row r="53" spans="1:15" x14ac:dyDescent="0.25">
      <c r="A53" s="27" t="s">
        <v>1127</v>
      </c>
      <c r="B53" s="15" t="s">
        <v>423</v>
      </c>
      <c r="C53" s="15" t="s">
        <v>423</v>
      </c>
      <c r="D53" s="15" t="s">
        <v>423</v>
      </c>
      <c r="E53" s="15" t="s">
        <v>423</v>
      </c>
      <c r="F53" s="15">
        <v>400000000</v>
      </c>
      <c r="G53" s="33" t="s">
        <v>423</v>
      </c>
      <c r="H53" s="15" t="s">
        <v>423</v>
      </c>
      <c r="I53" s="15" t="s">
        <v>423</v>
      </c>
      <c r="J53" s="15" t="s">
        <v>423</v>
      </c>
      <c r="K53" s="15" t="s">
        <v>423</v>
      </c>
      <c r="L53" s="15" t="s">
        <v>423</v>
      </c>
      <c r="M53" s="15" t="s">
        <v>423</v>
      </c>
      <c r="N53" s="15" t="s">
        <v>423</v>
      </c>
      <c r="O53" s="15" t="s">
        <v>423</v>
      </c>
    </row>
    <row r="54" spans="1:15" x14ac:dyDescent="0.25">
      <c r="A54" s="27" t="s">
        <v>1148</v>
      </c>
      <c r="B54" s="15" t="s">
        <v>423</v>
      </c>
      <c r="C54" s="15" t="s">
        <v>423</v>
      </c>
      <c r="D54" s="15">
        <v>1764300000</v>
      </c>
      <c r="E54" s="15" t="s">
        <v>423</v>
      </c>
      <c r="F54" s="15" t="s">
        <v>423</v>
      </c>
      <c r="G54" s="33" t="s">
        <v>423</v>
      </c>
      <c r="H54" s="15" t="s">
        <v>423</v>
      </c>
      <c r="I54" s="15" t="s">
        <v>423</v>
      </c>
      <c r="J54" s="15" t="s">
        <v>423</v>
      </c>
      <c r="K54" s="15" t="s">
        <v>423</v>
      </c>
      <c r="L54" s="15" t="s">
        <v>423</v>
      </c>
      <c r="M54" s="15" t="s">
        <v>423</v>
      </c>
      <c r="N54" s="15" t="s">
        <v>423</v>
      </c>
      <c r="O54" s="15" t="s">
        <v>423</v>
      </c>
    </row>
    <row r="55" spans="1:15" x14ac:dyDescent="0.25">
      <c r="A55" s="27" t="s">
        <v>1149</v>
      </c>
      <c r="B55" s="15">
        <v>1000000000</v>
      </c>
      <c r="C55" s="15" t="s">
        <v>423</v>
      </c>
      <c r="D55" s="15" t="s">
        <v>423</v>
      </c>
      <c r="E55" s="15" t="s">
        <v>423</v>
      </c>
      <c r="F55" s="15" t="s">
        <v>423</v>
      </c>
      <c r="G55" s="33" t="s">
        <v>423</v>
      </c>
      <c r="H55" s="15" t="s">
        <v>423</v>
      </c>
      <c r="I55" s="15" t="s">
        <v>423</v>
      </c>
      <c r="J55" s="15" t="s">
        <v>423</v>
      </c>
      <c r="K55" s="15" t="s">
        <v>423</v>
      </c>
      <c r="L55" s="15" t="s">
        <v>423</v>
      </c>
      <c r="M55" s="15" t="s">
        <v>423</v>
      </c>
      <c r="N55" s="15" t="s">
        <v>423</v>
      </c>
      <c r="O55" s="15" t="s">
        <v>423</v>
      </c>
    </row>
    <row r="56" spans="1:15" x14ac:dyDescent="0.25">
      <c r="A56" s="27" t="s">
        <v>1150</v>
      </c>
      <c r="B56" s="15">
        <v>50000000</v>
      </c>
      <c r="C56" s="15" t="s">
        <v>423</v>
      </c>
      <c r="D56" s="15" t="s">
        <v>423</v>
      </c>
      <c r="E56" s="15" t="s">
        <v>423</v>
      </c>
      <c r="F56" s="15" t="s">
        <v>423</v>
      </c>
      <c r="G56" s="33" t="s">
        <v>423</v>
      </c>
      <c r="H56" s="15" t="s">
        <v>423</v>
      </c>
      <c r="I56" s="15" t="s">
        <v>423</v>
      </c>
      <c r="J56" s="15" t="s">
        <v>423</v>
      </c>
      <c r="K56" s="15" t="s">
        <v>423</v>
      </c>
      <c r="L56" s="15" t="s">
        <v>423</v>
      </c>
      <c r="M56" s="15" t="s">
        <v>423</v>
      </c>
      <c r="N56" s="15" t="s">
        <v>423</v>
      </c>
      <c r="O56" s="15" t="s">
        <v>423</v>
      </c>
    </row>
    <row r="57" spans="1:15" x14ac:dyDescent="0.25">
      <c r="A57" s="27" t="s">
        <v>1129</v>
      </c>
      <c r="B57" s="15">
        <v>10861211000</v>
      </c>
      <c r="C57" s="15">
        <v>24620000000</v>
      </c>
      <c r="D57" s="15">
        <v>24890000000</v>
      </c>
      <c r="E57" s="15">
        <v>24790000000</v>
      </c>
      <c r="F57" s="15" t="s">
        <v>423</v>
      </c>
      <c r="G57" s="33" t="s">
        <v>423</v>
      </c>
      <c r="H57" s="15" t="s">
        <v>423</v>
      </c>
      <c r="I57" s="15" t="s">
        <v>423</v>
      </c>
      <c r="J57" s="15" t="s">
        <v>423</v>
      </c>
      <c r="K57" s="15" t="s">
        <v>423</v>
      </c>
      <c r="L57" s="15" t="s">
        <v>423</v>
      </c>
      <c r="M57" s="15" t="s">
        <v>423</v>
      </c>
      <c r="N57" s="15" t="s">
        <v>423</v>
      </c>
      <c r="O57" s="15" t="s">
        <v>423</v>
      </c>
    </row>
    <row r="58" spans="1:15" x14ac:dyDescent="0.25">
      <c r="A58" s="27" t="s">
        <v>577</v>
      </c>
      <c r="B58" s="15">
        <v>118913946000</v>
      </c>
      <c r="C58" s="15">
        <v>66908492000</v>
      </c>
      <c r="D58" s="15">
        <v>152821845000</v>
      </c>
      <c r="E58" s="15">
        <v>117548371000</v>
      </c>
      <c r="F58" s="15">
        <v>139903759000</v>
      </c>
      <c r="G58" s="33">
        <v>123056081000</v>
      </c>
      <c r="H58" s="15">
        <v>67500000000</v>
      </c>
      <c r="I58" s="15">
        <v>67500000000</v>
      </c>
      <c r="J58" s="15">
        <v>75340000000</v>
      </c>
      <c r="K58" s="15">
        <v>197135780000</v>
      </c>
      <c r="L58" s="15">
        <v>216303492000</v>
      </c>
      <c r="M58" s="15">
        <v>176315584000</v>
      </c>
      <c r="N58" s="15">
        <v>251639197000</v>
      </c>
      <c r="O58" s="15">
        <v>807162480000</v>
      </c>
    </row>
    <row r="59" spans="1:15" x14ac:dyDescent="0.25">
      <c r="A59" s="37" t="s">
        <v>472</v>
      </c>
      <c r="B59" s="16">
        <v>631319546000</v>
      </c>
      <c r="C59" s="16">
        <v>711520728000</v>
      </c>
      <c r="D59" s="16">
        <v>723628575000</v>
      </c>
      <c r="E59" s="16">
        <v>755219215000</v>
      </c>
      <c r="F59" s="17">
        <v>796029175000</v>
      </c>
      <c r="G59" s="32">
        <v>866231428000</v>
      </c>
      <c r="H59" s="16">
        <v>930695404000</v>
      </c>
      <c r="I59" s="16">
        <v>918013048000</v>
      </c>
      <c r="J59" s="16">
        <v>980812450000</v>
      </c>
      <c r="K59" s="16">
        <v>1071536796000</v>
      </c>
      <c r="L59" s="16">
        <v>1249789023000</v>
      </c>
      <c r="M59" s="16">
        <v>1419219741000</v>
      </c>
      <c r="N59" s="16">
        <v>1672879231000</v>
      </c>
      <c r="O59" s="16">
        <v>1596908557000</v>
      </c>
    </row>
    <row r="60" spans="1:15" x14ac:dyDescent="0.25">
      <c r="A60" s="27" t="s">
        <v>585</v>
      </c>
      <c r="B60" s="15">
        <v>276212000000</v>
      </c>
      <c r="C60" s="15">
        <v>357090000000</v>
      </c>
      <c r="D60" s="15">
        <v>333107000000</v>
      </c>
      <c r="E60" s="15">
        <v>333902000000</v>
      </c>
      <c r="F60" s="15">
        <v>352652000000</v>
      </c>
      <c r="G60" s="33">
        <v>372863000000</v>
      </c>
      <c r="H60" s="15">
        <v>392797000000</v>
      </c>
      <c r="I60" s="15">
        <v>334877000000</v>
      </c>
      <c r="J60" s="15">
        <v>354010000000</v>
      </c>
      <c r="K60" s="15">
        <v>399571000000</v>
      </c>
      <c r="L60" s="15">
        <v>450964000000</v>
      </c>
      <c r="M60" s="15">
        <v>531544000000</v>
      </c>
      <c r="N60" s="15">
        <v>512585000000</v>
      </c>
      <c r="O60" s="15">
        <v>582320000000</v>
      </c>
    </row>
    <row r="61" spans="1:15" x14ac:dyDescent="0.25">
      <c r="A61" s="27" t="s">
        <v>586</v>
      </c>
      <c r="B61" s="15">
        <f>265802377000+500000000</f>
        <v>266302377000</v>
      </c>
      <c r="C61" s="15">
        <f>286944239000+1000000000</f>
        <v>287944239000</v>
      </c>
      <c r="D61" s="15">
        <f>273309592000+9969209000</f>
        <v>283278801000</v>
      </c>
      <c r="E61" s="15">
        <f>302304001000+15518556000</f>
        <v>317822557000</v>
      </c>
      <c r="F61" s="15">
        <v>341544726000</v>
      </c>
      <c r="G61" s="33">
        <v>389860429000</v>
      </c>
      <c r="H61" s="15">
        <v>428619518000</v>
      </c>
      <c r="I61" s="15">
        <v>486885005000</v>
      </c>
      <c r="J61" s="15">
        <v>522748165000</v>
      </c>
      <c r="K61" s="15">
        <v>575520580000</v>
      </c>
      <c r="L61" s="15">
        <v>648921246000</v>
      </c>
      <c r="M61" s="15">
        <v>695492749000</v>
      </c>
      <c r="N61" s="15">
        <v>959041250000</v>
      </c>
      <c r="O61" s="15">
        <v>820268928000</v>
      </c>
    </row>
    <row r="62" spans="1:15" x14ac:dyDescent="0.25">
      <c r="A62" s="27" t="s">
        <v>587</v>
      </c>
      <c r="B62" s="15">
        <v>331000</v>
      </c>
      <c r="C62" s="15">
        <v>331000</v>
      </c>
      <c r="D62" s="15">
        <v>331000</v>
      </c>
      <c r="E62" s="15">
        <v>331000</v>
      </c>
      <c r="F62" s="15">
        <v>331000</v>
      </c>
      <c r="G62" s="33">
        <v>331000</v>
      </c>
      <c r="H62" s="15">
        <v>331000</v>
      </c>
      <c r="I62" s="15">
        <v>480000</v>
      </c>
      <c r="J62" s="15">
        <v>480000</v>
      </c>
      <c r="K62" s="15">
        <v>480000</v>
      </c>
      <c r="L62" s="15">
        <v>480000</v>
      </c>
      <c r="M62" s="15">
        <v>480000</v>
      </c>
      <c r="N62" s="15">
        <v>480000</v>
      </c>
      <c r="O62" s="15">
        <v>480000</v>
      </c>
    </row>
    <row r="63" spans="1:15" x14ac:dyDescent="0.25">
      <c r="A63" s="27" t="s">
        <v>592</v>
      </c>
      <c r="B63" s="15">
        <v>318844000</v>
      </c>
      <c r="C63" s="15">
        <v>325127000</v>
      </c>
      <c r="D63" s="15">
        <v>1094084000</v>
      </c>
      <c r="E63" s="15">
        <v>545844000</v>
      </c>
      <c r="F63" s="15">
        <v>6450000</v>
      </c>
      <c r="G63" s="33">
        <v>142902000</v>
      </c>
      <c r="H63" s="15">
        <v>64410000</v>
      </c>
      <c r="I63" s="15" t="s">
        <v>423</v>
      </c>
      <c r="J63" s="15" t="s">
        <v>423</v>
      </c>
      <c r="K63" s="15" t="s">
        <v>423</v>
      </c>
      <c r="L63" s="15" t="s">
        <v>423</v>
      </c>
      <c r="M63" s="15" t="s">
        <v>423</v>
      </c>
      <c r="N63" s="15" t="s">
        <v>423</v>
      </c>
      <c r="O63" s="15" t="s">
        <v>423</v>
      </c>
    </row>
    <row r="64" spans="1:15" x14ac:dyDescent="0.25">
      <c r="A64" s="27" t="s">
        <v>588</v>
      </c>
      <c r="B64" s="15">
        <v>38142000000</v>
      </c>
      <c r="C64" s="15">
        <v>15000000000</v>
      </c>
      <c r="D64" s="15">
        <v>33043000000</v>
      </c>
      <c r="E64" s="15">
        <v>26900000000</v>
      </c>
      <c r="F64" s="15">
        <v>26900000000</v>
      </c>
      <c r="G64" s="33">
        <v>25475000000</v>
      </c>
      <c r="H64" s="15">
        <v>25475000000</v>
      </c>
      <c r="I64" s="15">
        <v>19500000000</v>
      </c>
      <c r="J64" s="15">
        <v>19500000000</v>
      </c>
      <c r="K64" s="15">
        <v>14500000000</v>
      </c>
      <c r="L64" s="15">
        <v>14500000000</v>
      </c>
      <c r="M64" s="15">
        <v>14500000000</v>
      </c>
      <c r="N64" s="15">
        <v>14500000000</v>
      </c>
      <c r="O64" s="15">
        <v>14500000000</v>
      </c>
    </row>
    <row r="65" spans="1:15" x14ac:dyDescent="0.25">
      <c r="A65" s="27" t="s">
        <v>575</v>
      </c>
      <c r="B65" s="15">
        <v>15000000000</v>
      </c>
      <c r="C65" s="15">
        <v>15000000000</v>
      </c>
      <c r="D65" s="15">
        <v>23000000000</v>
      </c>
      <c r="E65" s="15">
        <v>26500000000</v>
      </c>
      <c r="F65" s="15">
        <v>24950000000</v>
      </c>
      <c r="G65" s="33">
        <v>26500000000</v>
      </c>
      <c r="H65" s="15">
        <v>26500000000</v>
      </c>
      <c r="I65" s="15">
        <v>16765165000</v>
      </c>
      <c r="J65" s="15">
        <v>16800000000</v>
      </c>
      <c r="K65" s="15">
        <v>14500000000</v>
      </c>
      <c r="L65" s="15">
        <v>10000000000</v>
      </c>
      <c r="M65" s="15">
        <v>28700000000</v>
      </c>
      <c r="N65" s="15">
        <v>28700000000</v>
      </c>
      <c r="O65" s="15">
        <v>28700000000</v>
      </c>
    </row>
    <row r="66" spans="1:15" x14ac:dyDescent="0.25">
      <c r="A66" s="27" t="s">
        <v>589</v>
      </c>
      <c r="B66" s="15">
        <v>18968873000</v>
      </c>
      <c r="C66" s="15">
        <v>22418891000</v>
      </c>
      <c r="D66" s="15">
        <v>23270917000</v>
      </c>
      <c r="E66" s="15">
        <v>28125611000</v>
      </c>
      <c r="F66" s="15">
        <v>28859006000</v>
      </c>
      <c r="G66" s="33">
        <v>30139510000</v>
      </c>
      <c r="H66" s="15">
        <v>31240142000</v>
      </c>
      <c r="I66" s="15">
        <v>37870798000</v>
      </c>
      <c r="J66" s="15">
        <v>42626684000</v>
      </c>
      <c r="K66" s="15">
        <v>47163558000</v>
      </c>
      <c r="L66" s="15">
        <v>49317919000</v>
      </c>
      <c r="M66" s="15">
        <v>56245626000</v>
      </c>
      <c r="N66" s="15">
        <v>60022176000</v>
      </c>
      <c r="O66" s="15">
        <v>64195815000</v>
      </c>
    </row>
    <row r="67" spans="1:15" x14ac:dyDescent="0.25">
      <c r="A67" s="27" t="s">
        <v>1141</v>
      </c>
      <c r="B67" s="15" t="s">
        <v>423</v>
      </c>
      <c r="C67" s="15" t="s">
        <v>423</v>
      </c>
      <c r="D67" s="15" t="s">
        <v>423</v>
      </c>
      <c r="E67" s="15">
        <v>2182808000</v>
      </c>
      <c r="F67" s="15" t="s">
        <v>423</v>
      </c>
      <c r="G67" s="33" t="s">
        <v>423</v>
      </c>
      <c r="H67" s="15" t="s">
        <v>423</v>
      </c>
      <c r="I67" s="15" t="s">
        <v>423</v>
      </c>
      <c r="J67" s="15" t="s">
        <v>423</v>
      </c>
      <c r="K67" s="15" t="s">
        <v>423</v>
      </c>
      <c r="L67" s="15" t="s">
        <v>423</v>
      </c>
      <c r="M67" s="15" t="s">
        <v>423</v>
      </c>
      <c r="N67" s="15" t="s">
        <v>423</v>
      </c>
      <c r="O67" s="15" t="s">
        <v>423</v>
      </c>
    </row>
    <row r="68" spans="1:15" x14ac:dyDescent="0.25">
      <c r="A68" s="27" t="s">
        <v>590</v>
      </c>
      <c r="B68" s="15">
        <v>16375121000</v>
      </c>
      <c r="C68" s="15">
        <v>13742140000</v>
      </c>
      <c r="D68" s="15">
        <v>26834442000</v>
      </c>
      <c r="E68" s="15">
        <v>19240064000</v>
      </c>
      <c r="F68" s="15">
        <v>21116662000</v>
      </c>
      <c r="G68" s="33">
        <v>21250256000</v>
      </c>
      <c r="H68" s="15">
        <v>25999003000</v>
      </c>
      <c r="I68" s="15">
        <v>22114600000</v>
      </c>
      <c r="J68" s="15">
        <v>25127121000</v>
      </c>
      <c r="K68" s="15">
        <v>20281178000</v>
      </c>
      <c r="L68" s="15">
        <v>12451302000</v>
      </c>
      <c r="M68" s="15">
        <v>21067053000</v>
      </c>
      <c r="N68" s="15">
        <v>31066690000</v>
      </c>
      <c r="O68" s="15">
        <v>22167833000</v>
      </c>
    </row>
    <row r="69" spans="1:15" x14ac:dyDescent="0.25">
      <c r="A69" s="27" t="s">
        <v>591</v>
      </c>
      <c r="B69" s="15" t="s">
        <v>423</v>
      </c>
      <c r="C69" s="15" t="s">
        <v>423</v>
      </c>
      <c r="D69" s="15" t="s">
        <v>423</v>
      </c>
      <c r="E69" s="15" t="s">
        <v>423</v>
      </c>
      <c r="F69" s="15" t="s">
        <v>423</v>
      </c>
      <c r="G69" s="33" t="s">
        <v>423</v>
      </c>
      <c r="H69" s="15" t="s">
        <v>423</v>
      </c>
      <c r="I69" s="15" t="s">
        <v>423</v>
      </c>
      <c r="J69" s="15" t="s">
        <v>423</v>
      </c>
      <c r="K69" s="15" t="s">
        <v>423</v>
      </c>
      <c r="L69" s="15">
        <v>63634076000</v>
      </c>
      <c r="M69" s="15">
        <v>71669833000</v>
      </c>
      <c r="N69" s="15">
        <v>66963635000</v>
      </c>
      <c r="O69" s="15">
        <v>64755501000</v>
      </c>
    </row>
    <row r="70" spans="1:15" x14ac:dyDescent="0.25">
      <c r="A70" s="28"/>
      <c r="B70" s="28" t="s">
        <v>1132</v>
      </c>
      <c r="C70" s="28" t="s">
        <v>1133</v>
      </c>
      <c r="D70" s="28" t="s">
        <v>1134</v>
      </c>
      <c r="E70" s="28" t="s">
        <v>1135</v>
      </c>
      <c r="F70" s="28" t="s">
        <v>1136</v>
      </c>
      <c r="G70" s="34" t="s">
        <v>1137</v>
      </c>
      <c r="H70" s="28" t="s">
        <v>1138</v>
      </c>
      <c r="I70" s="28" t="s">
        <v>1139</v>
      </c>
      <c r="J70" s="28" t="s">
        <v>1140</v>
      </c>
      <c r="K70" s="28" t="s">
        <v>558</v>
      </c>
      <c r="L70" s="28" t="s">
        <v>1130</v>
      </c>
      <c r="M70" s="28" t="s">
        <v>1131</v>
      </c>
      <c r="N70" s="28" t="s">
        <v>559</v>
      </c>
      <c r="O70" s="28" t="s">
        <v>559</v>
      </c>
    </row>
    <row r="71" spans="1:15" x14ac:dyDescent="0.25">
      <c r="A71" s="36" t="s">
        <v>1101</v>
      </c>
      <c r="B71" s="16">
        <v>132716716000</v>
      </c>
      <c r="C71" s="16">
        <v>178841104000</v>
      </c>
      <c r="D71" s="16">
        <v>167739546000</v>
      </c>
      <c r="E71" s="16">
        <v>181997254000</v>
      </c>
      <c r="F71" s="16">
        <v>111880214000</v>
      </c>
      <c r="G71" s="32">
        <v>290266343000</v>
      </c>
      <c r="H71" s="16">
        <v>269935397000</v>
      </c>
      <c r="I71" s="16">
        <v>354623506000</v>
      </c>
      <c r="J71" s="16">
        <v>18297588000</v>
      </c>
      <c r="K71" s="16">
        <v>209751447000</v>
      </c>
      <c r="L71" s="16">
        <v>245178252000</v>
      </c>
      <c r="M71" s="16">
        <v>216320152000</v>
      </c>
      <c r="N71" s="16">
        <v>207133086000</v>
      </c>
      <c r="O71" s="13"/>
    </row>
    <row r="72" spans="1:15" x14ac:dyDescent="0.25">
      <c r="A72" s="36" t="s">
        <v>1102</v>
      </c>
      <c r="B72" s="16">
        <v>-251630662000</v>
      </c>
      <c r="C72" s="16">
        <v>-245749596000</v>
      </c>
      <c r="D72" s="16">
        <v>-320561391000</v>
      </c>
      <c r="E72" s="16">
        <v>-299545625000</v>
      </c>
      <c r="F72" s="16">
        <v>-251783973000</v>
      </c>
      <c r="G72" s="32">
        <v>-413322424000</v>
      </c>
      <c r="H72" s="16">
        <v>-337435397000</v>
      </c>
      <c r="I72" s="16">
        <v>-422123506000</v>
      </c>
      <c r="J72" s="16">
        <v>-93637588000</v>
      </c>
      <c r="K72" s="16">
        <v>-396887227000</v>
      </c>
      <c r="L72" s="16">
        <v>-461481744000</v>
      </c>
      <c r="M72" s="16">
        <v>-392635736000</v>
      </c>
      <c r="N72" s="16">
        <v>-458772283000</v>
      </c>
      <c r="O72" s="16"/>
    </row>
    <row r="73" spans="1:15" x14ac:dyDescent="0.25">
      <c r="A73" s="36" t="s">
        <v>469</v>
      </c>
      <c r="B73" s="16">
        <f t="shared" ref="B73:O73" si="0">SUM(B3, B41, B59, B71:B72)</f>
        <v>1540600000000</v>
      </c>
      <c r="C73" s="16">
        <f t="shared" si="0"/>
        <v>1645000000000</v>
      </c>
      <c r="D73" s="16">
        <f t="shared" si="0"/>
        <v>1816000000000</v>
      </c>
      <c r="E73" s="16">
        <f t="shared" si="0"/>
        <v>2005720000000</v>
      </c>
      <c r="F73" s="16">
        <f t="shared" si="0"/>
        <v>2264628500000</v>
      </c>
      <c r="G73" s="32">
        <f t="shared" si="0"/>
        <v>2606000000000</v>
      </c>
      <c r="H73" s="16">
        <f t="shared" si="0"/>
        <v>3001800000000</v>
      </c>
      <c r="I73" s="16">
        <f t="shared" si="0"/>
        <v>3350000000000</v>
      </c>
      <c r="J73" s="16">
        <f t="shared" si="0"/>
        <v>3767000000000</v>
      </c>
      <c r="K73" s="16">
        <f t="shared" si="0"/>
        <v>3661648309000</v>
      </c>
      <c r="L73" s="16">
        <f t="shared" si="0"/>
        <v>4100000000000</v>
      </c>
      <c r="M73" s="16">
        <f t="shared" si="0"/>
        <v>4506000000000</v>
      </c>
      <c r="N73" s="16">
        <f t="shared" si="0"/>
        <v>5023600000000</v>
      </c>
      <c r="O73" s="16">
        <f t="shared" si="0"/>
        <v>6075162480000</v>
      </c>
    </row>
    <row r="76" spans="1:15" x14ac:dyDescent="0.25">
      <c r="A76" s="28"/>
      <c r="B76" s="28" t="s">
        <v>1132</v>
      </c>
      <c r="C76" s="28" t="s">
        <v>1133</v>
      </c>
      <c r="D76" s="28" t="s">
        <v>1134</v>
      </c>
      <c r="E76" s="28" t="s">
        <v>1135</v>
      </c>
      <c r="F76" s="28" t="s">
        <v>1136</v>
      </c>
      <c r="G76" s="34" t="s">
        <v>1137</v>
      </c>
      <c r="H76" s="28" t="s">
        <v>1138</v>
      </c>
      <c r="I76" s="28" t="s">
        <v>1139</v>
      </c>
      <c r="J76" s="28" t="s">
        <v>1140</v>
      </c>
      <c r="K76" s="28" t="s">
        <v>558</v>
      </c>
      <c r="L76" s="28" t="s">
        <v>1130</v>
      </c>
      <c r="M76" s="28" t="s">
        <v>1131</v>
      </c>
      <c r="N76" s="28" t="s">
        <v>559</v>
      </c>
      <c r="O76" s="28" t="s">
        <v>559</v>
      </c>
    </row>
    <row r="77" spans="1:15" x14ac:dyDescent="0.25">
      <c r="A77" s="36" t="s">
        <v>470</v>
      </c>
      <c r="B77" s="16">
        <f>SUM(B78:B114)</f>
        <v>674790362000</v>
      </c>
      <c r="C77" s="16">
        <f>SUM(C78:C114)</f>
        <v>767889614000</v>
      </c>
      <c r="D77" s="16">
        <f>SUM(D78:D114)</f>
        <v>868919155000</v>
      </c>
      <c r="E77" s="16">
        <f>SUM(E78:E114)</f>
        <v>982575761000</v>
      </c>
      <c r="F77" s="16">
        <v>1186029690000</v>
      </c>
      <c r="G77" s="32">
        <v>1371039362000</v>
      </c>
      <c r="H77" s="16">
        <v>1662817041000</v>
      </c>
      <c r="I77" s="16">
        <v>1968797453000</v>
      </c>
      <c r="J77" s="16">
        <v>2294716836000</v>
      </c>
      <c r="K77" s="17">
        <v>2153798421000</v>
      </c>
      <c r="L77" s="16">
        <v>2382312032000</v>
      </c>
      <c r="M77" s="16">
        <v>2645974408000</v>
      </c>
      <c r="N77" s="16">
        <v>2893396423000</v>
      </c>
      <c r="O77" s="16"/>
    </row>
    <row r="78" spans="1:15" x14ac:dyDescent="0.25">
      <c r="A78" s="28" t="s">
        <v>35</v>
      </c>
      <c r="B78" s="15">
        <v>8830009000</v>
      </c>
      <c r="C78" s="15">
        <v>8491338000</v>
      </c>
      <c r="D78" s="15">
        <v>9370140000</v>
      </c>
      <c r="E78" s="15">
        <v>10414394000</v>
      </c>
      <c r="F78" s="15">
        <v>10742423000</v>
      </c>
      <c r="G78" s="33">
        <v>12658419000</v>
      </c>
      <c r="H78" s="15">
        <v>13558427000</v>
      </c>
      <c r="I78" s="15">
        <v>14975626000</v>
      </c>
      <c r="J78" s="15">
        <v>18210897000</v>
      </c>
      <c r="K78" s="15">
        <v>20313706000</v>
      </c>
      <c r="L78" s="15">
        <v>26748118000</v>
      </c>
      <c r="M78" s="15">
        <v>28462699000</v>
      </c>
      <c r="N78" s="15">
        <v>30631246000</v>
      </c>
      <c r="O78" s="15"/>
    </row>
    <row r="79" spans="1:15" x14ac:dyDescent="0.25">
      <c r="A79" s="28" t="s">
        <v>36</v>
      </c>
      <c r="B79" s="15">
        <v>4259376000</v>
      </c>
      <c r="C79" s="15">
        <v>4025507000</v>
      </c>
      <c r="D79" s="15">
        <v>2595422000</v>
      </c>
      <c r="E79" s="15">
        <v>2700651000</v>
      </c>
      <c r="F79" s="15">
        <v>2790665000</v>
      </c>
      <c r="G79" s="33">
        <v>2567637000</v>
      </c>
      <c r="H79" s="15">
        <v>2825998000</v>
      </c>
      <c r="I79" s="15">
        <v>20170858000</v>
      </c>
      <c r="J79" s="15">
        <v>6031010000</v>
      </c>
      <c r="K79" s="15">
        <v>6773939000</v>
      </c>
      <c r="L79" s="15">
        <v>8201318000</v>
      </c>
      <c r="M79" s="15">
        <v>8186079000</v>
      </c>
      <c r="N79" s="15">
        <v>8182033000</v>
      </c>
      <c r="O79" s="15"/>
    </row>
    <row r="80" spans="1:15" x14ac:dyDescent="0.25">
      <c r="A80" s="28" t="s">
        <v>37</v>
      </c>
      <c r="B80" s="15">
        <v>185022000</v>
      </c>
      <c r="C80" s="15">
        <v>185107000</v>
      </c>
      <c r="D80" s="15">
        <v>401786000</v>
      </c>
      <c r="E80" s="15">
        <v>416575000</v>
      </c>
      <c r="F80" s="15">
        <v>217296000</v>
      </c>
      <c r="G80" s="33">
        <v>222632000</v>
      </c>
      <c r="H80" s="15">
        <v>500000000</v>
      </c>
      <c r="I80" s="15">
        <v>428618000</v>
      </c>
      <c r="J80" s="15">
        <v>543946000</v>
      </c>
      <c r="K80" s="15">
        <v>663381000</v>
      </c>
      <c r="L80" s="15">
        <v>699883000</v>
      </c>
      <c r="M80" s="15">
        <v>900000000</v>
      </c>
      <c r="N80" s="15">
        <v>702035000</v>
      </c>
      <c r="O80" s="15"/>
    </row>
    <row r="81" spans="1:15" x14ac:dyDescent="0.25">
      <c r="A81" s="28" t="s">
        <v>38</v>
      </c>
      <c r="B81" s="15">
        <v>20767776000</v>
      </c>
      <c r="C81" s="15">
        <v>16365513000</v>
      </c>
      <c r="D81" s="15">
        <v>17903222000</v>
      </c>
      <c r="E81" s="15">
        <v>21038824000</v>
      </c>
      <c r="F81" s="15">
        <v>20002768000</v>
      </c>
      <c r="G81" s="33">
        <v>10260106000</v>
      </c>
      <c r="H81" s="15">
        <v>10132358000</v>
      </c>
      <c r="I81" s="15">
        <v>9801491000</v>
      </c>
      <c r="J81" s="15">
        <v>9533430000</v>
      </c>
      <c r="K81" s="15">
        <v>7832478000</v>
      </c>
      <c r="L81" s="15">
        <v>9135200000</v>
      </c>
      <c r="M81" s="15">
        <v>8450785000</v>
      </c>
      <c r="N81" s="15">
        <v>10023349000</v>
      </c>
      <c r="O81" s="15"/>
    </row>
    <row r="82" spans="1:15" x14ac:dyDescent="0.25">
      <c r="A82" s="28" t="s">
        <v>39</v>
      </c>
      <c r="B82" s="15">
        <v>39241610000</v>
      </c>
      <c r="C82" s="15">
        <v>34757973000</v>
      </c>
      <c r="D82" s="15">
        <v>52932023000</v>
      </c>
      <c r="E82" s="15">
        <v>64474099000</v>
      </c>
      <c r="F82" s="15">
        <v>68596751000</v>
      </c>
      <c r="G82" s="33">
        <v>48697540000</v>
      </c>
      <c r="H82" s="15">
        <v>48447476000</v>
      </c>
      <c r="I82" s="15">
        <v>45222425000</v>
      </c>
      <c r="J82" s="15">
        <v>53336259000</v>
      </c>
      <c r="K82" s="15">
        <v>47293174000</v>
      </c>
      <c r="L82" s="15">
        <v>62291350000</v>
      </c>
      <c r="M82" s="15">
        <v>68622033000</v>
      </c>
      <c r="N82" s="15">
        <v>68574822000</v>
      </c>
      <c r="O82" s="15"/>
    </row>
    <row r="83" spans="1:15" x14ac:dyDescent="0.25">
      <c r="A83" s="28" t="s">
        <v>40</v>
      </c>
      <c r="B83" s="15">
        <v>933024000</v>
      </c>
      <c r="C83" s="15">
        <v>753279000</v>
      </c>
      <c r="D83" s="15">
        <v>836777000</v>
      </c>
      <c r="E83" s="15">
        <v>962009000</v>
      </c>
      <c r="F83" s="15">
        <v>997494000</v>
      </c>
      <c r="G83" s="33">
        <v>1418771000</v>
      </c>
      <c r="H83" s="15">
        <v>1385609000</v>
      </c>
      <c r="I83" s="15">
        <v>1430019000</v>
      </c>
      <c r="J83" s="15">
        <v>2135132000</v>
      </c>
      <c r="K83" s="15">
        <v>3577627000</v>
      </c>
      <c r="L83" s="15">
        <v>2265194000</v>
      </c>
      <c r="M83" s="15">
        <v>1837942000</v>
      </c>
      <c r="N83" s="15">
        <v>2047954000</v>
      </c>
      <c r="O83" s="15"/>
    </row>
    <row r="84" spans="1:15" x14ac:dyDescent="0.25">
      <c r="A84" s="28" t="s">
        <v>41</v>
      </c>
      <c r="B84" s="15">
        <v>161405905000</v>
      </c>
      <c r="C84" s="15">
        <v>192312856000</v>
      </c>
      <c r="D84" s="15">
        <v>201821472000</v>
      </c>
      <c r="E84" s="15">
        <v>232595221000</v>
      </c>
      <c r="F84" s="15">
        <v>281774247000</v>
      </c>
      <c r="G84" s="33">
        <v>321059493000</v>
      </c>
      <c r="H84" s="15">
        <v>411905257000</v>
      </c>
      <c r="I84" s="15">
        <v>544109087000</v>
      </c>
      <c r="J84" s="15">
        <v>553312832000</v>
      </c>
      <c r="K84" s="15">
        <v>501115892000</v>
      </c>
      <c r="L84" s="15">
        <v>521350651000</v>
      </c>
      <c r="M84" s="15">
        <v>557254657000</v>
      </c>
      <c r="N84" s="15">
        <v>592695781000</v>
      </c>
      <c r="O84" s="15"/>
    </row>
    <row r="85" spans="1:15" x14ac:dyDescent="0.25">
      <c r="A85" s="28" t="s">
        <v>42</v>
      </c>
      <c r="B85" s="15">
        <v>22402271000</v>
      </c>
      <c r="C85" s="15">
        <v>22035085000</v>
      </c>
      <c r="D85" s="15">
        <v>22097645000</v>
      </c>
      <c r="E85" s="15">
        <v>32770703000</v>
      </c>
      <c r="F85" s="15">
        <v>35934625000</v>
      </c>
      <c r="G85" s="33">
        <v>42279507000</v>
      </c>
      <c r="H85" s="15">
        <v>47414727000</v>
      </c>
      <c r="I85" s="15">
        <v>58718377000</v>
      </c>
      <c r="J85" s="15">
        <v>62115320000</v>
      </c>
      <c r="K85" s="15">
        <v>64711239000</v>
      </c>
      <c r="L85" s="15">
        <v>73716148000</v>
      </c>
      <c r="M85" s="15">
        <v>85956478000</v>
      </c>
      <c r="N85" s="15">
        <v>104177432000</v>
      </c>
      <c r="O85" s="15"/>
    </row>
    <row r="86" spans="1:15" x14ac:dyDescent="0.25">
      <c r="A86" s="28" t="s">
        <v>43</v>
      </c>
      <c r="B86" s="15">
        <v>665705000</v>
      </c>
      <c r="C86" s="15">
        <v>930064000</v>
      </c>
      <c r="D86" s="15">
        <v>1243621000</v>
      </c>
      <c r="E86" s="15">
        <v>3254847000</v>
      </c>
      <c r="F86" s="15">
        <v>3299376000</v>
      </c>
      <c r="G86" s="33">
        <v>3469772000</v>
      </c>
      <c r="H86" s="15">
        <v>795440000</v>
      </c>
      <c r="I86" s="15">
        <v>1100786000</v>
      </c>
      <c r="J86" s="15">
        <v>1263227000</v>
      </c>
      <c r="K86" s="15">
        <v>1343444000</v>
      </c>
      <c r="L86" s="15">
        <v>1429661000</v>
      </c>
      <c r="M86" s="15">
        <v>1433302000</v>
      </c>
      <c r="N86" s="15">
        <v>1317779000</v>
      </c>
      <c r="O86" s="15"/>
    </row>
    <row r="87" spans="1:15" x14ac:dyDescent="0.25">
      <c r="A87" s="28" t="s">
        <v>44</v>
      </c>
      <c r="B87" s="15">
        <v>12190629000</v>
      </c>
      <c r="C87" s="15">
        <v>12276450000</v>
      </c>
      <c r="D87" s="15">
        <v>16990868000</v>
      </c>
      <c r="E87" s="15">
        <v>23135850000</v>
      </c>
      <c r="F87" s="15">
        <v>23345621000</v>
      </c>
      <c r="G87" s="33">
        <v>21017958000</v>
      </c>
      <c r="H87" s="15">
        <v>21843120000</v>
      </c>
      <c r="I87" s="15">
        <v>26645954000</v>
      </c>
      <c r="J87" s="15">
        <v>24910729000</v>
      </c>
      <c r="K87" s="15">
        <v>21959372000</v>
      </c>
      <c r="L87" s="15">
        <v>25495168000</v>
      </c>
      <c r="M87" s="15">
        <v>23595334000</v>
      </c>
      <c r="N87" s="15">
        <v>25453589000</v>
      </c>
      <c r="O87" s="15"/>
    </row>
    <row r="88" spans="1:15" x14ac:dyDescent="0.25">
      <c r="A88" s="28" t="s">
        <v>45</v>
      </c>
      <c r="B88" s="15">
        <v>9471450000</v>
      </c>
      <c r="C88" s="15">
        <v>10601965000</v>
      </c>
      <c r="D88" s="15">
        <v>12039574000</v>
      </c>
      <c r="E88" s="15">
        <v>11753939000</v>
      </c>
      <c r="F88" s="15">
        <v>11524941000</v>
      </c>
      <c r="G88" s="33">
        <v>13863384000</v>
      </c>
      <c r="H88" s="15">
        <v>18742524000</v>
      </c>
      <c r="I88" s="15">
        <v>21500732000</v>
      </c>
      <c r="J88" s="15">
        <v>19317544000</v>
      </c>
      <c r="K88" s="15">
        <v>18887761000</v>
      </c>
      <c r="L88" s="15">
        <v>18548592000</v>
      </c>
      <c r="M88" s="15">
        <v>16012306000</v>
      </c>
      <c r="N88" s="15">
        <v>20296334000</v>
      </c>
      <c r="O88" s="15"/>
    </row>
    <row r="89" spans="1:15" x14ac:dyDescent="0.25">
      <c r="A89" s="28" t="s">
        <v>46</v>
      </c>
      <c r="B89" s="15">
        <v>12746092000</v>
      </c>
      <c r="C89" s="15">
        <v>11035684000</v>
      </c>
      <c r="D89" s="15">
        <v>10912081000</v>
      </c>
      <c r="E89" s="15">
        <v>11613793000</v>
      </c>
      <c r="F89" s="15">
        <v>12130738000</v>
      </c>
      <c r="G89" s="33">
        <v>12954894000</v>
      </c>
      <c r="H89" s="15">
        <v>20675618000</v>
      </c>
      <c r="I89" s="15">
        <v>16593050000</v>
      </c>
      <c r="J89" s="15">
        <v>20319813000</v>
      </c>
      <c r="K89" s="15">
        <v>20482099000</v>
      </c>
      <c r="L89" s="15">
        <v>24187840000</v>
      </c>
      <c r="M89" s="15">
        <v>22407396000</v>
      </c>
      <c r="N89" s="15">
        <v>21701670000</v>
      </c>
      <c r="O89" s="15"/>
    </row>
    <row r="90" spans="1:15" x14ac:dyDescent="0.25">
      <c r="A90" s="28" t="s">
        <v>47</v>
      </c>
      <c r="B90" s="15">
        <v>28686083000</v>
      </c>
      <c r="C90" s="15">
        <v>32427444000</v>
      </c>
      <c r="D90" s="15">
        <v>42769378000</v>
      </c>
      <c r="E90" s="15">
        <v>51074586000</v>
      </c>
      <c r="F90" s="15">
        <v>84356933000</v>
      </c>
      <c r="G90" s="33">
        <v>87596927000</v>
      </c>
      <c r="H90" s="15">
        <v>123510788000</v>
      </c>
      <c r="I90" s="15">
        <v>96336792000</v>
      </c>
      <c r="J90" s="15">
        <v>107299569000</v>
      </c>
      <c r="K90" s="15">
        <v>98565797000</v>
      </c>
      <c r="L90" s="15">
        <v>101021018000</v>
      </c>
      <c r="M90" s="15">
        <v>134941483000</v>
      </c>
      <c r="N90" s="15">
        <v>183887230000</v>
      </c>
      <c r="O90" s="15"/>
    </row>
    <row r="91" spans="1:15" x14ac:dyDescent="0.25">
      <c r="A91" s="28" t="s">
        <v>48</v>
      </c>
      <c r="B91" s="15" t="s">
        <v>423</v>
      </c>
      <c r="C91" s="15" t="s">
        <v>423</v>
      </c>
      <c r="D91" s="15" t="s">
        <v>423</v>
      </c>
      <c r="E91" s="15" t="s">
        <v>423</v>
      </c>
      <c r="F91" s="15" t="s">
        <v>423</v>
      </c>
      <c r="G91" s="33" t="s">
        <v>423</v>
      </c>
      <c r="H91" s="15" t="s">
        <v>423</v>
      </c>
      <c r="I91" s="15" t="s">
        <v>423</v>
      </c>
      <c r="J91" s="15" t="s">
        <v>423</v>
      </c>
      <c r="K91" s="15" t="s">
        <v>423</v>
      </c>
      <c r="L91" s="15">
        <v>865353000</v>
      </c>
      <c r="M91" s="15">
        <v>656477000</v>
      </c>
      <c r="N91" s="15">
        <v>942351000</v>
      </c>
      <c r="O91" s="15"/>
    </row>
    <row r="92" spans="1:15" x14ac:dyDescent="0.25">
      <c r="A92" s="28" t="s">
        <v>192</v>
      </c>
      <c r="B92" s="15" t="s">
        <v>423</v>
      </c>
      <c r="C92" s="15" t="s">
        <v>423</v>
      </c>
      <c r="D92" s="15" t="s">
        <v>423</v>
      </c>
      <c r="E92" s="15" t="s">
        <v>423</v>
      </c>
      <c r="F92" s="15" t="s">
        <v>423</v>
      </c>
      <c r="G92" s="33" t="s">
        <v>423</v>
      </c>
      <c r="H92" s="15" t="s">
        <v>423</v>
      </c>
      <c r="I92" s="15">
        <v>3533400000</v>
      </c>
      <c r="J92" s="15">
        <v>5372343000</v>
      </c>
      <c r="K92" s="15">
        <v>7073207000</v>
      </c>
      <c r="L92" s="15">
        <v>9865120000</v>
      </c>
      <c r="M92" s="15">
        <v>9350083000</v>
      </c>
      <c r="N92" s="15">
        <v>7581927000</v>
      </c>
      <c r="O92" s="15"/>
    </row>
    <row r="93" spans="1:15" x14ac:dyDescent="0.25">
      <c r="A93" s="28" t="s">
        <v>49</v>
      </c>
      <c r="B93" s="15">
        <v>65601956000</v>
      </c>
      <c r="C93" s="15">
        <v>86853516000</v>
      </c>
      <c r="D93" s="15">
        <v>92879820000</v>
      </c>
      <c r="E93" s="15">
        <v>91164442000</v>
      </c>
      <c r="F93" s="15">
        <v>100295430000</v>
      </c>
      <c r="G93" s="33">
        <v>104566889000</v>
      </c>
      <c r="H93" s="15">
        <v>124229290000</v>
      </c>
      <c r="I93" s="15">
        <v>148037078000</v>
      </c>
      <c r="J93" s="15">
        <v>170763865000</v>
      </c>
      <c r="K93" s="15">
        <v>228714956000</v>
      </c>
      <c r="L93" s="15">
        <v>239843456000</v>
      </c>
      <c r="M93" s="15">
        <v>247506295000</v>
      </c>
      <c r="N93" s="15">
        <v>249448881000</v>
      </c>
      <c r="O93" s="15"/>
    </row>
    <row r="94" spans="1:15" x14ac:dyDescent="0.25">
      <c r="A94" s="28" t="s">
        <v>50</v>
      </c>
      <c r="B94" s="15">
        <v>6426299000</v>
      </c>
      <c r="C94" s="15">
        <v>7152031000</v>
      </c>
      <c r="D94" s="15">
        <v>8656728000</v>
      </c>
      <c r="E94" s="15">
        <v>10193420000</v>
      </c>
      <c r="F94" s="15">
        <v>10903778000</v>
      </c>
      <c r="G94" s="33">
        <v>11325550000</v>
      </c>
      <c r="H94" s="15">
        <v>12966075000</v>
      </c>
      <c r="I94" s="15">
        <v>15579477000</v>
      </c>
      <c r="J94" s="15">
        <v>18465223000</v>
      </c>
      <c r="K94" s="15">
        <v>21606856000</v>
      </c>
      <c r="L94" s="15">
        <v>22025305000</v>
      </c>
      <c r="M94" s="15">
        <v>23097837000</v>
      </c>
      <c r="N94" s="15">
        <v>25247189000</v>
      </c>
      <c r="O94" s="15"/>
    </row>
    <row r="95" spans="1:15" x14ac:dyDescent="0.25">
      <c r="A95" s="28" t="s">
        <v>51</v>
      </c>
      <c r="B95" s="15">
        <v>6421359000</v>
      </c>
      <c r="C95" s="15">
        <v>6390368000</v>
      </c>
      <c r="D95" s="15">
        <v>6988041000</v>
      </c>
      <c r="E95" s="15">
        <v>7834074000</v>
      </c>
      <c r="F95" s="15">
        <v>12177273000</v>
      </c>
      <c r="G95" s="33">
        <v>11550153000</v>
      </c>
      <c r="H95" s="15">
        <v>18271757000</v>
      </c>
      <c r="I95" s="15">
        <v>11438733000</v>
      </c>
      <c r="J95" s="15">
        <v>11140284000</v>
      </c>
      <c r="K95" s="15">
        <v>16362936000</v>
      </c>
      <c r="L95" s="15">
        <v>17423259000</v>
      </c>
      <c r="M95" s="15">
        <v>36606985000</v>
      </c>
      <c r="N95" s="15">
        <v>50761181000</v>
      </c>
      <c r="O95" s="15"/>
    </row>
    <row r="96" spans="1:15" x14ac:dyDescent="0.25">
      <c r="A96" s="28" t="s">
        <v>398</v>
      </c>
      <c r="B96" s="15" t="s">
        <v>423</v>
      </c>
      <c r="C96" s="15" t="s">
        <v>423</v>
      </c>
      <c r="D96" s="15" t="s">
        <v>423</v>
      </c>
      <c r="E96" s="15" t="s">
        <v>423</v>
      </c>
      <c r="F96" s="15" t="s">
        <v>423</v>
      </c>
      <c r="G96" s="33" t="s">
        <v>423</v>
      </c>
      <c r="H96" s="15" t="s">
        <v>423</v>
      </c>
      <c r="I96" s="15" t="s">
        <v>423</v>
      </c>
      <c r="J96" s="15" t="s">
        <v>423</v>
      </c>
      <c r="K96" s="15" t="s">
        <v>423</v>
      </c>
      <c r="L96" s="15" t="s">
        <v>423</v>
      </c>
      <c r="M96" s="15" t="s">
        <v>423</v>
      </c>
      <c r="N96" s="15" t="s">
        <v>423</v>
      </c>
      <c r="O96" s="15"/>
    </row>
    <row r="97" spans="1:15" x14ac:dyDescent="0.25">
      <c r="A97" s="28" t="s">
        <v>52</v>
      </c>
      <c r="B97" s="15">
        <v>57670254000</v>
      </c>
      <c r="C97" s="15">
        <v>104504921000</v>
      </c>
      <c r="D97" s="15">
        <v>106905022000</v>
      </c>
      <c r="E97" s="15">
        <v>80240311000</v>
      </c>
      <c r="F97" s="15">
        <v>82265071000</v>
      </c>
      <c r="G97" s="33">
        <v>99924639000</v>
      </c>
      <c r="H97" s="15">
        <v>117521116000</v>
      </c>
      <c r="I97" s="15">
        <v>137182823000</v>
      </c>
      <c r="J97" s="15">
        <v>149698732000</v>
      </c>
      <c r="K97" s="15">
        <v>186222193000</v>
      </c>
      <c r="L97" s="15">
        <v>191744253000</v>
      </c>
      <c r="M97" s="15">
        <v>205471178000</v>
      </c>
      <c r="N97" s="15">
        <v>220487738000</v>
      </c>
      <c r="O97" s="15"/>
    </row>
    <row r="98" spans="1:15" x14ac:dyDescent="0.25">
      <c r="A98" s="28" t="s">
        <v>53</v>
      </c>
      <c r="B98" s="15">
        <v>126930988000</v>
      </c>
      <c r="C98" s="15">
        <v>100826083000</v>
      </c>
      <c r="D98" s="15">
        <v>109833405000</v>
      </c>
      <c r="E98" s="15">
        <v>155517533000</v>
      </c>
      <c r="F98" s="15">
        <v>206634047000</v>
      </c>
      <c r="G98" s="33">
        <v>290470888000</v>
      </c>
      <c r="H98" s="15">
        <v>384287164000</v>
      </c>
      <c r="I98" s="15">
        <v>454721013000</v>
      </c>
      <c r="J98" s="15">
        <v>637864483000</v>
      </c>
      <c r="K98" s="18">
        <v>454016273000</v>
      </c>
      <c r="L98" s="15">
        <v>580886011000</v>
      </c>
      <c r="M98" s="15">
        <v>694822718000</v>
      </c>
      <c r="N98" s="15">
        <v>785725522000</v>
      </c>
      <c r="O98" s="15"/>
    </row>
    <row r="99" spans="1:15" x14ac:dyDescent="0.25">
      <c r="A99" s="28" t="s">
        <v>54</v>
      </c>
      <c r="B99" s="15">
        <v>5233936000</v>
      </c>
      <c r="C99" s="15">
        <v>5989859000</v>
      </c>
      <c r="D99" s="15">
        <v>9139458000</v>
      </c>
      <c r="E99" s="15">
        <v>9915265000</v>
      </c>
      <c r="F99" s="15">
        <v>11928821000</v>
      </c>
      <c r="G99" s="33">
        <v>17577814000</v>
      </c>
      <c r="H99" s="15">
        <v>18029275000</v>
      </c>
      <c r="I99" s="15">
        <v>20773016000</v>
      </c>
      <c r="J99" s="15">
        <v>21020142000</v>
      </c>
      <c r="K99" s="15">
        <v>20018936000</v>
      </c>
      <c r="L99" s="15">
        <v>20274130000</v>
      </c>
      <c r="M99" s="15">
        <v>24916023000</v>
      </c>
      <c r="N99" s="15">
        <v>23985182000</v>
      </c>
      <c r="O99" s="15"/>
    </row>
    <row r="100" spans="1:15" x14ac:dyDescent="0.25">
      <c r="A100" s="28" t="s">
        <v>55</v>
      </c>
      <c r="B100" s="15">
        <v>15314440000</v>
      </c>
      <c r="C100" s="15">
        <v>34254658000</v>
      </c>
      <c r="D100" s="15">
        <v>48772175000</v>
      </c>
      <c r="E100" s="15">
        <v>56333858000</v>
      </c>
      <c r="F100" s="15">
        <v>83304463000</v>
      </c>
      <c r="G100" s="33">
        <v>108077730000</v>
      </c>
      <c r="H100" s="15">
        <v>110816621000</v>
      </c>
      <c r="I100" s="15">
        <v>128301467000</v>
      </c>
      <c r="J100" s="15">
        <v>141814436000</v>
      </c>
      <c r="K100" s="15">
        <v>141164046000</v>
      </c>
      <c r="L100" s="15">
        <v>163811376000</v>
      </c>
      <c r="M100" s="15">
        <v>176659841000</v>
      </c>
      <c r="N100" s="15">
        <v>204758666000</v>
      </c>
      <c r="O100" s="15"/>
    </row>
    <row r="101" spans="1:15" x14ac:dyDescent="0.25">
      <c r="A101" s="28" t="s">
        <v>56</v>
      </c>
      <c r="B101" s="15">
        <v>1584593000</v>
      </c>
      <c r="C101" s="15">
        <v>1431532000</v>
      </c>
      <c r="D101" s="15">
        <v>1631763000</v>
      </c>
      <c r="E101" s="15">
        <v>2783546000</v>
      </c>
      <c r="F101" s="15">
        <v>1994061000</v>
      </c>
      <c r="G101" s="33">
        <v>2478718000</v>
      </c>
      <c r="H101" s="15">
        <v>3619744000</v>
      </c>
      <c r="I101" s="15">
        <v>2529472000</v>
      </c>
      <c r="J101" s="15">
        <v>3483747000</v>
      </c>
      <c r="K101" s="15">
        <v>3380794000</v>
      </c>
      <c r="L101" s="15">
        <v>4010984000</v>
      </c>
      <c r="M101" s="15">
        <v>3079937000</v>
      </c>
      <c r="N101" s="15">
        <v>2741910000</v>
      </c>
      <c r="O101" s="15"/>
    </row>
    <row r="102" spans="1:15" x14ac:dyDescent="0.25">
      <c r="A102" s="28" t="s">
        <v>57</v>
      </c>
      <c r="B102" s="15">
        <v>2443734000</v>
      </c>
      <c r="C102" s="15">
        <v>2488626000</v>
      </c>
      <c r="D102" s="15">
        <v>2604563000</v>
      </c>
      <c r="E102" s="15">
        <v>3544400000</v>
      </c>
      <c r="F102" s="15">
        <v>4406338000</v>
      </c>
      <c r="G102" s="33">
        <v>3734308000</v>
      </c>
      <c r="H102" s="15">
        <v>4189316000</v>
      </c>
      <c r="I102" s="15">
        <v>4676881000</v>
      </c>
      <c r="J102" s="15">
        <v>5861839000</v>
      </c>
      <c r="K102" s="15">
        <v>18703162000</v>
      </c>
      <c r="L102" s="15">
        <v>20955123000</v>
      </c>
      <c r="M102" s="15">
        <v>21427852000</v>
      </c>
      <c r="N102" s="15">
        <v>21943888000</v>
      </c>
      <c r="O102" s="15"/>
    </row>
    <row r="103" spans="1:15" x14ac:dyDescent="0.25">
      <c r="A103" s="28" t="s">
        <v>58</v>
      </c>
      <c r="B103" s="15">
        <v>16577036000</v>
      </c>
      <c r="C103" s="15">
        <v>31185088000</v>
      </c>
      <c r="D103" s="15">
        <v>33242378000</v>
      </c>
      <c r="E103" s="15">
        <v>34185121000</v>
      </c>
      <c r="F103" s="15">
        <v>45461306000</v>
      </c>
      <c r="G103" s="33">
        <v>52874342000</v>
      </c>
      <c r="H103" s="15">
        <v>42680486000</v>
      </c>
      <c r="I103" s="15">
        <v>53346526000</v>
      </c>
      <c r="J103" s="15">
        <v>66339817000</v>
      </c>
      <c r="K103" s="15">
        <v>67669297000</v>
      </c>
      <c r="L103" s="15">
        <v>99395428000</v>
      </c>
      <c r="M103" s="15">
        <v>87445664000</v>
      </c>
      <c r="N103" s="15">
        <v>75247732000</v>
      </c>
      <c r="O103" s="15"/>
    </row>
    <row r="104" spans="1:15" x14ac:dyDescent="0.25">
      <c r="A104" s="28" t="s">
        <v>59</v>
      </c>
      <c r="B104" s="15">
        <v>4014802000</v>
      </c>
      <c r="C104" s="15">
        <v>2100550000</v>
      </c>
      <c r="D104" s="15">
        <v>2836893000</v>
      </c>
      <c r="E104" s="15">
        <v>4959736000</v>
      </c>
      <c r="F104" s="15">
        <v>3904430000</v>
      </c>
      <c r="G104" s="33">
        <v>6272780000</v>
      </c>
      <c r="H104" s="15">
        <v>5637609000</v>
      </c>
      <c r="I104" s="15">
        <v>5286633000</v>
      </c>
      <c r="J104" s="15">
        <v>8929242000</v>
      </c>
      <c r="K104" s="15">
        <v>8478646000</v>
      </c>
      <c r="L104" s="15">
        <v>11905725000</v>
      </c>
      <c r="M104" s="15">
        <v>11175096000</v>
      </c>
      <c r="N104" s="15">
        <v>13615982000</v>
      </c>
      <c r="O104" s="15"/>
    </row>
    <row r="105" spans="1:15" x14ac:dyDescent="0.25">
      <c r="A105" s="28" t="s">
        <v>60</v>
      </c>
      <c r="B105" s="15">
        <v>1119487000</v>
      </c>
      <c r="C105" s="15">
        <v>929598000</v>
      </c>
      <c r="D105" s="15">
        <v>997439000</v>
      </c>
      <c r="E105" s="15">
        <v>1252238000</v>
      </c>
      <c r="F105" s="15">
        <v>1128359000</v>
      </c>
      <c r="G105" s="33">
        <v>1111145000</v>
      </c>
      <c r="H105" s="15">
        <v>1201666000</v>
      </c>
      <c r="I105" s="15">
        <v>1322735000</v>
      </c>
      <c r="J105" s="15">
        <v>1380993000</v>
      </c>
      <c r="K105" s="15">
        <v>1455355000</v>
      </c>
      <c r="L105" s="15">
        <v>1693882000</v>
      </c>
      <c r="M105" s="15">
        <v>1549495000</v>
      </c>
      <c r="N105" s="15">
        <v>1946714000</v>
      </c>
      <c r="O105" s="15"/>
    </row>
    <row r="106" spans="1:15" x14ac:dyDescent="0.25">
      <c r="A106" s="28" t="s">
        <v>61</v>
      </c>
      <c r="B106" s="15">
        <v>5498835000</v>
      </c>
      <c r="C106" s="15">
        <v>4410446000</v>
      </c>
      <c r="D106" s="15">
        <v>6700992000</v>
      </c>
      <c r="E106" s="15">
        <v>9455661000</v>
      </c>
      <c r="F106" s="15">
        <v>13755995000</v>
      </c>
      <c r="G106" s="33">
        <v>10583698000</v>
      </c>
      <c r="H106" s="15">
        <v>14496944000</v>
      </c>
      <c r="I106" s="15">
        <v>43399997000</v>
      </c>
      <c r="J106" s="15">
        <v>74758961000</v>
      </c>
      <c r="K106" s="15">
        <v>66509258000</v>
      </c>
      <c r="L106" s="15">
        <v>59382280000</v>
      </c>
      <c r="M106" s="15">
        <v>64766746000</v>
      </c>
      <c r="N106" s="15">
        <v>45303798000</v>
      </c>
      <c r="O106" s="15"/>
    </row>
    <row r="107" spans="1:15" x14ac:dyDescent="0.25">
      <c r="A107" s="28" t="s">
        <v>155</v>
      </c>
      <c r="B107" s="15">
        <v>9285089000</v>
      </c>
      <c r="C107" s="15">
        <v>11179638000</v>
      </c>
      <c r="D107" s="15">
        <v>11717707000</v>
      </c>
      <c r="E107" s="15">
        <v>13172022000</v>
      </c>
      <c r="F107" s="15">
        <v>19615029000</v>
      </c>
      <c r="G107" s="33">
        <v>24299773000</v>
      </c>
      <c r="H107" s="15">
        <v>28492010000</v>
      </c>
      <c r="I107" s="15">
        <v>32261846000</v>
      </c>
      <c r="J107" s="15">
        <v>33056999000</v>
      </c>
      <c r="K107" s="15">
        <v>31117016000</v>
      </c>
      <c r="L107" s="15" t="s">
        <v>423</v>
      </c>
      <c r="M107" s="15" t="s">
        <v>423</v>
      </c>
      <c r="N107" s="15" t="s">
        <v>423</v>
      </c>
      <c r="O107" s="15"/>
    </row>
    <row r="108" spans="1:15" x14ac:dyDescent="0.25">
      <c r="A108" s="28" t="s">
        <v>62</v>
      </c>
      <c r="B108" s="15">
        <v>1300000</v>
      </c>
      <c r="C108" s="15">
        <v>2185000</v>
      </c>
      <c r="D108" s="15">
        <v>2137000</v>
      </c>
      <c r="E108" s="15">
        <v>2137000</v>
      </c>
      <c r="F108" s="15">
        <v>4167000</v>
      </c>
      <c r="G108" s="33">
        <v>2897000</v>
      </c>
      <c r="H108" s="15">
        <v>2883000</v>
      </c>
      <c r="I108" s="15">
        <v>3335000</v>
      </c>
      <c r="J108" s="15">
        <v>3609000</v>
      </c>
      <c r="K108" s="15">
        <v>3755000</v>
      </c>
      <c r="L108" s="15">
        <v>4361000</v>
      </c>
      <c r="M108" s="15">
        <v>3860000</v>
      </c>
      <c r="N108" s="15">
        <v>3983000</v>
      </c>
      <c r="O108" s="15"/>
    </row>
    <row r="109" spans="1:15" x14ac:dyDescent="0.25">
      <c r="A109" s="28" t="s">
        <v>63</v>
      </c>
      <c r="B109" s="15">
        <v>12662661000</v>
      </c>
      <c r="C109" s="15">
        <v>13621518000</v>
      </c>
      <c r="D109" s="15">
        <v>15075891000</v>
      </c>
      <c r="E109" s="15">
        <v>17006107000</v>
      </c>
      <c r="F109" s="15">
        <v>18559816000</v>
      </c>
      <c r="G109" s="33">
        <v>20260782000</v>
      </c>
      <c r="H109" s="15">
        <v>26007288000</v>
      </c>
      <c r="I109" s="15">
        <v>31851121000</v>
      </c>
      <c r="J109" s="15">
        <v>34363599000</v>
      </c>
      <c r="K109" s="15">
        <v>38459145000</v>
      </c>
      <c r="L109" s="15">
        <v>40171621000</v>
      </c>
      <c r="M109" s="15">
        <v>44108899000</v>
      </c>
      <c r="N109" s="15">
        <v>45735018000</v>
      </c>
      <c r="O109" s="15"/>
    </row>
    <row r="110" spans="1:15" x14ac:dyDescent="0.25">
      <c r="A110" s="28" t="s">
        <v>64</v>
      </c>
      <c r="B110" s="15">
        <v>610506000</v>
      </c>
      <c r="C110" s="15">
        <v>666852000</v>
      </c>
      <c r="D110" s="15">
        <v>777248000</v>
      </c>
      <c r="E110" s="15">
        <v>934679000</v>
      </c>
      <c r="F110" s="15">
        <v>1213353000</v>
      </c>
      <c r="G110" s="33">
        <v>1114273000</v>
      </c>
      <c r="H110" s="15">
        <v>1254964000</v>
      </c>
      <c r="I110" s="15">
        <v>1340944000</v>
      </c>
      <c r="J110" s="15">
        <v>1561560000</v>
      </c>
      <c r="K110" s="15">
        <v>1801810000</v>
      </c>
      <c r="L110" s="15">
        <v>1692115000</v>
      </c>
      <c r="M110" s="15">
        <v>1780305000</v>
      </c>
      <c r="N110" s="15">
        <v>1866678000</v>
      </c>
      <c r="O110" s="15"/>
    </row>
    <row r="111" spans="1:15" x14ac:dyDescent="0.25">
      <c r="A111" s="28" t="s">
        <v>65</v>
      </c>
      <c r="B111" s="15">
        <v>3825293000</v>
      </c>
      <c r="C111" s="15">
        <v>4149634000</v>
      </c>
      <c r="D111" s="15">
        <v>6634662000</v>
      </c>
      <c r="E111" s="15">
        <v>7645389000</v>
      </c>
      <c r="F111" s="15">
        <v>7969497000</v>
      </c>
      <c r="G111" s="33">
        <v>7754238000</v>
      </c>
      <c r="H111" s="15">
        <v>8929092000</v>
      </c>
      <c r="I111" s="15">
        <v>10113277000</v>
      </c>
      <c r="J111" s="15">
        <v>11228352000</v>
      </c>
      <c r="K111" s="15">
        <v>11925988000</v>
      </c>
      <c r="L111" s="15">
        <v>12463539000</v>
      </c>
      <c r="M111" s="15">
        <v>13415156000</v>
      </c>
      <c r="N111" s="15">
        <v>13991437000</v>
      </c>
      <c r="O111" s="15"/>
    </row>
    <row r="112" spans="1:15" x14ac:dyDescent="0.25">
      <c r="A112" s="28" t="s">
        <v>66</v>
      </c>
      <c r="B112" s="15">
        <v>10432683000</v>
      </c>
      <c r="C112" s="15">
        <v>2255445000</v>
      </c>
      <c r="D112" s="15">
        <v>10026978000</v>
      </c>
      <c r="E112" s="15">
        <v>8265743000</v>
      </c>
      <c r="F112" s="15">
        <v>2735321000</v>
      </c>
      <c r="G112" s="33">
        <v>16814910000</v>
      </c>
      <c r="H112" s="15">
        <v>16004848000</v>
      </c>
      <c r="I112" s="15">
        <v>3117137000</v>
      </c>
      <c r="J112" s="15">
        <v>15932547000</v>
      </c>
      <c r="K112" s="15">
        <v>10178729000</v>
      </c>
      <c r="L112" s="15">
        <v>3838206000</v>
      </c>
      <c r="M112" s="15">
        <v>14594897000</v>
      </c>
      <c r="N112" s="15">
        <v>26697689000</v>
      </c>
      <c r="O112" s="15"/>
    </row>
    <row r="113" spans="1:15" x14ac:dyDescent="0.25">
      <c r="A113" s="28" t="s">
        <v>67</v>
      </c>
      <c r="B113" s="15">
        <v>1064270000</v>
      </c>
      <c r="C113" s="15">
        <v>1031901000</v>
      </c>
      <c r="D113" s="15">
        <v>1308746000</v>
      </c>
      <c r="E113" s="15">
        <v>1666400000</v>
      </c>
      <c r="F113" s="15">
        <v>1732334000</v>
      </c>
      <c r="G113" s="33">
        <v>1821694000</v>
      </c>
      <c r="H113" s="15">
        <v>2001880000</v>
      </c>
      <c r="I113" s="15">
        <v>2221859000</v>
      </c>
      <c r="J113" s="15">
        <v>2650851000</v>
      </c>
      <c r="K113" s="15">
        <v>4585158000</v>
      </c>
      <c r="L113" s="15">
        <v>4046726000</v>
      </c>
      <c r="M113" s="15">
        <v>4556158000</v>
      </c>
      <c r="N113" s="15">
        <v>4714213000</v>
      </c>
      <c r="O113" s="15"/>
    </row>
    <row r="114" spans="1:15" x14ac:dyDescent="0.25">
      <c r="A114" s="28" t="s">
        <v>68</v>
      </c>
      <c r="B114" s="15">
        <v>285889000</v>
      </c>
      <c r="C114" s="15">
        <v>266900000</v>
      </c>
      <c r="D114" s="15">
        <v>273100000</v>
      </c>
      <c r="E114" s="15">
        <v>298188000</v>
      </c>
      <c r="F114" s="15">
        <v>326923000</v>
      </c>
      <c r="G114" s="33">
        <v>355101000</v>
      </c>
      <c r="H114" s="15">
        <v>439671000</v>
      </c>
      <c r="I114" s="15">
        <v>724868000</v>
      </c>
      <c r="J114" s="15">
        <v>695504000</v>
      </c>
      <c r="K114" s="15">
        <v>830996000</v>
      </c>
      <c r="L114" s="15">
        <v>923638000</v>
      </c>
      <c r="M114" s="15">
        <v>922412000</v>
      </c>
      <c r="N114" s="15">
        <v>957490000</v>
      </c>
      <c r="O114" s="15"/>
    </row>
    <row r="115" spans="1:15" x14ac:dyDescent="0.25">
      <c r="A115" s="36" t="s">
        <v>471</v>
      </c>
      <c r="B115" s="16">
        <f>SUM(B116:B132)</f>
        <v>353404038000</v>
      </c>
      <c r="C115" s="16">
        <f>SUM(C116:C132)</f>
        <v>232498150000</v>
      </c>
      <c r="D115" s="16">
        <f>SUM(D116:D132)</f>
        <v>376274115000</v>
      </c>
      <c r="E115" s="16">
        <f>SUM(E116:E132)</f>
        <v>385473395000</v>
      </c>
      <c r="F115" s="16">
        <f>SUM(F116:F132)</f>
        <v>422473394000</v>
      </c>
      <c r="G115" s="32">
        <v>491785291000</v>
      </c>
      <c r="H115" s="16">
        <v>475787555000</v>
      </c>
      <c r="I115" s="16">
        <v>530689499000</v>
      </c>
      <c r="J115" s="16">
        <v>566810714000</v>
      </c>
      <c r="K115" s="38">
        <v>623448872000</v>
      </c>
      <c r="L115" s="16">
        <v>684202437000</v>
      </c>
      <c r="M115" s="16">
        <v>617121435000</v>
      </c>
      <c r="N115" s="16">
        <v>708963543000</v>
      </c>
      <c r="O115" s="16"/>
    </row>
    <row r="116" spans="1:15" x14ac:dyDescent="0.25">
      <c r="A116" s="28" t="s">
        <v>570</v>
      </c>
      <c r="B116" s="15">
        <v>24283363000</v>
      </c>
      <c r="C116" s="15">
        <v>10689907000</v>
      </c>
      <c r="D116" s="15">
        <v>21576603000</v>
      </c>
      <c r="E116" s="15">
        <v>44664500000</v>
      </c>
      <c r="F116" s="15">
        <v>46255210000</v>
      </c>
      <c r="G116" s="33">
        <v>62483680000</v>
      </c>
      <c r="H116" s="15">
        <v>103453120000</v>
      </c>
      <c r="I116" s="15">
        <v>137758229000</v>
      </c>
      <c r="J116" s="15">
        <v>178768208000</v>
      </c>
      <c r="K116" s="15">
        <v>187061236000</v>
      </c>
      <c r="L116" s="15">
        <v>195985777000</v>
      </c>
      <c r="M116" s="15">
        <v>148188598000</v>
      </c>
      <c r="N116" s="15">
        <v>160299824000</v>
      </c>
      <c r="O116" s="15"/>
    </row>
    <row r="117" spans="1:15" x14ac:dyDescent="0.25">
      <c r="A117" s="28" t="s">
        <v>571</v>
      </c>
      <c r="B117" s="15">
        <v>31686615000</v>
      </c>
      <c r="C117" s="15">
        <v>13257391000</v>
      </c>
      <c r="D117" s="15">
        <v>18303490000</v>
      </c>
      <c r="E117" s="15">
        <v>17529452000</v>
      </c>
      <c r="F117" s="15">
        <v>19588843000</v>
      </c>
      <c r="G117" s="33">
        <v>33471298000</v>
      </c>
      <c r="H117" s="15">
        <v>57203886000</v>
      </c>
      <c r="I117" s="15">
        <v>73156601000</v>
      </c>
      <c r="J117" s="15">
        <v>58401396000</v>
      </c>
      <c r="K117" s="15">
        <v>63721086000</v>
      </c>
      <c r="L117" s="15">
        <v>70139612000</v>
      </c>
      <c r="M117" s="15">
        <v>77450011000</v>
      </c>
      <c r="N117" s="15">
        <v>58361514000</v>
      </c>
      <c r="O117" s="15"/>
    </row>
    <row r="118" spans="1:15" x14ac:dyDescent="0.25">
      <c r="A118" s="28" t="s">
        <v>1128</v>
      </c>
      <c r="B118" s="15">
        <v>2000000000</v>
      </c>
      <c r="C118" s="15">
        <v>5000000000</v>
      </c>
      <c r="D118" s="15">
        <v>7500000000</v>
      </c>
      <c r="E118" s="15">
        <v>7500000000</v>
      </c>
      <c r="F118" s="15">
        <v>13000000000</v>
      </c>
      <c r="G118" s="33">
        <v>14000000000</v>
      </c>
      <c r="H118" s="15">
        <v>38895531000</v>
      </c>
      <c r="I118" s="15">
        <v>15755000000</v>
      </c>
      <c r="J118" s="15">
        <v>19600000000</v>
      </c>
      <c r="K118" s="15">
        <v>20000000000</v>
      </c>
      <c r="L118" s="15">
        <v>16000000000</v>
      </c>
      <c r="M118" s="15">
        <v>20000000000</v>
      </c>
      <c r="N118" s="15">
        <v>20000000000</v>
      </c>
      <c r="O118" s="15"/>
    </row>
    <row r="119" spans="1:15" x14ac:dyDescent="0.25">
      <c r="A119" s="28" t="s">
        <v>572</v>
      </c>
      <c r="B119" s="15">
        <v>800000000</v>
      </c>
      <c r="C119" s="15">
        <v>1000000000</v>
      </c>
      <c r="D119" s="15">
        <v>1000000000</v>
      </c>
      <c r="E119" s="15">
        <v>1000000000</v>
      </c>
      <c r="F119" s="15">
        <v>1000000000</v>
      </c>
      <c r="G119" s="33">
        <v>2000000000</v>
      </c>
      <c r="H119" s="15">
        <v>2500000000</v>
      </c>
      <c r="I119" s="15">
        <v>5500000000</v>
      </c>
      <c r="J119" s="15">
        <v>13000000000</v>
      </c>
      <c r="K119" s="15">
        <v>13000000000</v>
      </c>
      <c r="L119" s="15">
        <v>13000000000</v>
      </c>
      <c r="M119" s="15">
        <v>13000000000</v>
      </c>
      <c r="N119" s="15">
        <v>7000000000</v>
      </c>
      <c r="O119" s="15"/>
    </row>
    <row r="120" spans="1:15" x14ac:dyDescent="0.25">
      <c r="A120" s="28" t="s">
        <v>573</v>
      </c>
      <c r="B120" s="15">
        <v>74167442000</v>
      </c>
      <c r="C120" s="15">
        <v>70657540000</v>
      </c>
      <c r="D120" s="15">
        <v>109296738000</v>
      </c>
      <c r="E120" s="15">
        <v>69089206000</v>
      </c>
      <c r="F120" s="15">
        <v>53535086000</v>
      </c>
      <c r="G120" s="33">
        <v>117381083000</v>
      </c>
      <c r="H120" s="15">
        <v>96261997000</v>
      </c>
      <c r="I120" s="15">
        <v>89101603000</v>
      </c>
      <c r="J120" s="15">
        <v>99446295000</v>
      </c>
      <c r="K120" s="15">
        <v>35529267000</v>
      </c>
      <c r="L120" s="15">
        <v>56578765000</v>
      </c>
      <c r="M120" s="15">
        <v>29273591000</v>
      </c>
      <c r="N120" s="15">
        <v>27718939000</v>
      </c>
      <c r="O120" s="15"/>
    </row>
    <row r="121" spans="1:15" x14ac:dyDescent="0.25">
      <c r="A121" s="28" t="s">
        <v>574</v>
      </c>
      <c r="B121" s="15">
        <v>79964246000</v>
      </c>
      <c r="C121" s="15">
        <v>35000000000</v>
      </c>
      <c r="D121" s="15">
        <v>34437891000</v>
      </c>
      <c r="E121" s="15">
        <v>98715143000</v>
      </c>
      <c r="F121" s="15">
        <v>120495952000</v>
      </c>
      <c r="G121" s="33">
        <v>126668501000</v>
      </c>
      <c r="H121" s="15">
        <v>109973021000</v>
      </c>
      <c r="I121" s="15">
        <v>141918066000</v>
      </c>
      <c r="J121" s="15">
        <v>122254815000</v>
      </c>
      <c r="K121" s="15">
        <v>117001503000</v>
      </c>
      <c r="L121" s="15">
        <v>116194791000</v>
      </c>
      <c r="M121" s="15">
        <v>152893651000</v>
      </c>
      <c r="N121" s="15">
        <v>183944069000</v>
      </c>
      <c r="O121" s="15"/>
    </row>
    <row r="122" spans="1:15" x14ac:dyDescent="0.25">
      <c r="A122" s="28" t="s">
        <v>1099</v>
      </c>
      <c r="B122" s="15">
        <v>5000000000</v>
      </c>
      <c r="C122" s="15" t="s">
        <v>423</v>
      </c>
      <c r="D122" s="15" t="s">
        <v>423</v>
      </c>
      <c r="E122" s="15" t="s">
        <v>423</v>
      </c>
      <c r="F122" s="15" t="s">
        <v>423</v>
      </c>
      <c r="G122" s="33" t="s">
        <v>423</v>
      </c>
      <c r="H122" s="15" t="s">
        <v>423</v>
      </c>
      <c r="I122" s="15" t="s">
        <v>423</v>
      </c>
      <c r="J122" s="15" t="s">
        <v>423</v>
      </c>
      <c r="K122" s="15" t="s">
        <v>423</v>
      </c>
      <c r="L122" s="15" t="s">
        <v>423</v>
      </c>
      <c r="M122" s="15" t="s">
        <v>423</v>
      </c>
      <c r="N122" s="15" t="s">
        <v>423</v>
      </c>
      <c r="O122" s="15"/>
    </row>
    <row r="123" spans="1:15" x14ac:dyDescent="0.25">
      <c r="A123" s="28" t="s">
        <v>1123</v>
      </c>
      <c r="B123" s="15">
        <v>1000000000</v>
      </c>
      <c r="C123" s="15">
        <v>1190000000</v>
      </c>
      <c r="D123" s="15">
        <v>1000000000</v>
      </c>
      <c r="E123" s="15">
        <v>1000000000</v>
      </c>
      <c r="F123" s="15">
        <v>2478900000</v>
      </c>
      <c r="G123" s="33">
        <v>1000000000</v>
      </c>
      <c r="H123" s="15" t="s">
        <v>423</v>
      </c>
      <c r="I123" s="15" t="s">
        <v>423</v>
      </c>
      <c r="J123" s="15" t="s">
        <v>423</v>
      </c>
      <c r="K123" s="15" t="s">
        <v>423</v>
      </c>
      <c r="L123" s="15" t="s">
        <v>423</v>
      </c>
      <c r="M123" s="15" t="s">
        <v>423</v>
      </c>
      <c r="N123" s="15" t="s">
        <v>423</v>
      </c>
      <c r="O123" s="15"/>
    </row>
    <row r="124" spans="1:15" x14ac:dyDescent="0.25">
      <c r="A124" s="28" t="s">
        <v>1124</v>
      </c>
      <c r="B124" s="15">
        <v>1677215000</v>
      </c>
      <c r="C124" s="15">
        <v>3174820000</v>
      </c>
      <c r="D124" s="15">
        <v>2683248000</v>
      </c>
      <c r="E124" s="15">
        <v>2636723000</v>
      </c>
      <c r="F124" s="15">
        <v>4815644000</v>
      </c>
      <c r="G124" s="33">
        <v>10724648000</v>
      </c>
      <c r="H124" s="15" t="s">
        <v>423</v>
      </c>
      <c r="I124" s="15" t="s">
        <v>423</v>
      </c>
      <c r="J124" s="15" t="s">
        <v>423</v>
      </c>
      <c r="K124" s="15" t="s">
        <v>423</v>
      </c>
      <c r="L124" s="15" t="s">
        <v>423</v>
      </c>
      <c r="M124" s="15" t="s">
        <v>423</v>
      </c>
      <c r="N124" s="15" t="s">
        <v>423</v>
      </c>
      <c r="O124" s="15"/>
    </row>
    <row r="125" spans="1:15" x14ac:dyDescent="0.25">
      <c r="A125" s="28" t="s">
        <v>1125</v>
      </c>
      <c r="B125" s="15" t="s">
        <v>423</v>
      </c>
      <c r="C125" s="15" t="s">
        <v>423</v>
      </c>
      <c r="D125" s="15" t="s">
        <v>423</v>
      </c>
      <c r="E125" s="15" t="s">
        <v>423</v>
      </c>
      <c r="F125" s="15">
        <v>20000000000</v>
      </c>
      <c r="G125" s="33">
        <v>1000000000</v>
      </c>
      <c r="H125" s="15" t="s">
        <v>423</v>
      </c>
      <c r="I125" s="15" t="s">
        <v>423</v>
      </c>
      <c r="J125" s="15" t="s">
        <v>423</v>
      </c>
      <c r="K125" s="15" t="s">
        <v>423</v>
      </c>
      <c r="L125" s="15" t="s">
        <v>423</v>
      </c>
      <c r="M125" s="15" t="s">
        <v>423</v>
      </c>
      <c r="N125" s="15" t="s">
        <v>423</v>
      </c>
      <c r="O125" s="15"/>
    </row>
    <row r="126" spans="1:15" x14ac:dyDescent="0.25">
      <c r="A126" s="28" t="s">
        <v>1126</v>
      </c>
      <c r="B126" s="15">
        <v>2000000000</v>
      </c>
      <c r="C126" s="15">
        <v>1000000000</v>
      </c>
      <c r="D126" s="15">
        <v>1000000000</v>
      </c>
      <c r="E126" s="15">
        <v>1000000000</v>
      </c>
      <c r="F126" s="15">
        <v>1000000000</v>
      </c>
      <c r="G126" s="33" t="s">
        <v>423</v>
      </c>
      <c r="H126" s="15" t="s">
        <v>423</v>
      </c>
      <c r="I126" s="15" t="s">
        <v>423</v>
      </c>
      <c r="J126" s="15" t="s">
        <v>423</v>
      </c>
      <c r="K126" s="15" t="s">
        <v>423</v>
      </c>
      <c r="L126" s="15" t="s">
        <v>423</v>
      </c>
      <c r="M126" s="15" t="s">
        <v>423</v>
      </c>
      <c r="N126" s="15" t="s">
        <v>423</v>
      </c>
      <c r="O126" s="15"/>
    </row>
    <row r="127" spans="1:15" x14ac:dyDescent="0.25">
      <c r="A127" s="28" t="s">
        <v>1127</v>
      </c>
      <c r="B127" s="15" t="s">
        <v>423</v>
      </c>
      <c r="C127" s="15" t="s">
        <v>423</v>
      </c>
      <c r="D127" s="15" t="s">
        <v>423</v>
      </c>
      <c r="E127" s="15" t="s">
        <v>423</v>
      </c>
      <c r="F127" s="15">
        <v>400000000</v>
      </c>
      <c r="G127" s="33" t="s">
        <v>423</v>
      </c>
      <c r="H127" s="15" t="s">
        <v>423</v>
      </c>
      <c r="I127" s="15" t="s">
        <v>423</v>
      </c>
      <c r="J127" s="15" t="s">
        <v>423</v>
      </c>
      <c r="K127" s="15" t="s">
        <v>423</v>
      </c>
      <c r="L127" s="15" t="s">
        <v>423</v>
      </c>
      <c r="M127" s="15" t="s">
        <v>423</v>
      </c>
      <c r="N127" s="15" t="s">
        <v>423</v>
      </c>
      <c r="O127" s="15"/>
    </row>
    <row r="128" spans="1:15" x14ac:dyDescent="0.25">
      <c r="A128" s="28" t="s">
        <v>1148</v>
      </c>
      <c r="B128" s="15" t="s">
        <v>423</v>
      </c>
      <c r="C128" s="15" t="s">
        <v>423</v>
      </c>
      <c r="D128" s="15">
        <v>1764300000</v>
      </c>
      <c r="E128" s="15" t="s">
        <v>423</v>
      </c>
      <c r="F128" s="15" t="s">
        <v>423</v>
      </c>
      <c r="G128" s="33" t="s">
        <v>423</v>
      </c>
      <c r="H128" s="15" t="s">
        <v>423</v>
      </c>
      <c r="I128" s="15" t="s">
        <v>423</v>
      </c>
      <c r="J128" s="15" t="s">
        <v>423</v>
      </c>
      <c r="K128" s="15" t="s">
        <v>423</v>
      </c>
      <c r="L128" s="15" t="s">
        <v>423</v>
      </c>
      <c r="M128" s="15" t="s">
        <v>423</v>
      </c>
      <c r="N128" s="15" t="s">
        <v>423</v>
      </c>
      <c r="O128" s="15" t="s">
        <v>423</v>
      </c>
    </row>
    <row r="129" spans="1:15" x14ac:dyDescent="0.25">
      <c r="A129" s="28" t="s">
        <v>1149</v>
      </c>
      <c r="B129" s="15">
        <v>1000000000</v>
      </c>
      <c r="C129" s="15" t="s">
        <v>423</v>
      </c>
      <c r="D129" s="15" t="s">
        <v>423</v>
      </c>
      <c r="E129" s="15" t="s">
        <v>423</v>
      </c>
      <c r="F129" s="15" t="s">
        <v>423</v>
      </c>
      <c r="G129" s="33" t="s">
        <v>423</v>
      </c>
      <c r="H129" s="15" t="s">
        <v>423</v>
      </c>
      <c r="I129" s="15" t="s">
        <v>423</v>
      </c>
      <c r="J129" s="15" t="s">
        <v>423</v>
      </c>
      <c r="K129" s="15" t="s">
        <v>423</v>
      </c>
      <c r="L129" s="15" t="s">
        <v>423</v>
      </c>
      <c r="M129" s="15" t="s">
        <v>423</v>
      </c>
      <c r="N129" s="15" t="s">
        <v>423</v>
      </c>
      <c r="O129" s="15" t="s">
        <v>423</v>
      </c>
    </row>
    <row r="130" spans="1:15" x14ac:dyDescent="0.25">
      <c r="A130" s="28" t="s">
        <v>1150</v>
      </c>
      <c r="B130" s="15">
        <v>50000000</v>
      </c>
      <c r="C130" s="15" t="s">
        <v>423</v>
      </c>
      <c r="D130" s="15" t="s">
        <v>423</v>
      </c>
      <c r="E130" s="15" t="s">
        <v>423</v>
      </c>
      <c r="F130" s="15" t="s">
        <v>423</v>
      </c>
      <c r="G130" s="33" t="s">
        <v>423</v>
      </c>
      <c r="H130" s="15" t="s">
        <v>423</v>
      </c>
      <c r="I130" s="15" t="s">
        <v>423</v>
      </c>
      <c r="J130" s="15" t="s">
        <v>423</v>
      </c>
      <c r="K130" s="15" t="s">
        <v>423</v>
      </c>
      <c r="L130" s="15" t="s">
        <v>423</v>
      </c>
      <c r="M130" s="15" t="s">
        <v>423</v>
      </c>
      <c r="N130" s="15" t="s">
        <v>423</v>
      </c>
      <c r="O130" s="15" t="s">
        <v>423</v>
      </c>
    </row>
    <row r="131" spans="1:15" x14ac:dyDescent="0.25">
      <c r="A131" s="28" t="s">
        <v>1129</v>
      </c>
      <c r="B131" s="15">
        <v>10861211000</v>
      </c>
      <c r="C131" s="15">
        <v>24620000000</v>
      </c>
      <c r="D131" s="15">
        <v>24890000000</v>
      </c>
      <c r="E131" s="15">
        <v>24790000000</v>
      </c>
      <c r="F131" s="15" t="s">
        <v>423</v>
      </c>
      <c r="G131" s="33" t="s">
        <v>423</v>
      </c>
      <c r="H131" s="15" t="s">
        <v>423</v>
      </c>
      <c r="I131" s="15" t="s">
        <v>423</v>
      </c>
      <c r="J131" s="15" t="s">
        <v>423</v>
      </c>
      <c r="K131" s="15" t="s">
        <v>423</v>
      </c>
      <c r="L131" s="15" t="s">
        <v>423</v>
      </c>
      <c r="M131" s="15" t="s">
        <v>423</v>
      </c>
      <c r="N131" s="15" t="s">
        <v>423</v>
      </c>
      <c r="O131" s="15"/>
    </row>
    <row r="132" spans="1:15" x14ac:dyDescent="0.25">
      <c r="A132" s="28" t="s">
        <v>577</v>
      </c>
      <c r="B132" s="15">
        <v>118913946000</v>
      </c>
      <c r="C132" s="15">
        <v>66908492000</v>
      </c>
      <c r="D132" s="15">
        <v>152821845000</v>
      </c>
      <c r="E132" s="15">
        <v>117548371000</v>
      </c>
      <c r="F132" s="15">
        <v>139903759000</v>
      </c>
      <c r="G132" s="33">
        <v>123056081000</v>
      </c>
      <c r="H132" s="15">
        <v>67500000000</v>
      </c>
      <c r="I132" s="15">
        <v>67500000000</v>
      </c>
      <c r="J132" s="15">
        <v>75340000000</v>
      </c>
      <c r="K132" s="15">
        <v>197135780000</v>
      </c>
      <c r="L132" s="15">
        <v>216303492000</v>
      </c>
      <c r="M132" s="15">
        <v>176315584000</v>
      </c>
      <c r="N132" s="15">
        <v>251639197000</v>
      </c>
      <c r="O132" s="15"/>
    </row>
    <row r="133" spans="1:15" x14ac:dyDescent="0.25">
      <c r="A133" s="36" t="s">
        <v>472</v>
      </c>
      <c r="B133" s="16">
        <v>631319546000</v>
      </c>
      <c r="C133" s="16">
        <v>711520728000</v>
      </c>
      <c r="D133" s="16">
        <v>723628575000</v>
      </c>
      <c r="E133" s="16">
        <v>727093604000</v>
      </c>
      <c r="F133" s="17">
        <v>20963173000</v>
      </c>
      <c r="G133" s="32">
        <v>866231428000</v>
      </c>
      <c r="H133" s="16">
        <v>930695404000</v>
      </c>
      <c r="I133" s="16">
        <v>918013048000</v>
      </c>
      <c r="J133" s="16">
        <v>980812450000</v>
      </c>
      <c r="K133" s="16">
        <v>1071536796000</v>
      </c>
      <c r="L133" s="16">
        <v>1249789023000</v>
      </c>
      <c r="M133" s="16">
        <v>1419219741000</v>
      </c>
      <c r="N133" s="16">
        <v>1672879231000</v>
      </c>
      <c r="O133" s="16"/>
    </row>
    <row r="134" spans="1:15" x14ac:dyDescent="0.25">
      <c r="A134" s="28" t="s">
        <v>585</v>
      </c>
      <c r="B134" s="15">
        <v>276212000000</v>
      </c>
      <c r="C134" s="15">
        <v>357090000000</v>
      </c>
      <c r="D134" s="15">
        <v>333107000000</v>
      </c>
      <c r="E134" s="15">
        <v>333902000000</v>
      </c>
      <c r="F134" s="15"/>
      <c r="G134" s="33">
        <v>372863000000</v>
      </c>
      <c r="H134" s="15">
        <v>392797000000</v>
      </c>
      <c r="I134" s="15">
        <v>334877000000</v>
      </c>
      <c r="J134" s="15">
        <v>354010000000</v>
      </c>
      <c r="K134" s="15">
        <v>399571000000</v>
      </c>
      <c r="L134" s="15">
        <v>450964000000</v>
      </c>
      <c r="M134" s="15">
        <v>531544000000</v>
      </c>
      <c r="N134" s="15">
        <v>512585000000</v>
      </c>
      <c r="O134" s="15"/>
    </row>
    <row r="135" spans="1:15" x14ac:dyDescent="0.25">
      <c r="A135" s="28" t="s">
        <v>586</v>
      </c>
      <c r="B135" s="15">
        <f>265802377000+500000000</f>
        <v>266302377000</v>
      </c>
      <c r="C135" s="15">
        <f>286944239000+1000000000</f>
        <v>287944239000</v>
      </c>
      <c r="D135" s="15">
        <f>273309592000+9969209000</f>
        <v>283278801000</v>
      </c>
      <c r="E135" s="15">
        <f>302304001000+15518556000</f>
        <v>317822557000</v>
      </c>
      <c r="F135" s="15"/>
      <c r="G135" s="33">
        <v>389860429000</v>
      </c>
      <c r="H135" s="15">
        <v>428619518000</v>
      </c>
      <c r="I135" s="15">
        <v>486885005000</v>
      </c>
      <c r="J135" s="15">
        <v>522748165000</v>
      </c>
      <c r="K135" s="15">
        <v>575520580000</v>
      </c>
      <c r="L135" s="15">
        <v>648921246000</v>
      </c>
      <c r="M135" s="15">
        <v>695492749000</v>
      </c>
      <c r="N135" s="15">
        <v>959041250000</v>
      </c>
      <c r="O135" s="15"/>
    </row>
    <row r="136" spans="1:15" x14ac:dyDescent="0.25">
      <c r="A136" s="28" t="s">
        <v>587</v>
      </c>
      <c r="B136" s="15">
        <v>331000</v>
      </c>
      <c r="C136" s="15">
        <v>331000</v>
      </c>
      <c r="D136" s="15">
        <v>331000</v>
      </c>
      <c r="E136" s="15">
        <v>331000</v>
      </c>
      <c r="F136" s="15"/>
      <c r="G136" s="33">
        <v>331000</v>
      </c>
      <c r="H136" s="15">
        <v>331000</v>
      </c>
      <c r="I136" s="15">
        <v>480000</v>
      </c>
      <c r="J136" s="15">
        <v>480000</v>
      </c>
      <c r="K136" s="15">
        <v>480000</v>
      </c>
      <c r="L136" s="15">
        <v>480000</v>
      </c>
      <c r="M136" s="15">
        <v>480000</v>
      </c>
      <c r="N136" s="15">
        <v>480000</v>
      </c>
      <c r="O136" s="15"/>
    </row>
    <row r="137" spans="1:15" x14ac:dyDescent="0.25">
      <c r="A137" s="28" t="s">
        <v>592</v>
      </c>
      <c r="B137" s="15">
        <v>318844000</v>
      </c>
      <c r="C137" s="15">
        <v>325127000</v>
      </c>
      <c r="D137" s="15">
        <v>1094084000</v>
      </c>
      <c r="E137" s="15">
        <v>545844000</v>
      </c>
      <c r="F137" s="15"/>
      <c r="G137" s="33">
        <v>142902000</v>
      </c>
      <c r="H137" s="15">
        <v>64410000</v>
      </c>
      <c r="I137" s="15" t="s">
        <v>423</v>
      </c>
      <c r="J137" s="15" t="s">
        <v>423</v>
      </c>
      <c r="K137" s="15" t="s">
        <v>423</v>
      </c>
      <c r="L137" s="15" t="s">
        <v>423</v>
      </c>
      <c r="M137" s="15" t="s">
        <v>423</v>
      </c>
      <c r="N137" s="15" t="s">
        <v>423</v>
      </c>
      <c r="O137" s="15"/>
    </row>
    <row r="138" spans="1:15" x14ac:dyDescent="0.25">
      <c r="A138" s="28" t="s">
        <v>588</v>
      </c>
      <c r="B138" s="15">
        <v>38142000000</v>
      </c>
      <c r="C138" s="15">
        <v>15000000000</v>
      </c>
      <c r="D138" s="15">
        <v>33043000000</v>
      </c>
      <c r="E138" s="15">
        <v>26900000000</v>
      </c>
      <c r="F138" s="15"/>
      <c r="G138" s="33">
        <v>25475000000</v>
      </c>
      <c r="H138" s="15">
        <v>25475000000</v>
      </c>
      <c r="I138" s="15">
        <v>19500000000</v>
      </c>
      <c r="J138" s="15">
        <v>19500000000</v>
      </c>
      <c r="K138" s="15">
        <v>14500000000</v>
      </c>
      <c r="L138" s="15">
        <v>14500000000</v>
      </c>
      <c r="M138" s="15">
        <v>14500000000</v>
      </c>
      <c r="N138" s="15">
        <v>14500000000</v>
      </c>
      <c r="O138" s="15"/>
    </row>
    <row r="139" spans="1:15" x14ac:dyDescent="0.25">
      <c r="A139" s="28" t="s">
        <v>575</v>
      </c>
      <c r="B139" s="15">
        <v>15000000000</v>
      </c>
      <c r="C139" s="15">
        <v>15000000000</v>
      </c>
      <c r="D139" s="15">
        <v>23000000000</v>
      </c>
      <c r="E139" s="15">
        <v>26500000000</v>
      </c>
      <c r="F139" s="15"/>
      <c r="G139" s="33">
        <v>26500000000</v>
      </c>
      <c r="H139" s="15">
        <v>26500000000</v>
      </c>
      <c r="I139" s="15">
        <v>16765165000</v>
      </c>
      <c r="J139" s="15">
        <v>16800000000</v>
      </c>
      <c r="K139" s="15">
        <v>14500000000</v>
      </c>
      <c r="L139" s="15">
        <v>10000000000</v>
      </c>
      <c r="M139" s="15">
        <v>28700000000</v>
      </c>
      <c r="N139" s="15">
        <v>28700000000</v>
      </c>
      <c r="O139" s="15"/>
    </row>
    <row r="140" spans="1:15" x14ac:dyDescent="0.25">
      <c r="A140" s="28" t="s">
        <v>589</v>
      </c>
      <c r="B140" s="15">
        <v>18968873000</v>
      </c>
      <c r="C140" s="15">
        <v>22418891000</v>
      </c>
      <c r="D140" s="15">
        <v>23270917000</v>
      </c>
      <c r="E140" s="15" t="s">
        <v>423</v>
      </c>
      <c r="F140" s="15"/>
      <c r="G140" s="33">
        <v>30139510000</v>
      </c>
      <c r="H140" s="15">
        <v>31240142000</v>
      </c>
      <c r="I140" s="15">
        <v>37870798000</v>
      </c>
      <c r="J140" s="15">
        <v>42626684000</v>
      </c>
      <c r="K140" s="15">
        <v>47163558000</v>
      </c>
      <c r="L140" s="15">
        <v>49317919000</v>
      </c>
      <c r="M140" s="15">
        <v>56245626000</v>
      </c>
      <c r="N140" s="15">
        <v>60022176000</v>
      </c>
      <c r="O140" s="15"/>
    </row>
    <row r="141" spans="1:15" x14ac:dyDescent="0.25">
      <c r="A141" s="28" t="s">
        <v>1141</v>
      </c>
      <c r="B141" s="15" t="s">
        <v>423</v>
      </c>
      <c r="C141" s="15" t="s">
        <v>423</v>
      </c>
      <c r="D141" s="15" t="s">
        <v>423</v>
      </c>
      <c r="E141" s="15">
        <v>2182808000</v>
      </c>
      <c r="F141" s="15"/>
      <c r="G141" s="33" t="s">
        <v>423</v>
      </c>
      <c r="H141" s="15" t="s">
        <v>423</v>
      </c>
      <c r="I141" s="15" t="s">
        <v>423</v>
      </c>
      <c r="J141" s="15" t="s">
        <v>423</v>
      </c>
      <c r="K141" s="15" t="s">
        <v>423</v>
      </c>
      <c r="L141" s="15" t="s">
        <v>423</v>
      </c>
      <c r="M141" s="15" t="s">
        <v>423</v>
      </c>
      <c r="N141" s="15" t="s">
        <v>423</v>
      </c>
      <c r="O141" s="15" t="s">
        <v>423</v>
      </c>
    </row>
    <row r="142" spans="1:15" x14ac:dyDescent="0.25">
      <c r="A142" s="28" t="s">
        <v>590</v>
      </c>
      <c r="B142" s="15">
        <v>16375121000</v>
      </c>
      <c r="C142" s="15">
        <v>13742140000</v>
      </c>
      <c r="D142" s="15">
        <v>26834442000</v>
      </c>
      <c r="E142" s="15">
        <v>19240064000</v>
      </c>
      <c r="F142" s="15"/>
      <c r="G142" s="33">
        <v>21250256000</v>
      </c>
      <c r="H142" s="15">
        <v>25999003000</v>
      </c>
      <c r="I142" s="15">
        <v>22114600000</v>
      </c>
      <c r="J142" s="15">
        <v>25127121000</v>
      </c>
      <c r="K142" s="15">
        <v>20281178000</v>
      </c>
      <c r="L142" s="15">
        <v>12451302000</v>
      </c>
      <c r="M142" s="15">
        <v>21067053000</v>
      </c>
      <c r="N142" s="15">
        <v>31066690000</v>
      </c>
      <c r="O142" s="15"/>
    </row>
    <row r="143" spans="1:15" x14ac:dyDescent="0.25">
      <c r="A143" s="28" t="s">
        <v>591</v>
      </c>
      <c r="B143" s="15" t="s">
        <v>423</v>
      </c>
      <c r="C143" s="15" t="s">
        <v>423</v>
      </c>
      <c r="D143" s="15" t="s">
        <v>423</v>
      </c>
      <c r="E143" s="15" t="s">
        <v>423</v>
      </c>
      <c r="F143" s="15"/>
      <c r="G143" s="33" t="s">
        <v>423</v>
      </c>
      <c r="H143" s="15" t="s">
        <v>423</v>
      </c>
      <c r="I143" s="15" t="s">
        <v>423</v>
      </c>
      <c r="J143" s="15" t="s">
        <v>423</v>
      </c>
      <c r="K143" s="15" t="s">
        <v>423</v>
      </c>
      <c r="L143" s="15">
        <v>63634076000</v>
      </c>
      <c r="M143" s="15">
        <v>71669833000</v>
      </c>
      <c r="N143" s="15">
        <v>66963635000</v>
      </c>
      <c r="O143" s="15"/>
    </row>
    <row r="144" spans="1:15" x14ac:dyDescent="0.25">
      <c r="A144" s="36" t="s">
        <v>1101</v>
      </c>
      <c r="B144" s="16">
        <v>132716716000</v>
      </c>
      <c r="C144" s="16">
        <v>178841104000</v>
      </c>
      <c r="D144" s="16">
        <v>167739546000</v>
      </c>
      <c r="E144" s="16">
        <v>181997254000</v>
      </c>
      <c r="F144" s="16">
        <v>111880214000</v>
      </c>
      <c r="G144" s="32">
        <v>290266343000</v>
      </c>
      <c r="H144" s="16">
        <v>269935397000</v>
      </c>
      <c r="I144" s="16">
        <v>354623506000</v>
      </c>
      <c r="J144" s="16">
        <v>18297588000</v>
      </c>
      <c r="K144" s="16">
        <v>209751447000</v>
      </c>
      <c r="L144" s="16">
        <v>245178252000</v>
      </c>
      <c r="M144" s="16">
        <v>216320152000</v>
      </c>
      <c r="N144" s="16">
        <v>207133086000</v>
      </c>
      <c r="O144" s="13"/>
    </row>
    <row r="145" spans="1:15" x14ac:dyDescent="0.25">
      <c r="A145" s="36" t="s">
        <v>1102</v>
      </c>
      <c r="B145" s="16">
        <v>-251630662000</v>
      </c>
      <c r="C145" s="16">
        <v>-245749596000</v>
      </c>
      <c r="D145" s="16">
        <v>-320561391000</v>
      </c>
      <c r="E145" s="16">
        <v>-299545625000</v>
      </c>
      <c r="F145" s="16">
        <v>-251783973000</v>
      </c>
      <c r="G145" s="32">
        <v>-413322424000</v>
      </c>
      <c r="H145" s="16">
        <v>-337435397000</v>
      </c>
      <c r="I145" s="16">
        <v>-422123506000</v>
      </c>
      <c r="J145" s="16">
        <v>-93637588000</v>
      </c>
      <c r="K145" s="16">
        <v>-396887227000</v>
      </c>
      <c r="L145" s="16">
        <v>-461481744000</v>
      </c>
      <c r="M145" s="16">
        <v>-392635736000</v>
      </c>
      <c r="N145" s="16">
        <v>-458772283000</v>
      </c>
      <c r="O145" s="16"/>
    </row>
    <row r="146" spans="1:15" x14ac:dyDescent="0.25">
      <c r="A146" s="36" t="s">
        <v>469</v>
      </c>
      <c r="B146" s="16">
        <f t="shared" ref="B146:N146" si="1">SUM(B77, B115, B133, B144:B145)</f>
        <v>1540600000000</v>
      </c>
      <c r="C146" s="16">
        <f t="shared" si="1"/>
        <v>1645000000000</v>
      </c>
      <c r="D146" s="16">
        <f t="shared" si="1"/>
        <v>1816000000000</v>
      </c>
      <c r="E146" s="16">
        <f t="shared" si="1"/>
        <v>1977594389000</v>
      </c>
      <c r="F146" s="16">
        <f t="shared" si="1"/>
        <v>1489562498000</v>
      </c>
      <c r="G146" s="32">
        <f t="shared" si="1"/>
        <v>2606000000000</v>
      </c>
      <c r="H146" s="16">
        <f t="shared" si="1"/>
        <v>3001800000000</v>
      </c>
      <c r="I146" s="16">
        <f t="shared" si="1"/>
        <v>3350000000000</v>
      </c>
      <c r="J146" s="16">
        <f t="shared" si="1"/>
        <v>3767000000000</v>
      </c>
      <c r="K146" s="16">
        <f t="shared" si="1"/>
        <v>3661648309000</v>
      </c>
      <c r="L146" s="16">
        <f t="shared" si="1"/>
        <v>4100000000000</v>
      </c>
      <c r="M146" s="16">
        <f t="shared" si="1"/>
        <v>4506000000000</v>
      </c>
      <c r="N146" s="16">
        <f t="shared" si="1"/>
        <v>5023600000000</v>
      </c>
      <c r="O146" s="16"/>
    </row>
    <row r="149" spans="1:15" x14ac:dyDescent="0.25">
      <c r="A149" s="29"/>
      <c r="B149" s="29" t="s">
        <v>1142</v>
      </c>
      <c r="C149" s="29" t="s">
        <v>1143</v>
      </c>
      <c r="D149" s="29" t="s">
        <v>1144</v>
      </c>
      <c r="E149" s="29" t="s">
        <v>1145</v>
      </c>
      <c r="F149" s="29" t="s">
        <v>1146</v>
      </c>
      <c r="G149" s="35" t="s">
        <v>1147</v>
      </c>
      <c r="H149" s="29" t="s">
        <v>560</v>
      </c>
      <c r="I149" s="29" t="s">
        <v>561</v>
      </c>
      <c r="J149" s="29" t="s">
        <v>562</v>
      </c>
      <c r="K149" s="29" t="s">
        <v>563</v>
      </c>
      <c r="L149" s="29" t="s">
        <v>564</v>
      </c>
      <c r="M149" s="29" t="s">
        <v>565</v>
      </c>
      <c r="N149" s="29" t="s">
        <v>566</v>
      </c>
      <c r="O149" s="29" t="s">
        <v>566</v>
      </c>
    </row>
    <row r="150" spans="1:15" x14ac:dyDescent="0.25">
      <c r="A150" s="39" t="s">
        <v>567</v>
      </c>
      <c r="B150" s="16">
        <f t="shared" ref="B150:O150" si="2">SUM(B151:B187)</f>
        <v>710935767000</v>
      </c>
      <c r="C150" s="16">
        <f t="shared" si="2"/>
        <v>805438921000</v>
      </c>
      <c r="D150" s="16">
        <f t="shared" si="2"/>
        <v>877258678000</v>
      </c>
      <c r="E150" s="16">
        <f t="shared" si="2"/>
        <v>1048130564000</v>
      </c>
      <c r="F150" s="16">
        <f t="shared" si="2"/>
        <v>1235023867000</v>
      </c>
      <c r="G150" s="32">
        <f t="shared" si="2"/>
        <v>1421225737000</v>
      </c>
      <c r="H150" s="16">
        <f t="shared" si="2"/>
        <v>1696173154000</v>
      </c>
      <c r="I150" s="16">
        <f t="shared" si="2"/>
        <v>2011397029000</v>
      </c>
      <c r="J150" s="16">
        <f t="shared" si="2"/>
        <v>2360406003000</v>
      </c>
      <c r="K150" s="16">
        <f t="shared" si="2"/>
        <v>2220815866000</v>
      </c>
      <c r="L150" s="16">
        <f t="shared" si="2"/>
        <v>2442398260000</v>
      </c>
      <c r="M150" s="16">
        <f t="shared" si="2"/>
        <v>2713106666000</v>
      </c>
      <c r="N150" s="16">
        <f t="shared" si="2"/>
        <v>2964237560000</v>
      </c>
      <c r="O150" s="16">
        <f t="shared" si="2"/>
        <v>3078493820000</v>
      </c>
    </row>
    <row r="151" spans="1:15" x14ac:dyDescent="0.25">
      <c r="A151" s="29" t="s">
        <v>35</v>
      </c>
      <c r="B151" s="15">
        <v>9033499000</v>
      </c>
      <c r="C151" s="15">
        <v>8723033000</v>
      </c>
      <c r="D151" s="15">
        <v>9607261000</v>
      </c>
      <c r="E151" s="15">
        <v>10708373000</v>
      </c>
      <c r="F151" s="15">
        <v>11068364000</v>
      </c>
      <c r="G151" s="33">
        <v>12983202000</v>
      </c>
      <c r="H151" s="15">
        <v>12530818000</v>
      </c>
      <c r="I151" s="15">
        <v>14125570000</v>
      </c>
      <c r="J151" s="15">
        <v>18743730000</v>
      </c>
      <c r="K151" s="15">
        <v>20872614000</v>
      </c>
      <c r="L151" s="15">
        <v>27322701000</v>
      </c>
      <c r="M151" s="15">
        <v>29057756000</v>
      </c>
      <c r="N151" s="15">
        <v>31247889000</v>
      </c>
      <c r="O151" s="15">
        <v>26502099000</v>
      </c>
    </row>
    <row r="152" spans="1:15" x14ac:dyDescent="0.25">
      <c r="A152" s="29" t="s">
        <v>36</v>
      </c>
      <c r="B152" s="15">
        <v>4367030000</v>
      </c>
      <c r="C152" s="15">
        <v>2478248000</v>
      </c>
      <c r="D152" s="15">
        <v>2621817000</v>
      </c>
      <c r="E152" s="15">
        <v>2733572000</v>
      </c>
      <c r="F152" s="15">
        <v>2822967000</v>
      </c>
      <c r="G152" s="33">
        <v>2602457000</v>
      </c>
      <c r="H152" s="15">
        <v>2860076000</v>
      </c>
      <c r="I152" s="15">
        <v>20030485000</v>
      </c>
      <c r="J152" s="15">
        <v>6072246000</v>
      </c>
      <c r="K152" s="15">
        <v>6822945000</v>
      </c>
      <c r="L152" s="15">
        <v>8250182000</v>
      </c>
      <c r="M152" s="15">
        <v>8238691000</v>
      </c>
      <c r="N152" s="15">
        <v>8235511000</v>
      </c>
      <c r="O152" s="15">
        <v>9031722000</v>
      </c>
    </row>
    <row r="153" spans="1:15" x14ac:dyDescent="0.25">
      <c r="A153" s="29" t="s">
        <v>37</v>
      </c>
      <c r="B153" s="15">
        <v>187381000</v>
      </c>
      <c r="C153" s="15">
        <v>187805000</v>
      </c>
      <c r="D153" s="15">
        <v>404802000</v>
      </c>
      <c r="E153" s="15">
        <v>420548000</v>
      </c>
      <c r="F153" s="15">
        <v>221248000</v>
      </c>
      <c r="G153" s="33">
        <v>226517000</v>
      </c>
      <c r="H153" s="15">
        <v>234341000</v>
      </c>
      <c r="I153" s="15">
        <v>433547000</v>
      </c>
      <c r="J153" s="15">
        <v>550990000</v>
      </c>
      <c r="K153" s="15">
        <v>671553000</v>
      </c>
      <c r="L153" s="15">
        <v>708019000</v>
      </c>
      <c r="M153" s="15">
        <v>908791000</v>
      </c>
      <c r="N153" s="15">
        <v>713408000</v>
      </c>
      <c r="O153" s="15">
        <v>2305396000</v>
      </c>
    </row>
    <row r="154" spans="1:15" x14ac:dyDescent="0.25">
      <c r="A154" s="29" t="s">
        <v>38</v>
      </c>
      <c r="B154" s="15">
        <v>21060106000</v>
      </c>
      <c r="C154" s="15">
        <v>16705416000</v>
      </c>
      <c r="D154" s="15">
        <v>18265878000</v>
      </c>
      <c r="E154" s="15">
        <v>21433394000</v>
      </c>
      <c r="F154" s="15">
        <v>20383752000</v>
      </c>
      <c r="G154" s="33">
        <v>10586174000</v>
      </c>
      <c r="H154" s="15">
        <v>10386022000</v>
      </c>
      <c r="I154" s="15">
        <v>10144149000</v>
      </c>
      <c r="J154" s="15">
        <v>9877669000</v>
      </c>
      <c r="K154" s="15">
        <v>8202528000</v>
      </c>
      <c r="L154" s="15">
        <v>9526342000</v>
      </c>
      <c r="M154" s="15">
        <v>8866462000</v>
      </c>
      <c r="N154" s="15">
        <v>10437884000</v>
      </c>
      <c r="O154" s="15">
        <v>15850218000</v>
      </c>
    </row>
    <row r="155" spans="1:15" x14ac:dyDescent="0.25">
      <c r="A155" s="29" t="s">
        <v>39</v>
      </c>
      <c r="B155" s="15">
        <v>41170447000</v>
      </c>
      <c r="C155" s="15">
        <v>35198376000</v>
      </c>
      <c r="D155" s="15">
        <v>53255820000</v>
      </c>
      <c r="E155" s="15">
        <v>65069485000</v>
      </c>
      <c r="F155" s="15">
        <v>70058311000</v>
      </c>
      <c r="G155" s="33">
        <v>49323327000</v>
      </c>
      <c r="H155" s="15">
        <v>48377772000</v>
      </c>
      <c r="I155" s="15">
        <v>45291218000</v>
      </c>
      <c r="J155" s="15">
        <v>55671450000</v>
      </c>
      <c r="K155" s="15">
        <v>49672190000</v>
      </c>
      <c r="L155" s="15">
        <v>64676405000</v>
      </c>
      <c r="M155" s="15">
        <v>71039875000</v>
      </c>
      <c r="N155" s="15">
        <v>71012278000</v>
      </c>
      <c r="O155" s="15">
        <v>102155257000</v>
      </c>
    </row>
    <row r="156" spans="1:15" x14ac:dyDescent="0.25">
      <c r="A156" s="29" t="s">
        <v>40</v>
      </c>
      <c r="B156" s="15">
        <v>961543000</v>
      </c>
      <c r="C156" s="15">
        <v>780880000</v>
      </c>
      <c r="D156" s="15">
        <v>865508000</v>
      </c>
      <c r="E156" s="15">
        <v>998158000</v>
      </c>
      <c r="F156" s="15">
        <v>1033159000</v>
      </c>
      <c r="G156" s="33">
        <v>1455942000</v>
      </c>
      <c r="H156" s="15">
        <v>1422613000</v>
      </c>
      <c r="I156" s="15">
        <v>1476377000</v>
      </c>
      <c r="J156" s="15">
        <v>2187179000</v>
      </c>
      <c r="K156" s="15">
        <v>3640563000</v>
      </c>
      <c r="L156" s="15">
        <v>2331352000</v>
      </c>
      <c r="M156" s="15">
        <v>1908137000</v>
      </c>
      <c r="N156" s="15">
        <v>2118512000</v>
      </c>
      <c r="O156" s="15">
        <v>1816877000</v>
      </c>
    </row>
    <row r="157" spans="1:15" x14ac:dyDescent="0.25">
      <c r="A157" s="29" t="s">
        <v>41</v>
      </c>
      <c r="B157" s="15">
        <v>172965517000</v>
      </c>
      <c r="C157" s="15">
        <v>206271018000</v>
      </c>
      <c r="D157" s="15">
        <v>216353685000</v>
      </c>
      <c r="E157" s="15">
        <v>250412251000</v>
      </c>
      <c r="F157" s="15">
        <v>300569121000</v>
      </c>
      <c r="G157" s="33">
        <v>341451180000</v>
      </c>
      <c r="H157" s="15">
        <v>432917692000</v>
      </c>
      <c r="I157" s="15">
        <v>567561234000</v>
      </c>
      <c r="J157" s="15">
        <v>580632131000</v>
      </c>
      <c r="K157" s="15">
        <v>531565249000</v>
      </c>
      <c r="L157" s="15">
        <v>554213312000</v>
      </c>
      <c r="M157" s="15">
        <v>595069421000</v>
      </c>
      <c r="N157" s="15">
        <v>633323678000</v>
      </c>
      <c r="O157" s="15">
        <v>710657863000</v>
      </c>
    </row>
    <row r="158" spans="1:15" x14ac:dyDescent="0.25">
      <c r="A158" s="29" t="s">
        <v>42</v>
      </c>
      <c r="B158" s="15">
        <v>23844635000</v>
      </c>
      <c r="C158" s="15">
        <v>23725535000</v>
      </c>
      <c r="D158" s="15">
        <v>23813964000</v>
      </c>
      <c r="E158" s="15">
        <v>34923924000</v>
      </c>
      <c r="F158" s="15">
        <v>38074888000</v>
      </c>
      <c r="G158" s="33">
        <v>44397334000</v>
      </c>
      <c r="H158" s="15">
        <v>46013772000</v>
      </c>
      <c r="I158" s="15">
        <v>58811968000</v>
      </c>
      <c r="J158" s="15">
        <v>65244684000</v>
      </c>
      <c r="K158" s="15">
        <v>68337557000</v>
      </c>
      <c r="L158" s="15">
        <v>77351897000</v>
      </c>
      <c r="M158" s="15">
        <v>90107578000</v>
      </c>
      <c r="N158" s="15">
        <v>108427183000</v>
      </c>
      <c r="O158" s="15">
        <v>97746099000</v>
      </c>
    </row>
    <row r="159" spans="1:15" x14ac:dyDescent="0.25">
      <c r="A159" s="29" t="s">
        <v>43</v>
      </c>
      <c r="B159" s="15">
        <v>4111101000</v>
      </c>
      <c r="C159" s="15">
        <v>1366640000</v>
      </c>
      <c r="D159" s="15">
        <v>8814727000</v>
      </c>
      <c r="E159" s="15">
        <v>4350667000</v>
      </c>
      <c r="F159" s="15">
        <v>4091016000</v>
      </c>
      <c r="G159" s="33">
        <v>4612932000</v>
      </c>
      <c r="H159" s="15">
        <v>1846375000</v>
      </c>
      <c r="I159" s="15">
        <v>2656141000</v>
      </c>
      <c r="J159" s="15">
        <v>2659253000</v>
      </c>
      <c r="K159" s="15">
        <v>2147848000</v>
      </c>
      <c r="L159" s="15">
        <v>2336639000</v>
      </c>
      <c r="M159" s="15">
        <v>2198072000</v>
      </c>
      <c r="N159" s="15">
        <v>2190059000</v>
      </c>
      <c r="O159" s="15">
        <v>2222544000</v>
      </c>
    </row>
    <row r="160" spans="1:15" x14ac:dyDescent="0.25">
      <c r="A160" s="29" t="s">
        <v>44</v>
      </c>
      <c r="B160" s="15">
        <v>12854679000</v>
      </c>
      <c r="C160" s="15">
        <v>11596195000</v>
      </c>
      <c r="D160" s="15">
        <v>17464812000</v>
      </c>
      <c r="E160" s="15">
        <v>23684141000</v>
      </c>
      <c r="F160" s="15">
        <v>23894508000</v>
      </c>
      <c r="G160" s="33">
        <v>21442993000</v>
      </c>
      <c r="H160" s="15">
        <v>23270376000</v>
      </c>
      <c r="I160" s="15">
        <v>29370429000</v>
      </c>
      <c r="J160" s="15">
        <v>25726315000</v>
      </c>
      <c r="K160" s="15">
        <v>22865668000</v>
      </c>
      <c r="L160" s="15">
        <v>26443689000</v>
      </c>
      <c r="M160" s="15">
        <v>24584025000</v>
      </c>
      <c r="N160" s="15">
        <v>26466629000</v>
      </c>
      <c r="O160" s="15">
        <v>24083657000</v>
      </c>
    </row>
    <row r="161" spans="1:15" x14ac:dyDescent="0.25">
      <c r="A161" s="29" t="s">
        <v>45</v>
      </c>
      <c r="B161" s="15">
        <v>10825513000</v>
      </c>
      <c r="C161" s="15">
        <v>12226320000</v>
      </c>
      <c r="D161" s="15">
        <v>23175011000</v>
      </c>
      <c r="E161" s="15">
        <v>30849010000</v>
      </c>
      <c r="F161" s="15">
        <v>13006261000</v>
      </c>
      <c r="G161" s="33">
        <v>15330907000</v>
      </c>
      <c r="H161" s="15">
        <v>20344366000</v>
      </c>
      <c r="I161" s="15">
        <v>22965314000</v>
      </c>
      <c r="J161" s="15">
        <v>21072349000</v>
      </c>
      <c r="K161" s="15">
        <v>20263046000</v>
      </c>
      <c r="L161" s="15">
        <v>19974461000</v>
      </c>
      <c r="M161" s="15">
        <v>17475911000</v>
      </c>
      <c r="N161" s="15">
        <v>21930975000</v>
      </c>
      <c r="O161" s="15">
        <v>25761543000</v>
      </c>
    </row>
    <row r="162" spans="1:15" x14ac:dyDescent="0.25">
      <c r="A162" s="29" t="s">
        <v>46</v>
      </c>
      <c r="B162" s="15">
        <v>12797025000</v>
      </c>
      <c r="C162" s="15">
        <v>11101166000</v>
      </c>
      <c r="D162" s="15">
        <v>10988147000</v>
      </c>
      <c r="E162" s="15">
        <v>11712434000</v>
      </c>
      <c r="F162" s="15">
        <v>12227927000</v>
      </c>
      <c r="G162" s="33">
        <v>13054177000</v>
      </c>
      <c r="H162" s="15">
        <v>20637522000</v>
      </c>
      <c r="I162" s="15">
        <v>16712282000</v>
      </c>
      <c r="J162" s="15">
        <v>20463012000</v>
      </c>
      <c r="K162" s="15">
        <v>20651267000</v>
      </c>
      <c r="L162" s="15">
        <v>24366186000</v>
      </c>
      <c r="M162" s="15">
        <v>22618559000</v>
      </c>
      <c r="N162" s="15">
        <v>21922562000</v>
      </c>
      <c r="O162" s="15">
        <v>20537826000</v>
      </c>
    </row>
    <row r="163" spans="1:15" x14ac:dyDescent="0.25">
      <c r="A163" s="29" t="s">
        <v>47</v>
      </c>
      <c r="B163" s="15">
        <v>29284420000</v>
      </c>
      <c r="C163" s="15">
        <v>33131691000</v>
      </c>
      <c r="D163" s="15">
        <v>43471914000</v>
      </c>
      <c r="E163" s="15">
        <v>51914836000</v>
      </c>
      <c r="F163" s="15">
        <v>85191429000</v>
      </c>
      <c r="G163" s="33">
        <v>88408310000</v>
      </c>
      <c r="H163" s="15">
        <v>125058665000</v>
      </c>
      <c r="I163" s="15">
        <v>94046379000</v>
      </c>
      <c r="J163" s="15">
        <v>109806873000</v>
      </c>
      <c r="K163" s="15">
        <v>102034427000</v>
      </c>
      <c r="L163" s="15">
        <v>104493263000</v>
      </c>
      <c r="M163" s="15">
        <v>138887917000</v>
      </c>
      <c r="N163" s="15">
        <v>188361592000</v>
      </c>
      <c r="O163" s="15">
        <v>196077554000</v>
      </c>
    </row>
    <row r="164" spans="1:15" x14ac:dyDescent="0.25">
      <c r="A164" s="29" t="s">
        <v>568</v>
      </c>
      <c r="B164" s="15" t="s">
        <v>423</v>
      </c>
      <c r="C164" s="15" t="s">
        <v>423</v>
      </c>
      <c r="D164" s="15" t="s">
        <v>423</v>
      </c>
      <c r="E164" s="15" t="s">
        <v>423</v>
      </c>
      <c r="F164" s="15" t="s">
        <v>423</v>
      </c>
      <c r="G164" s="33" t="s">
        <v>423</v>
      </c>
      <c r="H164" s="15" t="s">
        <v>423</v>
      </c>
      <c r="I164" s="15" t="s">
        <v>423</v>
      </c>
      <c r="J164" s="15" t="s">
        <v>423</v>
      </c>
      <c r="K164" s="15" t="s">
        <v>423</v>
      </c>
      <c r="L164" s="15">
        <v>893061000</v>
      </c>
      <c r="M164" s="15">
        <v>682601000</v>
      </c>
      <c r="N164" s="15">
        <v>986257000</v>
      </c>
      <c r="O164" s="15">
        <v>1528495000</v>
      </c>
    </row>
    <row r="165" spans="1:15" x14ac:dyDescent="0.25">
      <c r="A165" s="29" t="s">
        <v>192</v>
      </c>
      <c r="B165" s="15" t="s">
        <v>423</v>
      </c>
      <c r="C165" s="15" t="s">
        <v>423</v>
      </c>
      <c r="D165" s="15" t="s">
        <v>423</v>
      </c>
      <c r="E165" s="15" t="s">
        <v>423</v>
      </c>
      <c r="F165" s="15" t="s">
        <v>423</v>
      </c>
      <c r="G165" s="33" t="s">
        <v>423</v>
      </c>
      <c r="H165" s="15" t="s">
        <v>423</v>
      </c>
      <c r="I165" s="15">
        <v>3558457000</v>
      </c>
      <c r="J165" s="15">
        <v>5436341000</v>
      </c>
      <c r="K165" s="15">
        <v>7142930000</v>
      </c>
      <c r="L165" s="15">
        <v>11344458000</v>
      </c>
      <c r="M165" s="15">
        <v>12139062000</v>
      </c>
      <c r="N165" s="15">
        <v>10203868000</v>
      </c>
      <c r="O165" s="15">
        <v>9822338000</v>
      </c>
    </row>
    <row r="166" spans="1:15" x14ac:dyDescent="0.25">
      <c r="A166" s="29" t="s">
        <v>49</v>
      </c>
      <c r="B166" s="15">
        <v>66459249000</v>
      </c>
      <c r="C166" s="15">
        <v>88113616000</v>
      </c>
      <c r="D166" s="15">
        <v>76300126000</v>
      </c>
      <c r="E166" s="15">
        <v>92346949000</v>
      </c>
      <c r="F166" s="15">
        <v>101465421000</v>
      </c>
      <c r="G166" s="33">
        <v>105730633000</v>
      </c>
      <c r="H166" s="15">
        <v>125322579000</v>
      </c>
      <c r="I166" s="15">
        <v>150050343000</v>
      </c>
      <c r="J166" s="15">
        <v>172357585000</v>
      </c>
      <c r="K166" s="15">
        <v>230415852000</v>
      </c>
      <c r="L166" s="15">
        <v>241572570000</v>
      </c>
      <c r="M166" s="15">
        <v>249306994000</v>
      </c>
      <c r="N166" s="15">
        <v>251274945000</v>
      </c>
      <c r="O166" s="15">
        <v>253049413000</v>
      </c>
    </row>
    <row r="167" spans="1:15" x14ac:dyDescent="0.25">
      <c r="A167" s="29" t="s">
        <v>50</v>
      </c>
      <c r="B167" s="15">
        <v>6880305000</v>
      </c>
      <c r="C167" s="15">
        <v>8487986000</v>
      </c>
      <c r="D167" s="15">
        <v>9437063000</v>
      </c>
      <c r="E167" s="15">
        <v>10890590000</v>
      </c>
      <c r="F167" s="15">
        <v>11801177000</v>
      </c>
      <c r="G167" s="33">
        <v>12089694000</v>
      </c>
      <c r="H167" s="15">
        <v>13582392000</v>
      </c>
      <c r="I167" s="15">
        <v>15997488000</v>
      </c>
      <c r="J167" s="15">
        <v>19663468000</v>
      </c>
      <c r="K167" s="15">
        <v>22922832000</v>
      </c>
      <c r="L167" s="15">
        <v>23465112000</v>
      </c>
      <c r="M167" s="15">
        <v>24606851000</v>
      </c>
      <c r="N167" s="15">
        <v>26682044000</v>
      </c>
      <c r="O167" s="15">
        <v>28191194000</v>
      </c>
    </row>
    <row r="168" spans="1:15" x14ac:dyDescent="0.25">
      <c r="A168" s="29" t="s">
        <v>51</v>
      </c>
      <c r="B168" s="15">
        <v>6617583000</v>
      </c>
      <c r="C168" s="15">
        <v>6615643000</v>
      </c>
      <c r="D168" s="15">
        <v>7225140000</v>
      </c>
      <c r="E168" s="15">
        <v>8122983000</v>
      </c>
      <c r="F168" s="15">
        <v>12556624000</v>
      </c>
      <c r="G168" s="33">
        <v>12048235000</v>
      </c>
      <c r="H168" s="15">
        <v>15796424000</v>
      </c>
      <c r="I168" s="15">
        <v>13507974000</v>
      </c>
      <c r="J168" s="15">
        <v>11489668000</v>
      </c>
      <c r="K168" s="15">
        <v>16896598000</v>
      </c>
      <c r="L168" s="15">
        <v>17907698000</v>
      </c>
      <c r="M168" s="15">
        <v>37127753000</v>
      </c>
      <c r="N168" s="15">
        <v>51296621000</v>
      </c>
      <c r="O168" s="15">
        <v>26231495000</v>
      </c>
    </row>
    <row r="169" spans="1:15" x14ac:dyDescent="0.25">
      <c r="A169" s="29" t="s">
        <v>398</v>
      </c>
      <c r="B169" s="15" t="s">
        <v>423</v>
      </c>
      <c r="C169" s="15" t="s">
        <v>423</v>
      </c>
      <c r="D169" s="15" t="s">
        <v>423</v>
      </c>
      <c r="E169" s="15" t="s">
        <v>423</v>
      </c>
      <c r="F169" s="15" t="s">
        <v>423</v>
      </c>
      <c r="G169" s="33" t="s">
        <v>423</v>
      </c>
      <c r="H169" s="15" t="s">
        <v>423</v>
      </c>
      <c r="I169" s="15" t="s">
        <v>423</v>
      </c>
      <c r="J169" s="15" t="s">
        <v>423</v>
      </c>
      <c r="K169" s="15" t="s">
        <v>423</v>
      </c>
      <c r="L169" t="s">
        <v>423</v>
      </c>
      <c r="M169" s="15" t="s">
        <v>423</v>
      </c>
      <c r="N169" s="15" t="s">
        <v>423</v>
      </c>
      <c r="O169" s="15">
        <v>15210272000</v>
      </c>
    </row>
    <row r="170" spans="1:15" x14ac:dyDescent="0.25">
      <c r="A170" s="29" t="s">
        <v>52</v>
      </c>
      <c r="B170" s="15">
        <v>57835927000</v>
      </c>
      <c r="C170" s="15">
        <v>104670108000</v>
      </c>
      <c r="D170" s="15">
        <v>72721477000</v>
      </c>
      <c r="E170" s="15">
        <v>80612101000</v>
      </c>
      <c r="F170" s="15">
        <v>82453226000</v>
      </c>
      <c r="G170" s="33">
        <v>100094808000</v>
      </c>
      <c r="H170" s="15">
        <v>116055347000</v>
      </c>
      <c r="I170" s="15">
        <v>134542458000</v>
      </c>
      <c r="J170" s="15">
        <v>149983157000</v>
      </c>
      <c r="K170" s="15">
        <v>186528513000</v>
      </c>
      <c r="L170" s="15">
        <v>192056644000</v>
      </c>
      <c r="M170" s="15">
        <v>205817505000</v>
      </c>
      <c r="N170" s="15">
        <v>220861650000</v>
      </c>
      <c r="O170" s="15">
        <v>240701011000</v>
      </c>
    </row>
    <row r="171" spans="1:15" x14ac:dyDescent="0.25">
      <c r="A171" s="29" t="s">
        <v>53</v>
      </c>
      <c r="B171" s="15">
        <v>135574457000</v>
      </c>
      <c r="C171" s="15">
        <v>110629868000</v>
      </c>
      <c r="D171" s="15">
        <v>125741856000</v>
      </c>
      <c r="E171" s="15">
        <v>169326887000</v>
      </c>
      <c r="F171" s="15">
        <v>219341196000</v>
      </c>
      <c r="G171" s="33">
        <v>303164052000</v>
      </c>
      <c r="H171" s="15">
        <v>391166733000</v>
      </c>
      <c r="I171" s="15">
        <v>458610024000</v>
      </c>
      <c r="J171" s="15">
        <v>650873878000</v>
      </c>
      <c r="K171" s="15">
        <v>464555273000</v>
      </c>
      <c r="L171" s="15">
        <v>581674912000</v>
      </c>
      <c r="M171" s="15">
        <v>695672672000</v>
      </c>
      <c r="N171" s="15">
        <v>786600136000</v>
      </c>
      <c r="O171" s="15">
        <v>718355413000</v>
      </c>
    </row>
    <row r="172" spans="1:15" x14ac:dyDescent="0.25">
      <c r="A172" s="29" t="s">
        <v>54</v>
      </c>
      <c r="B172" s="15">
        <v>5327760000</v>
      </c>
      <c r="C172" s="15">
        <v>7322721000</v>
      </c>
      <c r="D172" s="15">
        <v>9348459000</v>
      </c>
      <c r="E172" s="15">
        <v>10089802000</v>
      </c>
      <c r="F172" s="15">
        <v>12120396000</v>
      </c>
      <c r="G172" s="33">
        <v>17756916000</v>
      </c>
      <c r="H172" s="15">
        <v>18137101000</v>
      </c>
      <c r="I172" s="15">
        <v>20802896000</v>
      </c>
      <c r="J172" s="15">
        <v>21231187000</v>
      </c>
      <c r="K172" s="15">
        <v>20261466000</v>
      </c>
      <c r="L172" s="15">
        <v>20523615000</v>
      </c>
      <c r="M172" s="15">
        <v>25187979000</v>
      </c>
      <c r="N172" s="15">
        <v>24268189000</v>
      </c>
      <c r="O172" s="15">
        <v>24064858000</v>
      </c>
    </row>
    <row r="173" spans="1:15" x14ac:dyDescent="0.25">
      <c r="A173" s="29" t="s">
        <v>55</v>
      </c>
      <c r="B173" s="15">
        <v>15368525000</v>
      </c>
      <c r="C173" s="15">
        <v>34348726000</v>
      </c>
      <c r="D173" s="15">
        <v>48846951000</v>
      </c>
      <c r="E173" s="15">
        <v>56425082000</v>
      </c>
      <c r="F173" s="15">
        <v>83392988000</v>
      </c>
      <c r="G173" s="33">
        <v>108166531000</v>
      </c>
      <c r="H173" s="15">
        <v>104105616000</v>
      </c>
      <c r="I173" s="15">
        <v>129911926000</v>
      </c>
      <c r="J173" s="15">
        <v>141937375000</v>
      </c>
      <c r="K173" s="15">
        <v>141373006000</v>
      </c>
      <c r="L173" s="15">
        <v>164022505000</v>
      </c>
      <c r="M173" s="15">
        <v>176890261000</v>
      </c>
      <c r="N173" s="15">
        <v>205001435000</v>
      </c>
      <c r="O173" s="15">
        <v>197029938000</v>
      </c>
    </row>
    <row r="174" spans="1:15" x14ac:dyDescent="0.25">
      <c r="A174" s="29" t="s">
        <v>56</v>
      </c>
      <c r="B174" s="15">
        <v>1603000000</v>
      </c>
      <c r="C174" s="15">
        <v>1452015000</v>
      </c>
      <c r="D174" s="15">
        <v>1654198000</v>
      </c>
      <c r="E174" s="15">
        <v>2813167000</v>
      </c>
      <c r="F174" s="15">
        <v>2024911000</v>
      </c>
      <c r="G174" s="33">
        <v>2505916000</v>
      </c>
      <c r="H174" s="15">
        <v>3613141000</v>
      </c>
      <c r="I174" s="15">
        <v>2492125000</v>
      </c>
      <c r="J174" s="15">
        <v>3523457000</v>
      </c>
      <c r="K174" s="15">
        <v>3428031000</v>
      </c>
      <c r="L174" s="15">
        <v>4057580000</v>
      </c>
      <c r="M174" s="15">
        <v>3131285000</v>
      </c>
      <c r="N174" s="15">
        <v>2794350000</v>
      </c>
      <c r="O174" s="15">
        <v>3573244000</v>
      </c>
    </row>
    <row r="175" spans="1:15" x14ac:dyDescent="0.25">
      <c r="A175" s="29" t="s">
        <v>57</v>
      </c>
      <c r="B175" s="15">
        <v>2513981000</v>
      </c>
      <c r="C175" s="15">
        <v>2563341000</v>
      </c>
      <c r="D175" s="15">
        <v>2784661000</v>
      </c>
      <c r="E175" s="15">
        <v>3743559000</v>
      </c>
      <c r="F175" s="15">
        <v>4522822000</v>
      </c>
      <c r="G175" s="33">
        <v>3842939000</v>
      </c>
      <c r="H175" s="15">
        <v>4071046000</v>
      </c>
      <c r="I175" s="15">
        <v>4915884000</v>
      </c>
      <c r="J175" s="15">
        <v>6027150000</v>
      </c>
      <c r="K175" s="15">
        <v>19096453000</v>
      </c>
      <c r="L175" s="15">
        <v>21355387000</v>
      </c>
      <c r="M175" s="15">
        <v>21859317000</v>
      </c>
      <c r="N175" s="15">
        <v>22397725000</v>
      </c>
      <c r="O175" s="15">
        <v>20485499000</v>
      </c>
    </row>
    <row r="176" spans="1:15" x14ac:dyDescent="0.25">
      <c r="A176" s="29" t="s">
        <v>58</v>
      </c>
      <c r="B176" s="15">
        <v>17158105000</v>
      </c>
      <c r="C176" s="15">
        <v>32346069000</v>
      </c>
      <c r="D176" s="15">
        <v>34117647000</v>
      </c>
      <c r="E176" s="15">
        <v>35747915000</v>
      </c>
      <c r="F176" s="15">
        <v>47023537000</v>
      </c>
      <c r="G176" s="33">
        <v>54537699000</v>
      </c>
      <c r="H176" s="15">
        <v>45071274000</v>
      </c>
      <c r="I176" s="15">
        <v>55478192000</v>
      </c>
      <c r="J176" s="15">
        <v>68134807000</v>
      </c>
      <c r="K176" s="15">
        <v>69385666000</v>
      </c>
      <c r="L176" s="15">
        <v>100648823000</v>
      </c>
      <c r="M176" s="15">
        <v>87897530000</v>
      </c>
      <c r="N176" s="15">
        <v>75827546000</v>
      </c>
      <c r="O176" s="15">
        <v>167120609000</v>
      </c>
    </row>
    <row r="177" spans="1:15" x14ac:dyDescent="0.25">
      <c r="A177" s="29" t="s">
        <v>59</v>
      </c>
      <c r="B177" s="15">
        <v>4092629000</v>
      </c>
      <c r="C177" s="15">
        <v>2187700000</v>
      </c>
      <c r="D177" s="15">
        <v>2935322000</v>
      </c>
      <c r="E177" s="15">
        <v>5080306000</v>
      </c>
      <c r="F177" s="15">
        <v>4032130000</v>
      </c>
      <c r="G177" s="33">
        <v>6409563000</v>
      </c>
      <c r="H177" s="15">
        <v>6986782000</v>
      </c>
      <c r="I177" s="15">
        <v>5327784000</v>
      </c>
      <c r="J177" s="15">
        <v>9096820000</v>
      </c>
      <c r="K177" s="15">
        <v>8679576000</v>
      </c>
      <c r="L177" s="15">
        <v>12132306000</v>
      </c>
      <c r="M177" s="15">
        <v>11410931000</v>
      </c>
      <c r="N177" s="15">
        <v>13867104000</v>
      </c>
      <c r="O177" s="15">
        <v>13018940000</v>
      </c>
    </row>
    <row r="178" spans="1:15" x14ac:dyDescent="0.25">
      <c r="A178" s="29" t="s">
        <v>60</v>
      </c>
      <c r="B178" s="15">
        <v>1160178000</v>
      </c>
      <c r="C178" s="15">
        <v>976157000</v>
      </c>
      <c r="D178" s="15">
        <v>1047946000</v>
      </c>
      <c r="E178" s="15">
        <v>1312133000</v>
      </c>
      <c r="F178" s="15">
        <v>1181014000</v>
      </c>
      <c r="G178" s="33">
        <v>1155795000</v>
      </c>
      <c r="H178" s="15">
        <v>1130902000</v>
      </c>
      <c r="I178" s="15">
        <v>1255401000</v>
      </c>
      <c r="J178" s="15">
        <v>1434549000</v>
      </c>
      <c r="K178" s="15">
        <v>1512693000</v>
      </c>
      <c r="L178" s="15">
        <v>1757722000</v>
      </c>
      <c r="M178" s="15">
        <v>1617825000</v>
      </c>
      <c r="N178" s="15">
        <v>2019061000</v>
      </c>
      <c r="O178" s="15">
        <v>1634279000</v>
      </c>
    </row>
    <row r="179" spans="1:15" x14ac:dyDescent="0.25">
      <c r="A179" s="29" t="s">
        <v>61</v>
      </c>
      <c r="B179" s="15">
        <v>6944958000</v>
      </c>
      <c r="C179" s="15">
        <v>7087803000</v>
      </c>
      <c r="D179" s="15">
        <v>8188977000</v>
      </c>
      <c r="E179" s="15">
        <v>11015555000</v>
      </c>
      <c r="F179" s="15">
        <v>15864697000</v>
      </c>
      <c r="G179" s="33">
        <v>12659637000</v>
      </c>
      <c r="H179" s="15">
        <v>20833758000</v>
      </c>
      <c r="I179" s="15">
        <v>38603957000</v>
      </c>
      <c r="J179" s="15">
        <v>77545887000</v>
      </c>
      <c r="K179" s="15">
        <v>68669677000</v>
      </c>
      <c r="L179" s="15">
        <v>61762823000</v>
      </c>
      <c r="M179" s="15">
        <v>67130828000</v>
      </c>
      <c r="N179" s="15">
        <v>47437703000</v>
      </c>
      <c r="O179" s="15">
        <v>44238065000</v>
      </c>
    </row>
    <row r="180" spans="1:15" x14ac:dyDescent="0.25">
      <c r="A180" s="29" t="s">
        <v>155</v>
      </c>
      <c r="B180" s="15">
        <v>9848637000</v>
      </c>
      <c r="C180" s="15">
        <v>11852801000</v>
      </c>
      <c r="D180" s="15">
        <v>12468623000</v>
      </c>
      <c r="E180" s="15">
        <v>14059919000</v>
      </c>
      <c r="F180" s="15">
        <v>20525939000</v>
      </c>
      <c r="G180" s="33">
        <v>25229264000</v>
      </c>
      <c r="H180" s="15">
        <v>29412953000</v>
      </c>
      <c r="I180" s="15">
        <v>41782004000</v>
      </c>
      <c r="J180" s="15">
        <v>34178118000</v>
      </c>
      <c r="K180" s="15">
        <v>32285789000</v>
      </c>
      <c r="L180" s="15" t="s">
        <v>423</v>
      </c>
      <c r="M180" s="15" t="s">
        <v>423</v>
      </c>
      <c r="N180" s="15" t="s">
        <v>423</v>
      </c>
      <c r="O180" s="15" t="s">
        <v>423</v>
      </c>
    </row>
    <row r="181" spans="1:15" x14ac:dyDescent="0.25">
      <c r="A181" s="29" t="s">
        <v>62</v>
      </c>
      <c r="B181" s="15">
        <v>1300000</v>
      </c>
      <c r="C181" s="15">
        <v>2185000</v>
      </c>
      <c r="D181" s="15">
        <v>2137000</v>
      </c>
      <c r="E181" s="15">
        <v>2137000</v>
      </c>
      <c r="F181" s="15">
        <v>4167000</v>
      </c>
      <c r="G181" s="33">
        <v>2897000</v>
      </c>
      <c r="H181" s="15">
        <v>2883000</v>
      </c>
      <c r="I181" s="15">
        <v>3335000</v>
      </c>
      <c r="J181" s="15">
        <v>3863000</v>
      </c>
      <c r="K181" s="15">
        <v>4037000</v>
      </c>
      <c r="L181" s="15">
        <v>4643000</v>
      </c>
      <c r="M181" s="15">
        <v>4160000</v>
      </c>
      <c r="N181" s="15">
        <v>4290000</v>
      </c>
      <c r="O181" s="15">
        <v>3088000</v>
      </c>
    </row>
    <row r="182" spans="1:15" x14ac:dyDescent="0.25">
      <c r="A182" s="29" t="s">
        <v>63</v>
      </c>
      <c r="B182" s="15">
        <v>13337570000</v>
      </c>
      <c r="C182" s="15">
        <v>14307390000</v>
      </c>
      <c r="D182" s="15">
        <v>15714296000</v>
      </c>
      <c r="E182" s="15">
        <v>17770856000</v>
      </c>
      <c r="F182" s="15">
        <v>19341825000</v>
      </c>
      <c r="G182" s="33">
        <v>21046269000</v>
      </c>
      <c r="H182" s="15">
        <v>26675171000</v>
      </c>
      <c r="I182" s="15">
        <v>32541386000</v>
      </c>
      <c r="J182" s="15">
        <v>35354561000</v>
      </c>
      <c r="K182" s="15">
        <v>39521566000</v>
      </c>
      <c r="L182" s="15">
        <v>41233143000</v>
      </c>
      <c r="M182" s="15">
        <v>45310160000</v>
      </c>
      <c r="N182" s="15">
        <v>46983010000</v>
      </c>
      <c r="O182" s="15">
        <v>52736228000</v>
      </c>
    </row>
    <row r="183" spans="1:15" x14ac:dyDescent="0.25">
      <c r="A183" s="29" t="s">
        <v>64</v>
      </c>
      <c r="B183" s="15">
        <v>649555000</v>
      </c>
      <c r="C183" s="15">
        <v>713858000</v>
      </c>
      <c r="D183" s="15">
        <v>821778000</v>
      </c>
      <c r="E183" s="15">
        <v>992936000</v>
      </c>
      <c r="F183" s="15">
        <v>1274030000</v>
      </c>
      <c r="G183" s="33">
        <v>1175924000</v>
      </c>
      <c r="H183" s="15">
        <v>1317005000</v>
      </c>
      <c r="I183" s="15">
        <v>1417641000</v>
      </c>
      <c r="J183" s="15">
        <v>1658564000</v>
      </c>
      <c r="K183" s="15">
        <v>1897368000</v>
      </c>
      <c r="L183" s="15">
        <v>1792069000</v>
      </c>
      <c r="M183" s="15">
        <v>1881434000</v>
      </c>
      <c r="N183" s="15">
        <v>1969425000</v>
      </c>
      <c r="O183" s="15">
        <v>2049285000</v>
      </c>
    </row>
    <row r="184" spans="1:15" x14ac:dyDescent="0.25">
      <c r="A184" s="29" t="s">
        <v>65</v>
      </c>
      <c r="B184" s="15">
        <v>4125584000</v>
      </c>
      <c r="C184" s="15">
        <v>4493173000</v>
      </c>
      <c r="D184" s="15">
        <v>7002024000</v>
      </c>
      <c r="E184" s="15">
        <v>8103076000</v>
      </c>
      <c r="F184" s="15">
        <v>8427013000</v>
      </c>
      <c r="G184" s="33">
        <v>8510959000</v>
      </c>
      <c r="H184" s="15">
        <v>9134560000</v>
      </c>
      <c r="I184" s="15">
        <v>10855529000</v>
      </c>
      <c r="J184" s="15">
        <v>12152584000</v>
      </c>
      <c r="K184" s="15">
        <v>12557369000</v>
      </c>
      <c r="L184" s="15">
        <v>13086106000</v>
      </c>
      <c r="M184" s="15">
        <v>14067536000</v>
      </c>
      <c r="N184" s="15">
        <v>14662266000</v>
      </c>
      <c r="O184" s="15">
        <v>13813272000</v>
      </c>
    </row>
    <row r="185" spans="1:15" x14ac:dyDescent="0.25">
      <c r="A185" s="29" t="s">
        <v>66</v>
      </c>
      <c r="B185" s="15">
        <v>10544200000</v>
      </c>
      <c r="C185" s="15">
        <v>2380683000</v>
      </c>
      <c r="D185" s="15">
        <v>10153175000</v>
      </c>
      <c r="E185" s="15">
        <v>8416498000</v>
      </c>
      <c r="F185" s="15">
        <v>2885984000</v>
      </c>
      <c r="G185" s="33">
        <v>16965100000</v>
      </c>
      <c r="H185" s="15">
        <v>15653045000</v>
      </c>
      <c r="I185" s="15">
        <v>3321668000</v>
      </c>
      <c r="J185" s="15">
        <v>16151560000</v>
      </c>
      <c r="K185" s="15">
        <v>10377440000</v>
      </c>
      <c r="L185" s="15">
        <v>4043226000</v>
      </c>
      <c r="M185" s="15">
        <v>14815258000</v>
      </c>
      <c r="N185" s="15">
        <v>26928529000</v>
      </c>
      <c r="O185" s="15">
        <v>5222914000</v>
      </c>
    </row>
    <row r="186" spans="1:15" x14ac:dyDescent="0.25">
      <c r="A186" s="29" t="s">
        <v>67</v>
      </c>
      <c r="B186" s="15">
        <v>1127453000</v>
      </c>
      <c r="C186" s="15">
        <v>1109289000</v>
      </c>
      <c r="D186" s="15">
        <v>1353693000</v>
      </c>
      <c r="E186" s="15">
        <v>1728416000</v>
      </c>
      <c r="F186" s="15">
        <v>1794019000</v>
      </c>
      <c r="G186" s="33">
        <v>1882004000</v>
      </c>
      <c r="H186" s="15">
        <v>1775506000</v>
      </c>
      <c r="I186" s="15">
        <v>2299328000</v>
      </c>
      <c r="J186" s="15">
        <v>2741935000</v>
      </c>
      <c r="K186" s="15">
        <v>4695739000</v>
      </c>
      <c r="L186" s="15">
        <v>4105784000</v>
      </c>
      <c r="M186" s="15">
        <v>4621564000</v>
      </c>
      <c r="N186" s="15">
        <v>4781159000</v>
      </c>
      <c r="O186" s="15">
        <v>4787102000</v>
      </c>
    </row>
    <row r="187" spans="1:15" x14ac:dyDescent="0.25">
      <c r="A187" s="29" t="s">
        <v>68</v>
      </c>
      <c r="B187" s="15">
        <v>301915000</v>
      </c>
      <c r="C187" s="15">
        <v>285466000</v>
      </c>
      <c r="D187" s="15">
        <v>289783000</v>
      </c>
      <c r="E187" s="15">
        <v>318904000</v>
      </c>
      <c r="F187" s="15">
        <v>347800000</v>
      </c>
      <c r="G187" s="33">
        <v>375450000</v>
      </c>
      <c r="H187" s="15">
        <v>428526000</v>
      </c>
      <c r="I187" s="15">
        <v>496136000</v>
      </c>
      <c r="J187" s="15">
        <v>721608000</v>
      </c>
      <c r="K187" s="15">
        <v>860537000</v>
      </c>
      <c r="L187" s="15">
        <v>963625000</v>
      </c>
      <c r="M187" s="15">
        <v>965965000</v>
      </c>
      <c r="N187" s="15">
        <v>1002087000</v>
      </c>
      <c r="O187" s="15">
        <v>878213000</v>
      </c>
    </row>
    <row r="188" spans="1:15" x14ac:dyDescent="0.25">
      <c r="A188" s="39" t="s">
        <v>569</v>
      </c>
      <c r="B188" s="16">
        <f>SUM(B189:B207)</f>
        <v>829664233000</v>
      </c>
      <c r="C188" s="16">
        <f>SUM(C189:C207)</f>
        <v>839561079000</v>
      </c>
      <c r="D188" s="16">
        <f>SUM(D189:D207)</f>
        <v>938741322000</v>
      </c>
      <c r="E188" s="16">
        <f t="shared" ref="E188:O188" si="3">SUM(E189:E207)</f>
        <v>957769436000</v>
      </c>
      <c r="F188" s="16">
        <f t="shared" si="3"/>
        <v>1029604633000</v>
      </c>
      <c r="G188" s="32">
        <f t="shared" si="3"/>
        <v>1184774263000</v>
      </c>
      <c r="H188" s="16">
        <f t="shared" si="3"/>
        <v>1305626846000</v>
      </c>
      <c r="I188" s="16">
        <f t="shared" si="3"/>
        <v>1338602971000</v>
      </c>
      <c r="J188" s="16">
        <f t="shared" si="3"/>
        <v>1406593997000</v>
      </c>
      <c r="K188" s="16">
        <f t="shared" si="3"/>
        <v>1440832443000</v>
      </c>
      <c r="L188" s="16">
        <f t="shared" si="3"/>
        <v>1657601740000</v>
      </c>
      <c r="M188" s="16">
        <f t="shared" si="3"/>
        <v>1792893334000</v>
      </c>
      <c r="N188" s="16">
        <f t="shared" si="3"/>
        <v>2059362440000</v>
      </c>
      <c r="O188" s="16">
        <f t="shared" si="3"/>
        <v>2189506180000</v>
      </c>
    </row>
    <row r="189" spans="1:15" x14ac:dyDescent="0.25">
      <c r="A189" s="29" t="s">
        <v>570</v>
      </c>
      <c r="B189" s="15">
        <v>39298363000</v>
      </c>
      <c r="C189" s="15">
        <v>25782361000</v>
      </c>
      <c r="D189" s="15">
        <v>44812803000</v>
      </c>
      <c r="E189" s="15">
        <v>71400700000</v>
      </c>
      <c r="F189" s="15">
        <v>72191410000</v>
      </c>
      <c r="G189" s="33">
        <v>90328232000</v>
      </c>
      <c r="H189" s="15">
        <v>127123523000</v>
      </c>
      <c r="I189" s="15">
        <v>131454858000</v>
      </c>
      <c r="J189" s="15">
        <v>180829188000</v>
      </c>
      <c r="K189" s="15">
        <v>187484606000</v>
      </c>
      <c r="L189" s="15">
        <v>197664373000</v>
      </c>
      <c r="M189" s="15">
        <v>158364203000</v>
      </c>
      <c r="N189" s="15">
        <v>180542585000</v>
      </c>
      <c r="O189" s="15">
        <v>195767029000</v>
      </c>
    </row>
    <row r="190" spans="1:15" x14ac:dyDescent="0.25">
      <c r="A190" s="29" t="s">
        <v>571</v>
      </c>
      <c r="B190" s="15">
        <v>297491756000</v>
      </c>
      <c r="C190" s="15">
        <v>300046358000</v>
      </c>
      <c r="D190" s="15">
        <v>291614956000</v>
      </c>
      <c r="E190" s="15">
        <v>319835664000</v>
      </c>
      <c r="F190" s="15">
        <v>361135641000</v>
      </c>
      <c r="G190" s="33">
        <v>423333799000</v>
      </c>
      <c r="H190" s="15">
        <v>485149193000</v>
      </c>
      <c r="I190" s="15">
        <v>554856723000</v>
      </c>
      <c r="J190" s="15">
        <v>581153699000</v>
      </c>
      <c r="K190" s="15">
        <v>639246067000</v>
      </c>
      <c r="L190" s="15">
        <v>782699811000</v>
      </c>
      <c r="M190" s="15">
        <v>844617889000</v>
      </c>
      <c r="N190" s="15">
        <v>1084371847000</v>
      </c>
      <c r="O190" s="15">
        <v>962233603000</v>
      </c>
    </row>
    <row r="191" spans="1:15" x14ac:dyDescent="0.25">
      <c r="A191" s="29" t="s">
        <v>1128</v>
      </c>
      <c r="B191" s="15">
        <v>2000000000</v>
      </c>
      <c r="C191" s="15">
        <v>5000000000</v>
      </c>
      <c r="D191" s="15">
        <v>7500000000</v>
      </c>
      <c r="E191" s="15">
        <v>7500000000</v>
      </c>
      <c r="F191" s="15">
        <v>13000000000</v>
      </c>
      <c r="G191" s="33">
        <v>14000000000</v>
      </c>
      <c r="H191" s="15">
        <v>38895531000</v>
      </c>
      <c r="I191" s="15">
        <v>37255000000</v>
      </c>
      <c r="J191" s="15">
        <v>19600000000</v>
      </c>
      <c r="K191" s="15">
        <v>20000000000</v>
      </c>
      <c r="L191" s="15">
        <v>16000000000</v>
      </c>
      <c r="M191" s="15">
        <v>20000000000</v>
      </c>
      <c r="N191" s="15">
        <v>20000000000</v>
      </c>
      <c r="O191" s="15">
        <v>31000000000</v>
      </c>
    </row>
    <row r="192" spans="1:15" x14ac:dyDescent="0.25">
      <c r="A192" s="29" t="s">
        <v>572</v>
      </c>
      <c r="B192" s="15">
        <v>800000000</v>
      </c>
      <c r="C192" s="15">
        <v>1000000000</v>
      </c>
      <c r="D192" s="15">
        <v>1000000000</v>
      </c>
      <c r="E192" s="15">
        <v>1000000000</v>
      </c>
      <c r="F192" s="15">
        <v>1000000000</v>
      </c>
      <c r="G192" s="33">
        <v>2000000000</v>
      </c>
      <c r="H192" s="15">
        <v>4000000000</v>
      </c>
      <c r="I192" s="15">
        <v>5500000000</v>
      </c>
      <c r="J192" s="15">
        <v>13000000000</v>
      </c>
      <c r="K192" s="15">
        <v>13000000000</v>
      </c>
      <c r="L192" s="15">
        <v>13000000000</v>
      </c>
      <c r="M192" s="15">
        <v>13000000000</v>
      </c>
      <c r="N192" s="15">
        <v>7000000000</v>
      </c>
      <c r="O192" s="15">
        <v>13000000000</v>
      </c>
    </row>
    <row r="193" spans="1:15" x14ac:dyDescent="0.25">
      <c r="A193" s="29" t="s">
        <v>573</v>
      </c>
      <c r="B193" s="15">
        <v>74167442000</v>
      </c>
      <c r="C193" s="15">
        <v>70657540000</v>
      </c>
      <c r="D193" s="15">
        <v>109296738000</v>
      </c>
      <c r="E193" s="15">
        <v>69089206000</v>
      </c>
      <c r="F193" s="15">
        <v>53535086000</v>
      </c>
      <c r="G193" s="33">
        <v>117381083000</v>
      </c>
      <c r="H193" s="15">
        <v>96482544000</v>
      </c>
      <c r="I193" s="15">
        <v>96101603000</v>
      </c>
      <c r="J193" s="15">
        <v>99446295000</v>
      </c>
      <c r="K193" s="15">
        <v>35529267000</v>
      </c>
      <c r="L193" s="15">
        <v>56578765000</v>
      </c>
      <c r="M193" s="15">
        <v>29273591000</v>
      </c>
      <c r="N193" s="15">
        <v>27718939000</v>
      </c>
      <c r="O193" s="15">
        <v>89041479000</v>
      </c>
    </row>
    <row r="194" spans="1:15" x14ac:dyDescent="0.25">
      <c r="A194" s="29" t="s">
        <v>574</v>
      </c>
      <c r="B194" s="15">
        <v>79964246000</v>
      </c>
      <c r="C194" s="15">
        <v>35000000000</v>
      </c>
      <c r="D194" s="15">
        <v>87029277000</v>
      </c>
      <c r="E194" s="15">
        <v>98715143000</v>
      </c>
      <c r="F194" s="15">
        <v>120495952000</v>
      </c>
      <c r="G194" s="33">
        <v>126668501000</v>
      </c>
      <c r="H194" s="15">
        <v>109204055000</v>
      </c>
      <c r="I194" s="15">
        <v>142292622000</v>
      </c>
      <c r="J194" s="15">
        <v>122254815000</v>
      </c>
      <c r="K194" s="15">
        <v>117001503000</v>
      </c>
      <c r="L194" s="15">
        <v>116194791000</v>
      </c>
      <c r="M194" s="15">
        <v>152893651000</v>
      </c>
      <c r="N194" s="15">
        <v>183944069000</v>
      </c>
      <c r="O194" s="15">
        <v>272944069000</v>
      </c>
    </row>
    <row r="195" spans="1:15" x14ac:dyDescent="0.25">
      <c r="A195" s="29" t="s">
        <v>575</v>
      </c>
      <c r="B195" s="15" t="s">
        <v>423</v>
      </c>
      <c r="C195" s="15" t="s">
        <v>423</v>
      </c>
      <c r="D195" s="15" t="s">
        <v>423</v>
      </c>
      <c r="E195" s="15" t="s">
        <v>423</v>
      </c>
      <c r="F195" s="15" t="s">
        <v>423</v>
      </c>
      <c r="G195" s="33" t="s">
        <v>423</v>
      </c>
      <c r="H195" s="15">
        <v>26500000000</v>
      </c>
      <c r="I195" s="15">
        <v>16765165000</v>
      </c>
      <c r="J195" s="15">
        <v>16800000000</v>
      </c>
      <c r="K195" s="15">
        <v>14500000000</v>
      </c>
      <c r="L195" s="15">
        <v>10000000000</v>
      </c>
      <c r="M195" s="15">
        <v>28700000000</v>
      </c>
      <c r="N195" s="15">
        <v>28700000000</v>
      </c>
      <c r="O195" s="15">
        <v>28700000000</v>
      </c>
    </row>
    <row r="196" spans="1:15" x14ac:dyDescent="0.25">
      <c r="A196" s="29" t="s">
        <v>1160</v>
      </c>
      <c r="B196" s="15">
        <v>38142000000</v>
      </c>
      <c r="C196" s="15">
        <v>15000000000</v>
      </c>
      <c r="D196" s="15">
        <v>33043000000</v>
      </c>
      <c r="E196" s="15">
        <v>26900000000</v>
      </c>
      <c r="F196" s="15">
        <v>26900000000</v>
      </c>
      <c r="G196" s="33">
        <v>25475000000</v>
      </c>
      <c r="H196" s="15">
        <v>25475000000</v>
      </c>
      <c r="I196" s="15">
        <v>19500000000</v>
      </c>
      <c r="J196" s="15">
        <v>19500000000</v>
      </c>
      <c r="K196" s="15">
        <v>14500000000</v>
      </c>
      <c r="L196" s="15">
        <v>14500000000</v>
      </c>
      <c r="M196" s="15">
        <v>14500000000</v>
      </c>
      <c r="N196" s="15">
        <v>14500000000</v>
      </c>
      <c r="O196" s="15">
        <v>14500000000</v>
      </c>
    </row>
    <row r="197" spans="1:15" x14ac:dyDescent="0.25">
      <c r="A197" s="29" t="s">
        <v>576</v>
      </c>
      <c r="B197" s="15">
        <v>276212000000</v>
      </c>
      <c r="C197" s="15">
        <v>357090000000</v>
      </c>
      <c r="D197" s="15">
        <v>333107000000</v>
      </c>
      <c r="E197" s="15">
        <v>333902000000</v>
      </c>
      <c r="F197" s="15">
        <v>352652000000</v>
      </c>
      <c r="G197" s="33">
        <v>372863000000</v>
      </c>
      <c r="H197" s="15">
        <v>392797000000</v>
      </c>
      <c r="I197" s="15">
        <v>334877000000</v>
      </c>
      <c r="J197" s="15">
        <v>354010000000</v>
      </c>
      <c r="K197" s="15">
        <v>399571000000</v>
      </c>
      <c r="L197" s="15">
        <v>450964000000</v>
      </c>
      <c r="M197" s="15">
        <v>531544000000</v>
      </c>
      <c r="N197" s="15">
        <v>512585000000</v>
      </c>
      <c r="O197" s="15">
        <v>582320000000</v>
      </c>
    </row>
    <row r="198" spans="1:15" x14ac:dyDescent="0.25">
      <c r="A198" s="29" t="s">
        <v>1123</v>
      </c>
      <c r="B198" s="15">
        <v>1000000000</v>
      </c>
      <c r="C198" s="15">
        <v>1190000000</v>
      </c>
      <c r="D198" s="15">
        <v>1000000000</v>
      </c>
      <c r="E198" s="15">
        <v>1000000000</v>
      </c>
      <c r="F198" s="15">
        <v>2478900000</v>
      </c>
      <c r="G198" s="33">
        <v>1000000000</v>
      </c>
      <c r="H198" s="15" t="s">
        <v>423</v>
      </c>
      <c r="I198" s="15" t="s">
        <v>423</v>
      </c>
      <c r="J198" s="15" t="s">
        <v>423</v>
      </c>
      <c r="K198" s="15" t="s">
        <v>423</v>
      </c>
      <c r="L198" s="15" t="s">
        <v>423</v>
      </c>
      <c r="M198" s="15" t="s">
        <v>423</v>
      </c>
      <c r="N198" s="15" t="s">
        <v>423</v>
      </c>
      <c r="O198" s="15" t="s">
        <v>423</v>
      </c>
    </row>
    <row r="199" spans="1:15" x14ac:dyDescent="0.25">
      <c r="A199" s="29" t="s">
        <v>1124</v>
      </c>
      <c r="B199" s="15">
        <v>1677215000</v>
      </c>
      <c r="C199" s="15">
        <v>3174820000</v>
      </c>
      <c r="D199" s="15">
        <v>2683248000</v>
      </c>
      <c r="E199" s="15">
        <v>2636723000</v>
      </c>
      <c r="F199" s="15">
        <v>4815644000</v>
      </c>
      <c r="G199" s="33">
        <v>10724648000</v>
      </c>
      <c r="H199" s="15" t="s">
        <v>423</v>
      </c>
      <c r="I199" s="15" t="s">
        <v>423</v>
      </c>
      <c r="J199" s="15" t="s">
        <v>423</v>
      </c>
      <c r="K199" s="15" t="s">
        <v>423</v>
      </c>
      <c r="L199" s="15" t="s">
        <v>423</v>
      </c>
      <c r="M199" s="15" t="s">
        <v>423</v>
      </c>
      <c r="N199" s="15" t="s">
        <v>423</v>
      </c>
      <c r="O199" s="15" t="s">
        <v>423</v>
      </c>
    </row>
    <row r="200" spans="1:15" x14ac:dyDescent="0.25">
      <c r="A200" s="29" t="s">
        <v>1125</v>
      </c>
      <c r="B200" s="15" t="s">
        <v>423</v>
      </c>
      <c r="C200" s="15" t="s">
        <v>423</v>
      </c>
      <c r="D200" s="15" t="s">
        <v>423</v>
      </c>
      <c r="E200" s="15" t="s">
        <v>423</v>
      </c>
      <c r="F200" s="15">
        <v>20000000000</v>
      </c>
      <c r="G200" s="33">
        <v>1000000000</v>
      </c>
      <c r="H200" s="15" t="s">
        <v>423</v>
      </c>
      <c r="I200" s="15" t="s">
        <v>423</v>
      </c>
      <c r="J200" s="15" t="s">
        <v>423</v>
      </c>
      <c r="K200" s="15" t="s">
        <v>423</v>
      </c>
      <c r="L200" s="15" t="s">
        <v>423</v>
      </c>
      <c r="M200" s="15" t="s">
        <v>423</v>
      </c>
      <c r="N200" s="15" t="s">
        <v>423</v>
      </c>
      <c r="O200" s="15" t="s">
        <v>423</v>
      </c>
    </row>
    <row r="201" spans="1:15" x14ac:dyDescent="0.25">
      <c r="A201" s="29" t="s">
        <v>1126</v>
      </c>
      <c r="B201" s="15">
        <v>2000000000</v>
      </c>
      <c r="C201" s="15">
        <v>1000000000</v>
      </c>
      <c r="D201" s="15">
        <v>1000000000</v>
      </c>
      <c r="E201" s="15">
        <v>1000000000</v>
      </c>
      <c r="F201" s="15">
        <v>1000000000</v>
      </c>
      <c r="G201" s="33" t="s">
        <v>423</v>
      </c>
      <c r="H201" s="15" t="s">
        <v>423</v>
      </c>
      <c r="I201" s="15" t="s">
        <v>423</v>
      </c>
      <c r="J201" s="15" t="s">
        <v>423</v>
      </c>
      <c r="K201" s="15" t="s">
        <v>423</v>
      </c>
      <c r="L201" s="15" t="s">
        <v>423</v>
      </c>
      <c r="M201" s="15" t="s">
        <v>423</v>
      </c>
      <c r="N201" s="15" t="s">
        <v>423</v>
      </c>
      <c r="O201" s="15" t="s">
        <v>423</v>
      </c>
    </row>
    <row r="202" spans="1:15" x14ac:dyDescent="0.25">
      <c r="A202" s="29" t="s">
        <v>1127</v>
      </c>
      <c r="B202" s="15" t="s">
        <v>423</v>
      </c>
      <c r="C202" s="15" t="s">
        <v>423</v>
      </c>
      <c r="D202" s="15" t="s">
        <v>423</v>
      </c>
      <c r="E202" s="15" t="s">
        <v>423</v>
      </c>
      <c r="F202" s="15">
        <v>400000000</v>
      </c>
      <c r="G202" s="33" t="s">
        <v>423</v>
      </c>
      <c r="H202" s="15" t="s">
        <v>423</v>
      </c>
      <c r="I202" s="15" t="s">
        <v>423</v>
      </c>
      <c r="J202" s="15" t="s">
        <v>423</v>
      </c>
      <c r="K202" s="15" t="s">
        <v>423</v>
      </c>
      <c r="L202" s="15" t="s">
        <v>423</v>
      </c>
      <c r="M202" s="15" t="s">
        <v>423</v>
      </c>
      <c r="N202" s="15" t="s">
        <v>423</v>
      </c>
      <c r="O202" s="15" t="s">
        <v>423</v>
      </c>
    </row>
    <row r="203" spans="1:15" x14ac:dyDescent="0.25">
      <c r="A203" s="29" t="s">
        <v>1148</v>
      </c>
      <c r="B203" s="15" t="s">
        <v>423</v>
      </c>
      <c r="C203" s="15" t="s">
        <v>423</v>
      </c>
      <c r="D203" s="15">
        <v>1764300000</v>
      </c>
      <c r="E203" s="15" t="s">
        <v>423</v>
      </c>
      <c r="F203" s="15" t="s">
        <v>423</v>
      </c>
      <c r="G203" s="33" t="s">
        <v>423</v>
      </c>
      <c r="H203" s="15" t="s">
        <v>423</v>
      </c>
      <c r="I203" s="15" t="s">
        <v>423</v>
      </c>
      <c r="J203" s="15" t="s">
        <v>423</v>
      </c>
      <c r="K203" s="15" t="s">
        <v>423</v>
      </c>
      <c r="L203" s="15" t="s">
        <v>423</v>
      </c>
      <c r="M203" s="15" t="s">
        <v>423</v>
      </c>
      <c r="N203" s="15" t="s">
        <v>423</v>
      </c>
      <c r="O203" s="15" t="s">
        <v>423</v>
      </c>
    </row>
    <row r="204" spans="1:15" x14ac:dyDescent="0.25">
      <c r="A204" s="29" t="s">
        <v>1165</v>
      </c>
      <c r="B204" s="15">
        <v>5000000000</v>
      </c>
      <c r="C204" s="15" t="s">
        <v>423</v>
      </c>
      <c r="D204" s="15" t="s">
        <v>423</v>
      </c>
      <c r="E204" s="15" t="s">
        <v>423</v>
      </c>
      <c r="F204" s="15" t="s">
        <v>423</v>
      </c>
      <c r="G204" s="33" t="s">
        <v>423</v>
      </c>
      <c r="H204" s="15" t="s">
        <v>423</v>
      </c>
      <c r="I204" s="15" t="s">
        <v>423</v>
      </c>
      <c r="J204" s="15" t="s">
        <v>423</v>
      </c>
      <c r="K204" s="15" t="s">
        <v>423</v>
      </c>
      <c r="L204" s="15" t="s">
        <v>423</v>
      </c>
      <c r="M204" s="15" t="s">
        <v>423</v>
      </c>
      <c r="N204" s="15" t="s">
        <v>423</v>
      </c>
      <c r="O204" s="15" t="s">
        <v>423</v>
      </c>
    </row>
    <row r="205" spans="1:15" x14ac:dyDescent="0.25">
      <c r="A205" s="29" t="s">
        <v>1149</v>
      </c>
      <c r="B205" s="15">
        <v>1000000000</v>
      </c>
      <c r="C205" s="15" t="s">
        <v>423</v>
      </c>
      <c r="D205" s="15" t="s">
        <v>423</v>
      </c>
      <c r="E205" s="15" t="s">
        <v>423</v>
      </c>
      <c r="F205" s="15" t="s">
        <v>423</v>
      </c>
      <c r="G205" s="33" t="s">
        <v>423</v>
      </c>
      <c r="H205" s="15" t="s">
        <v>423</v>
      </c>
      <c r="I205" s="15" t="s">
        <v>423</v>
      </c>
      <c r="J205" s="15" t="s">
        <v>423</v>
      </c>
      <c r="K205" s="15" t="s">
        <v>423</v>
      </c>
      <c r="L205" s="15" t="s">
        <v>423</v>
      </c>
      <c r="M205" s="15" t="s">
        <v>423</v>
      </c>
      <c r="N205" s="15" t="s">
        <v>423</v>
      </c>
      <c r="O205" s="15" t="s">
        <v>423</v>
      </c>
    </row>
    <row r="206" spans="1:15" x14ac:dyDescent="0.25">
      <c r="A206" s="29" t="s">
        <v>1150</v>
      </c>
      <c r="B206" s="15">
        <v>50000000</v>
      </c>
      <c r="C206" s="15" t="s">
        <v>423</v>
      </c>
      <c r="D206" s="15" t="s">
        <v>423</v>
      </c>
      <c r="E206" s="15" t="s">
        <v>423</v>
      </c>
      <c r="F206" s="15" t="s">
        <v>423</v>
      </c>
      <c r="G206" s="33" t="s">
        <v>423</v>
      </c>
      <c r="H206" s="15" t="s">
        <v>423</v>
      </c>
      <c r="I206" s="15" t="s">
        <v>423</v>
      </c>
      <c r="J206" s="15" t="s">
        <v>423</v>
      </c>
      <c r="K206" s="15" t="s">
        <v>423</v>
      </c>
      <c r="L206" s="15" t="s">
        <v>423</v>
      </c>
      <c r="M206" s="15" t="s">
        <v>423</v>
      </c>
      <c r="N206" s="15" t="s">
        <v>423</v>
      </c>
      <c r="O206" s="15" t="s">
        <v>423</v>
      </c>
    </row>
    <row r="207" spans="1:15" x14ac:dyDescent="0.25">
      <c r="A207" s="29" t="s">
        <v>1129</v>
      </c>
      <c r="B207" s="15">
        <v>10861211000</v>
      </c>
      <c r="C207" s="15">
        <v>24620000000</v>
      </c>
      <c r="D207" s="15">
        <v>24890000000</v>
      </c>
      <c r="E207" s="15">
        <v>24790000000</v>
      </c>
      <c r="F207" s="15" t="s">
        <v>423</v>
      </c>
      <c r="G207" s="33" t="s">
        <v>423</v>
      </c>
      <c r="H207" s="15" t="s">
        <v>423</v>
      </c>
      <c r="I207" s="15" t="s">
        <v>423</v>
      </c>
      <c r="J207" s="15" t="s">
        <v>423</v>
      </c>
      <c r="K207" s="15" t="s">
        <v>423</v>
      </c>
      <c r="L207" s="15" t="s">
        <v>423</v>
      </c>
      <c r="M207" s="15" t="s">
        <v>423</v>
      </c>
      <c r="N207" s="15" t="s">
        <v>423</v>
      </c>
      <c r="O207" s="15" t="s">
        <v>423</v>
      </c>
    </row>
    <row r="208" spans="1:15" x14ac:dyDescent="0.25">
      <c r="A208" s="39" t="s">
        <v>555</v>
      </c>
      <c r="B208" s="16">
        <f t="shared" ref="B208:O208" si="4">SUM(B150, B188)</f>
        <v>1540600000000</v>
      </c>
      <c r="C208" s="16">
        <f t="shared" si="4"/>
        <v>1645000000000</v>
      </c>
      <c r="D208" s="16">
        <f t="shared" si="4"/>
        <v>1816000000000</v>
      </c>
      <c r="E208" s="16">
        <f t="shared" si="4"/>
        <v>2005900000000</v>
      </c>
      <c r="F208" s="16">
        <f t="shared" si="4"/>
        <v>2264628500000</v>
      </c>
      <c r="G208" s="32">
        <f t="shared" si="4"/>
        <v>2606000000000</v>
      </c>
      <c r="H208" s="16">
        <f t="shared" si="4"/>
        <v>3001800000000</v>
      </c>
      <c r="I208" s="16">
        <f t="shared" si="4"/>
        <v>3350000000000</v>
      </c>
      <c r="J208" s="16">
        <f t="shared" si="4"/>
        <v>3767000000000</v>
      </c>
      <c r="K208" s="16">
        <f t="shared" si="4"/>
        <v>3661648309000</v>
      </c>
      <c r="L208" s="16">
        <f t="shared" si="4"/>
        <v>4100000000000</v>
      </c>
      <c r="M208" s="16">
        <f t="shared" si="4"/>
        <v>4506000000000</v>
      </c>
      <c r="N208" s="16">
        <f t="shared" si="4"/>
        <v>5023600000000</v>
      </c>
      <c r="O208" s="16">
        <f t="shared" si="4"/>
        <v>5268000000000</v>
      </c>
    </row>
    <row r="212" spans="1:19" x14ac:dyDescent="0.25">
      <c r="A212" s="44" t="s">
        <v>1155</v>
      </c>
      <c r="B212" s="29" t="s">
        <v>1142</v>
      </c>
      <c r="C212" s="29" t="s">
        <v>1143</v>
      </c>
      <c r="D212" s="29" t="s">
        <v>1144</v>
      </c>
      <c r="E212" s="29" t="s">
        <v>1145</v>
      </c>
      <c r="F212" s="29" t="s">
        <v>1146</v>
      </c>
      <c r="G212" s="35" t="s">
        <v>1147</v>
      </c>
      <c r="H212" s="29" t="s">
        <v>560</v>
      </c>
      <c r="I212" s="29" t="s">
        <v>561</v>
      </c>
      <c r="J212" s="29" t="s">
        <v>562</v>
      </c>
      <c r="K212" s="29" t="s">
        <v>563</v>
      </c>
      <c r="L212" s="29" t="s">
        <v>564</v>
      </c>
      <c r="M212" s="29" t="s">
        <v>565</v>
      </c>
      <c r="N212" s="29" t="s">
        <v>566</v>
      </c>
      <c r="O212" s="29" t="s">
        <v>566</v>
      </c>
    </row>
    <row r="213" spans="1:19" x14ac:dyDescent="0.25">
      <c r="A213" s="39" t="s">
        <v>593</v>
      </c>
      <c r="B213" s="16">
        <v>398933488000</v>
      </c>
      <c r="C213" s="16">
        <v>361924488000</v>
      </c>
      <c r="D213" s="16">
        <v>438991791000</v>
      </c>
      <c r="E213" s="16">
        <v>509190537000</v>
      </c>
      <c r="F213" s="16">
        <v>593114639000</v>
      </c>
      <c r="G213" s="32">
        <v>706991061000</v>
      </c>
      <c r="H213" s="16">
        <v>834028944000</v>
      </c>
      <c r="I213" s="16">
        <v>922856236000</v>
      </c>
      <c r="J213" s="16">
        <v>1153602019000</v>
      </c>
      <c r="K213" s="16">
        <v>970255914000</v>
      </c>
      <c r="L213" s="16">
        <v>1199986970000</v>
      </c>
      <c r="M213" s="16">
        <v>1323137138000</v>
      </c>
      <c r="N213" s="16">
        <v>1494067969000</v>
      </c>
      <c r="O213" s="16">
        <v>1528458474000</v>
      </c>
      <c r="Q213" s="15"/>
      <c r="R213" s="15"/>
      <c r="S213" s="15"/>
    </row>
    <row r="214" spans="1:19" x14ac:dyDescent="0.25">
      <c r="A214" s="29" t="s">
        <v>594</v>
      </c>
      <c r="B214" s="15">
        <v>89219861000</v>
      </c>
      <c r="C214" s="15">
        <v>65970478000</v>
      </c>
      <c r="D214" s="15">
        <v>99445253000</v>
      </c>
      <c r="E214" s="15">
        <v>111137940000</v>
      </c>
      <c r="F214" s="15">
        <v>112087269000</v>
      </c>
      <c r="G214" s="33">
        <v>114460195000</v>
      </c>
      <c r="H214" s="15">
        <v>122232576000</v>
      </c>
      <c r="I214" s="15">
        <v>119786093000</v>
      </c>
      <c r="J214" s="15">
        <v>142739811000</v>
      </c>
      <c r="K214" s="15">
        <v>133707273000</v>
      </c>
      <c r="L214" s="15">
        <v>147331732000</v>
      </c>
      <c r="M214" s="15">
        <v>143361869000</v>
      </c>
      <c r="N214" s="15">
        <v>144802384000</v>
      </c>
      <c r="O214" s="15">
        <v>200400236000</v>
      </c>
      <c r="Q214" s="15"/>
      <c r="R214" s="15"/>
      <c r="S214" s="15"/>
    </row>
    <row r="215" spans="1:19" x14ac:dyDescent="0.25">
      <c r="A215" s="29" t="s">
        <v>595</v>
      </c>
      <c r="B215" s="15">
        <v>14837805000</v>
      </c>
      <c r="C215" s="15">
        <v>13088273000</v>
      </c>
      <c r="D215" s="15">
        <v>19785824000</v>
      </c>
      <c r="E215" s="15">
        <v>25529240000</v>
      </c>
      <c r="F215" s="15">
        <v>25396727000</v>
      </c>
      <c r="G215" s="33">
        <v>23796781000</v>
      </c>
      <c r="H215" s="15">
        <v>24336249000</v>
      </c>
      <c r="I215" s="15">
        <v>29258475000</v>
      </c>
      <c r="J215" s="15">
        <v>27889203000</v>
      </c>
      <c r="K215" s="15">
        <v>23925801000</v>
      </c>
      <c r="L215" s="15">
        <v>27855222000</v>
      </c>
      <c r="M215" s="15">
        <v>25241183000</v>
      </c>
      <c r="N215" s="15">
        <v>27109377000</v>
      </c>
      <c r="O215" s="15">
        <v>25800276000</v>
      </c>
      <c r="Q215" s="15"/>
      <c r="R215" s="15"/>
      <c r="S215" s="15"/>
    </row>
    <row r="216" spans="1:19" x14ac:dyDescent="0.25">
      <c r="A216" s="29" t="s">
        <v>596</v>
      </c>
      <c r="B216" s="15">
        <v>5649662000</v>
      </c>
      <c r="C216" s="15">
        <v>4514489000</v>
      </c>
      <c r="D216" s="15">
        <v>6066454000</v>
      </c>
      <c r="E216" s="15">
        <v>7186553000</v>
      </c>
      <c r="F216" s="15">
        <v>7513641000</v>
      </c>
      <c r="G216" s="33">
        <v>5971325000</v>
      </c>
      <c r="H216" s="15">
        <v>8659631000</v>
      </c>
      <c r="I216" s="15">
        <v>11514607000</v>
      </c>
      <c r="J216" s="15">
        <v>12439884000</v>
      </c>
      <c r="K216" s="15">
        <v>10213177000</v>
      </c>
      <c r="L216" s="15">
        <v>12530523000</v>
      </c>
      <c r="M216" s="15">
        <v>10485215000</v>
      </c>
      <c r="N216" s="15">
        <v>12432507000</v>
      </c>
      <c r="O216" s="15">
        <v>10606193000</v>
      </c>
      <c r="Q216" s="15"/>
      <c r="R216" s="15"/>
      <c r="S216" s="15"/>
    </row>
    <row r="217" spans="1:19" x14ac:dyDescent="0.25">
      <c r="A217" s="29" t="s">
        <v>597</v>
      </c>
      <c r="B217" s="15">
        <v>2317167000</v>
      </c>
      <c r="C217" s="15">
        <v>1832673000</v>
      </c>
      <c r="D217" s="15">
        <v>2260495000</v>
      </c>
      <c r="E217" s="15">
        <v>3463556000</v>
      </c>
      <c r="F217" s="15">
        <v>3716146000</v>
      </c>
      <c r="G217" s="33">
        <v>4631499000</v>
      </c>
      <c r="H217" s="15">
        <v>6222948000</v>
      </c>
      <c r="I217" s="15">
        <v>4072288000</v>
      </c>
      <c r="J217" s="15">
        <v>6940154000</v>
      </c>
      <c r="K217" s="15">
        <v>4857217000</v>
      </c>
      <c r="L217" s="15">
        <v>6167800000</v>
      </c>
      <c r="M217" s="15">
        <v>5817791000</v>
      </c>
      <c r="N217" s="15">
        <v>5804212000</v>
      </c>
      <c r="O217" s="15">
        <v>5879917000</v>
      </c>
      <c r="Q217" s="15"/>
      <c r="R217" s="15"/>
      <c r="S217" s="15"/>
    </row>
    <row r="218" spans="1:19" x14ac:dyDescent="0.25">
      <c r="A218" s="29" t="s">
        <v>598</v>
      </c>
      <c r="B218" s="15">
        <v>5127150000</v>
      </c>
      <c r="C218" s="15">
        <v>1784114000</v>
      </c>
      <c r="D218" s="15">
        <v>11827256000</v>
      </c>
      <c r="E218" s="15">
        <v>11401971000</v>
      </c>
      <c r="F218" s="15">
        <v>14271109000</v>
      </c>
      <c r="G218" s="33">
        <v>9475919000</v>
      </c>
      <c r="H218" s="15">
        <v>7235343000</v>
      </c>
      <c r="I218" s="15">
        <v>8139666000</v>
      </c>
      <c r="J218" s="15">
        <v>7634845000</v>
      </c>
      <c r="K218" s="15">
        <v>5334291000</v>
      </c>
      <c r="L218" s="15">
        <v>7204134000</v>
      </c>
      <c r="M218" s="15">
        <v>15154252000</v>
      </c>
      <c r="N218" s="15">
        <v>14465310000</v>
      </c>
      <c r="O218" s="15">
        <v>14500732000</v>
      </c>
      <c r="Q218" s="15"/>
      <c r="R218" s="15"/>
      <c r="S218" s="15"/>
    </row>
    <row r="219" spans="1:19" x14ac:dyDescent="0.25">
      <c r="A219" s="29" t="s">
        <v>599</v>
      </c>
      <c r="B219" s="15">
        <v>18544507000</v>
      </c>
      <c r="C219" s="15">
        <v>14576985000</v>
      </c>
      <c r="D219" s="15">
        <v>17430626000</v>
      </c>
      <c r="E219" s="15">
        <v>22347214000</v>
      </c>
      <c r="F219" s="15">
        <v>29416601000</v>
      </c>
      <c r="G219" s="33">
        <v>39756400000</v>
      </c>
      <c r="H219" s="15">
        <v>53386109000</v>
      </c>
      <c r="I219" s="15">
        <v>63249947000</v>
      </c>
      <c r="J219" s="15">
        <v>85189933000</v>
      </c>
      <c r="K219" s="15">
        <v>61014601000</v>
      </c>
      <c r="L219" s="15">
        <v>76281959000</v>
      </c>
      <c r="M219" s="15">
        <v>91717334000</v>
      </c>
      <c r="N219" s="15">
        <v>103367035000</v>
      </c>
      <c r="O219" s="15">
        <v>93677015000</v>
      </c>
      <c r="Q219" s="15"/>
      <c r="R219" s="15"/>
      <c r="S219" s="15"/>
    </row>
    <row r="220" spans="1:19" x14ac:dyDescent="0.25">
      <c r="A220" s="29" t="s">
        <v>600</v>
      </c>
      <c r="B220" s="15">
        <v>151524319000</v>
      </c>
      <c r="C220" s="15">
        <v>145301166000</v>
      </c>
      <c r="D220" s="15">
        <v>167368398000</v>
      </c>
      <c r="E220" s="15">
        <v>203773917000</v>
      </c>
      <c r="F220" s="15">
        <v>260526155000</v>
      </c>
      <c r="G220" s="33">
        <v>340156643000</v>
      </c>
      <c r="H220" s="15">
        <v>420596027000</v>
      </c>
      <c r="I220" s="15">
        <v>479659866000</v>
      </c>
      <c r="J220" s="15">
        <v>658437286000</v>
      </c>
      <c r="K220" s="15">
        <v>495709442000</v>
      </c>
      <c r="L220" s="15">
        <v>631573450000</v>
      </c>
      <c r="M220" s="15">
        <v>720164142000</v>
      </c>
      <c r="N220" s="15">
        <v>786021517000</v>
      </c>
      <c r="O220" s="15">
        <v>819818581000</v>
      </c>
      <c r="Q220" s="15"/>
      <c r="R220" s="15"/>
      <c r="S220" s="15"/>
    </row>
    <row r="221" spans="1:19" x14ac:dyDescent="0.25">
      <c r="A221" s="29" t="s">
        <v>601</v>
      </c>
      <c r="B221" s="15">
        <v>18682183000</v>
      </c>
      <c r="C221" s="15">
        <v>14425829000</v>
      </c>
      <c r="D221" s="15">
        <v>19149128000</v>
      </c>
      <c r="E221" s="15">
        <v>18543746000</v>
      </c>
      <c r="F221" s="15">
        <v>20646337000</v>
      </c>
      <c r="G221" s="33">
        <v>32291148000</v>
      </c>
      <c r="H221" s="15">
        <v>41343229000</v>
      </c>
      <c r="I221" s="15">
        <v>36765544000</v>
      </c>
      <c r="J221" s="15">
        <v>29369043000</v>
      </c>
      <c r="K221" s="15">
        <v>34061908000</v>
      </c>
      <c r="L221" s="15">
        <v>40947789000</v>
      </c>
      <c r="M221" s="15">
        <v>41423720000</v>
      </c>
      <c r="N221" s="15">
        <v>39988108000</v>
      </c>
      <c r="O221" s="15">
        <v>46408729000</v>
      </c>
      <c r="Q221" s="15"/>
      <c r="R221" s="15"/>
      <c r="S221" s="15"/>
    </row>
    <row r="222" spans="1:19" x14ac:dyDescent="0.25">
      <c r="A222" s="29" t="s">
        <v>602</v>
      </c>
      <c r="B222" s="15">
        <v>93030832000</v>
      </c>
      <c r="C222" s="15">
        <v>100430484000</v>
      </c>
      <c r="D222" s="15">
        <v>95658357000</v>
      </c>
      <c r="E222" s="15">
        <v>105806400000</v>
      </c>
      <c r="F222" s="15">
        <v>119540654000</v>
      </c>
      <c r="G222" s="33">
        <v>136451150000</v>
      </c>
      <c r="H222" s="15">
        <v>150016831000</v>
      </c>
      <c r="I222" s="15">
        <v>170409752000</v>
      </c>
      <c r="J222" s="15">
        <v>182961858000</v>
      </c>
      <c r="K222" s="15">
        <v>201432203000</v>
      </c>
      <c r="L222" s="15">
        <v>250094363000</v>
      </c>
      <c r="M222" s="15">
        <v>269771634000</v>
      </c>
      <c r="N222" s="15">
        <v>360077521000</v>
      </c>
      <c r="O222" s="15">
        <v>311366794000</v>
      </c>
      <c r="Q222" s="15"/>
      <c r="R222" s="15"/>
      <c r="S222" s="15"/>
    </row>
    <row r="223" spans="1:19" x14ac:dyDescent="0.25">
      <c r="A223" s="39" t="s">
        <v>603</v>
      </c>
      <c r="B223" s="16">
        <v>491511904000</v>
      </c>
      <c r="C223" s="16">
        <v>521445654000</v>
      </c>
      <c r="D223" s="16">
        <v>613389849000</v>
      </c>
      <c r="E223" s="16">
        <v>699441022000</v>
      </c>
      <c r="F223" s="16">
        <v>841793909000</v>
      </c>
      <c r="G223" s="32">
        <v>952740426000</v>
      </c>
      <c r="H223" s="16">
        <v>1119811981000</v>
      </c>
      <c r="I223" s="16">
        <v>1351457601000</v>
      </c>
      <c r="J223" s="16">
        <v>1425677552000</v>
      </c>
      <c r="K223" s="16">
        <v>1377796898000</v>
      </c>
      <c r="L223" s="16">
        <v>1495000242000</v>
      </c>
      <c r="M223" s="16">
        <v>1668037950000</v>
      </c>
      <c r="N223" s="16">
        <v>1932425425000</v>
      </c>
      <c r="O223" s="16">
        <v>2070709525000</v>
      </c>
      <c r="Q223" s="15"/>
      <c r="R223" s="15"/>
      <c r="S223" s="15"/>
    </row>
    <row r="224" spans="1:19" x14ac:dyDescent="0.25">
      <c r="A224" s="29" t="s">
        <v>604</v>
      </c>
      <c r="B224" s="15">
        <v>240584968000</v>
      </c>
      <c r="C224" s="15">
        <v>271492981000</v>
      </c>
      <c r="D224" s="15">
        <v>299957934000</v>
      </c>
      <c r="E224" s="15">
        <v>330180610000</v>
      </c>
      <c r="F224" s="15">
        <v>383081289000</v>
      </c>
      <c r="G224" s="33">
        <v>453012711000</v>
      </c>
      <c r="H224" s="15">
        <v>551096761000</v>
      </c>
      <c r="I224" s="15">
        <v>705934717000</v>
      </c>
      <c r="J224" s="15">
        <v>760226151000</v>
      </c>
      <c r="K224" s="15">
        <v>698588037000</v>
      </c>
      <c r="L224" s="15">
        <v>729049538000</v>
      </c>
      <c r="M224" s="15">
        <v>779276400000</v>
      </c>
      <c r="N224" s="15">
        <v>814483358000</v>
      </c>
      <c r="O224" s="15">
        <v>904933765000</v>
      </c>
      <c r="Q224" s="15"/>
      <c r="R224" s="15"/>
      <c r="S224" s="15"/>
    </row>
    <row r="225" spans="1:19" x14ac:dyDescent="0.25">
      <c r="A225" s="29" t="s">
        <v>605</v>
      </c>
      <c r="B225" s="15">
        <v>40029757000</v>
      </c>
      <c r="C225" s="15">
        <v>38391524000</v>
      </c>
      <c r="D225" s="15">
        <v>50558824000</v>
      </c>
      <c r="E225" s="15">
        <v>57738438000</v>
      </c>
      <c r="F225" s="15">
        <v>90512265000</v>
      </c>
      <c r="G225" s="33">
        <v>96257782000</v>
      </c>
      <c r="H225" s="15">
        <v>132737650000</v>
      </c>
      <c r="I225" s="15">
        <v>158258249000</v>
      </c>
      <c r="J225" s="15">
        <v>179367664000</v>
      </c>
      <c r="K225" s="15">
        <v>177735483000</v>
      </c>
      <c r="L225" s="15">
        <v>185483931000</v>
      </c>
      <c r="M225" s="15">
        <v>221148403000</v>
      </c>
      <c r="N225" s="15">
        <v>279539552000</v>
      </c>
      <c r="O225" s="15">
        <v>308265224000</v>
      </c>
      <c r="Q225" s="15"/>
      <c r="R225" s="15"/>
      <c r="S225" s="15"/>
    </row>
    <row r="226" spans="1:19" x14ac:dyDescent="0.25">
      <c r="A226" s="29" t="s">
        <v>606</v>
      </c>
      <c r="B226" s="15">
        <v>103569594000</v>
      </c>
      <c r="C226" s="15">
        <v>94105041000</v>
      </c>
      <c r="D226" s="15">
        <v>150367589000</v>
      </c>
      <c r="E226" s="15">
        <v>169464150000</v>
      </c>
      <c r="F226" s="15">
        <v>218014120000</v>
      </c>
      <c r="G226" s="33">
        <v>246738283000</v>
      </c>
      <c r="H226" s="15">
        <v>241655012000</v>
      </c>
      <c r="I226" s="15">
        <v>288824047000</v>
      </c>
      <c r="J226" s="15">
        <v>284074848000</v>
      </c>
      <c r="K226" s="15">
        <v>282528109000</v>
      </c>
      <c r="L226" s="15">
        <v>304550124000</v>
      </c>
      <c r="M226" s="15">
        <v>374278388000</v>
      </c>
      <c r="N226" s="15">
        <v>446533464000</v>
      </c>
      <c r="O226" s="15">
        <v>520716766000</v>
      </c>
      <c r="Q226" s="15"/>
      <c r="R226" s="15"/>
      <c r="S226" s="15"/>
    </row>
    <row r="227" spans="1:19" x14ac:dyDescent="0.25">
      <c r="A227" s="29" t="s">
        <v>607</v>
      </c>
      <c r="B227" s="15">
        <v>5465663000</v>
      </c>
      <c r="C227" s="15">
        <v>5737467000</v>
      </c>
      <c r="D227" s="15">
        <v>7086291000</v>
      </c>
      <c r="E227" s="15">
        <v>23333997000</v>
      </c>
      <c r="F227" s="15">
        <v>16934884000</v>
      </c>
      <c r="G227" s="33">
        <v>10348734000</v>
      </c>
      <c r="H227" s="15">
        <v>33480658000</v>
      </c>
      <c r="I227" s="15">
        <v>15405122000</v>
      </c>
      <c r="J227" s="15">
        <v>5874301000</v>
      </c>
      <c r="K227" s="15">
        <v>3248588000</v>
      </c>
      <c r="L227" s="15">
        <v>8408969000</v>
      </c>
      <c r="M227" s="15">
        <v>5037078000</v>
      </c>
      <c r="N227" s="15">
        <v>7703501000</v>
      </c>
      <c r="O227" s="15">
        <v>4117536000</v>
      </c>
      <c r="Q227" s="15"/>
      <c r="R227" s="15"/>
      <c r="S227" s="15"/>
    </row>
    <row r="228" spans="1:19" x14ac:dyDescent="0.25">
      <c r="A228" s="29" t="s">
        <v>608</v>
      </c>
      <c r="B228" s="15">
        <v>1278907000</v>
      </c>
      <c r="C228" s="15">
        <v>3966110000</v>
      </c>
      <c r="D228" s="15">
        <v>2500000000</v>
      </c>
      <c r="E228" s="15">
        <v>5000000000</v>
      </c>
      <c r="F228" s="15">
        <v>5000000000</v>
      </c>
      <c r="G228" s="33">
        <v>100000000</v>
      </c>
      <c r="H228" s="15">
        <v>100000000</v>
      </c>
      <c r="I228" s="15">
        <v>100000000</v>
      </c>
      <c r="J228" s="15">
        <v>100000000</v>
      </c>
      <c r="K228" s="15">
        <v>100000000</v>
      </c>
      <c r="L228" s="15">
        <v>100000000</v>
      </c>
      <c r="M228" s="15">
        <v>100000000</v>
      </c>
      <c r="N228" s="15">
        <v>100000000</v>
      </c>
      <c r="O228" s="15">
        <v>100000000</v>
      </c>
    </row>
    <row r="229" spans="1:19" x14ac:dyDescent="0.25">
      <c r="A229" s="29" t="s">
        <v>609</v>
      </c>
      <c r="B229" s="15">
        <v>2236135000</v>
      </c>
      <c r="C229" s="15">
        <v>1583163000</v>
      </c>
      <c r="D229" s="15">
        <v>1794662000</v>
      </c>
      <c r="E229" s="15">
        <v>1871347000</v>
      </c>
      <c r="F229" s="15">
        <v>1879802000</v>
      </c>
      <c r="G229" s="33">
        <v>2034557000</v>
      </c>
      <c r="H229" s="15">
        <v>2152678000</v>
      </c>
      <c r="I229" s="15">
        <v>2788015000</v>
      </c>
      <c r="J229" s="15">
        <v>2617767000</v>
      </c>
      <c r="K229" s="15">
        <v>2654066000</v>
      </c>
      <c r="L229" s="15">
        <v>3022211000</v>
      </c>
      <c r="M229" s="15">
        <v>3010527000</v>
      </c>
      <c r="N229" s="15">
        <v>3412172000</v>
      </c>
      <c r="O229" s="15">
        <v>3417051000</v>
      </c>
      <c r="Q229" s="15"/>
      <c r="R229" s="15"/>
      <c r="S229" s="15"/>
    </row>
    <row r="230" spans="1:19" x14ac:dyDescent="0.25">
      <c r="A230" s="29" t="s">
        <v>602</v>
      </c>
      <c r="B230" s="15">
        <v>98346879000</v>
      </c>
      <c r="C230" s="15">
        <v>106169368000</v>
      </c>
      <c r="D230" s="15">
        <v>101124549000</v>
      </c>
      <c r="E230" s="15">
        <v>111852480000</v>
      </c>
      <c r="F230" s="15">
        <v>126371549000</v>
      </c>
      <c r="G230" s="33">
        <v>144248359000</v>
      </c>
      <c r="H230" s="15">
        <v>158589222000</v>
      </c>
      <c r="I230" s="15">
        <v>180147452000</v>
      </c>
      <c r="J230" s="15">
        <v>193416821000</v>
      </c>
      <c r="K230" s="15">
        <v>212942615000</v>
      </c>
      <c r="L230" s="15">
        <v>264385469000</v>
      </c>
      <c r="M230" s="15">
        <v>285187156000</v>
      </c>
      <c r="N230" s="15">
        <v>380653379000</v>
      </c>
      <c r="O230" s="15">
        <v>329159182000</v>
      </c>
      <c r="Q230" s="15"/>
      <c r="R230" s="15"/>
      <c r="S230" s="15"/>
    </row>
    <row r="231" spans="1:19" x14ac:dyDescent="0.25">
      <c r="A231" s="39" t="s">
        <v>483</v>
      </c>
      <c r="B231" s="16">
        <v>73353856000</v>
      </c>
      <c r="C231" s="16">
        <v>101448913000</v>
      </c>
      <c r="D231" s="16">
        <v>87180707000</v>
      </c>
      <c r="E231" s="16">
        <v>89539190000</v>
      </c>
      <c r="F231" s="16">
        <v>89542368000</v>
      </c>
      <c r="G231" s="32">
        <v>115785128000</v>
      </c>
      <c r="H231" s="16">
        <v>130687433000</v>
      </c>
      <c r="I231" s="16">
        <v>148676873000</v>
      </c>
      <c r="J231" s="16">
        <v>161507165000</v>
      </c>
      <c r="K231" s="16">
        <v>188594679000</v>
      </c>
      <c r="L231" s="16">
        <v>197366470000</v>
      </c>
      <c r="M231" s="16">
        <v>206775502000</v>
      </c>
      <c r="N231" s="16">
        <v>221147239000</v>
      </c>
      <c r="O231" s="16">
        <v>250654332000</v>
      </c>
      <c r="Q231" s="15"/>
      <c r="R231" s="15"/>
      <c r="S231" s="15"/>
    </row>
    <row r="232" spans="1:19" x14ac:dyDescent="0.25">
      <c r="A232" s="29" t="s">
        <v>610</v>
      </c>
      <c r="B232" s="15">
        <v>73353856000</v>
      </c>
      <c r="C232" s="15">
        <v>101448913000</v>
      </c>
      <c r="D232" s="15">
        <v>87180707000</v>
      </c>
      <c r="E232" s="15">
        <v>89539190000</v>
      </c>
      <c r="F232" s="15">
        <v>89542368000</v>
      </c>
      <c r="G232" s="33">
        <v>115785128000</v>
      </c>
      <c r="H232" s="15">
        <v>130687433000</v>
      </c>
      <c r="I232" s="15">
        <v>148676873000</v>
      </c>
      <c r="J232" s="15">
        <v>161507165000</v>
      </c>
      <c r="K232" s="15">
        <v>188594679000</v>
      </c>
      <c r="L232" s="15">
        <v>197366470000</v>
      </c>
      <c r="M232" s="15">
        <v>206775502000</v>
      </c>
      <c r="N232" s="15">
        <v>221147239000</v>
      </c>
      <c r="O232" s="15">
        <v>250654332000</v>
      </c>
      <c r="Q232" s="15"/>
      <c r="R232" s="15"/>
      <c r="S232" s="15"/>
    </row>
    <row r="233" spans="1:19" x14ac:dyDescent="0.25">
      <c r="A233" s="39" t="s">
        <v>473</v>
      </c>
      <c r="B233" s="16">
        <v>285588752000</v>
      </c>
      <c r="C233" s="16">
        <v>288090944000</v>
      </c>
      <c r="D233" s="16">
        <v>320330653000</v>
      </c>
      <c r="E233" s="16">
        <v>347327250000</v>
      </c>
      <c r="F233" s="16">
        <v>362575584000</v>
      </c>
      <c r="G233" s="32">
        <v>431120385000</v>
      </c>
      <c r="H233" s="16">
        <v>497974642000</v>
      </c>
      <c r="I233" s="16">
        <v>575367126000</v>
      </c>
      <c r="J233" s="16">
        <v>655403263000</v>
      </c>
      <c r="K233" s="16">
        <v>710929818000</v>
      </c>
      <c r="L233" s="16">
        <v>746682317000</v>
      </c>
      <c r="M233" s="16">
        <v>747805410000</v>
      </c>
      <c r="N233" s="16">
        <v>834674366000</v>
      </c>
      <c r="O233" s="16">
        <v>807157669000</v>
      </c>
      <c r="Q233" s="15"/>
      <c r="R233" s="15"/>
      <c r="S233" s="15"/>
    </row>
    <row r="234" spans="1:19" x14ac:dyDescent="0.25">
      <c r="A234" s="29" t="s">
        <v>611</v>
      </c>
      <c r="B234" s="15">
        <v>93760365000</v>
      </c>
      <c r="C234" s="15">
        <v>79522171000</v>
      </c>
      <c r="D234" s="15">
        <v>112039091000</v>
      </c>
      <c r="E234" s="15">
        <v>124458287000</v>
      </c>
      <c r="F234" s="15">
        <v>115406276000</v>
      </c>
      <c r="G234" s="33">
        <v>153402052000</v>
      </c>
      <c r="H234" s="15">
        <v>174075953000</v>
      </c>
      <c r="I234" s="15">
        <v>177381242000</v>
      </c>
      <c r="J234" s="15">
        <v>221887255000</v>
      </c>
      <c r="K234" s="15">
        <v>216551100000</v>
      </c>
      <c r="L234" s="15">
        <v>196694848000</v>
      </c>
      <c r="M234" s="15">
        <v>166621556000</v>
      </c>
      <c r="N234" s="15">
        <v>192354754000</v>
      </c>
      <c r="O234" s="15">
        <v>172807373000</v>
      </c>
      <c r="Q234" s="15"/>
      <c r="R234" s="15"/>
      <c r="S234" s="15"/>
    </row>
    <row r="235" spans="1:19" x14ac:dyDescent="0.25">
      <c r="A235" s="29" t="s">
        <v>612</v>
      </c>
      <c r="B235" s="15">
        <v>95100383000</v>
      </c>
      <c r="C235" s="15">
        <v>118398278000</v>
      </c>
      <c r="D235" s="15">
        <v>115896603000</v>
      </c>
      <c r="E235" s="15">
        <v>124279473000</v>
      </c>
      <c r="F235" s="15">
        <v>134400124000</v>
      </c>
      <c r="G235" s="33">
        <v>143035438000</v>
      </c>
      <c r="H235" s="15">
        <v>173205418000</v>
      </c>
      <c r="I235" s="15">
        <v>204745162000</v>
      </c>
      <c r="J235" s="15">
        <v>239304345000</v>
      </c>
      <c r="K235" s="15">
        <v>291140594000</v>
      </c>
      <c r="L235" s="15">
        <v>308978955000</v>
      </c>
      <c r="M235" s="15">
        <v>317817808000</v>
      </c>
      <c r="N235" s="15">
        <v>323012990000</v>
      </c>
      <c r="O235" s="15">
        <v>344323442000</v>
      </c>
      <c r="Q235" s="15"/>
      <c r="R235" s="15"/>
      <c r="S235" s="15"/>
    </row>
    <row r="236" spans="1:19" x14ac:dyDescent="0.25">
      <c r="A236" s="29" t="s">
        <v>613</v>
      </c>
      <c r="B236" s="15">
        <v>22303339000</v>
      </c>
      <c r="C236" s="15">
        <v>9826109000</v>
      </c>
      <c r="D236" s="15">
        <v>15868273000</v>
      </c>
      <c r="E236" s="15">
        <v>13944370000</v>
      </c>
      <c r="F236" s="15">
        <v>17136660000</v>
      </c>
      <c r="G236" s="33">
        <v>25521976000</v>
      </c>
      <c r="H236" s="15">
        <v>30679806000</v>
      </c>
      <c r="I236" s="15">
        <v>56912920000</v>
      </c>
      <c r="J236" s="15">
        <v>47842177000</v>
      </c>
      <c r="K236" s="15">
        <v>42092362000</v>
      </c>
      <c r="L236" s="15">
        <v>40933024000</v>
      </c>
      <c r="M236" s="15">
        <v>47548739000</v>
      </c>
      <c r="N236" s="15">
        <v>31244606000</v>
      </c>
      <c r="O236" s="15">
        <v>40933419000</v>
      </c>
      <c r="Q236" s="15"/>
      <c r="R236" s="15"/>
      <c r="S236" s="15"/>
    </row>
    <row r="237" spans="1:19" x14ac:dyDescent="0.25">
      <c r="A237" s="29" t="s">
        <v>602</v>
      </c>
      <c r="B237" s="15">
        <v>74424666000</v>
      </c>
      <c r="C237" s="15">
        <v>80344387000</v>
      </c>
      <c r="D237" s="15">
        <v>76526686000</v>
      </c>
      <c r="E237" s="15">
        <v>84645120000</v>
      </c>
      <c r="F237" s="15">
        <v>95632523000</v>
      </c>
      <c r="G237" s="33">
        <v>109160920000</v>
      </c>
      <c r="H237" s="15">
        <v>120013465000</v>
      </c>
      <c r="I237" s="15">
        <v>136327801000</v>
      </c>
      <c r="J237" s="15">
        <v>146369486000</v>
      </c>
      <c r="K237" s="15">
        <v>161145762000</v>
      </c>
      <c r="L237" s="15">
        <v>200075490000</v>
      </c>
      <c r="M237" s="15">
        <v>215817307000</v>
      </c>
      <c r="N237" s="15">
        <v>288062017000</v>
      </c>
      <c r="O237" s="15">
        <v>249093435000</v>
      </c>
      <c r="Q237" s="15"/>
      <c r="R237" s="15"/>
      <c r="S237" s="15"/>
    </row>
    <row r="238" spans="1:19" x14ac:dyDescent="0.25">
      <c r="A238" s="39" t="s">
        <v>614</v>
      </c>
      <c r="B238" s="16">
        <v>15000000000</v>
      </c>
      <c r="C238" s="16">
        <v>15000000000</v>
      </c>
      <c r="D238" s="16">
        <v>23000000000</v>
      </c>
      <c r="E238" s="16">
        <v>26500000000</v>
      </c>
      <c r="F238" s="16">
        <v>24950000000</v>
      </c>
      <c r="G238" s="32">
        <v>26500000000</v>
      </c>
      <c r="H238" s="16">
        <v>26500000000</v>
      </c>
      <c r="I238" s="16">
        <v>16765165000</v>
      </c>
      <c r="J238" s="16">
        <v>16800000000</v>
      </c>
      <c r="K238" s="16">
        <v>14500000000</v>
      </c>
      <c r="L238" s="16">
        <v>10000000000</v>
      </c>
      <c r="M238" s="16">
        <v>28700000000</v>
      </c>
      <c r="N238" s="16">
        <v>28700000000</v>
      </c>
      <c r="O238" s="16">
        <v>28700000000</v>
      </c>
      <c r="Q238" s="15"/>
      <c r="R238" s="15"/>
      <c r="S238" s="15"/>
    </row>
    <row r="239" spans="1:19" x14ac:dyDescent="0.25">
      <c r="A239" s="39" t="s">
        <v>615</v>
      </c>
      <c r="B239" s="16">
        <v>276212000000</v>
      </c>
      <c r="C239" s="16">
        <v>357090000000</v>
      </c>
      <c r="D239" s="16">
        <v>333107000000</v>
      </c>
      <c r="E239" s="16">
        <v>333902000000</v>
      </c>
      <c r="F239" s="16">
        <v>352652000000</v>
      </c>
      <c r="G239" s="32">
        <v>372863000000</v>
      </c>
      <c r="H239" s="16">
        <v>392797000000</v>
      </c>
      <c r="I239" s="16">
        <v>334877000000</v>
      </c>
      <c r="J239" s="16">
        <v>354010000000</v>
      </c>
      <c r="K239" s="16">
        <v>399571000000</v>
      </c>
      <c r="L239" s="16">
        <v>450964000000</v>
      </c>
      <c r="M239" s="16">
        <v>531544000000</v>
      </c>
      <c r="N239" s="16">
        <v>512585000000</v>
      </c>
      <c r="O239" s="16">
        <v>582320000000</v>
      </c>
      <c r="Q239" s="15"/>
      <c r="R239" s="15"/>
      <c r="S239" s="15"/>
    </row>
    <row r="240" spans="1:19" x14ac:dyDescent="0.25">
      <c r="A240" s="39" t="s">
        <v>555</v>
      </c>
      <c r="B240" s="16">
        <v>1540600000000</v>
      </c>
      <c r="C240" s="16">
        <v>1645000000000</v>
      </c>
      <c r="D240" s="16">
        <v>1816000000000</v>
      </c>
      <c r="E240" s="16">
        <v>2005900000000</v>
      </c>
      <c r="F240" s="16">
        <v>2264628500000</v>
      </c>
      <c r="G240" s="32">
        <v>2606000000000</v>
      </c>
      <c r="H240" s="16">
        <v>3001800000000</v>
      </c>
      <c r="I240" s="16">
        <v>3350000000000</v>
      </c>
      <c r="J240" s="16">
        <v>3767000000000</v>
      </c>
      <c r="K240" s="16">
        <v>3661648309000</v>
      </c>
      <c r="L240" s="16">
        <v>4100000000000</v>
      </c>
      <c r="M240" s="16">
        <v>4506000000000</v>
      </c>
      <c r="N240" s="16">
        <v>5023600000000</v>
      </c>
      <c r="O240" s="16">
        <v>5268000000000</v>
      </c>
      <c r="Q240" s="15"/>
      <c r="R240" s="15"/>
      <c r="S240" s="15"/>
    </row>
    <row r="244" spans="1:15" x14ac:dyDescent="0.25">
      <c r="A244" s="44" t="s">
        <v>1154</v>
      </c>
      <c r="B244" s="29" t="s">
        <v>1142</v>
      </c>
      <c r="C244" s="29" t="s">
        <v>1143</v>
      </c>
      <c r="D244" s="29" t="s">
        <v>1144</v>
      </c>
      <c r="E244" s="29" t="s">
        <v>1145</v>
      </c>
      <c r="F244" s="29" t="s">
        <v>1146</v>
      </c>
      <c r="G244" s="35" t="s">
        <v>1147</v>
      </c>
      <c r="H244" s="29" t="s">
        <v>560</v>
      </c>
      <c r="I244" s="29" t="s">
        <v>561</v>
      </c>
      <c r="J244" s="29" t="s">
        <v>562</v>
      </c>
      <c r="K244" s="29" t="s">
        <v>563</v>
      </c>
      <c r="L244" s="29" t="s">
        <v>564</v>
      </c>
      <c r="M244" s="29" t="s">
        <v>565</v>
      </c>
      <c r="N244" s="29" t="s">
        <v>566</v>
      </c>
      <c r="O244" s="29" t="s">
        <v>566</v>
      </c>
    </row>
    <row r="245" spans="1:15" x14ac:dyDescent="0.25">
      <c r="A245" s="39" t="s">
        <v>473</v>
      </c>
      <c r="B245" s="16"/>
      <c r="C245" s="16"/>
      <c r="D245" s="16"/>
      <c r="E245" s="16"/>
      <c r="F245" s="16"/>
      <c r="G245" s="32">
        <v>1146441763000</v>
      </c>
      <c r="H245" s="16">
        <v>1250564700000</v>
      </c>
      <c r="I245" s="16">
        <v>1278150346000</v>
      </c>
      <c r="J245" s="16">
        <v>1378675471000</v>
      </c>
      <c r="K245" s="16">
        <v>1399227023000</v>
      </c>
      <c r="L245" s="16">
        <v>1578322902000</v>
      </c>
      <c r="M245" s="16">
        <v>1900254720000</v>
      </c>
      <c r="N245" s="16">
        <v>2152461838000</v>
      </c>
      <c r="O245" s="16">
        <v>2292443611000</v>
      </c>
    </row>
    <row r="246" spans="1:15" x14ac:dyDescent="0.25">
      <c r="A246" s="29" t="s">
        <v>474</v>
      </c>
      <c r="B246" s="15"/>
      <c r="C246" s="15"/>
      <c r="D246" s="15"/>
      <c r="E246" s="15"/>
      <c r="F246" s="15"/>
      <c r="G246" s="33">
        <v>71794532000</v>
      </c>
      <c r="H246" s="15">
        <v>69508418000</v>
      </c>
      <c r="I246" s="15">
        <v>72359032000</v>
      </c>
      <c r="J246" s="15">
        <v>592513465000</v>
      </c>
      <c r="K246" s="15">
        <v>642896649000</v>
      </c>
      <c r="L246" s="15">
        <v>718539355000</v>
      </c>
      <c r="M246" s="15">
        <v>764596062000</v>
      </c>
      <c r="N246" s="15">
        <v>1043658359000</v>
      </c>
      <c r="O246" s="15">
        <v>898411712000</v>
      </c>
    </row>
    <row r="247" spans="1:15" x14ac:dyDescent="0.25">
      <c r="A247" s="29" t="s">
        <v>475</v>
      </c>
      <c r="B247" s="15"/>
      <c r="C247" s="15"/>
      <c r="D247" s="15"/>
      <c r="E247" s="15"/>
      <c r="F247" s="15"/>
      <c r="G247" s="33">
        <v>2815142000</v>
      </c>
      <c r="H247" s="15">
        <v>223037000</v>
      </c>
      <c r="I247" s="15">
        <v>124698000</v>
      </c>
      <c r="J247" s="15">
        <v>272418000</v>
      </c>
      <c r="K247" s="15">
        <v>8434000</v>
      </c>
      <c r="L247" s="15">
        <v>3720000</v>
      </c>
      <c r="M247" s="15">
        <v>2399000</v>
      </c>
      <c r="N247" s="15">
        <v>2399000</v>
      </c>
      <c r="O247" s="15">
        <v>1085000</v>
      </c>
    </row>
    <row r="248" spans="1:15" x14ac:dyDescent="0.25">
      <c r="A248" s="29" t="s">
        <v>476</v>
      </c>
      <c r="B248" s="15"/>
      <c r="C248" s="15"/>
      <c r="D248" s="15"/>
      <c r="E248" s="15"/>
      <c r="F248" s="15"/>
      <c r="G248" s="33">
        <v>234275540000</v>
      </c>
      <c r="H248" s="15">
        <v>258305783000</v>
      </c>
      <c r="I248" s="15">
        <v>274310596000</v>
      </c>
      <c r="J248" s="15">
        <v>364914581000</v>
      </c>
      <c r="K248" s="15">
        <v>293972066000</v>
      </c>
      <c r="L248" s="15">
        <v>335580203000</v>
      </c>
      <c r="M248" s="15">
        <v>495115140000</v>
      </c>
      <c r="N248" s="15">
        <v>479403343000</v>
      </c>
      <c r="O248" s="15">
        <v>699631159000</v>
      </c>
    </row>
    <row r="249" spans="1:15" x14ac:dyDescent="0.25">
      <c r="A249" s="29" t="s">
        <v>477</v>
      </c>
      <c r="B249" s="15"/>
      <c r="C249" s="15"/>
      <c r="D249" s="15"/>
      <c r="E249" s="15"/>
      <c r="F249" s="15"/>
      <c r="G249" s="33">
        <v>30000000</v>
      </c>
      <c r="H249" s="15">
        <v>300000000</v>
      </c>
      <c r="I249" s="15">
        <v>55915000</v>
      </c>
      <c r="J249" s="15">
        <v>127220000</v>
      </c>
      <c r="K249" s="15">
        <v>149145000</v>
      </c>
      <c r="L249" s="15">
        <v>261933000</v>
      </c>
      <c r="M249" s="15">
        <v>420797000</v>
      </c>
      <c r="N249" s="15">
        <v>665769000</v>
      </c>
      <c r="O249" s="15">
        <v>635719000</v>
      </c>
    </row>
    <row r="250" spans="1:15" x14ac:dyDescent="0.25">
      <c r="A250" s="29" t="s">
        <v>478</v>
      </c>
      <c r="B250" s="15"/>
      <c r="C250" s="15"/>
      <c r="D250" s="15"/>
      <c r="E250" s="15"/>
      <c r="F250" s="15"/>
      <c r="G250" s="33">
        <v>53513000</v>
      </c>
      <c r="H250" s="15">
        <v>67180000</v>
      </c>
      <c r="I250" s="15">
        <v>165021000</v>
      </c>
      <c r="J250" s="15">
        <v>608282000</v>
      </c>
      <c r="K250" s="15">
        <v>724324000</v>
      </c>
      <c r="L250" s="15">
        <v>954183000</v>
      </c>
      <c r="M250" s="15">
        <v>1189283000</v>
      </c>
      <c r="N250" s="15">
        <v>1420126000</v>
      </c>
      <c r="O250" s="15">
        <v>1212348000</v>
      </c>
    </row>
    <row r="251" spans="1:15" x14ac:dyDescent="0.25">
      <c r="A251" s="29" t="s">
        <v>479</v>
      </c>
      <c r="B251" s="15"/>
      <c r="C251" s="15"/>
      <c r="D251" s="15"/>
      <c r="E251" s="15"/>
      <c r="F251" s="15"/>
      <c r="G251" s="33">
        <v>15946259000</v>
      </c>
      <c r="H251" s="15">
        <v>17977252000</v>
      </c>
      <c r="I251" s="15">
        <v>4497154000</v>
      </c>
      <c r="J251" s="15">
        <v>30501741000</v>
      </c>
      <c r="K251" s="15">
        <v>21492532000</v>
      </c>
      <c r="L251" s="15">
        <v>19171797000</v>
      </c>
      <c r="M251" s="15">
        <v>27055491000</v>
      </c>
      <c r="N251" s="15">
        <v>54770003000</v>
      </c>
      <c r="O251" s="15">
        <v>31905866000</v>
      </c>
    </row>
    <row r="252" spans="1:15" x14ac:dyDescent="0.25">
      <c r="A252" s="29" t="s">
        <v>480</v>
      </c>
      <c r="B252" s="15"/>
      <c r="C252" s="15"/>
      <c r="D252" s="15"/>
      <c r="E252" s="15"/>
      <c r="F252" s="15"/>
      <c r="G252" s="33">
        <v>399363000000</v>
      </c>
      <c r="H252" s="15">
        <v>419297000000</v>
      </c>
      <c r="I252" s="15">
        <v>351642165000</v>
      </c>
      <c r="J252" s="15">
        <v>354010000000</v>
      </c>
      <c r="K252" s="15">
        <v>399571000000</v>
      </c>
      <c r="L252" s="15">
        <v>465464000000</v>
      </c>
      <c r="M252" s="15">
        <v>546044000000</v>
      </c>
      <c r="N252" s="15">
        <v>527085000000</v>
      </c>
      <c r="O252" s="15">
        <v>596820000000</v>
      </c>
    </row>
    <row r="253" spans="1:15" x14ac:dyDescent="0.25">
      <c r="A253" s="29" t="s">
        <v>481</v>
      </c>
      <c r="B253" s="15"/>
      <c r="C253" s="15"/>
      <c r="D253" s="15"/>
      <c r="E253" s="15"/>
      <c r="F253" s="15"/>
      <c r="G253" s="33">
        <v>421122043000</v>
      </c>
      <c r="H253" s="15">
        <v>483842765000</v>
      </c>
      <c r="I253" s="15">
        <v>557842192000</v>
      </c>
      <c r="J253" s="15">
        <v>34204280000</v>
      </c>
      <c r="K253" s="15">
        <v>38845320000</v>
      </c>
      <c r="L253" s="15">
        <v>36852440000</v>
      </c>
      <c r="M253" s="15">
        <v>63632238000</v>
      </c>
      <c r="N253" s="15">
        <v>44880050000</v>
      </c>
      <c r="O253" s="15">
        <v>63204572000</v>
      </c>
    </row>
    <row r="254" spans="1:15" x14ac:dyDescent="0.25">
      <c r="A254" s="29" t="s">
        <v>482</v>
      </c>
      <c r="B254" s="15"/>
      <c r="C254" s="15"/>
      <c r="D254" s="15"/>
      <c r="E254" s="15"/>
      <c r="F254" s="15"/>
      <c r="G254" s="33">
        <v>1041734000</v>
      </c>
      <c r="H254" s="15">
        <v>1043265000</v>
      </c>
      <c r="I254" s="15">
        <v>17153573000</v>
      </c>
      <c r="J254" s="15">
        <v>1523484000</v>
      </c>
      <c r="K254" s="15">
        <v>1567553000</v>
      </c>
      <c r="L254" s="15">
        <v>1495271000</v>
      </c>
      <c r="M254" s="15">
        <v>2199310000</v>
      </c>
      <c r="N254" s="15">
        <v>576789000</v>
      </c>
      <c r="O254" s="15">
        <v>621150000</v>
      </c>
    </row>
    <row r="255" spans="1:15" x14ac:dyDescent="0.25">
      <c r="A255" s="39" t="s">
        <v>483</v>
      </c>
      <c r="B255" s="16"/>
      <c r="C255" s="16"/>
      <c r="D255" s="16"/>
      <c r="E255" s="16"/>
      <c r="F255" s="16"/>
      <c r="G255" s="32">
        <v>87751991000</v>
      </c>
      <c r="H255" s="16">
        <v>100547745000</v>
      </c>
      <c r="I255" s="16">
        <v>117878468000</v>
      </c>
      <c r="J255" s="16">
        <v>127391525000</v>
      </c>
      <c r="K255" s="16">
        <v>166110724000</v>
      </c>
      <c r="L255" s="16">
        <v>170542628000</v>
      </c>
      <c r="M255" s="16">
        <v>184703104000</v>
      </c>
      <c r="N255" s="16">
        <v>201481614000</v>
      </c>
      <c r="O255" s="16">
        <v>218920621000</v>
      </c>
    </row>
    <row r="256" spans="1:15" x14ac:dyDescent="0.25">
      <c r="A256" s="29" t="s">
        <v>484</v>
      </c>
      <c r="B256" s="15"/>
      <c r="C256" s="15"/>
      <c r="D256" s="15"/>
      <c r="E256" s="15"/>
      <c r="F256" s="15"/>
      <c r="G256" s="33">
        <v>86013864000</v>
      </c>
      <c r="H256" s="15">
        <v>98794485000</v>
      </c>
      <c r="I256" s="15">
        <v>116100793000</v>
      </c>
      <c r="J256" s="15">
        <v>124847955000</v>
      </c>
      <c r="K256" s="15">
        <v>163832147000</v>
      </c>
      <c r="L256" s="15">
        <v>168528633000</v>
      </c>
      <c r="M256" s="15">
        <v>182237746000</v>
      </c>
      <c r="N256" s="15">
        <v>198534412000</v>
      </c>
      <c r="O256" s="15">
        <v>216496507000</v>
      </c>
    </row>
    <row r="257" spans="1:15" x14ac:dyDescent="0.25">
      <c r="A257" s="29" t="s">
        <v>485</v>
      </c>
      <c r="B257" s="15"/>
      <c r="C257" s="15"/>
      <c r="D257" s="15"/>
      <c r="E257" s="15"/>
      <c r="F257" s="15"/>
      <c r="G257" s="33">
        <v>418751000</v>
      </c>
      <c r="H257" s="15">
        <v>426582000</v>
      </c>
      <c r="I257" s="15">
        <v>407660000</v>
      </c>
      <c r="J257" s="15">
        <v>997853000</v>
      </c>
      <c r="K257" s="15">
        <v>1295559000</v>
      </c>
      <c r="L257" s="15">
        <v>1337324000</v>
      </c>
      <c r="M257" s="15">
        <v>1498831000</v>
      </c>
      <c r="N257" s="15">
        <v>2686471000</v>
      </c>
      <c r="O257" s="15">
        <v>2263626000</v>
      </c>
    </row>
    <row r="258" spans="1:15" x14ac:dyDescent="0.25">
      <c r="A258" s="29" t="s">
        <v>486</v>
      </c>
      <c r="B258" s="15"/>
      <c r="C258" s="15"/>
      <c r="D258" s="15"/>
      <c r="E258" s="15"/>
      <c r="F258" s="15"/>
      <c r="G258" s="33">
        <v>8259000</v>
      </c>
      <c r="H258" s="15">
        <v>8607000</v>
      </c>
      <c r="I258" s="15">
        <v>8860000</v>
      </c>
      <c r="J258" s="15">
        <v>194229000</v>
      </c>
      <c r="K258" s="15">
        <v>177825000</v>
      </c>
      <c r="L258" s="15">
        <v>195581000</v>
      </c>
      <c r="M258" s="15">
        <v>206966000</v>
      </c>
      <c r="N258" s="15">
        <v>0</v>
      </c>
      <c r="O258" s="15">
        <v>0</v>
      </c>
    </row>
    <row r="259" spans="1:15" x14ac:dyDescent="0.25">
      <c r="A259" s="29" t="s">
        <v>487</v>
      </c>
      <c r="B259" s="15"/>
      <c r="C259" s="15"/>
      <c r="D259" s="15"/>
      <c r="E259" s="15"/>
      <c r="F259" s="15"/>
      <c r="G259" s="33">
        <v>21750000</v>
      </c>
      <c r="H259" s="15">
        <v>19668000</v>
      </c>
      <c r="I259" s="15">
        <v>34692000</v>
      </c>
      <c r="J259" s="15">
        <v>630788000</v>
      </c>
      <c r="K259" s="15">
        <v>84694000</v>
      </c>
      <c r="L259" s="15">
        <v>140005000</v>
      </c>
      <c r="M259" s="15">
        <v>258424000</v>
      </c>
      <c r="N259" s="15">
        <v>218902000</v>
      </c>
      <c r="O259" s="15">
        <v>124294000</v>
      </c>
    </row>
    <row r="260" spans="1:15" x14ac:dyDescent="0.25">
      <c r="A260" s="29" t="s">
        <v>488</v>
      </c>
      <c r="B260" s="15"/>
      <c r="C260" s="15"/>
      <c r="D260" s="15"/>
      <c r="E260" s="15"/>
      <c r="F260" s="15"/>
      <c r="G260" s="33">
        <v>27437000</v>
      </c>
      <c r="H260" s="15">
        <v>27813000</v>
      </c>
      <c r="I260" s="15">
        <v>19429000</v>
      </c>
      <c r="J260" s="15">
        <v>18473000</v>
      </c>
      <c r="K260" s="15">
        <v>25170000</v>
      </c>
      <c r="L260" s="15">
        <v>19436000</v>
      </c>
      <c r="M260" s="15">
        <v>24651000</v>
      </c>
      <c r="N260" s="15">
        <v>27718000</v>
      </c>
      <c r="O260" s="15">
        <v>22617000</v>
      </c>
    </row>
    <row r="261" spans="1:15" x14ac:dyDescent="0.25">
      <c r="A261" s="29" t="s">
        <v>489</v>
      </c>
      <c r="B261" s="15"/>
      <c r="C261" s="15"/>
      <c r="D261" s="15"/>
      <c r="E261" s="15"/>
      <c r="F261" s="15"/>
      <c r="G261" s="33">
        <v>1261930000</v>
      </c>
      <c r="H261" s="15">
        <v>1270590000</v>
      </c>
      <c r="I261" s="15">
        <v>1307034000</v>
      </c>
      <c r="J261" s="15">
        <v>702227000</v>
      </c>
      <c r="K261" s="15">
        <v>695329000</v>
      </c>
      <c r="L261" s="15">
        <v>321649000</v>
      </c>
      <c r="M261" s="15">
        <v>476486000</v>
      </c>
      <c r="N261" s="15">
        <v>14111000</v>
      </c>
      <c r="O261" s="15">
        <v>13577000</v>
      </c>
    </row>
    <row r="262" spans="1:15" x14ac:dyDescent="0.25">
      <c r="A262" s="39" t="s">
        <v>490</v>
      </c>
      <c r="B262" s="16"/>
      <c r="C262" s="16"/>
      <c r="D262" s="16"/>
      <c r="E262" s="16"/>
      <c r="F262" s="16"/>
      <c r="G262" s="32">
        <v>118814022000</v>
      </c>
      <c r="H262" s="16">
        <v>137711452000</v>
      </c>
      <c r="I262" s="16">
        <v>174208543000</v>
      </c>
      <c r="J262" s="16">
        <v>195391192000</v>
      </c>
      <c r="K262" s="16">
        <v>259019598000</v>
      </c>
      <c r="L262" s="16">
        <v>245666521000</v>
      </c>
      <c r="M262" s="16">
        <v>259691426000</v>
      </c>
      <c r="N262" s="16">
        <v>270462137000</v>
      </c>
      <c r="O262" s="16">
        <v>278870859000</v>
      </c>
    </row>
    <row r="263" spans="1:15" x14ac:dyDescent="0.25">
      <c r="A263" s="29" t="s">
        <v>491</v>
      </c>
      <c r="B263" s="15"/>
      <c r="C263" s="15"/>
      <c r="D263" s="15"/>
      <c r="E263" s="15"/>
      <c r="F263" s="15"/>
      <c r="G263" s="33">
        <v>77626140000</v>
      </c>
      <c r="H263" s="15">
        <v>92498903000</v>
      </c>
      <c r="I263" s="15">
        <v>118693008000</v>
      </c>
      <c r="J263" s="15">
        <v>120852336000</v>
      </c>
      <c r="K263" s="15">
        <v>173692498000</v>
      </c>
      <c r="L263" s="15">
        <v>164386318000</v>
      </c>
      <c r="M263" s="15">
        <v>170385541000</v>
      </c>
      <c r="N263" s="15">
        <v>177357469000</v>
      </c>
      <c r="O263" s="15">
        <v>180458420000</v>
      </c>
    </row>
    <row r="264" spans="1:15" x14ac:dyDescent="0.25">
      <c r="A264" s="29" t="s">
        <v>492</v>
      </c>
      <c r="B264" s="15"/>
      <c r="C264" s="15"/>
      <c r="D264" s="15"/>
      <c r="E264" s="15"/>
      <c r="F264" s="15"/>
      <c r="G264" s="33">
        <v>10353896000</v>
      </c>
      <c r="H264" s="15">
        <v>11020742000</v>
      </c>
      <c r="I264" s="15">
        <v>11668828000</v>
      </c>
      <c r="J264" s="15">
        <v>15446719000</v>
      </c>
      <c r="K264" s="15">
        <v>20028403000</v>
      </c>
      <c r="L264" s="15">
        <v>19548615000</v>
      </c>
      <c r="M264" s="15">
        <v>22599702000</v>
      </c>
      <c r="N264" s="15">
        <v>23390590000</v>
      </c>
      <c r="O264" s="15">
        <v>23941671000</v>
      </c>
    </row>
    <row r="265" spans="1:15" x14ac:dyDescent="0.25">
      <c r="A265" s="29" t="s">
        <v>493</v>
      </c>
      <c r="B265" s="15"/>
      <c r="C265" s="15"/>
      <c r="D265" s="15"/>
      <c r="E265" s="15"/>
      <c r="F265" s="15"/>
      <c r="G265" s="33">
        <v>16875659000</v>
      </c>
      <c r="H265" s="15">
        <v>18958462000</v>
      </c>
      <c r="I265" s="15">
        <v>23372704000</v>
      </c>
      <c r="J265" s="15">
        <v>25342453000</v>
      </c>
      <c r="K265" s="15">
        <v>29217366000</v>
      </c>
      <c r="L265" s="15">
        <v>29836709000</v>
      </c>
      <c r="M265" s="15">
        <v>33080064000</v>
      </c>
      <c r="N265" s="15">
        <v>33767377000</v>
      </c>
      <c r="O265" s="15">
        <v>36981101000</v>
      </c>
    </row>
    <row r="266" spans="1:15" x14ac:dyDescent="0.25">
      <c r="A266" s="29" t="s">
        <v>494</v>
      </c>
      <c r="B266" s="15"/>
      <c r="C266" s="15"/>
      <c r="D266" s="15"/>
      <c r="E266" s="15"/>
      <c r="F266" s="15"/>
      <c r="G266" s="33">
        <v>8456315000</v>
      </c>
      <c r="H266" s="15">
        <v>9550676000</v>
      </c>
      <c r="I266" s="15">
        <v>13182340000</v>
      </c>
      <c r="J266" s="15">
        <v>16617271000</v>
      </c>
      <c r="K266" s="15">
        <v>22866198000</v>
      </c>
      <c r="L266" s="15">
        <v>20394247000</v>
      </c>
      <c r="M266" s="15">
        <v>20790126000</v>
      </c>
      <c r="N266" s="15">
        <v>23139759000</v>
      </c>
      <c r="O266" s="15">
        <v>24491204000</v>
      </c>
    </row>
    <row r="267" spans="1:15" x14ac:dyDescent="0.25">
      <c r="A267" s="29" t="s">
        <v>495</v>
      </c>
      <c r="B267" s="15"/>
      <c r="C267" s="15"/>
      <c r="D267" s="15"/>
      <c r="E267" s="15"/>
      <c r="F267" s="15"/>
      <c r="G267" s="33">
        <v>67819000</v>
      </c>
      <c r="H267" s="15">
        <v>69314000</v>
      </c>
      <c r="I267" s="15">
        <v>77881000</v>
      </c>
      <c r="J267" s="15">
        <v>84317000</v>
      </c>
      <c r="K267" s="15">
        <v>89877000</v>
      </c>
      <c r="L267" s="15">
        <v>85569000</v>
      </c>
      <c r="M267" s="15">
        <v>304500000</v>
      </c>
      <c r="N267" s="15">
        <v>357761000</v>
      </c>
      <c r="O267" s="15">
        <v>247586000</v>
      </c>
    </row>
    <row r="268" spans="1:15" x14ac:dyDescent="0.25">
      <c r="A268" s="29" t="s">
        <v>496</v>
      </c>
      <c r="B268" s="15"/>
      <c r="C268" s="15"/>
      <c r="D268" s="15"/>
      <c r="E268" s="15"/>
      <c r="F268" s="15"/>
      <c r="G268" s="33">
        <v>5434193000</v>
      </c>
      <c r="H268" s="15">
        <v>5613355000</v>
      </c>
      <c r="I268" s="15">
        <v>7213782000</v>
      </c>
      <c r="J268" s="15">
        <v>17048096000</v>
      </c>
      <c r="K268" s="15">
        <v>13125256000</v>
      </c>
      <c r="L268" s="15">
        <v>11415063000</v>
      </c>
      <c r="M268" s="15">
        <v>12531493000</v>
      </c>
      <c r="N268" s="15">
        <v>12449181000</v>
      </c>
      <c r="O268" s="15">
        <v>12750877000</v>
      </c>
    </row>
    <row r="269" spans="1:15" x14ac:dyDescent="0.25">
      <c r="A269" s="39" t="s">
        <v>497</v>
      </c>
      <c r="B269" s="16"/>
      <c r="C269" s="16"/>
      <c r="D269" s="16"/>
      <c r="E269" s="16"/>
      <c r="F269" s="16"/>
      <c r="G269" s="32">
        <v>452293733000</v>
      </c>
      <c r="H269" s="16">
        <v>499182220000</v>
      </c>
      <c r="I269" s="16">
        <v>551181403000</v>
      </c>
      <c r="J269" s="16">
        <v>693017128000</v>
      </c>
      <c r="K269" s="16">
        <v>514434466000</v>
      </c>
      <c r="L269" s="16">
        <v>643043315000</v>
      </c>
      <c r="M269" s="16">
        <v>697466937000</v>
      </c>
      <c r="N269" s="16">
        <v>747296332000</v>
      </c>
      <c r="O269" s="16">
        <v>802597489000</v>
      </c>
    </row>
    <row r="270" spans="1:15" x14ac:dyDescent="0.25">
      <c r="A270" s="29" t="s">
        <v>498</v>
      </c>
      <c r="B270" s="15"/>
      <c r="C270" s="15"/>
      <c r="D270" s="15"/>
      <c r="E270" s="15"/>
      <c r="F270" s="15"/>
      <c r="G270" s="33">
        <v>8896435000</v>
      </c>
      <c r="H270" s="15">
        <v>17905216000</v>
      </c>
      <c r="I270" s="15">
        <v>18882232000</v>
      </c>
      <c r="J270" s="15">
        <v>34057934000</v>
      </c>
      <c r="K270" s="15">
        <v>24140983000</v>
      </c>
      <c r="L270" s="15">
        <v>16362327000</v>
      </c>
      <c r="M270" s="15">
        <v>15327900000</v>
      </c>
      <c r="N270" s="15">
        <v>13173037000</v>
      </c>
      <c r="O270" s="15">
        <v>18323895000</v>
      </c>
    </row>
    <row r="271" spans="1:15" x14ac:dyDescent="0.25">
      <c r="A271" s="29" t="s">
        <v>499</v>
      </c>
      <c r="B271" s="15"/>
      <c r="C271" s="15"/>
      <c r="D271" s="15"/>
      <c r="E271" s="15"/>
      <c r="F271" s="15"/>
      <c r="G271" s="33">
        <v>130616724000</v>
      </c>
      <c r="H271" s="15">
        <v>107797702000</v>
      </c>
      <c r="I271" s="15">
        <v>108396960000</v>
      </c>
      <c r="J271" s="15">
        <v>103534662000</v>
      </c>
      <c r="K271" s="15">
        <v>89542360000</v>
      </c>
      <c r="L271" s="15">
        <v>106804222000</v>
      </c>
      <c r="M271" s="15">
        <v>109486738000</v>
      </c>
      <c r="N271" s="15">
        <v>115962391000</v>
      </c>
      <c r="O271" s="15">
        <v>160695740000</v>
      </c>
    </row>
    <row r="272" spans="1:15" x14ac:dyDescent="0.25">
      <c r="A272" s="29" t="s">
        <v>500</v>
      </c>
      <c r="B272" s="15"/>
      <c r="C272" s="15"/>
      <c r="D272" s="15"/>
      <c r="E272" s="15"/>
      <c r="F272" s="15"/>
      <c r="G272" s="33">
        <v>8409314000</v>
      </c>
      <c r="H272" s="15">
        <v>3471735000</v>
      </c>
      <c r="I272" s="15">
        <v>4245398000</v>
      </c>
      <c r="J272" s="15">
        <v>6052060000</v>
      </c>
      <c r="K272" s="15">
        <v>3632342000</v>
      </c>
      <c r="L272" s="15">
        <v>5327734000</v>
      </c>
      <c r="M272" s="15">
        <v>13347158000</v>
      </c>
      <c r="N272" s="15">
        <v>12715279000</v>
      </c>
      <c r="O272" s="15">
        <v>13126400000</v>
      </c>
    </row>
    <row r="273" spans="1:15" x14ac:dyDescent="0.25">
      <c r="A273" s="29" t="s">
        <v>501</v>
      </c>
      <c r="B273" s="15"/>
      <c r="C273" s="15"/>
      <c r="D273" s="15"/>
      <c r="E273" s="15"/>
      <c r="F273" s="15"/>
      <c r="G273" s="33">
        <v>610543000</v>
      </c>
      <c r="H273" s="15">
        <v>872779000</v>
      </c>
      <c r="I273" s="15">
        <v>955346000</v>
      </c>
      <c r="J273" s="15">
        <v>10799262000</v>
      </c>
      <c r="K273" s="15">
        <v>10814940000</v>
      </c>
      <c r="L273" s="15">
        <v>809788000</v>
      </c>
      <c r="M273" s="15">
        <v>773560000</v>
      </c>
      <c r="N273" s="15">
        <v>1101260000</v>
      </c>
      <c r="O273" s="15">
        <v>1001686000</v>
      </c>
    </row>
    <row r="274" spans="1:15" x14ac:dyDescent="0.25">
      <c r="A274" s="29" t="s">
        <v>502</v>
      </c>
      <c r="B274" s="15"/>
      <c r="C274" s="15"/>
      <c r="D274" s="15"/>
      <c r="E274" s="15"/>
      <c r="F274" s="15"/>
      <c r="G274" s="33">
        <v>289849514000</v>
      </c>
      <c r="H274" s="15">
        <v>347700414000</v>
      </c>
      <c r="I274" s="15">
        <v>402789929000</v>
      </c>
      <c r="J274" s="15">
        <v>514612222000</v>
      </c>
      <c r="K274" s="15">
        <v>371109990000</v>
      </c>
      <c r="L274" s="15">
        <v>493673529000</v>
      </c>
      <c r="M274" s="15">
        <v>546265252000</v>
      </c>
      <c r="N274" s="15">
        <v>590288976000</v>
      </c>
      <c r="O274" s="15">
        <v>596699368000</v>
      </c>
    </row>
    <row r="275" spans="1:15" x14ac:dyDescent="0.25">
      <c r="A275" s="29" t="s">
        <v>503</v>
      </c>
      <c r="B275" s="15"/>
      <c r="C275" s="15"/>
      <c r="D275" s="15"/>
      <c r="E275" s="15"/>
      <c r="F275" s="15"/>
      <c r="G275" s="33">
        <v>3048941000</v>
      </c>
      <c r="H275" s="15">
        <v>4121476000</v>
      </c>
      <c r="I275" s="15">
        <v>3530055000</v>
      </c>
      <c r="J275" s="15">
        <v>2601695000</v>
      </c>
      <c r="K275" s="15">
        <v>3508543000</v>
      </c>
      <c r="L275" s="15">
        <v>4343354000</v>
      </c>
      <c r="M275" s="15">
        <v>1159484000</v>
      </c>
      <c r="N275" s="15">
        <v>1678673000</v>
      </c>
      <c r="O275" s="15">
        <v>879234000</v>
      </c>
    </row>
    <row r="276" spans="1:15" x14ac:dyDescent="0.25">
      <c r="A276" s="29" t="s">
        <v>504</v>
      </c>
      <c r="B276" s="15"/>
      <c r="C276" s="15"/>
      <c r="D276" s="15"/>
      <c r="E276" s="15"/>
      <c r="F276" s="15"/>
      <c r="G276" s="33">
        <v>3963699000</v>
      </c>
      <c r="H276" s="15">
        <v>4758220000</v>
      </c>
      <c r="I276" s="15">
        <v>2632273000</v>
      </c>
      <c r="J276" s="15">
        <v>2662754000</v>
      </c>
      <c r="K276" s="15">
        <v>2680773000</v>
      </c>
      <c r="L276" s="15">
        <v>0</v>
      </c>
      <c r="M276" s="15">
        <v>27000000</v>
      </c>
      <c r="N276" s="15">
        <v>0</v>
      </c>
      <c r="O276" s="15">
        <v>0</v>
      </c>
    </row>
    <row r="277" spans="1:15" x14ac:dyDescent="0.25">
      <c r="A277" s="29" t="s">
        <v>505</v>
      </c>
      <c r="B277" s="15"/>
      <c r="C277" s="15"/>
      <c r="D277" s="15"/>
      <c r="E277" s="15"/>
      <c r="F277" s="15"/>
      <c r="G277" s="33">
        <v>6864288000</v>
      </c>
      <c r="H277" s="15">
        <v>7516114000</v>
      </c>
      <c r="I277" s="15">
        <v>8385993000</v>
      </c>
      <c r="J277" s="15">
        <v>10083071000</v>
      </c>
      <c r="K277" s="15">
        <v>8264248000</v>
      </c>
      <c r="L277" s="15">
        <v>8396001000</v>
      </c>
      <c r="M277" s="15">
        <v>9736032000</v>
      </c>
      <c r="N277" s="15">
        <v>9834726000</v>
      </c>
      <c r="O277" s="15">
        <v>9492370000</v>
      </c>
    </row>
    <row r="278" spans="1:15" x14ac:dyDescent="0.25">
      <c r="A278" s="29" t="s">
        <v>506</v>
      </c>
      <c r="B278" s="15"/>
      <c r="C278" s="15"/>
      <c r="D278" s="15"/>
      <c r="E278" s="15"/>
      <c r="F278" s="15"/>
      <c r="G278" s="33">
        <v>34275000</v>
      </c>
      <c r="H278" s="15">
        <v>5038564000</v>
      </c>
      <c r="I278" s="15">
        <v>1363217000</v>
      </c>
      <c r="J278" s="15">
        <v>8613468000</v>
      </c>
      <c r="K278" s="15">
        <v>740287000</v>
      </c>
      <c r="L278" s="15">
        <v>7326360000</v>
      </c>
      <c r="M278" s="15">
        <v>1343813000</v>
      </c>
      <c r="N278" s="15">
        <v>2541990000</v>
      </c>
      <c r="O278" s="15">
        <v>2378796000</v>
      </c>
    </row>
    <row r="279" spans="1:15" x14ac:dyDescent="0.25">
      <c r="A279" s="39" t="s">
        <v>507</v>
      </c>
      <c r="B279" s="16"/>
      <c r="C279" s="16"/>
      <c r="D279" s="16"/>
      <c r="E279" s="16"/>
      <c r="F279" s="16"/>
      <c r="G279" s="32">
        <v>5140227000</v>
      </c>
      <c r="H279" s="16">
        <v>6679518000</v>
      </c>
      <c r="I279" s="16">
        <v>7648956000</v>
      </c>
      <c r="J279" s="16">
        <v>22554330000</v>
      </c>
      <c r="K279" s="16">
        <v>19950507000</v>
      </c>
      <c r="L279" s="16">
        <v>26642624000</v>
      </c>
      <c r="M279" s="16">
        <v>24088383000</v>
      </c>
      <c r="N279" s="16">
        <v>24938578000</v>
      </c>
      <c r="O279" s="16">
        <v>20893459000</v>
      </c>
    </row>
    <row r="280" spans="1:15" x14ac:dyDescent="0.25">
      <c r="A280" s="29" t="s">
        <v>508</v>
      </c>
      <c r="B280" s="15"/>
      <c r="C280" s="15"/>
      <c r="D280" s="15"/>
      <c r="E280" s="15"/>
      <c r="F280" s="15"/>
      <c r="G280" s="33">
        <v>1301298000</v>
      </c>
      <c r="H280" s="15">
        <v>1723677000</v>
      </c>
      <c r="I280" s="15">
        <v>2116444000</v>
      </c>
      <c r="J280" s="15">
        <v>2015845000</v>
      </c>
      <c r="K280" s="15">
        <v>1064300000</v>
      </c>
      <c r="L280" s="15">
        <v>3822238000</v>
      </c>
      <c r="M280" s="15">
        <v>3300039000</v>
      </c>
      <c r="N280" s="15">
        <v>4647306000</v>
      </c>
      <c r="O280" s="15">
        <v>3036712000</v>
      </c>
    </row>
    <row r="281" spans="1:15" x14ac:dyDescent="0.25">
      <c r="A281" s="29" t="s">
        <v>509</v>
      </c>
      <c r="B281" s="15"/>
      <c r="C281" s="15"/>
      <c r="D281" s="15"/>
      <c r="E281" s="15"/>
      <c r="F281" s="15"/>
      <c r="G281" s="33">
        <v>619935000</v>
      </c>
      <c r="H281" s="15">
        <v>525884000</v>
      </c>
      <c r="I281" s="15">
        <v>411486000</v>
      </c>
      <c r="J281" s="15">
        <v>122000000</v>
      </c>
      <c r="K281" s="15">
        <v>1627212000</v>
      </c>
      <c r="L281" s="15">
        <v>2173874000</v>
      </c>
      <c r="M281" s="15">
        <v>80000000</v>
      </c>
      <c r="N281" s="15">
        <v>300000000</v>
      </c>
      <c r="O281" s="15">
        <v>0</v>
      </c>
    </row>
    <row r="282" spans="1:15" x14ac:dyDescent="0.25">
      <c r="A282" s="29" t="s">
        <v>510</v>
      </c>
      <c r="B282" s="15"/>
      <c r="C282" s="15"/>
      <c r="D282" s="15"/>
      <c r="E282" s="15"/>
      <c r="F282" s="15"/>
      <c r="G282" s="33">
        <v>1069452000</v>
      </c>
      <c r="H282" s="15">
        <v>1545935000</v>
      </c>
      <c r="I282" s="15">
        <v>1395895000</v>
      </c>
      <c r="J282" s="15">
        <v>2010752000</v>
      </c>
      <c r="K282" s="15">
        <v>938487000</v>
      </c>
      <c r="L282" s="15">
        <v>2514956000</v>
      </c>
      <c r="M282" s="15">
        <v>2771973000</v>
      </c>
      <c r="N282" s="15">
        <v>2834003000</v>
      </c>
      <c r="O282" s="15">
        <v>2747921000</v>
      </c>
    </row>
    <row r="283" spans="1:15" x14ac:dyDescent="0.25">
      <c r="A283" s="29" t="s">
        <v>511</v>
      </c>
      <c r="B283" s="15"/>
      <c r="C283" s="15"/>
      <c r="D283" s="15"/>
      <c r="E283" s="15"/>
      <c r="F283" s="15"/>
      <c r="G283" s="33">
        <v>1379981000</v>
      </c>
      <c r="H283" s="15">
        <v>1703198000</v>
      </c>
      <c r="I283" s="15">
        <v>2278174000</v>
      </c>
      <c r="J283" s="15">
        <v>12860615000</v>
      </c>
      <c r="K283" s="15">
        <v>9542789000</v>
      </c>
      <c r="L283" s="15">
        <v>10461949000</v>
      </c>
      <c r="M283" s="15">
        <v>9518455000</v>
      </c>
      <c r="N283" s="15">
        <v>9610976000</v>
      </c>
      <c r="O283" s="15">
        <v>8595191000</v>
      </c>
    </row>
    <row r="284" spans="1:15" x14ac:dyDescent="0.25">
      <c r="A284" s="29" t="s">
        <v>512</v>
      </c>
      <c r="B284" s="15"/>
      <c r="C284" s="15"/>
      <c r="D284" s="15"/>
      <c r="E284" s="15"/>
      <c r="F284" s="15"/>
      <c r="G284" s="33">
        <v>94280000</v>
      </c>
      <c r="H284" s="15">
        <v>217319000</v>
      </c>
      <c r="I284" s="15">
        <v>137619000</v>
      </c>
      <c r="J284" s="15">
        <v>760091000</v>
      </c>
      <c r="K284" s="15">
        <v>1736077000</v>
      </c>
      <c r="L284" s="15">
        <v>798358000</v>
      </c>
      <c r="M284" s="15">
        <v>1322915000</v>
      </c>
      <c r="N284" s="15">
        <v>704983000</v>
      </c>
      <c r="O284" s="15">
        <v>840816000</v>
      </c>
    </row>
    <row r="285" spans="1:15" x14ac:dyDescent="0.25">
      <c r="A285" s="29" t="s">
        <v>513</v>
      </c>
      <c r="B285" s="15"/>
      <c r="C285" s="15"/>
      <c r="D285" s="15"/>
      <c r="E285" s="15"/>
      <c r="F285" s="15"/>
      <c r="G285" s="33">
        <v>675281000</v>
      </c>
      <c r="H285" s="15">
        <v>963505000</v>
      </c>
      <c r="I285" s="15">
        <v>1309338000</v>
      </c>
      <c r="J285" s="15">
        <v>4785027000</v>
      </c>
      <c r="K285" s="15">
        <v>5041642000</v>
      </c>
      <c r="L285" s="15">
        <v>6871249000</v>
      </c>
      <c r="M285" s="15">
        <v>7095001000</v>
      </c>
      <c r="N285" s="15">
        <v>6841310000</v>
      </c>
      <c r="O285" s="15">
        <v>5672819000</v>
      </c>
    </row>
    <row r="286" spans="1:15" x14ac:dyDescent="0.25">
      <c r="A286" s="39" t="s">
        <v>514</v>
      </c>
      <c r="B286" s="16"/>
      <c r="C286" s="16"/>
      <c r="D286" s="16"/>
      <c r="E286" s="16"/>
      <c r="F286" s="16"/>
      <c r="G286" s="32">
        <v>10964345000</v>
      </c>
      <c r="H286" s="16">
        <v>14310453000</v>
      </c>
      <c r="I286" s="16">
        <v>11703294000</v>
      </c>
      <c r="J286" s="16">
        <v>6082199000</v>
      </c>
      <c r="K286" s="16">
        <v>6296235000</v>
      </c>
      <c r="L286" s="16">
        <v>9171072000</v>
      </c>
      <c r="M286" s="16">
        <v>8013357000</v>
      </c>
      <c r="N286" s="16">
        <v>10432961000</v>
      </c>
      <c r="O286" s="16">
        <v>7501257000</v>
      </c>
    </row>
    <row r="287" spans="1:15" x14ac:dyDescent="0.25">
      <c r="A287" s="29" t="s">
        <v>515</v>
      </c>
      <c r="B287" s="15"/>
      <c r="C287" s="15"/>
      <c r="D287" s="15"/>
      <c r="E287" s="15"/>
      <c r="F287" s="15"/>
      <c r="G287" s="33">
        <v>117765000</v>
      </c>
      <c r="H287" s="15">
        <v>118702000</v>
      </c>
      <c r="I287" s="15">
        <v>119071000</v>
      </c>
      <c r="J287" s="15">
        <v>150374000</v>
      </c>
      <c r="K287" s="15">
        <v>1443707000</v>
      </c>
      <c r="L287" s="15">
        <v>2595655000</v>
      </c>
      <c r="M287" s="15">
        <v>1004935000</v>
      </c>
      <c r="N287" s="15">
        <v>1933187000</v>
      </c>
      <c r="O287" s="15">
        <v>726528000</v>
      </c>
    </row>
    <row r="288" spans="1:15" x14ac:dyDescent="0.25">
      <c r="A288" s="29" t="s">
        <v>516</v>
      </c>
      <c r="B288" s="15"/>
      <c r="C288" s="15"/>
      <c r="D288" s="15"/>
      <c r="E288" s="15"/>
      <c r="F288" s="15"/>
      <c r="G288" s="33">
        <v>1389150000</v>
      </c>
      <c r="H288" s="15">
        <v>1397596000</v>
      </c>
      <c r="I288" s="15">
        <v>1554282000</v>
      </c>
      <c r="J288" s="15">
        <v>1601853000</v>
      </c>
      <c r="K288" s="15">
        <v>1612818000</v>
      </c>
      <c r="L288" s="15">
        <v>1864042000</v>
      </c>
      <c r="M288" s="15">
        <v>1835613000</v>
      </c>
      <c r="N288" s="15">
        <v>2160019000</v>
      </c>
      <c r="O288" s="15">
        <v>2367218000</v>
      </c>
    </row>
    <row r="289" spans="1:15" x14ac:dyDescent="0.25">
      <c r="A289" s="29" t="s">
        <v>517</v>
      </c>
      <c r="B289" s="15"/>
      <c r="C289" s="15"/>
      <c r="D289" s="15"/>
      <c r="E289" s="15"/>
      <c r="F289" s="15"/>
      <c r="G289" s="33">
        <v>9400108000</v>
      </c>
      <c r="H289" s="15">
        <v>12045047000</v>
      </c>
      <c r="I289" s="15">
        <v>9291693000</v>
      </c>
      <c r="J289" s="15">
        <v>4283165000</v>
      </c>
      <c r="K289" s="15">
        <v>3196001000</v>
      </c>
      <c r="L289" s="15">
        <v>4684403000</v>
      </c>
      <c r="M289" s="15">
        <v>5145841000</v>
      </c>
      <c r="N289" s="15">
        <v>6164739000</v>
      </c>
      <c r="O289" s="15">
        <v>4395639000</v>
      </c>
    </row>
    <row r="290" spans="1:15" x14ac:dyDescent="0.25">
      <c r="A290" s="29" t="s">
        <v>518</v>
      </c>
      <c r="B290" s="15"/>
      <c r="C290" s="15"/>
      <c r="D290" s="15"/>
      <c r="E290" s="15"/>
      <c r="F290" s="15"/>
      <c r="G290" s="33">
        <v>57322000</v>
      </c>
      <c r="H290" s="15">
        <v>734108000</v>
      </c>
      <c r="I290" s="15">
        <v>418248000</v>
      </c>
      <c r="J290" s="15">
        <v>46807000</v>
      </c>
      <c r="K290" s="15">
        <v>43709000</v>
      </c>
      <c r="L290" s="15">
        <v>26972000</v>
      </c>
      <c r="M290" s="15">
        <v>26968000</v>
      </c>
      <c r="N290" s="15">
        <v>25016000</v>
      </c>
      <c r="O290" s="15">
        <v>11872000</v>
      </c>
    </row>
    <row r="291" spans="1:15" x14ac:dyDescent="0.25">
      <c r="A291" s="29" t="s">
        <v>519</v>
      </c>
      <c r="B291" s="15"/>
      <c r="C291" s="15"/>
      <c r="D291" s="15"/>
      <c r="E291" s="15"/>
      <c r="F291" s="15"/>
      <c r="G291" s="33">
        <v>0</v>
      </c>
      <c r="H291" s="15">
        <v>15000000</v>
      </c>
      <c r="I291" s="15">
        <v>320000000</v>
      </c>
      <c r="J291" s="15">
        <v>0</v>
      </c>
      <c r="K291" s="15">
        <v>0</v>
      </c>
      <c r="L291" s="15">
        <v>0</v>
      </c>
      <c r="M291" s="15">
        <v>0</v>
      </c>
      <c r="N291" s="15">
        <v>150000000</v>
      </c>
      <c r="O291" s="15">
        <v>0</v>
      </c>
    </row>
    <row r="292" spans="1:15" x14ac:dyDescent="0.25">
      <c r="A292" s="39" t="s">
        <v>520</v>
      </c>
      <c r="B292" s="16"/>
      <c r="C292" s="16"/>
      <c r="D292" s="16"/>
      <c r="E292" s="16"/>
      <c r="F292" s="16"/>
      <c r="G292" s="32">
        <v>96552825000</v>
      </c>
      <c r="H292" s="16">
        <v>125352768000</v>
      </c>
      <c r="I292" s="16">
        <v>153590893000</v>
      </c>
      <c r="J292" s="16">
        <v>172750850000</v>
      </c>
      <c r="K292" s="16">
        <v>173778669000</v>
      </c>
      <c r="L292" s="16">
        <v>189691470000</v>
      </c>
      <c r="M292" s="16">
        <v>221615368000</v>
      </c>
      <c r="N292" s="16">
        <v>277039519000</v>
      </c>
      <c r="O292" s="16">
        <v>298972738000</v>
      </c>
    </row>
    <row r="293" spans="1:15" x14ac:dyDescent="0.25">
      <c r="A293" s="29" t="s">
        <v>521</v>
      </c>
      <c r="B293" s="15"/>
      <c r="C293" s="15"/>
      <c r="D293" s="15"/>
      <c r="E293" s="15"/>
      <c r="F293" s="15"/>
      <c r="G293" s="33">
        <v>997054000</v>
      </c>
      <c r="H293" s="15">
        <v>1059799000</v>
      </c>
      <c r="I293" s="15">
        <v>164158000</v>
      </c>
      <c r="J293" s="15">
        <v>164528000</v>
      </c>
      <c r="K293" s="15">
        <v>500772000</v>
      </c>
      <c r="L293" s="15">
        <v>0</v>
      </c>
      <c r="M293" s="15">
        <v>1171585000</v>
      </c>
      <c r="N293" s="15">
        <v>29819419000</v>
      </c>
      <c r="O293" s="15">
        <v>0</v>
      </c>
    </row>
    <row r="294" spans="1:15" x14ac:dyDescent="0.25">
      <c r="A294" s="29" t="s">
        <v>1166</v>
      </c>
      <c r="B294" s="15"/>
      <c r="C294" s="15"/>
      <c r="D294" s="15"/>
      <c r="E294" s="15"/>
      <c r="F294" s="15"/>
      <c r="G294" s="33">
        <f>39736000+30440424000</f>
        <v>30480160000</v>
      </c>
      <c r="H294" s="15">
        <f>63991000+34446892000</f>
        <v>34510883000</v>
      </c>
      <c r="I294" s="15">
        <v>54753220000</v>
      </c>
      <c r="J294" s="15">
        <v>70504308000</v>
      </c>
      <c r="K294" s="15">
        <v>62386946000</v>
      </c>
      <c r="L294" s="15">
        <v>11360321000</v>
      </c>
      <c r="M294" s="15">
        <v>67170907000</v>
      </c>
      <c r="N294" s="15">
        <v>72922882000</v>
      </c>
      <c r="O294" s="15">
        <v>11962699000</v>
      </c>
    </row>
    <row r="295" spans="1:15" x14ac:dyDescent="0.25">
      <c r="A295" s="29" t="s">
        <v>522</v>
      </c>
      <c r="B295" s="15"/>
      <c r="C295" s="15"/>
      <c r="D295" s="15"/>
      <c r="E295" s="15"/>
      <c r="F295" s="15"/>
      <c r="G295" s="33">
        <v>26033735000</v>
      </c>
      <c r="H295" s="15">
        <v>43581550000</v>
      </c>
      <c r="I295" s="15">
        <v>42706271000</v>
      </c>
      <c r="J295" s="15">
        <v>39177788000</v>
      </c>
      <c r="K295" s="15">
        <v>40122290000</v>
      </c>
      <c r="L295" s="15">
        <v>105472309000</v>
      </c>
      <c r="M295" s="15">
        <v>78102837000</v>
      </c>
      <c r="N295" s="15">
        <v>82603063000</v>
      </c>
      <c r="O295" s="15">
        <v>5065494000</v>
      </c>
    </row>
    <row r="296" spans="1:15" x14ac:dyDescent="0.25">
      <c r="A296" s="29" t="s">
        <v>523</v>
      </c>
      <c r="B296" s="15"/>
      <c r="C296" s="15"/>
      <c r="D296" s="15"/>
      <c r="E296" s="15"/>
      <c r="F296" s="15"/>
      <c r="G296" s="33">
        <v>716627000</v>
      </c>
      <c r="H296" s="15">
        <v>705097000</v>
      </c>
      <c r="I296" s="15">
        <v>792539000</v>
      </c>
      <c r="J296" s="15">
        <v>446333000</v>
      </c>
      <c r="K296" s="15">
        <v>1243281000</v>
      </c>
      <c r="L296" s="15">
        <v>1015073000</v>
      </c>
      <c r="M296" s="15">
        <v>1685655000</v>
      </c>
      <c r="N296" s="15">
        <v>1780802000</v>
      </c>
      <c r="O296" s="15">
        <v>1185641000</v>
      </c>
    </row>
    <row r="297" spans="1:15" x14ac:dyDescent="0.25">
      <c r="A297" s="29" t="s">
        <v>556</v>
      </c>
      <c r="B297" s="15"/>
      <c r="C297" s="15"/>
      <c r="D297" s="15"/>
      <c r="E297" s="15"/>
      <c r="F297" s="15"/>
      <c r="G297" s="33">
        <v>37060440000</v>
      </c>
      <c r="H297" s="15">
        <v>43835766000</v>
      </c>
      <c r="I297" s="15">
        <v>53221221000</v>
      </c>
      <c r="J297" s="15">
        <v>60519007000</v>
      </c>
      <c r="K297" s="15">
        <v>67353360000</v>
      </c>
      <c r="L297" s="15">
        <v>71353360000</v>
      </c>
      <c r="M297" s="15">
        <v>71353360000</v>
      </c>
      <c r="N297" s="15">
        <v>79990955000</v>
      </c>
      <c r="O297" s="15">
        <v>100233414000</v>
      </c>
    </row>
    <row r="298" spans="1:15" x14ac:dyDescent="0.25">
      <c r="A298" s="29" t="s">
        <v>524</v>
      </c>
      <c r="B298" s="15"/>
      <c r="C298" s="15"/>
      <c r="D298" s="15"/>
      <c r="E298" s="15"/>
      <c r="F298" s="15"/>
      <c r="G298" s="33">
        <v>1264809000</v>
      </c>
      <c r="H298" s="15">
        <v>1659673000</v>
      </c>
      <c r="I298" s="15">
        <v>1953484000</v>
      </c>
      <c r="J298" s="15">
        <v>1938886000</v>
      </c>
      <c r="K298" s="15">
        <v>2172020000</v>
      </c>
      <c r="L298" s="15">
        <v>490407000</v>
      </c>
      <c r="M298" s="15">
        <v>2131024000</v>
      </c>
      <c r="N298" s="15">
        <v>9922398000</v>
      </c>
      <c r="O298" s="15">
        <v>180525490000</v>
      </c>
    </row>
    <row r="299" spans="1:15" x14ac:dyDescent="0.25">
      <c r="A299" s="39" t="s">
        <v>525</v>
      </c>
      <c r="B299" s="16"/>
      <c r="C299" s="16"/>
      <c r="D299" s="16"/>
      <c r="E299" s="16"/>
      <c r="F299" s="16"/>
      <c r="G299" s="32">
        <v>7852396000</v>
      </c>
      <c r="H299" s="16">
        <v>6423492000</v>
      </c>
      <c r="I299" s="16">
        <v>5786565000</v>
      </c>
      <c r="J299" s="16">
        <v>6621861000</v>
      </c>
      <c r="K299" s="16">
        <v>15719648000</v>
      </c>
      <c r="L299" s="16">
        <v>6661453000</v>
      </c>
      <c r="M299" s="16">
        <v>4642633000</v>
      </c>
      <c r="N299" s="16">
        <v>4687190000</v>
      </c>
      <c r="O299" s="16">
        <v>3754700000</v>
      </c>
    </row>
    <row r="300" spans="1:15" x14ac:dyDescent="0.25">
      <c r="A300" s="29" t="s">
        <v>526</v>
      </c>
      <c r="B300" s="15"/>
      <c r="C300" s="15"/>
      <c r="D300" s="15"/>
      <c r="E300" s="15"/>
      <c r="F300" s="15"/>
      <c r="G300" s="33">
        <v>2208649000</v>
      </c>
      <c r="H300" s="15">
        <v>655265000</v>
      </c>
      <c r="I300" s="15">
        <v>712507000</v>
      </c>
      <c r="J300" s="15">
        <v>739180000</v>
      </c>
      <c r="K300" s="15">
        <v>10051671000</v>
      </c>
      <c r="L300" s="15">
        <v>2182080000</v>
      </c>
      <c r="M300" s="15">
        <v>1304750000</v>
      </c>
      <c r="N300" s="15">
        <v>1263862000</v>
      </c>
      <c r="O300" s="15">
        <v>630759000</v>
      </c>
    </row>
    <row r="301" spans="1:15" x14ac:dyDescent="0.25">
      <c r="A301" s="29" t="s">
        <v>527</v>
      </c>
      <c r="B301" s="15"/>
      <c r="C301" s="15"/>
      <c r="D301" s="15"/>
      <c r="E301" s="15"/>
      <c r="F301" s="15"/>
      <c r="G301" s="33">
        <v>3856737000</v>
      </c>
      <c r="H301" s="15">
        <v>4155341000</v>
      </c>
      <c r="I301" s="15">
        <v>3313567000</v>
      </c>
      <c r="J301" s="15">
        <v>4786265000</v>
      </c>
      <c r="K301" s="15">
        <v>4125720000</v>
      </c>
      <c r="L301" s="15">
        <v>3163730000</v>
      </c>
      <c r="M301" s="15">
        <v>2058426000</v>
      </c>
      <c r="N301" s="15">
        <v>2055588000</v>
      </c>
      <c r="O301" s="15">
        <v>1748004000</v>
      </c>
    </row>
    <row r="302" spans="1:15" x14ac:dyDescent="0.25">
      <c r="A302" s="29" t="s">
        <v>528</v>
      </c>
      <c r="B302" s="15"/>
      <c r="C302" s="15"/>
      <c r="D302" s="15"/>
      <c r="E302" s="15"/>
      <c r="F302" s="15"/>
      <c r="G302" s="33">
        <v>1372064000</v>
      </c>
      <c r="H302" s="15">
        <v>1189795000</v>
      </c>
      <c r="I302" s="15">
        <v>1269254000</v>
      </c>
      <c r="J302" s="15">
        <v>602728000</v>
      </c>
      <c r="K302" s="15">
        <v>633239000</v>
      </c>
      <c r="L302" s="15">
        <v>696986000</v>
      </c>
      <c r="M302" s="15">
        <v>656886000</v>
      </c>
      <c r="N302" s="15">
        <v>697515000</v>
      </c>
      <c r="O302" s="15">
        <v>646443000</v>
      </c>
    </row>
    <row r="303" spans="1:15" x14ac:dyDescent="0.25">
      <c r="A303" s="29" t="s">
        <v>529</v>
      </c>
      <c r="B303" s="15"/>
      <c r="C303" s="15"/>
      <c r="D303" s="15"/>
      <c r="E303" s="15"/>
      <c r="F303" s="15"/>
      <c r="G303" s="33">
        <v>390832000</v>
      </c>
      <c r="H303" s="15">
        <v>382660000</v>
      </c>
      <c r="I303" s="15">
        <v>456289000</v>
      </c>
      <c r="J303" s="15">
        <v>409769000</v>
      </c>
      <c r="K303" s="15">
        <v>434080000</v>
      </c>
      <c r="L303" s="15">
        <v>519506000</v>
      </c>
      <c r="M303" s="15">
        <v>523861000</v>
      </c>
      <c r="N303" s="15">
        <v>559317000</v>
      </c>
      <c r="O303" s="15">
        <v>610889000</v>
      </c>
    </row>
    <row r="304" spans="1:15" x14ac:dyDescent="0.25">
      <c r="A304" s="29" t="s">
        <v>530</v>
      </c>
      <c r="B304" s="15"/>
      <c r="C304" s="15"/>
      <c r="D304" s="15"/>
      <c r="E304" s="15"/>
      <c r="F304" s="15"/>
      <c r="G304" s="33">
        <v>8359000</v>
      </c>
      <c r="H304" s="15">
        <v>20095000</v>
      </c>
      <c r="I304" s="15">
        <v>11858000</v>
      </c>
      <c r="J304" s="15">
        <v>17333000</v>
      </c>
      <c r="K304" s="15">
        <v>398654000</v>
      </c>
      <c r="L304" s="15">
        <v>21429000</v>
      </c>
      <c r="M304" s="15">
        <v>20931000</v>
      </c>
      <c r="N304" s="15">
        <v>21309000</v>
      </c>
      <c r="O304" s="15">
        <v>5276000</v>
      </c>
    </row>
    <row r="305" spans="1:15" x14ac:dyDescent="0.25">
      <c r="A305" s="29" t="s">
        <v>531</v>
      </c>
      <c r="B305" s="15"/>
      <c r="C305" s="15"/>
      <c r="D305" s="15"/>
      <c r="E305" s="15"/>
      <c r="F305" s="15"/>
      <c r="G305" s="33">
        <v>15755000</v>
      </c>
      <c r="H305" s="15">
        <v>20336000</v>
      </c>
      <c r="I305" s="15">
        <v>23090000</v>
      </c>
      <c r="J305" s="15">
        <v>66586000</v>
      </c>
      <c r="K305" s="15">
        <v>76284000</v>
      </c>
      <c r="L305" s="15">
        <v>77722000</v>
      </c>
      <c r="M305" s="15">
        <v>77779000</v>
      </c>
      <c r="N305" s="15">
        <v>89599000</v>
      </c>
      <c r="O305" s="15">
        <v>113329000</v>
      </c>
    </row>
    <row r="306" spans="1:15" x14ac:dyDescent="0.25">
      <c r="A306" s="39" t="s">
        <v>532</v>
      </c>
      <c r="B306" s="16"/>
      <c r="C306" s="16"/>
      <c r="D306" s="16"/>
      <c r="E306" s="16"/>
      <c r="F306" s="16"/>
      <c r="G306" s="32">
        <v>392387531000</v>
      </c>
      <c r="H306" s="16">
        <v>490627568000</v>
      </c>
      <c r="I306" s="16">
        <v>648177434000</v>
      </c>
      <c r="J306" s="16">
        <v>705776666000</v>
      </c>
      <c r="K306" s="16">
        <v>673365397000</v>
      </c>
      <c r="L306" s="16">
        <v>695923823000</v>
      </c>
      <c r="M306" s="16">
        <v>748992614000</v>
      </c>
      <c r="N306" s="16">
        <v>773460974000</v>
      </c>
      <c r="O306" s="16">
        <v>831780280000</v>
      </c>
    </row>
    <row r="307" spans="1:15" x14ac:dyDescent="0.25">
      <c r="A307" s="29" t="s">
        <v>533</v>
      </c>
      <c r="B307" s="15"/>
      <c r="C307" s="15"/>
      <c r="D307" s="15"/>
      <c r="E307" s="15"/>
      <c r="F307" s="15"/>
      <c r="G307" s="33">
        <v>162448459000</v>
      </c>
      <c r="H307" s="15">
        <v>170308029000</v>
      </c>
      <c r="I307" s="15">
        <v>201882689000</v>
      </c>
      <c r="J307" s="15">
        <v>237323341000</v>
      </c>
      <c r="K307" s="15">
        <v>241803828000</v>
      </c>
      <c r="L307" s="15">
        <v>246873958000</v>
      </c>
      <c r="M307" s="15">
        <v>276852636000</v>
      </c>
      <c r="N307" s="15">
        <v>293909053000</v>
      </c>
      <c r="O307" s="15">
        <v>309222220000</v>
      </c>
    </row>
    <row r="308" spans="1:15" x14ac:dyDescent="0.25">
      <c r="A308" s="29" t="s">
        <v>534</v>
      </c>
      <c r="B308" s="15"/>
      <c r="C308" s="15"/>
      <c r="D308" s="15"/>
      <c r="E308" s="15"/>
      <c r="F308" s="15"/>
      <c r="G308" s="33">
        <v>88146533000</v>
      </c>
      <c r="H308" s="15">
        <v>144908443000</v>
      </c>
      <c r="I308" s="15">
        <v>207882459000</v>
      </c>
      <c r="J308" s="15">
        <v>162175860000</v>
      </c>
      <c r="K308" s="15">
        <v>193098740000</v>
      </c>
      <c r="L308" s="15">
        <v>215863929000</v>
      </c>
      <c r="M308" s="15">
        <v>231458440000</v>
      </c>
      <c r="N308" s="15">
        <v>248876248000</v>
      </c>
      <c r="O308" s="15">
        <v>291455129000</v>
      </c>
    </row>
    <row r="309" spans="1:15" x14ac:dyDescent="0.25">
      <c r="A309" s="29" t="s">
        <v>535</v>
      </c>
      <c r="B309" s="15"/>
      <c r="C309" s="15"/>
      <c r="D309" s="15"/>
      <c r="E309" s="15"/>
      <c r="F309" s="15"/>
      <c r="G309" s="33">
        <v>58480000</v>
      </c>
      <c r="H309" s="15">
        <v>62373000</v>
      </c>
      <c r="I309" s="15">
        <v>111177000</v>
      </c>
      <c r="J309" s="15">
        <v>71188000</v>
      </c>
      <c r="K309" s="15">
        <v>12446049000</v>
      </c>
      <c r="L309" s="15">
        <v>13348242000</v>
      </c>
      <c r="M309" s="15">
        <v>14194453000</v>
      </c>
      <c r="N309" s="15">
        <v>13581260000</v>
      </c>
      <c r="O309" s="15">
        <v>13151382000</v>
      </c>
    </row>
    <row r="310" spans="1:15" x14ac:dyDescent="0.25">
      <c r="A310" s="29" t="s">
        <v>536</v>
      </c>
      <c r="B310" s="15"/>
      <c r="C310" s="15"/>
      <c r="D310" s="15"/>
      <c r="E310" s="15"/>
      <c r="F310" s="15"/>
      <c r="G310" s="33">
        <v>29128847000</v>
      </c>
      <c r="H310" s="15">
        <v>37253753000</v>
      </c>
      <c r="I310" s="15">
        <v>57470925000</v>
      </c>
      <c r="J310" s="15">
        <v>94727162000</v>
      </c>
      <c r="K310" s="15">
        <v>98073456000</v>
      </c>
      <c r="L310" s="15">
        <v>94984408000</v>
      </c>
      <c r="M310" s="15">
        <v>106698158000</v>
      </c>
      <c r="N310" s="15">
        <v>110469715000</v>
      </c>
      <c r="O310" s="15">
        <v>97730885000</v>
      </c>
    </row>
    <row r="311" spans="1:15" x14ac:dyDescent="0.25">
      <c r="A311" s="29" t="s">
        <v>537</v>
      </c>
      <c r="B311" s="15"/>
      <c r="C311" s="15"/>
      <c r="D311" s="15"/>
      <c r="E311" s="15"/>
      <c r="F311" s="15"/>
      <c r="G311" s="33">
        <v>9490935000</v>
      </c>
      <c r="H311" s="15">
        <v>11195022000</v>
      </c>
      <c r="I311" s="15">
        <v>12577009000</v>
      </c>
      <c r="J311" s="15">
        <v>9672669000</v>
      </c>
      <c r="K311" s="15">
        <v>12772663000</v>
      </c>
      <c r="L311" s="15">
        <v>26488807000</v>
      </c>
      <c r="M311" s="15">
        <v>35731016000</v>
      </c>
      <c r="N311" s="15">
        <v>24940181000</v>
      </c>
      <c r="O311" s="15">
        <v>26781419000</v>
      </c>
    </row>
    <row r="312" spans="1:15" x14ac:dyDescent="0.25">
      <c r="A312" s="29" t="s">
        <v>538</v>
      </c>
      <c r="B312" s="15"/>
      <c r="C312" s="15"/>
      <c r="D312" s="15"/>
      <c r="E312" s="15"/>
      <c r="F312" s="15"/>
      <c r="G312" s="33">
        <v>2716467000</v>
      </c>
      <c r="H312" s="15">
        <v>5085561000</v>
      </c>
      <c r="I312" s="15">
        <v>5194478000</v>
      </c>
      <c r="J312" s="15">
        <v>7993582000</v>
      </c>
      <c r="K312" s="15">
        <v>7181984000</v>
      </c>
      <c r="L312" s="15">
        <v>15743062000</v>
      </c>
      <c r="M312" s="15">
        <v>9322335000</v>
      </c>
      <c r="N312" s="15">
        <v>6006613000</v>
      </c>
      <c r="O312" s="15">
        <v>8583659000</v>
      </c>
    </row>
    <row r="313" spans="1:15" x14ac:dyDescent="0.25">
      <c r="A313" s="29" t="s">
        <v>539</v>
      </c>
      <c r="B313" s="15"/>
      <c r="C313" s="15"/>
      <c r="D313" s="15"/>
      <c r="E313" s="15"/>
      <c r="F313" s="15"/>
      <c r="G313" s="33">
        <v>1614385000</v>
      </c>
      <c r="H313" s="15">
        <v>2446804000</v>
      </c>
      <c r="I313" s="15">
        <v>2605728000</v>
      </c>
      <c r="J313" s="15">
        <v>4610531000</v>
      </c>
      <c r="K313" s="15">
        <v>5102733000</v>
      </c>
      <c r="L313" s="15">
        <v>7452533000</v>
      </c>
      <c r="M313" s="15">
        <v>6576292000</v>
      </c>
      <c r="N313" s="15">
        <v>5032010000</v>
      </c>
      <c r="O313" s="15">
        <v>4483305000</v>
      </c>
    </row>
    <row r="314" spans="1:15" x14ac:dyDescent="0.25">
      <c r="A314" s="29" t="s">
        <v>540</v>
      </c>
      <c r="B314" s="15"/>
      <c r="C314" s="15"/>
      <c r="D314" s="15"/>
      <c r="E314" s="15"/>
      <c r="F314" s="15"/>
      <c r="G314" s="33">
        <v>67142223000</v>
      </c>
      <c r="H314" s="15">
        <v>91229666000</v>
      </c>
      <c r="I314" s="15">
        <v>125828195000</v>
      </c>
      <c r="J314" s="15">
        <v>110411884000</v>
      </c>
      <c r="K314" s="15">
        <v>32835419000</v>
      </c>
      <c r="L314" s="15">
        <v>38131971000</v>
      </c>
      <c r="M314" s="15">
        <v>13696113000</v>
      </c>
      <c r="N314" s="15">
        <v>7816440000</v>
      </c>
      <c r="O314" s="15">
        <v>12120373000</v>
      </c>
    </row>
    <row r="315" spans="1:15" x14ac:dyDescent="0.25">
      <c r="A315" s="29" t="s">
        <v>541</v>
      </c>
      <c r="B315" s="15"/>
      <c r="C315" s="15"/>
      <c r="D315" s="15"/>
      <c r="E315" s="15"/>
      <c r="F315" s="15"/>
      <c r="G315" s="33">
        <v>8457482000</v>
      </c>
      <c r="H315" s="15">
        <v>10082651000</v>
      </c>
      <c r="I315" s="15">
        <v>11791902000</v>
      </c>
      <c r="J315" s="15">
        <v>8169414000</v>
      </c>
      <c r="K315" s="15">
        <v>7882724000</v>
      </c>
      <c r="L315" s="15">
        <v>5428137000</v>
      </c>
      <c r="M315" s="15">
        <v>6720406000</v>
      </c>
      <c r="N315" s="15">
        <v>5762410000</v>
      </c>
      <c r="O315" s="15">
        <v>5317407000</v>
      </c>
    </row>
    <row r="316" spans="1:15" x14ac:dyDescent="0.25">
      <c r="A316" s="29" t="s">
        <v>542</v>
      </c>
      <c r="B316" s="15"/>
      <c r="C316" s="15"/>
      <c r="D316" s="15"/>
      <c r="E316" s="15"/>
      <c r="F316" s="15"/>
      <c r="G316" s="33">
        <v>23183720000</v>
      </c>
      <c r="H316" s="15">
        <v>18055266000</v>
      </c>
      <c r="I316" s="15">
        <v>22832872000</v>
      </c>
      <c r="J316" s="15">
        <v>70621035000</v>
      </c>
      <c r="K316" s="15">
        <v>62167801000</v>
      </c>
      <c r="L316" s="15">
        <v>31608776000</v>
      </c>
      <c r="M316" s="15">
        <v>47742765000</v>
      </c>
      <c r="N316" s="15">
        <v>57067044000</v>
      </c>
      <c r="O316" s="15">
        <v>62934501000</v>
      </c>
    </row>
    <row r="317" spans="1:15" x14ac:dyDescent="0.25">
      <c r="A317" s="39" t="s">
        <v>543</v>
      </c>
      <c r="B317" s="16"/>
      <c r="C317" s="16"/>
      <c r="D317" s="16"/>
      <c r="E317" s="16"/>
      <c r="F317" s="16"/>
      <c r="G317" s="32">
        <v>287801167000</v>
      </c>
      <c r="H317" s="16">
        <v>370400084000</v>
      </c>
      <c r="I317" s="16">
        <v>401674098000</v>
      </c>
      <c r="J317" s="16">
        <v>458738778000</v>
      </c>
      <c r="K317" s="16">
        <v>433746042000</v>
      </c>
      <c r="L317" s="16">
        <v>534334192000</v>
      </c>
      <c r="M317" s="16">
        <v>456531458000</v>
      </c>
      <c r="N317" s="16">
        <v>561338857000</v>
      </c>
      <c r="O317" s="16">
        <v>512264986000</v>
      </c>
    </row>
    <row r="318" spans="1:15" x14ac:dyDescent="0.25">
      <c r="A318" s="29" t="s">
        <v>544</v>
      </c>
      <c r="B318" s="15"/>
      <c r="C318" s="15"/>
      <c r="D318" s="15"/>
      <c r="E318" s="15"/>
      <c r="F318" s="15"/>
      <c r="G318" s="33">
        <v>40510000</v>
      </c>
      <c r="H318" s="15">
        <v>29994000</v>
      </c>
      <c r="I318" s="15">
        <v>32172000</v>
      </c>
      <c r="J318" s="15">
        <v>38871000</v>
      </c>
      <c r="K318" s="15">
        <v>42367000</v>
      </c>
      <c r="L318" s="15">
        <v>37622000</v>
      </c>
      <c r="M318" s="15">
        <v>94051000</v>
      </c>
      <c r="N318" s="15">
        <v>62059000</v>
      </c>
      <c r="O318" s="15">
        <v>68616000</v>
      </c>
    </row>
    <row r="319" spans="1:15" x14ac:dyDescent="0.25">
      <c r="A319" s="29" t="s">
        <v>545</v>
      </c>
      <c r="B319" s="15"/>
      <c r="C319" s="15"/>
      <c r="D319" s="15"/>
      <c r="E319" s="15"/>
      <c r="F319" s="15"/>
      <c r="G319" s="33">
        <v>129093242000</v>
      </c>
      <c r="H319" s="15">
        <v>117166547000</v>
      </c>
      <c r="I319" s="15">
        <v>158338917000</v>
      </c>
      <c r="J319" s="15">
        <v>140237870000</v>
      </c>
      <c r="K319" s="15">
        <v>138100701000</v>
      </c>
      <c r="L319" s="15">
        <v>137999131000</v>
      </c>
      <c r="M319" s="15">
        <v>23605291000</v>
      </c>
      <c r="N319" s="15">
        <v>25246766000</v>
      </c>
      <c r="O319" s="15">
        <v>25483169000</v>
      </c>
    </row>
    <row r="320" spans="1:15" x14ac:dyDescent="0.25">
      <c r="A320" s="29" t="s">
        <v>546</v>
      </c>
      <c r="B320" s="15"/>
      <c r="C320" s="15"/>
      <c r="D320" s="15"/>
      <c r="E320" s="15"/>
      <c r="F320" s="15"/>
      <c r="G320" s="33">
        <v>402500000</v>
      </c>
      <c r="H320" s="15">
        <v>250000000</v>
      </c>
      <c r="I320" s="15">
        <v>50000000</v>
      </c>
      <c r="J320" s="15">
        <v>1300000000</v>
      </c>
      <c r="K320" s="15">
        <v>1300000000</v>
      </c>
      <c r="L320" s="15">
        <v>71934076000</v>
      </c>
      <c r="M320" s="15">
        <v>81583347000</v>
      </c>
      <c r="N320" s="15">
        <v>76051667000</v>
      </c>
      <c r="O320" s="15">
        <v>75650483000</v>
      </c>
    </row>
    <row r="321" spans="1:15" x14ac:dyDescent="0.25">
      <c r="A321" s="29" t="s">
        <v>547</v>
      </c>
      <c r="B321" s="15"/>
      <c r="C321" s="15"/>
      <c r="D321" s="15"/>
      <c r="E321" s="15"/>
      <c r="F321" s="15"/>
      <c r="G321" s="33">
        <v>8869742000</v>
      </c>
      <c r="H321" s="15">
        <v>11240275000</v>
      </c>
      <c r="I321" s="15">
        <v>6920847000</v>
      </c>
      <c r="J321" s="15">
        <v>9718620000</v>
      </c>
      <c r="K321" s="15">
        <v>9855686000</v>
      </c>
      <c r="L321" s="15">
        <v>12690206000</v>
      </c>
      <c r="M321" s="15">
        <v>27623779000</v>
      </c>
      <c r="N321" s="15">
        <v>44320247000</v>
      </c>
      <c r="O321" s="15">
        <v>23975649000</v>
      </c>
    </row>
    <row r="322" spans="1:15" x14ac:dyDescent="0.25">
      <c r="A322" s="29" t="s">
        <v>548</v>
      </c>
      <c r="B322" s="15"/>
      <c r="C322" s="15"/>
      <c r="D322" s="15"/>
      <c r="E322" s="15"/>
      <c r="F322" s="15"/>
      <c r="G322" s="33">
        <v>2904379000</v>
      </c>
      <c r="H322" s="15">
        <v>6840562000</v>
      </c>
      <c r="I322" s="15">
        <v>4579259000</v>
      </c>
      <c r="J322" s="15">
        <v>6392186000</v>
      </c>
      <c r="K322" s="15">
        <v>11055816000</v>
      </c>
      <c r="L322" s="15">
        <v>11450583000</v>
      </c>
      <c r="M322" s="15">
        <v>24128339000</v>
      </c>
      <c r="N322" s="15">
        <v>31745868000</v>
      </c>
      <c r="O322" s="15">
        <v>20979627000</v>
      </c>
    </row>
    <row r="323" spans="1:15" x14ac:dyDescent="0.25">
      <c r="A323" s="29" t="s">
        <v>549</v>
      </c>
      <c r="B323" s="15"/>
      <c r="C323" s="15"/>
      <c r="D323" s="15"/>
      <c r="E323" s="15"/>
      <c r="F323" s="15"/>
      <c r="G323" s="33">
        <v>9792865000</v>
      </c>
      <c r="H323" s="15">
        <v>32517736000</v>
      </c>
      <c r="I323" s="15">
        <v>14458873000</v>
      </c>
      <c r="J323" s="15">
        <v>5057426000</v>
      </c>
      <c r="K323" s="15">
        <v>1265208000</v>
      </c>
      <c r="L323" s="15">
        <v>5062410000</v>
      </c>
      <c r="M323" s="15">
        <v>3456000000</v>
      </c>
      <c r="N323" s="15">
        <v>4569433000</v>
      </c>
      <c r="O323" s="15">
        <v>2000000000</v>
      </c>
    </row>
    <row r="324" spans="1:15" x14ac:dyDescent="0.25">
      <c r="A324" s="29" t="s">
        <v>550</v>
      </c>
      <c r="B324" s="15"/>
      <c r="C324" s="15"/>
      <c r="D324" s="15"/>
      <c r="E324" s="15"/>
      <c r="F324" s="15"/>
      <c r="G324" s="33">
        <v>62322890000</v>
      </c>
      <c r="H324" s="15">
        <v>62665628000</v>
      </c>
      <c r="I324" s="15">
        <v>78186551000</v>
      </c>
      <c r="J324" s="15">
        <v>115080875000</v>
      </c>
      <c r="K324" s="15">
        <v>127320324000</v>
      </c>
      <c r="L324" s="15">
        <v>145942329000</v>
      </c>
      <c r="M324" s="15">
        <v>106800569000</v>
      </c>
      <c r="N324" s="15">
        <v>107669942000</v>
      </c>
      <c r="O324" s="15">
        <v>115610480000</v>
      </c>
    </row>
    <row r="325" spans="1:15" x14ac:dyDescent="0.25">
      <c r="A325" s="29" t="s">
        <v>551</v>
      </c>
      <c r="B325" s="15"/>
      <c r="C325" s="15"/>
      <c r="D325" s="15"/>
      <c r="E325" s="15"/>
      <c r="F325" s="15"/>
      <c r="G325" s="33">
        <v>1394994000</v>
      </c>
      <c r="H325" s="15">
        <v>178276000</v>
      </c>
      <c r="I325" s="15">
        <v>441013000</v>
      </c>
      <c r="J325" s="15">
        <v>5846967000</v>
      </c>
      <c r="K325" s="15">
        <v>6151777000</v>
      </c>
      <c r="L325" s="15">
        <v>2126342000</v>
      </c>
      <c r="M325" s="15">
        <v>144352000</v>
      </c>
      <c r="N325" s="15">
        <v>0</v>
      </c>
      <c r="O325" s="15">
        <v>55228000</v>
      </c>
    </row>
    <row r="326" spans="1:15" x14ac:dyDescent="0.25">
      <c r="A326" s="29" t="s">
        <v>552</v>
      </c>
      <c r="B326" s="15"/>
      <c r="C326" s="15"/>
      <c r="D326" s="15"/>
      <c r="E326" s="15"/>
      <c r="F326" s="15"/>
      <c r="G326" s="33">
        <v>0</v>
      </c>
      <c r="H326" s="15">
        <v>0</v>
      </c>
      <c r="I326">
        <v>0</v>
      </c>
      <c r="J326">
        <v>0</v>
      </c>
      <c r="K326" s="15">
        <v>0</v>
      </c>
      <c r="L326" s="15">
        <v>76475000</v>
      </c>
      <c r="M326" s="15">
        <v>212708000</v>
      </c>
      <c r="N326" s="15">
        <v>303254000</v>
      </c>
      <c r="O326" s="15">
        <v>261635000</v>
      </c>
    </row>
    <row r="327" spans="1:15" x14ac:dyDescent="0.25">
      <c r="A327" s="29" t="s">
        <v>553</v>
      </c>
      <c r="B327" s="15"/>
      <c r="C327" s="15"/>
      <c r="D327" s="15"/>
      <c r="E327" s="15"/>
      <c r="F327" s="15"/>
      <c r="G327" s="33">
        <v>10955047000</v>
      </c>
      <c r="H327" s="15">
        <v>7938824000</v>
      </c>
      <c r="I327" s="15">
        <v>12272101000</v>
      </c>
      <c r="J327" s="15">
        <v>1486885000</v>
      </c>
      <c r="K327" s="15">
        <v>885314000</v>
      </c>
      <c r="L327" s="15">
        <v>2592077000</v>
      </c>
      <c r="M327" s="15">
        <v>2846349000</v>
      </c>
      <c r="N327" s="15">
        <v>2652967000</v>
      </c>
      <c r="O327" s="15">
        <v>3566654000</v>
      </c>
    </row>
    <row r="328" spans="1:15" x14ac:dyDescent="0.25">
      <c r="A328" s="29" t="s">
        <v>554</v>
      </c>
      <c r="B328" s="15"/>
      <c r="C328" s="15"/>
      <c r="D328" s="15"/>
      <c r="E328" s="15"/>
      <c r="F328" s="15"/>
      <c r="G328" s="33">
        <v>62024998000</v>
      </c>
      <c r="H328" s="15">
        <v>131572242000</v>
      </c>
      <c r="I328" s="15">
        <v>126394365000</v>
      </c>
      <c r="J328" s="15">
        <v>173579078000</v>
      </c>
      <c r="K328" s="15">
        <v>137768849000</v>
      </c>
      <c r="L328" s="15">
        <v>144422941000</v>
      </c>
      <c r="M328" s="15">
        <v>186036673000</v>
      </c>
      <c r="N328" s="15">
        <v>268716654000</v>
      </c>
      <c r="O328" s="15">
        <v>244613445000</v>
      </c>
    </row>
    <row r="329" spans="1:15" x14ac:dyDescent="0.25">
      <c r="A329" s="39" t="s">
        <v>555</v>
      </c>
      <c r="B329" s="16"/>
      <c r="C329" s="16"/>
      <c r="D329" s="16"/>
      <c r="E329" s="16"/>
      <c r="F329" s="16"/>
      <c r="G329" s="32">
        <v>2606000000000</v>
      </c>
      <c r="H329" s="16">
        <f t="shared" ref="H329:O329" si="5">SUM(H245,H255,H262,H269,H279,H286,H292,H299,H306,H317)</f>
        <v>3001800000000</v>
      </c>
      <c r="I329" s="16">
        <f t="shared" si="5"/>
        <v>3350000000000</v>
      </c>
      <c r="J329" s="16">
        <f t="shared" si="5"/>
        <v>3767000000000</v>
      </c>
      <c r="K329" s="16">
        <f t="shared" si="5"/>
        <v>3661648309000</v>
      </c>
      <c r="L329" s="16">
        <f t="shared" si="5"/>
        <v>4100000000000</v>
      </c>
      <c r="M329" s="16">
        <f t="shared" si="5"/>
        <v>4506000000000</v>
      </c>
      <c r="N329" s="16">
        <f t="shared" si="5"/>
        <v>5023600000000</v>
      </c>
      <c r="O329" s="16">
        <f t="shared" si="5"/>
        <v>5268000000000</v>
      </c>
    </row>
    <row r="330" spans="1:15" x14ac:dyDescent="0.25">
      <c r="L330" s="13"/>
    </row>
    <row r="332" spans="1:15" x14ac:dyDescent="0.25">
      <c r="A332" t="str">
        <f>A250</f>
        <v>R&amp;D General public services</v>
      </c>
      <c r="B332" s="15"/>
      <c r="C332" s="15"/>
      <c r="D332" s="15"/>
      <c r="E332" s="15"/>
      <c r="F332" s="15"/>
      <c r="G332" s="33">
        <f>G250</f>
        <v>53513000</v>
      </c>
      <c r="H332" s="15">
        <f t="shared" ref="H332:O332" si="6">H250</f>
        <v>67180000</v>
      </c>
      <c r="I332" s="15">
        <f t="shared" si="6"/>
        <v>165021000</v>
      </c>
      <c r="J332" s="15">
        <f t="shared" si="6"/>
        <v>608282000</v>
      </c>
      <c r="K332" s="15">
        <f t="shared" si="6"/>
        <v>724324000</v>
      </c>
      <c r="L332" s="15">
        <f t="shared" si="6"/>
        <v>954183000</v>
      </c>
      <c r="M332" s="15">
        <f t="shared" si="6"/>
        <v>1189283000</v>
      </c>
      <c r="N332" s="15">
        <f t="shared" si="6"/>
        <v>1420126000</v>
      </c>
      <c r="O332" s="15">
        <f t="shared" si="6"/>
        <v>1212348000</v>
      </c>
    </row>
    <row r="333" spans="1:15" x14ac:dyDescent="0.25">
      <c r="A333" t="str">
        <f>A259</f>
        <v>R&amp;D Defense</v>
      </c>
      <c r="B333" s="15"/>
      <c r="C333" s="15"/>
      <c r="D333" s="15"/>
      <c r="E333" s="15"/>
      <c r="F333" s="15"/>
      <c r="G333" s="33">
        <f>G259</f>
        <v>21750000</v>
      </c>
      <c r="H333" s="15">
        <f t="shared" ref="H333:O333" si="7">H259</f>
        <v>19668000</v>
      </c>
      <c r="I333" s="15">
        <f t="shared" si="7"/>
        <v>34692000</v>
      </c>
      <c r="J333" s="15">
        <f t="shared" si="7"/>
        <v>630788000</v>
      </c>
      <c r="K333" s="15">
        <f t="shared" si="7"/>
        <v>84694000</v>
      </c>
      <c r="L333" s="15">
        <f t="shared" si="7"/>
        <v>140005000</v>
      </c>
      <c r="M333" s="15">
        <f t="shared" si="7"/>
        <v>258424000</v>
      </c>
      <c r="N333" s="15">
        <f t="shared" si="7"/>
        <v>218902000</v>
      </c>
      <c r="O333" s="15">
        <f t="shared" si="7"/>
        <v>124294000</v>
      </c>
    </row>
    <row r="334" spans="1:15" x14ac:dyDescent="0.25">
      <c r="A334" t="str">
        <f>A267</f>
        <v>R&amp;D Public order and safety</v>
      </c>
      <c r="B334" s="15"/>
      <c r="C334" s="15"/>
      <c r="D334" s="15"/>
      <c r="E334" s="15"/>
      <c r="F334" s="15"/>
      <c r="G334" s="33">
        <f>G267</f>
        <v>67819000</v>
      </c>
      <c r="H334" s="15">
        <f t="shared" ref="H334:O334" si="8">H267</f>
        <v>69314000</v>
      </c>
      <c r="I334" s="15">
        <f t="shared" si="8"/>
        <v>77881000</v>
      </c>
      <c r="J334" s="15">
        <f t="shared" si="8"/>
        <v>84317000</v>
      </c>
      <c r="K334" s="15">
        <f t="shared" si="8"/>
        <v>89877000</v>
      </c>
      <c r="L334" s="15">
        <f t="shared" si="8"/>
        <v>85569000</v>
      </c>
      <c r="M334" s="15">
        <f t="shared" si="8"/>
        <v>304500000</v>
      </c>
      <c r="N334" s="15">
        <f t="shared" si="8"/>
        <v>357761000</v>
      </c>
      <c r="O334" s="15">
        <f t="shared" si="8"/>
        <v>247586000</v>
      </c>
    </row>
    <row r="335" spans="1:15" x14ac:dyDescent="0.25">
      <c r="A335" t="str">
        <f>A277</f>
        <v>R&amp;D Economic affairs</v>
      </c>
      <c r="B335" s="15"/>
      <c r="C335" s="15"/>
      <c r="D335" s="15"/>
      <c r="E335" s="15"/>
      <c r="F335" s="15"/>
      <c r="G335" s="33">
        <f>G277</f>
        <v>6864288000</v>
      </c>
      <c r="H335" s="15">
        <f t="shared" ref="H335:O335" si="9">H277</f>
        <v>7516114000</v>
      </c>
      <c r="I335" s="15">
        <f t="shared" si="9"/>
        <v>8385993000</v>
      </c>
      <c r="J335" s="15">
        <f t="shared" si="9"/>
        <v>10083071000</v>
      </c>
      <c r="K335" s="15">
        <f t="shared" si="9"/>
        <v>8264248000</v>
      </c>
      <c r="L335" s="15">
        <f t="shared" si="9"/>
        <v>8396001000</v>
      </c>
      <c r="M335" s="15">
        <f t="shared" si="9"/>
        <v>9736032000</v>
      </c>
      <c r="N335" s="15">
        <f t="shared" si="9"/>
        <v>9834726000</v>
      </c>
      <c r="O335" s="15">
        <f t="shared" si="9"/>
        <v>9492370000</v>
      </c>
    </row>
    <row r="336" spans="1:15" x14ac:dyDescent="0.25">
      <c r="A336" t="str">
        <f>A284</f>
        <v>R&amp;D Environmental protection</v>
      </c>
      <c r="B336" s="15"/>
      <c r="C336" s="15"/>
      <c r="D336" s="15"/>
      <c r="E336" s="15"/>
      <c r="F336" s="15"/>
      <c r="G336" s="33">
        <f>G284</f>
        <v>94280000</v>
      </c>
      <c r="H336" s="15">
        <f t="shared" ref="H336:O336" si="10">H284</f>
        <v>217319000</v>
      </c>
      <c r="I336" s="15">
        <f t="shared" si="10"/>
        <v>137619000</v>
      </c>
      <c r="J336" s="15">
        <f t="shared" si="10"/>
        <v>760091000</v>
      </c>
      <c r="K336" s="15">
        <f t="shared" si="10"/>
        <v>1736077000</v>
      </c>
      <c r="L336" s="15">
        <f t="shared" si="10"/>
        <v>798358000</v>
      </c>
      <c r="M336" s="15">
        <f t="shared" si="10"/>
        <v>1322915000</v>
      </c>
      <c r="N336" s="15">
        <f t="shared" si="10"/>
        <v>704983000</v>
      </c>
      <c r="O336" s="15">
        <f t="shared" si="10"/>
        <v>840816000</v>
      </c>
    </row>
    <row r="337" spans="1:15" x14ac:dyDescent="0.25">
      <c r="A337" t="str">
        <f>A296</f>
        <v>R&amp;D Health</v>
      </c>
      <c r="B337" s="15"/>
      <c r="C337" s="15"/>
      <c r="D337" s="15"/>
      <c r="E337" s="15"/>
      <c r="F337" s="15"/>
      <c r="G337" s="33">
        <f>G296</f>
        <v>716627000</v>
      </c>
      <c r="H337" s="15">
        <f t="shared" ref="H337:O337" si="11">H296</f>
        <v>705097000</v>
      </c>
      <c r="I337" s="15">
        <f t="shared" si="11"/>
        <v>792539000</v>
      </c>
      <c r="J337" s="15">
        <f t="shared" si="11"/>
        <v>446333000</v>
      </c>
      <c r="K337" s="15">
        <f t="shared" si="11"/>
        <v>1243281000</v>
      </c>
      <c r="L337" s="15">
        <f t="shared" si="11"/>
        <v>1015073000</v>
      </c>
      <c r="M337" s="15">
        <f t="shared" si="11"/>
        <v>1685655000</v>
      </c>
      <c r="N337" s="15">
        <f t="shared" si="11"/>
        <v>1780802000</v>
      </c>
      <c r="O337" s="15">
        <f t="shared" si="11"/>
        <v>1185641000</v>
      </c>
    </row>
    <row r="338" spans="1:15" x14ac:dyDescent="0.25">
      <c r="A338" t="str">
        <f>A304</f>
        <v>R&amp;D Recreation, culture and religion</v>
      </c>
      <c r="B338" s="15"/>
      <c r="C338" s="15"/>
      <c r="D338" s="15"/>
      <c r="E338" s="15"/>
      <c r="F338" s="15"/>
      <c r="G338" s="33">
        <f>G304</f>
        <v>8359000</v>
      </c>
      <c r="H338" s="15">
        <f t="shared" ref="H338:O338" si="12">H304</f>
        <v>20095000</v>
      </c>
      <c r="I338" s="15">
        <f t="shared" si="12"/>
        <v>11858000</v>
      </c>
      <c r="J338" s="15">
        <f t="shared" si="12"/>
        <v>17333000</v>
      </c>
      <c r="K338" s="15">
        <f t="shared" si="12"/>
        <v>398654000</v>
      </c>
      <c r="L338" s="15">
        <f t="shared" si="12"/>
        <v>21429000</v>
      </c>
      <c r="M338" s="15">
        <f t="shared" si="12"/>
        <v>20931000</v>
      </c>
      <c r="N338" s="15">
        <f t="shared" si="12"/>
        <v>21309000</v>
      </c>
      <c r="O338" s="15">
        <f t="shared" si="12"/>
        <v>5276000</v>
      </c>
    </row>
    <row r="339" spans="1:15" x14ac:dyDescent="0.25">
      <c r="A339" t="str">
        <f>A313</f>
        <v>R&amp;D Education</v>
      </c>
      <c r="B339" s="15"/>
      <c r="C339" s="15"/>
      <c r="D339" s="15"/>
      <c r="E339" s="15"/>
      <c r="F339" s="15"/>
      <c r="G339" s="33">
        <f>G313</f>
        <v>1614385000</v>
      </c>
      <c r="H339" s="15">
        <f t="shared" ref="H339:O339" si="13">H313</f>
        <v>2446804000</v>
      </c>
      <c r="I339" s="15">
        <f t="shared" si="13"/>
        <v>2605728000</v>
      </c>
      <c r="J339" s="15">
        <f t="shared" si="13"/>
        <v>4610531000</v>
      </c>
      <c r="K339" s="15">
        <f t="shared" si="13"/>
        <v>5102733000</v>
      </c>
      <c r="L339" s="15">
        <f t="shared" si="13"/>
        <v>7452533000</v>
      </c>
      <c r="M339" s="15">
        <f t="shared" si="13"/>
        <v>6576292000</v>
      </c>
      <c r="N339" s="15">
        <f t="shared" si="13"/>
        <v>5032010000</v>
      </c>
      <c r="O339" s="15">
        <f t="shared" si="13"/>
        <v>4483305000</v>
      </c>
    </row>
    <row r="340" spans="1:15" x14ac:dyDescent="0.25">
      <c r="A340" t="str">
        <f>A326</f>
        <v>R&amp;D Social protection</v>
      </c>
      <c r="B340" s="15"/>
      <c r="C340" s="15"/>
      <c r="D340" s="15"/>
      <c r="E340" s="15"/>
      <c r="F340" s="15"/>
      <c r="G340" s="33">
        <f>G326</f>
        <v>0</v>
      </c>
      <c r="H340" s="15">
        <f t="shared" ref="H340:O340" si="14">H326</f>
        <v>0</v>
      </c>
      <c r="I340" s="15">
        <f t="shared" si="14"/>
        <v>0</v>
      </c>
      <c r="J340" s="15">
        <f t="shared" si="14"/>
        <v>0</v>
      </c>
      <c r="K340" s="15">
        <f t="shared" si="14"/>
        <v>0</v>
      </c>
      <c r="L340" s="15">
        <f t="shared" si="14"/>
        <v>76475000</v>
      </c>
      <c r="M340" s="15">
        <f t="shared" si="14"/>
        <v>212708000</v>
      </c>
      <c r="N340" s="15">
        <f t="shared" si="14"/>
        <v>303254000</v>
      </c>
      <c r="O340" s="15">
        <f t="shared" si="14"/>
        <v>261635000</v>
      </c>
    </row>
    <row r="341" spans="1:15" x14ac:dyDescent="0.25">
      <c r="A341" s="13" t="s">
        <v>557</v>
      </c>
      <c r="B341" s="16"/>
      <c r="C341" s="16"/>
      <c r="D341" s="16"/>
      <c r="E341" s="16"/>
      <c r="F341" s="16"/>
      <c r="G341" s="32">
        <f>SUM(G332:G340)</f>
        <v>9441021000</v>
      </c>
      <c r="H341" s="16">
        <f>SUM(H332:H340)</f>
        <v>11061591000</v>
      </c>
      <c r="I341" s="16">
        <f t="shared" ref="I341:O341" si="15">SUM(I332:I340)</f>
        <v>12211331000</v>
      </c>
      <c r="J341" s="16">
        <f t="shared" si="15"/>
        <v>17240746000</v>
      </c>
      <c r="K341" s="16">
        <f t="shared" si="15"/>
        <v>17643888000</v>
      </c>
      <c r="L341" s="16">
        <f t="shared" si="15"/>
        <v>18939626000</v>
      </c>
      <c r="M341" s="16">
        <f t="shared" si="15"/>
        <v>21306740000</v>
      </c>
      <c r="N341" s="16">
        <f t="shared" si="15"/>
        <v>19673873000</v>
      </c>
      <c r="O341" s="16">
        <f t="shared" si="15"/>
        <v>17853271000</v>
      </c>
    </row>
    <row r="346" spans="1:15" x14ac:dyDescent="0.25">
      <c r="A346" s="13"/>
      <c r="B346" s="16"/>
      <c r="C346" s="16"/>
      <c r="D346" s="16"/>
      <c r="E346" s="16"/>
      <c r="F346" s="16"/>
      <c r="G346" s="32"/>
      <c r="H346" s="16"/>
      <c r="I346" s="16"/>
      <c r="J346" s="16"/>
      <c r="K346" s="16"/>
      <c r="L346" s="16"/>
      <c r="M346" s="16"/>
      <c r="N346" s="16"/>
      <c r="O346" s="16"/>
    </row>
    <row r="347" spans="1:15" x14ac:dyDescent="0.25">
      <c r="B347" s="15"/>
      <c r="C347" s="15"/>
      <c r="D347" s="15"/>
      <c r="E347" s="15"/>
      <c r="F347" s="15"/>
      <c r="G347" s="33"/>
      <c r="H347" s="15"/>
      <c r="I347" s="15"/>
      <c r="J347" s="15"/>
      <c r="K347" s="15"/>
      <c r="L347" s="15"/>
      <c r="M347" s="15"/>
      <c r="N347" s="15"/>
      <c r="O347" s="15"/>
    </row>
    <row r="348" spans="1:15" x14ac:dyDescent="0.25">
      <c r="B348" s="15"/>
      <c r="C348" s="15"/>
      <c r="D348" s="15"/>
      <c r="E348" s="15"/>
      <c r="F348" s="15"/>
      <c r="G348" s="33"/>
      <c r="H348" s="15"/>
      <c r="I348" s="15"/>
      <c r="J348" s="15"/>
      <c r="K348" s="15"/>
      <c r="L348" s="15"/>
      <c r="M348" s="15"/>
      <c r="N348" s="15"/>
      <c r="O348" s="15"/>
    </row>
    <row r="349" spans="1:15" x14ac:dyDescent="0.25">
      <c r="B349" s="15"/>
      <c r="C349" s="15"/>
      <c r="D349" s="15"/>
      <c r="E349" s="15"/>
      <c r="F349" s="15"/>
      <c r="G349" s="33"/>
      <c r="H349" s="15"/>
      <c r="I349" s="15"/>
      <c r="J349" s="15"/>
      <c r="K349" s="15"/>
      <c r="L349" s="15"/>
      <c r="M349" s="15"/>
      <c r="N349" s="15"/>
      <c r="O349" s="15"/>
    </row>
    <row r="350" spans="1:15" x14ac:dyDescent="0.25">
      <c r="B350" s="15"/>
      <c r="C350" s="15"/>
      <c r="D350" s="15"/>
      <c r="E350" s="15"/>
      <c r="F350" s="15"/>
      <c r="G350" s="33"/>
      <c r="H350" s="15"/>
      <c r="I350" s="15"/>
      <c r="J350" s="15"/>
      <c r="K350" s="15"/>
      <c r="L350" s="15"/>
      <c r="M350" s="15"/>
      <c r="N350" s="15"/>
      <c r="O350" s="15"/>
    </row>
    <row r="351" spans="1:15" x14ac:dyDescent="0.25">
      <c r="B351" s="15"/>
      <c r="C351" s="15"/>
      <c r="D351" s="15"/>
      <c r="E351" s="15"/>
      <c r="F351" s="15"/>
      <c r="G351" s="33"/>
      <c r="H351" s="15"/>
      <c r="I351" s="15"/>
      <c r="J351" s="15"/>
      <c r="K351" s="15"/>
      <c r="L351" s="15"/>
      <c r="M351" s="15"/>
      <c r="N351" s="15"/>
      <c r="O351" s="15"/>
    </row>
    <row r="352" spans="1:15" x14ac:dyDescent="0.25">
      <c r="B352" s="15"/>
      <c r="C352" s="15"/>
      <c r="D352" s="15"/>
      <c r="E352" s="15"/>
      <c r="F352" s="15"/>
      <c r="G352" s="33"/>
      <c r="H352" s="15"/>
      <c r="I352" s="15"/>
      <c r="J352" s="15"/>
      <c r="K352" s="15"/>
      <c r="L352" s="15"/>
      <c r="M352" s="15"/>
      <c r="N352" s="15"/>
      <c r="O352" s="15"/>
    </row>
    <row r="353" spans="2:15" x14ac:dyDescent="0.25">
      <c r="B353" s="15"/>
      <c r="C353" s="15"/>
      <c r="D353" s="15"/>
      <c r="E353" s="15"/>
      <c r="F353" s="15"/>
      <c r="G353" s="33"/>
      <c r="H353" s="15"/>
      <c r="I353" s="15"/>
      <c r="J353" s="15"/>
      <c r="K353" s="15"/>
      <c r="L353" s="15"/>
      <c r="M353" s="15"/>
      <c r="N353" s="15"/>
      <c r="O353" s="15"/>
    </row>
    <row r="354" spans="2:15" x14ac:dyDescent="0.25">
      <c r="B354" s="15"/>
      <c r="C354" s="15"/>
      <c r="D354" s="15"/>
      <c r="E354" s="15"/>
      <c r="F354" s="15"/>
      <c r="G354" s="33"/>
      <c r="H354" s="15"/>
      <c r="I354" s="15"/>
      <c r="J354" s="15"/>
      <c r="K354" s="15"/>
      <c r="L354" s="15"/>
      <c r="M354" s="15"/>
      <c r="N354" s="15"/>
      <c r="O354" s="15"/>
    </row>
    <row r="355" spans="2:15" x14ac:dyDescent="0.25">
      <c r="B355" s="15"/>
      <c r="C355" s="15"/>
      <c r="D355" s="15"/>
      <c r="E355" s="15"/>
      <c r="F355" s="15"/>
      <c r="G355" s="33"/>
      <c r="H355" s="15"/>
      <c r="I355" s="15"/>
      <c r="J355" s="15"/>
      <c r="K355" s="15"/>
      <c r="L355" s="15"/>
      <c r="M355" s="15"/>
      <c r="N355" s="15"/>
      <c r="O355" s="15"/>
    </row>
    <row r="356" spans="2:15" x14ac:dyDescent="0.25">
      <c r="B356" s="15"/>
      <c r="C356" s="15"/>
      <c r="D356" s="15"/>
      <c r="E356" s="15"/>
      <c r="F356" s="15"/>
      <c r="G356" s="33"/>
      <c r="H356" s="15"/>
      <c r="I356" s="15"/>
      <c r="J356" s="15"/>
      <c r="K356" s="15"/>
      <c r="L356" s="15"/>
      <c r="M356" s="15"/>
      <c r="N356" s="15"/>
      <c r="O356" s="15"/>
    </row>
    <row r="357" spans="2:15" x14ac:dyDescent="0.25">
      <c r="B357" s="15"/>
      <c r="C357" s="15"/>
      <c r="D357" s="15"/>
      <c r="E357" s="15"/>
      <c r="F357" s="15"/>
      <c r="G357" s="33"/>
      <c r="H357" s="15"/>
      <c r="I357" s="15"/>
      <c r="J357" s="15"/>
      <c r="K357" s="15"/>
      <c r="L357" s="15"/>
      <c r="M357" s="15"/>
      <c r="N357" s="15"/>
      <c r="O357" s="15"/>
    </row>
    <row r="358" spans="2:15" x14ac:dyDescent="0.25">
      <c r="B358" s="15"/>
      <c r="C358" s="15"/>
      <c r="D358" s="15"/>
      <c r="E358" s="15"/>
      <c r="F358" s="15"/>
      <c r="G358" s="33"/>
      <c r="H358" s="15"/>
      <c r="I358" s="15"/>
      <c r="J358" s="15"/>
      <c r="K358" s="15"/>
      <c r="L358" s="15"/>
      <c r="M358" s="15"/>
      <c r="N358" s="15"/>
      <c r="O358" s="15"/>
    </row>
    <row r="359" spans="2:15" x14ac:dyDescent="0.25">
      <c r="B359" s="15"/>
      <c r="C359" s="15"/>
      <c r="D359" s="15"/>
      <c r="E359" s="15"/>
      <c r="F359" s="15"/>
      <c r="G359" s="33"/>
      <c r="H359" s="15"/>
      <c r="I359" s="15"/>
      <c r="J359" s="15"/>
      <c r="K359" s="15"/>
      <c r="L359" s="15"/>
      <c r="M359" s="15"/>
      <c r="N359" s="15"/>
      <c r="O359" s="15"/>
    </row>
    <row r="360" spans="2:15" x14ac:dyDescent="0.25">
      <c r="B360" s="15"/>
      <c r="C360" s="15"/>
      <c r="D360" s="15"/>
      <c r="E360" s="15"/>
      <c r="F360" s="15"/>
      <c r="G360" s="33"/>
      <c r="H360" s="15"/>
      <c r="I360" s="15"/>
      <c r="J360" s="15"/>
      <c r="K360" s="15"/>
      <c r="L360" s="15"/>
      <c r="M360" s="15"/>
      <c r="N360" s="15"/>
      <c r="O360" s="15"/>
    </row>
    <row r="361" spans="2:15" x14ac:dyDescent="0.25">
      <c r="B361" s="15"/>
      <c r="C361" s="15"/>
      <c r="D361" s="15"/>
      <c r="E361" s="15"/>
      <c r="F361" s="15"/>
      <c r="G361" s="33"/>
      <c r="H361" s="15"/>
      <c r="I361" s="15"/>
      <c r="J361" s="15"/>
      <c r="K361" s="15"/>
      <c r="L361" s="15"/>
      <c r="M361" s="15"/>
      <c r="N361" s="15"/>
      <c r="O361" s="15"/>
    </row>
    <row r="362" spans="2:15" x14ac:dyDescent="0.25">
      <c r="B362" s="15"/>
      <c r="C362" s="15"/>
      <c r="D362" s="15"/>
      <c r="E362" s="15"/>
      <c r="F362" s="15"/>
      <c r="G362" s="33"/>
      <c r="H362" s="15"/>
      <c r="I362" s="15"/>
      <c r="J362" s="15"/>
      <c r="K362" s="15"/>
      <c r="L362" s="15"/>
      <c r="M362" s="15"/>
      <c r="N362" s="15"/>
      <c r="O362" s="15"/>
    </row>
    <row r="363" spans="2:15" x14ac:dyDescent="0.25">
      <c r="B363" s="15"/>
      <c r="C363" s="15"/>
      <c r="D363" s="15"/>
      <c r="E363" s="15"/>
      <c r="F363" s="15"/>
      <c r="G363" s="33"/>
      <c r="H363" s="15"/>
      <c r="I363" s="15"/>
      <c r="J363" s="15"/>
      <c r="K363" s="15"/>
      <c r="L363" s="15"/>
      <c r="M363" s="15"/>
      <c r="N363" s="15"/>
      <c r="O363" s="15"/>
    </row>
    <row r="364" spans="2:15" x14ac:dyDescent="0.25">
      <c r="B364" s="15"/>
      <c r="C364" s="15"/>
      <c r="D364" s="15"/>
      <c r="E364" s="15"/>
      <c r="F364" s="15"/>
      <c r="G364" s="33"/>
      <c r="H364" s="15"/>
      <c r="I364" s="15"/>
      <c r="J364" s="15"/>
      <c r="K364" s="15"/>
      <c r="L364" s="15"/>
      <c r="M364" s="15"/>
      <c r="N364" s="15"/>
      <c r="O364" s="15"/>
    </row>
    <row r="365" spans="2:15" x14ac:dyDescent="0.25">
      <c r="B365" s="15"/>
      <c r="C365" s="15"/>
      <c r="D365" s="15"/>
      <c r="E365" s="15"/>
      <c r="F365" s="15"/>
      <c r="G365" s="33"/>
      <c r="H365" s="15"/>
      <c r="I365" s="15"/>
      <c r="J365" s="15"/>
      <c r="K365" s="15"/>
      <c r="M365" s="15"/>
      <c r="N365" s="15"/>
      <c r="O365" s="15"/>
    </row>
    <row r="366" spans="2:15" x14ac:dyDescent="0.25">
      <c r="B366" s="15"/>
      <c r="C366" s="15"/>
      <c r="D366" s="15"/>
      <c r="E366" s="15"/>
      <c r="F366" s="15"/>
      <c r="G366" s="33"/>
      <c r="H366" s="15"/>
      <c r="I366" s="15"/>
      <c r="J366" s="15"/>
      <c r="K366" s="15"/>
      <c r="L366" s="15"/>
      <c r="M366" s="15"/>
      <c r="N366" s="15"/>
      <c r="O366" s="15"/>
    </row>
    <row r="367" spans="2:15" x14ac:dyDescent="0.25">
      <c r="B367" s="15"/>
      <c r="C367" s="15"/>
      <c r="D367" s="15"/>
      <c r="E367" s="15"/>
      <c r="F367" s="15"/>
      <c r="G367" s="33"/>
      <c r="H367" s="15"/>
      <c r="I367" s="15"/>
      <c r="J367" s="15"/>
      <c r="K367" s="15"/>
      <c r="L367" s="15"/>
      <c r="M367" s="15"/>
      <c r="N367" s="15"/>
      <c r="O367" s="15"/>
    </row>
    <row r="368" spans="2:15" x14ac:dyDescent="0.25">
      <c r="B368" s="15"/>
      <c r="C368" s="15"/>
      <c r="D368" s="15"/>
      <c r="E368" s="15"/>
      <c r="F368" s="15"/>
      <c r="G368" s="33"/>
      <c r="H368" s="15"/>
      <c r="I368" s="15"/>
      <c r="J368" s="15"/>
      <c r="K368" s="15"/>
      <c r="L368" s="15"/>
      <c r="M368" s="15"/>
      <c r="N368" s="15"/>
      <c r="O368" s="15"/>
    </row>
    <row r="369" spans="1:15" x14ac:dyDescent="0.25">
      <c r="B369" s="15"/>
      <c r="C369" s="15"/>
      <c r="D369" s="15"/>
      <c r="E369" s="15"/>
      <c r="F369" s="15"/>
      <c r="G369" s="33"/>
      <c r="H369" s="15"/>
      <c r="I369" s="15"/>
      <c r="J369" s="15"/>
      <c r="K369" s="15"/>
      <c r="L369" s="15"/>
      <c r="M369" s="15"/>
      <c r="N369" s="15"/>
      <c r="O369" s="15"/>
    </row>
    <row r="370" spans="1:15" x14ac:dyDescent="0.25">
      <c r="B370" s="15"/>
      <c r="C370" s="15"/>
      <c r="D370" s="15"/>
      <c r="E370" s="15"/>
      <c r="F370" s="15"/>
      <c r="G370" s="33"/>
      <c r="H370" s="15"/>
      <c r="I370" s="15"/>
      <c r="J370" s="15"/>
      <c r="K370" s="15"/>
      <c r="L370" s="15"/>
      <c r="M370" s="15"/>
      <c r="N370" s="15"/>
      <c r="O370" s="15"/>
    </row>
    <row r="371" spans="1:15" x14ac:dyDescent="0.25">
      <c r="B371" s="15"/>
      <c r="C371" s="15"/>
      <c r="D371" s="15"/>
      <c r="E371" s="15"/>
      <c r="F371" s="15"/>
      <c r="G371" s="33"/>
      <c r="H371" s="15"/>
      <c r="I371" s="15"/>
      <c r="J371" s="15"/>
      <c r="K371" s="15"/>
      <c r="L371" s="15"/>
      <c r="M371" s="15"/>
      <c r="N371" s="15"/>
      <c r="O371" s="15"/>
    </row>
    <row r="372" spans="1:15" x14ac:dyDescent="0.25">
      <c r="B372" s="15"/>
      <c r="C372" s="15"/>
      <c r="D372" s="15"/>
      <c r="E372" s="15"/>
      <c r="F372" s="15"/>
      <c r="G372" s="33"/>
      <c r="H372" s="15"/>
      <c r="I372" s="15"/>
      <c r="J372" s="15"/>
      <c r="K372" s="15"/>
      <c r="L372" s="15"/>
      <c r="M372" s="15"/>
      <c r="N372" s="15"/>
      <c r="O372" s="15"/>
    </row>
    <row r="373" spans="1:15" x14ac:dyDescent="0.25">
      <c r="B373" s="15"/>
      <c r="C373" s="15"/>
      <c r="D373" s="15"/>
      <c r="E373" s="15"/>
      <c r="F373" s="15"/>
      <c r="G373" s="33"/>
      <c r="H373" s="15"/>
      <c r="I373" s="15"/>
      <c r="J373" s="15"/>
      <c r="K373" s="15"/>
      <c r="L373" s="15"/>
      <c r="M373" s="15"/>
      <c r="N373" s="15"/>
      <c r="O373" s="15"/>
    </row>
    <row r="374" spans="1:15" x14ac:dyDescent="0.25">
      <c r="B374" s="15"/>
      <c r="C374" s="15"/>
      <c r="D374" s="15"/>
      <c r="E374" s="15"/>
      <c r="F374" s="15"/>
      <c r="G374" s="33"/>
      <c r="H374" s="15"/>
      <c r="I374" s="15"/>
      <c r="J374" s="15"/>
      <c r="K374" s="15"/>
      <c r="L374" s="15"/>
      <c r="M374" s="15"/>
      <c r="N374" s="15"/>
      <c r="O374" s="15"/>
    </row>
    <row r="375" spans="1:15" x14ac:dyDescent="0.25">
      <c r="B375" s="15"/>
      <c r="C375" s="15"/>
      <c r="D375" s="15"/>
      <c r="E375" s="15"/>
      <c r="F375" s="15"/>
      <c r="G375" s="33"/>
      <c r="H375" s="15"/>
      <c r="I375" s="15"/>
      <c r="J375" s="15"/>
      <c r="K375" s="15"/>
      <c r="L375" s="15"/>
      <c r="M375" s="15"/>
      <c r="N375" s="15"/>
      <c r="O375" s="15"/>
    </row>
    <row r="376" spans="1:15" x14ac:dyDescent="0.25">
      <c r="B376" s="15"/>
      <c r="C376" s="15"/>
      <c r="D376" s="15"/>
      <c r="E376" s="15"/>
      <c r="F376" s="15"/>
      <c r="G376" s="33"/>
      <c r="H376" s="15"/>
      <c r="I376" s="15"/>
      <c r="J376" s="15"/>
      <c r="K376" s="15"/>
      <c r="L376" s="15"/>
      <c r="M376" s="15"/>
      <c r="N376" s="15"/>
      <c r="O376" s="15"/>
    </row>
    <row r="377" spans="1:15" x14ac:dyDescent="0.25">
      <c r="B377" s="15"/>
      <c r="C377" s="15"/>
      <c r="D377" s="15"/>
      <c r="E377" s="15"/>
      <c r="F377" s="15"/>
      <c r="G377" s="33"/>
      <c r="H377" s="15"/>
      <c r="I377" s="15"/>
      <c r="J377" s="15"/>
      <c r="K377" s="15"/>
      <c r="L377" s="15"/>
      <c r="M377" s="15"/>
      <c r="N377" s="15"/>
      <c r="O377" s="15"/>
    </row>
    <row r="378" spans="1:15" x14ac:dyDescent="0.25">
      <c r="B378" s="15"/>
      <c r="C378" s="15"/>
      <c r="D378" s="15"/>
      <c r="E378" s="15"/>
      <c r="F378" s="15"/>
      <c r="G378" s="33"/>
      <c r="H378" s="15"/>
      <c r="I378" s="15"/>
      <c r="J378" s="15"/>
      <c r="K378" s="15"/>
      <c r="L378" s="15"/>
      <c r="M378" s="15"/>
      <c r="N378" s="15"/>
      <c r="O378" s="15"/>
    </row>
    <row r="379" spans="1:15" x14ac:dyDescent="0.25">
      <c r="B379" s="15"/>
      <c r="C379" s="15"/>
      <c r="D379" s="15"/>
      <c r="E379" s="15"/>
      <c r="F379" s="15"/>
      <c r="G379" s="33"/>
      <c r="H379" s="15"/>
      <c r="I379" s="15"/>
      <c r="J379" s="15"/>
      <c r="K379" s="15"/>
      <c r="L379" s="15"/>
      <c r="M379" s="15"/>
      <c r="N379" s="15"/>
      <c r="O379" s="15"/>
    </row>
    <row r="380" spans="1:15" x14ac:dyDescent="0.25">
      <c r="B380" s="15"/>
      <c r="C380" s="15"/>
      <c r="D380" s="15"/>
      <c r="E380" s="15"/>
      <c r="F380" s="15"/>
      <c r="G380" s="33"/>
      <c r="H380" s="15"/>
      <c r="I380" s="15"/>
      <c r="J380" s="15"/>
      <c r="K380" s="15"/>
      <c r="L380" s="15"/>
      <c r="M380" s="15"/>
      <c r="N380" s="15"/>
      <c r="O380" s="15"/>
    </row>
    <row r="381" spans="1:15" x14ac:dyDescent="0.25">
      <c r="B381" s="15"/>
      <c r="C381" s="15"/>
      <c r="D381" s="15"/>
      <c r="E381" s="15"/>
      <c r="F381" s="15"/>
      <c r="G381" s="33"/>
      <c r="H381" s="15"/>
      <c r="I381" s="15"/>
      <c r="J381" s="15"/>
      <c r="K381" s="15"/>
      <c r="L381" s="15"/>
      <c r="M381" s="15"/>
      <c r="N381" s="15"/>
      <c r="O381" s="15"/>
    </row>
    <row r="382" spans="1:15" x14ac:dyDescent="0.25">
      <c r="B382" s="15"/>
      <c r="C382" s="15"/>
      <c r="D382" s="15"/>
      <c r="E382" s="15"/>
      <c r="F382" s="15"/>
      <c r="G382" s="33"/>
      <c r="H382" s="15"/>
      <c r="I382" s="15"/>
      <c r="J382" s="15"/>
      <c r="K382" s="15"/>
      <c r="L382" s="15"/>
      <c r="M382" s="15"/>
      <c r="N382" s="15"/>
      <c r="O382" s="15"/>
    </row>
    <row r="383" spans="1:15" x14ac:dyDescent="0.25">
      <c r="B383" s="15"/>
      <c r="C383" s="15"/>
      <c r="D383" s="15"/>
      <c r="E383" s="15"/>
      <c r="F383" s="15"/>
      <c r="G383" s="33"/>
      <c r="H383" s="15"/>
      <c r="I383" s="15"/>
      <c r="J383" s="15"/>
      <c r="K383" s="15"/>
      <c r="L383" s="15"/>
      <c r="M383" s="15"/>
      <c r="N383" s="15"/>
      <c r="O383" s="15"/>
    </row>
    <row r="384" spans="1:15" x14ac:dyDescent="0.25">
      <c r="A384" s="13"/>
      <c r="B384" s="16"/>
      <c r="C384" s="16"/>
      <c r="D384" s="16"/>
      <c r="E384" s="16"/>
      <c r="F384" s="16"/>
      <c r="G384" s="32"/>
      <c r="H384" s="16"/>
      <c r="I384" s="16"/>
      <c r="J384" s="16"/>
      <c r="K384" s="16"/>
      <c r="L384" s="16"/>
      <c r="M384" s="16"/>
      <c r="N384" s="16"/>
      <c r="O384" s="16"/>
    </row>
    <row r="385" spans="1:15" x14ac:dyDescent="0.25">
      <c r="B385" s="15"/>
      <c r="C385" s="15"/>
      <c r="D385" s="15"/>
      <c r="E385" s="15"/>
      <c r="F385" s="15"/>
      <c r="G385" s="33"/>
      <c r="H385" s="15"/>
      <c r="I385" s="15"/>
      <c r="J385" s="15"/>
      <c r="K385" s="15"/>
      <c r="L385" s="15"/>
      <c r="M385" s="15"/>
      <c r="N385" s="15"/>
      <c r="O385" s="15"/>
    </row>
    <row r="386" spans="1:15" x14ac:dyDescent="0.25">
      <c r="B386" s="15"/>
      <c r="C386" s="15"/>
      <c r="D386" s="15"/>
      <c r="E386" s="15"/>
      <c r="F386" s="15"/>
      <c r="G386" s="33"/>
      <c r="H386" s="15"/>
      <c r="I386" s="15"/>
      <c r="J386" s="15"/>
      <c r="K386" s="15"/>
      <c r="L386" s="15"/>
      <c r="M386" s="15"/>
      <c r="N386" s="15"/>
      <c r="O386" s="15"/>
    </row>
    <row r="387" spans="1:15" x14ac:dyDescent="0.25">
      <c r="B387" s="15"/>
      <c r="C387" s="15"/>
      <c r="D387" s="15"/>
      <c r="E387" s="15"/>
      <c r="F387" s="15"/>
      <c r="G387" s="33"/>
      <c r="H387" s="15"/>
      <c r="I387" s="15"/>
      <c r="J387" s="15"/>
      <c r="K387" s="15"/>
      <c r="L387" s="15"/>
      <c r="M387" s="15"/>
      <c r="N387" s="15"/>
      <c r="O387" s="15"/>
    </row>
    <row r="388" spans="1:15" x14ac:dyDescent="0.25">
      <c r="B388" s="15"/>
      <c r="C388" s="15"/>
      <c r="D388" s="15"/>
      <c r="E388" s="15"/>
      <c r="F388" s="15"/>
      <c r="G388" s="33"/>
      <c r="H388" s="15"/>
      <c r="I388" s="15"/>
      <c r="J388" s="15"/>
      <c r="K388" s="15"/>
      <c r="L388" s="15"/>
      <c r="M388" s="15"/>
      <c r="N388" s="15"/>
      <c r="O388" s="15"/>
    </row>
    <row r="389" spans="1:15" x14ac:dyDescent="0.25">
      <c r="B389" s="15"/>
      <c r="C389" s="15"/>
      <c r="D389" s="15"/>
      <c r="E389" s="15"/>
      <c r="F389" s="15"/>
      <c r="G389" s="33"/>
      <c r="H389" s="15"/>
      <c r="I389" s="15"/>
      <c r="J389" s="15"/>
      <c r="K389" s="15"/>
      <c r="L389" s="15"/>
      <c r="M389" s="15"/>
      <c r="N389" s="15"/>
      <c r="O389" s="15"/>
    </row>
    <row r="390" spans="1:15" x14ac:dyDescent="0.25">
      <c r="B390" s="15"/>
      <c r="C390" s="15"/>
      <c r="D390" s="15"/>
      <c r="E390" s="15"/>
      <c r="F390" s="15"/>
      <c r="G390" s="33"/>
      <c r="H390" s="15"/>
      <c r="I390" s="15"/>
      <c r="J390" s="15"/>
      <c r="K390" s="15"/>
      <c r="L390" s="15"/>
      <c r="M390" s="15"/>
      <c r="N390" s="15"/>
      <c r="O390" s="15"/>
    </row>
    <row r="391" spans="1:15" x14ac:dyDescent="0.25">
      <c r="B391" s="15"/>
      <c r="C391" s="15"/>
      <c r="D391" s="15"/>
      <c r="E391" s="15"/>
      <c r="F391" s="15"/>
      <c r="G391" s="33"/>
      <c r="H391" s="15"/>
      <c r="I391" s="15"/>
      <c r="J391" s="15"/>
      <c r="K391" s="15"/>
      <c r="L391" s="15"/>
      <c r="M391" s="15"/>
      <c r="N391" s="15"/>
      <c r="O391" s="15"/>
    </row>
    <row r="392" spans="1:15" x14ac:dyDescent="0.25">
      <c r="B392" s="15"/>
      <c r="C392" s="15"/>
      <c r="D392" s="15"/>
      <c r="E392" s="15"/>
      <c r="F392" s="15"/>
      <c r="G392" s="33"/>
      <c r="H392" s="15"/>
      <c r="I392" s="15"/>
      <c r="J392" s="15"/>
      <c r="K392" s="15"/>
      <c r="L392" s="15"/>
      <c r="M392" s="15"/>
      <c r="N392" s="15"/>
      <c r="O392" s="15"/>
    </row>
    <row r="393" spans="1:15" x14ac:dyDescent="0.25">
      <c r="B393" s="15"/>
      <c r="C393" s="15"/>
      <c r="D393" s="15"/>
      <c r="E393" s="15"/>
      <c r="F393" s="15"/>
      <c r="G393" s="33"/>
      <c r="H393" s="15"/>
      <c r="I393" s="15"/>
      <c r="J393" s="15"/>
      <c r="K393" s="15"/>
      <c r="L393" s="15"/>
      <c r="M393" s="15"/>
      <c r="N393" s="15"/>
      <c r="O393" s="15"/>
    </row>
    <row r="394" spans="1:15" x14ac:dyDescent="0.25">
      <c r="A394" s="13"/>
      <c r="B394" s="16"/>
      <c r="C394" s="16"/>
      <c r="D394" s="16"/>
      <c r="E394" s="16"/>
      <c r="F394" s="16"/>
      <c r="G394" s="32"/>
      <c r="H394" s="16"/>
      <c r="I394" s="16"/>
      <c r="J394" s="16"/>
      <c r="K394" s="16"/>
      <c r="L394" s="16"/>
      <c r="M394" s="16"/>
      <c r="N394" s="16"/>
      <c r="O394" s="16"/>
    </row>
  </sheetData>
  <phoneticPr fontId="11" type="noConversion"/>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2BEEA-69B1-42E7-825D-0C7685E46E0F}">
  <dimension ref="A1:AO298"/>
  <sheetViews>
    <sheetView workbookViewId="0">
      <pane xSplit="3" ySplit="1" topLeftCell="D42" activePane="bottomRight" state="frozen"/>
      <selection pane="topRight" activeCell="D1" sqref="D1"/>
      <selection pane="bottomLeft" activeCell="A2" sqref="A2"/>
      <selection pane="bottomRight" activeCell="A7" sqref="A7"/>
    </sheetView>
  </sheetViews>
  <sheetFormatPr defaultRowHeight="15" x14ac:dyDescent="0.25"/>
  <cols>
    <col min="2" max="40" width="15.7109375" customWidth="1"/>
    <col min="41" max="41" width="16.42578125" bestFit="1" customWidth="1"/>
  </cols>
  <sheetData>
    <row r="1" spans="1:41" s="2" customFormat="1" ht="75" x14ac:dyDescent="0.25">
      <c r="A1" s="2" t="s">
        <v>69</v>
      </c>
      <c r="B1" s="2" t="s">
        <v>70</v>
      </c>
      <c r="C1" s="2" t="s">
        <v>119</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192</v>
      </c>
      <c r="S1" s="2" t="s">
        <v>49</v>
      </c>
      <c r="T1" s="2" t="s">
        <v>50</v>
      </c>
      <c r="U1" s="2" t="s">
        <v>51</v>
      </c>
      <c r="V1" s="2" t="s">
        <v>398</v>
      </c>
      <c r="W1" s="2" t="s">
        <v>52</v>
      </c>
      <c r="X1" s="2" t="s">
        <v>53</v>
      </c>
      <c r="Y1" s="2" t="s">
        <v>54</v>
      </c>
      <c r="Z1" s="2" t="s">
        <v>55</v>
      </c>
      <c r="AA1" s="2" t="s">
        <v>56</v>
      </c>
      <c r="AB1" s="2" t="s">
        <v>57</v>
      </c>
      <c r="AC1" s="2" t="s">
        <v>58</v>
      </c>
      <c r="AD1" s="2" t="s">
        <v>59</v>
      </c>
      <c r="AE1" s="2" t="s">
        <v>60</v>
      </c>
      <c r="AF1" s="2" t="s">
        <v>61</v>
      </c>
      <c r="AG1" s="2" t="s">
        <v>155</v>
      </c>
      <c r="AH1" s="2" t="s">
        <v>62</v>
      </c>
      <c r="AI1" s="2" t="s">
        <v>63</v>
      </c>
      <c r="AJ1" s="2" t="s">
        <v>64</v>
      </c>
      <c r="AK1" s="2" t="s">
        <v>65</v>
      </c>
      <c r="AL1" s="2" t="s">
        <v>66</v>
      </c>
      <c r="AM1" s="2" t="s">
        <v>67</v>
      </c>
      <c r="AN1" s="2" t="s">
        <v>68</v>
      </c>
    </row>
    <row r="2" spans="1:41" x14ac:dyDescent="0.25">
      <c r="A2">
        <v>2023</v>
      </c>
      <c r="B2" t="s">
        <v>397</v>
      </c>
      <c r="C2" t="s">
        <v>72</v>
      </c>
      <c r="D2" s="3">
        <v>9997623</v>
      </c>
      <c r="E2" s="3">
        <v>1501670</v>
      </c>
      <c r="F2" s="3">
        <v>154594</v>
      </c>
      <c r="G2" s="3">
        <v>5223217</v>
      </c>
      <c r="H2" s="3">
        <v>5922206</v>
      </c>
      <c r="I2" s="3">
        <v>1007480</v>
      </c>
      <c r="J2" s="3">
        <v>512810901</v>
      </c>
      <c r="K2" s="3">
        <v>56019876</v>
      </c>
      <c r="L2" s="3">
        <v>674265</v>
      </c>
      <c r="M2" s="3">
        <v>10037049</v>
      </c>
      <c r="N2" s="3">
        <v>11114790</v>
      </c>
      <c r="O2" s="3">
        <v>8184849</v>
      </c>
      <c r="P2" s="3">
        <v>74457651</v>
      </c>
      <c r="Q2" s="3">
        <v>858992</v>
      </c>
      <c r="R2" s="3">
        <v>1095769</v>
      </c>
      <c r="S2" s="3">
        <v>217369358</v>
      </c>
      <c r="T2" s="3">
        <v>21777759</v>
      </c>
      <c r="U2" s="3">
        <v>4611945</v>
      </c>
      <c r="V2" s="3">
        <v>2058737</v>
      </c>
      <c r="W2" s="3">
        <v>138403931</v>
      </c>
      <c r="X2" s="3">
        <v>11686309</v>
      </c>
      <c r="Y2" s="3">
        <v>4436050</v>
      </c>
      <c r="Z2" s="3">
        <v>11509725</v>
      </c>
      <c r="AA2" s="3">
        <v>687083</v>
      </c>
      <c r="AB2" s="3">
        <v>5718632</v>
      </c>
      <c r="AC2" s="3">
        <v>21460978</v>
      </c>
      <c r="AD2" s="3">
        <v>3064212</v>
      </c>
      <c r="AE2" s="3">
        <v>890387</v>
      </c>
      <c r="AF2" s="3">
        <v>5422832</v>
      </c>
      <c r="AG2" s="3"/>
      <c r="AH2" s="3">
        <v>2732</v>
      </c>
      <c r="AI2" s="3">
        <v>36223646</v>
      </c>
      <c r="AJ2" s="3">
        <v>1495832</v>
      </c>
      <c r="AK2" s="3">
        <v>11822111</v>
      </c>
      <c r="AL2" s="3">
        <v>3536465</v>
      </c>
      <c r="AM2" s="3">
        <v>3055653</v>
      </c>
      <c r="AN2" s="3">
        <v>512257</v>
      </c>
    </row>
    <row r="3" spans="1:41" x14ac:dyDescent="0.25">
      <c r="A3">
        <v>2023</v>
      </c>
      <c r="B3" t="s">
        <v>397</v>
      </c>
      <c r="C3" t="s">
        <v>73</v>
      </c>
      <c r="D3" s="3">
        <v>13731286</v>
      </c>
      <c r="E3" s="3">
        <v>6876541</v>
      </c>
      <c r="F3" s="3">
        <v>2095579</v>
      </c>
      <c r="G3" s="3">
        <v>9174153</v>
      </c>
      <c r="H3" s="3">
        <v>60320898</v>
      </c>
      <c r="I3" s="3">
        <v>721222</v>
      </c>
      <c r="J3" s="3">
        <v>135994945</v>
      </c>
      <c r="K3" s="3">
        <v>34373722</v>
      </c>
      <c r="L3" s="3">
        <v>646470</v>
      </c>
      <c r="M3" s="3">
        <v>10008890</v>
      </c>
      <c r="N3" s="3">
        <v>6157863</v>
      </c>
      <c r="O3" s="3">
        <v>11048291</v>
      </c>
      <c r="P3" s="3">
        <v>92796021</v>
      </c>
      <c r="Q3" s="3">
        <v>481454</v>
      </c>
      <c r="R3" s="3">
        <v>4580613</v>
      </c>
      <c r="S3" s="3">
        <v>31156873</v>
      </c>
      <c r="T3" s="3">
        <v>4498190</v>
      </c>
      <c r="U3" s="3">
        <v>20977029</v>
      </c>
      <c r="V3" s="3">
        <v>12860315</v>
      </c>
      <c r="W3" s="3">
        <v>58582878</v>
      </c>
      <c r="X3" s="3">
        <v>25548842</v>
      </c>
      <c r="Y3" s="3">
        <v>18381865</v>
      </c>
      <c r="Z3" s="3">
        <v>183577300</v>
      </c>
      <c r="AA3" s="3">
        <v>2828305</v>
      </c>
      <c r="AB3" s="3">
        <v>13486269</v>
      </c>
      <c r="AC3" s="3">
        <v>22135876</v>
      </c>
      <c r="AD3" s="3">
        <v>8370510</v>
      </c>
      <c r="AE3" s="3">
        <v>657961</v>
      </c>
      <c r="AF3" s="3">
        <v>36689590</v>
      </c>
      <c r="AG3" s="3"/>
      <c r="AH3" s="3">
        <v>147</v>
      </c>
      <c r="AI3" s="3">
        <v>9218808</v>
      </c>
      <c r="AJ3" s="3">
        <v>424252</v>
      </c>
      <c r="AK3" s="3">
        <v>643167</v>
      </c>
      <c r="AL3" s="3">
        <v>849819</v>
      </c>
      <c r="AM3" s="3">
        <v>1435670</v>
      </c>
      <c r="AN3" s="3">
        <v>321474</v>
      </c>
    </row>
    <row r="4" spans="1:41" x14ac:dyDescent="0.25">
      <c r="A4">
        <v>2023</v>
      </c>
      <c r="B4" t="s">
        <v>397</v>
      </c>
      <c r="C4" t="s">
        <v>76</v>
      </c>
      <c r="D4" s="3" t="s">
        <v>71</v>
      </c>
      <c r="E4" s="3" t="s">
        <v>71</v>
      </c>
      <c r="F4" s="3" t="s">
        <v>71</v>
      </c>
      <c r="G4" s="3" t="s">
        <v>71</v>
      </c>
      <c r="H4" s="3">
        <v>11</v>
      </c>
      <c r="I4" s="3" t="s">
        <v>71</v>
      </c>
      <c r="J4" s="3" t="s">
        <v>71</v>
      </c>
      <c r="K4" s="3" t="s">
        <v>71</v>
      </c>
      <c r="L4" s="3" t="s">
        <v>71</v>
      </c>
      <c r="M4" s="3" t="s">
        <v>71</v>
      </c>
      <c r="N4" s="3">
        <v>792213</v>
      </c>
      <c r="O4" s="3">
        <v>23283</v>
      </c>
      <c r="P4" s="3" t="s">
        <v>71</v>
      </c>
      <c r="Q4" s="3" t="s">
        <v>71</v>
      </c>
      <c r="R4" s="3" t="s">
        <v>71</v>
      </c>
      <c r="S4" s="3" t="s">
        <v>71</v>
      </c>
      <c r="T4" s="3" t="s">
        <v>71</v>
      </c>
      <c r="U4" s="3" t="s">
        <v>71</v>
      </c>
      <c r="V4" s="3">
        <v>9724</v>
      </c>
      <c r="W4" s="3">
        <v>42</v>
      </c>
      <c r="X4" s="3" t="s">
        <v>71</v>
      </c>
      <c r="Y4" s="3" t="s">
        <v>71</v>
      </c>
      <c r="Z4" s="3" t="s">
        <v>71</v>
      </c>
      <c r="AA4" s="3">
        <v>3580</v>
      </c>
      <c r="AB4" s="3">
        <v>4970</v>
      </c>
      <c r="AC4" s="3">
        <v>7888</v>
      </c>
      <c r="AD4" s="3">
        <v>8</v>
      </c>
      <c r="AE4" s="3" t="s">
        <v>71</v>
      </c>
      <c r="AF4" s="3" t="s">
        <v>71</v>
      </c>
      <c r="AG4" s="3"/>
      <c r="AH4" s="3" t="s">
        <v>71</v>
      </c>
      <c r="AI4" s="3" t="s">
        <v>71</v>
      </c>
      <c r="AJ4" s="3">
        <v>13</v>
      </c>
      <c r="AK4" s="3" t="s">
        <v>71</v>
      </c>
      <c r="AL4" s="3" t="s">
        <v>71</v>
      </c>
      <c r="AM4" s="3" t="s">
        <v>71</v>
      </c>
      <c r="AN4" s="3">
        <v>10</v>
      </c>
    </row>
    <row r="5" spans="1:41" x14ac:dyDescent="0.25">
      <c r="A5">
        <v>2023</v>
      </c>
      <c r="B5" t="s">
        <v>397</v>
      </c>
      <c r="C5" t="s">
        <v>74</v>
      </c>
      <c r="D5" s="3">
        <v>2141070</v>
      </c>
      <c r="E5" s="3">
        <v>590794</v>
      </c>
      <c r="F5" s="3">
        <v>42500</v>
      </c>
      <c r="G5" s="3" t="s">
        <v>71</v>
      </c>
      <c r="H5" s="3">
        <v>33565586</v>
      </c>
      <c r="I5" s="3">
        <v>8927</v>
      </c>
      <c r="J5" s="3">
        <v>18374809</v>
      </c>
      <c r="K5" s="3">
        <v>2931750</v>
      </c>
      <c r="L5" s="3" t="s">
        <v>71</v>
      </c>
      <c r="M5" s="3">
        <v>2996041</v>
      </c>
      <c r="N5" s="3">
        <v>4828134</v>
      </c>
      <c r="O5" s="3">
        <v>1047529</v>
      </c>
      <c r="P5" s="3">
        <v>23991753</v>
      </c>
      <c r="Q5" s="3">
        <v>111280</v>
      </c>
      <c r="R5" s="3">
        <v>1555845</v>
      </c>
      <c r="S5" s="3">
        <v>2658283</v>
      </c>
      <c r="T5" s="3">
        <v>410523</v>
      </c>
      <c r="U5" s="3">
        <v>310844</v>
      </c>
      <c r="V5" s="3">
        <v>50500</v>
      </c>
      <c r="W5" s="3">
        <v>43306047</v>
      </c>
      <c r="X5" s="3">
        <v>680075426</v>
      </c>
      <c r="Y5" s="3">
        <v>944339</v>
      </c>
      <c r="Z5" s="3">
        <v>1688383</v>
      </c>
      <c r="AA5" s="3" t="s">
        <v>71</v>
      </c>
      <c r="AB5" s="3">
        <v>788181</v>
      </c>
      <c r="AC5" s="3">
        <v>123090643</v>
      </c>
      <c r="AD5" s="3">
        <v>1306354</v>
      </c>
      <c r="AE5" s="3">
        <v>5053</v>
      </c>
      <c r="AF5" s="3">
        <v>202641</v>
      </c>
      <c r="AG5" s="3"/>
      <c r="AH5" s="3" t="s">
        <v>71</v>
      </c>
      <c r="AI5" s="3">
        <v>5983829</v>
      </c>
      <c r="AJ5" s="3">
        <v>20294</v>
      </c>
      <c r="AK5" s="3">
        <v>702771</v>
      </c>
      <c r="AL5" s="3">
        <v>601056</v>
      </c>
      <c r="AM5" s="3">
        <v>230008</v>
      </c>
      <c r="AN5" s="3" t="s">
        <v>71</v>
      </c>
    </row>
    <row r="6" spans="1:41" x14ac:dyDescent="0.25">
      <c r="A6">
        <v>2023</v>
      </c>
      <c r="B6" t="s">
        <v>397</v>
      </c>
      <c r="C6" t="s">
        <v>75</v>
      </c>
      <c r="D6" s="3">
        <v>25869979</v>
      </c>
      <c r="E6" s="3">
        <v>8969005</v>
      </c>
      <c r="F6" s="3">
        <v>2292673</v>
      </c>
      <c r="G6" s="3">
        <v>14397370</v>
      </c>
      <c r="H6" s="3">
        <v>99808701</v>
      </c>
      <c r="I6" s="3">
        <v>1737629</v>
      </c>
      <c r="J6" s="3">
        <v>667180655</v>
      </c>
      <c r="K6" s="3">
        <v>93325348</v>
      </c>
      <c r="L6" s="3">
        <v>1320735</v>
      </c>
      <c r="M6" s="3">
        <v>23041980</v>
      </c>
      <c r="N6" s="3">
        <v>22893000</v>
      </c>
      <c r="O6" s="3">
        <v>20303952</v>
      </c>
      <c r="P6" s="3">
        <v>191245425</v>
      </c>
      <c r="Q6" s="3">
        <v>1451726</v>
      </c>
      <c r="R6" s="3">
        <v>7232227</v>
      </c>
      <c r="S6" s="3">
        <v>251184514</v>
      </c>
      <c r="T6" s="3">
        <v>26686472</v>
      </c>
      <c r="U6" s="3">
        <v>25899818</v>
      </c>
      <c r="V6" s="3">
        <v>14979276</v>
      </c>
      <c r="W6" s="3">
        <v>240292898</v>
      </c>
      <c r="X6" s="3">
        <v>717310577</v>
      </c>
      <c r="Y6" s="3">
        <v>23762254</v>
      </c>
      <c r="Z6" s="3">
        <v>196775408</v>
      </c>
      <c r="AA6" s="3">
        <v>3518968</v>
      </c>
      <c r="AB6" s="3">
        <v>19998052</v>
      </c>
      <c r="AC6" s="3">
        <v>166695385</v>
      </c>
      <c r="AD6" s="3">
        <v>12741084</v>
      </c>
      <c r="AE6" s="3">
        <v>1553401</v>
      </c>
      <c r="AF6" s="3">
        <v>42315063</v>
      </c>
      <c r="AG6" s="3"/>
      <c r="AH6" s="3">
        <v>2879</v>
      </c>
      <c r="AI6" s="3">
        <v>51426283</v>
      </c>
      <c r="AJ6" s="3">
        <v>1940391</v>
      </c>
      <c r="AK6" s="3">
        <v>13168049</v>
      </c>
      <c r="AL6" s="3">
        <v>4987340</v>
      </c>
      <c r="AM6" s="3">
        <v>4721331</v>
      </c>
      <c r="AN6" s="3">
        <v>833741</v>
      </c>
      <c r="AO6" s="3"/>
    </row>
    <row r="7" spans="1:41" x14ac:dyDescent="0.25">
      <c r="A7">
        <v>2023</v>
      </c>
      <c r="B7" t="s">
        <v>191</v>
      </c>
      <c r="C7" t="s">
        <v>72</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row>
    <row r="8" spans="1:41" x14ac:dyDescent="0.25">
      <c r="A8">
        <v>2023</v>
      </c>
      <c r="B8" t="s">
        <v>191</v>
      </c>
      <c r="C8" t="s">
        <v>73</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row>
    <row r="9" spans="1:41" x14ac:dyDescent="0.25">
      <c r="A9">
        <v>2023</v>
      </c>
      <c r="B9" t="s">
        <v>191</v>
      </c>
      <c r="C9" t="s">
        <v>76</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row>
    <row r="10" spans="1:41" x14ac:dyDescent="0.25">
      <c r="A10">
        <v>2023</v>
      </c>
      <c r="B10" t="s">
        <v>191</v>
      </c>
      <c r="C10" t="s">
        <v>74</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row>
    <row r="11" spans="1:41" x14ac:dyDescent="0.25">
      <c r="A11">
        <v>2023</v>
      </c>
      <c r="B11" t="s">
        <v>191</v>
      </c>
      <c r="C11" t="s">
        <v>75</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row>
    <row r="12" spans="1:41" x14ac:dyDescent="0.25">
      <c r="A12">
        <v>2022</v>
      </c>
      <c r="B12" t="s">
        <v>397</v>
      </c>
      <c r="C12" t="s">
        <v>72</v>
      </c>
      <c r="D12" s="3">
        <v>9550738</v>
      </c>
      <c r="E12" s="3">
        <v>1119192</v>
      </c>
      <c r="F12" s="3">
        <v>139576</v>
      </c>
      <c r="G12" s="3">
        <v>4786076</v>
      </c>
      <c r="H12" s="3">
        <v>5642987</v>
      </c>
      <c r="I12" s="3">
        <v>933805</v>
      </c>
      <c r="J12" s="3">
        <v>473226328</v>
      </c>
      <c r="K12" s="3">
        <v>53318974</v>
      </c>
      <c r="L12" s="3">
        <v>662059</v>
      </c>
      <c r="M12" s="3">
        <v>9720849</v>
      </c>
      <c r="N12" s="3">
        <v>10164266</v>
      </c>
      <c r="O12" s="3">
        <v>8634896</v>
      </c>
      <c r="P12" s="3">
        <v>66292740</v>
      </c>
      <c r="Q12" s="3">
        <v>482503</v>
      </c>
      <c r="R12" s="3">
        <v>877481</v>
      </c>
      <c r="S12" s="3">
        <v>211959094</v>
      </c>
      <c r="T12" s="3">
        <v>19799855</v>
      </c>
      <c r="U12" s="3">
        <v>6299112</v>
      </c>
      <c r="V12" s="3"/>
      <c r="W12" s="3">
        <v>128733397</v>
      </c>
      <c r="X12" s="3">
        <v>9694067</v>
      </c>
      <c r="Y12" s="3">
        <v>4253823</v>
      </c>
      <c r="Z12" s="3">
        <v>10313808</v>
      </c>
      <c r="AA12" s="3">
        <v>718899</v>
      </c>
      <c r="AB12" s="3">
        <v>5182432</v>
      </c>
      <c r="AC12" s="3">
        <v>16756596</v>
      </c>
      <c r="AD12" s="3">
        <v>2735594</v>
      </c>
      <c r="AE12" s="3">
        <v>801748</v>
      </c>
      <c r="AF12" s="3">
        <v>5084626</v>
      </c>
      <c r="AG12" s="3"/>
      <c r="AH12" s="3">
        <v>3717</v>
      </c>
      <c r="AI12" s="3">
        <v>33763586</v>
      </c>
      <c r="AJ12" s="3">
        <v>1431485</v>
      </c>
      <c r="AK12" s="3">
        <v>12577960</v>
      </c>
      <c r="AL12" s="3">
        <v>5555052</v>
      </c>
      <c r="AM12" s="3">
        <v>2658694</v>
      </c>
      <c r="AN12" s="3">
        <v>537108</v>
      </c>
    </row>
    <row r="13" spans="1:41" x14ac:dyDescent="0.25">
      <c r="A13">
        <v>2022</v>
      </c>
      <c r="B13" t="s">
        <v>397</v>
      </c>
      <c r="C13" t="s">
        <v>73</v>
      </c>
      <c r="D13" s="3">
        <v>12344579</v>
      </c>
      <c r="E13" s="3">
        <v>6487875</v>
      </c>
      <c r="F13" s="3">
        <v>558797</v>
      </c>
      <c r="G13" s="3">
        <v>7216460</v>
      </c>
      <c r="H13" s="3">
        <v>38010480</v>
      </c>
      <c r="I13" s="3">
        <v>821185</v>
      </c>
      <c r="J13" s="3">
        <v>97206495</v>
      </c>
      <c r="K13" s="3">
        <v>15119280</v>
      </c>
      <c r="L13" s="3">
        <v>593470</v>
      </c>
      <c r="M13" s="3">
        <v>9918773</v>
      </c>
      <c r="N13" s="3">
        <v>5798576</v>
      </c>
      <c r="O13" s="3">
        <v>11361802</v>
      </c>
      <c r="P13" s="3">
        <v>68940037</v>
      </c>
      <c r="Q13" s="3">
        <v>333609</v>
      </c>
      <c r="R13" s="3">
        <v>4710105</v>
      </c>
      <c r="S13" s="3">
        <v>31644427</v>
      </c>
      <c r="T13" s="3">
        <v>4635890</v>
      </c>
      <c r="U13" s="3">
        <v>37607054</v>
      </c>
      <c r="V13" s="3"/>
      <c r="W13" s="3">
        <v>53770527</v>
      </c>
      <c r="X13" s="3">
        <v>14017105</v>
      </c>
      <c r="Y13" s="3">
        <v>18716060</v>
      </c>
      <c r="Z13" s="3">
        <v>179950812</v>
      </c>
      <c r="AA13" s="3">
        <v>3019431</v>
      </c>
      <c r="AB13" s="3">
        <v>16382953</v>
      </c>
      <c r="AC13" s="3">
        <v>16860151</v>
      </c>
      <c r="AD13" s="3">
        <v>9140828</v>
      </c>
      <c r="AE13" s="3">
        <v>721478</v>
      </c>
      <c r="AF13" s="3">
        <v>57387193</v>
      </c>
      <c r="AG13" s="3"/>
      <c r="AH13" s="3">
        <v>266</v>
      </c>
      <c r="AI13" s="3">
        <v>7872235</v>
      </c>
      <c r="AJ13" s="3">
        <v>414854</v>
      </c>
      <c r="AK13" s="3">
        <v>571367</v>
      </c>
      <c r="AL13" s="3">
        <v>20841581</v>
      </c>
      <c r="AM13" s="3">
        <v>1241618</v>
      </c>
      <c r="AN13" s="3">
        <v>320570</v>
      </c>
    </row>
    <row r="14" spans="1:41" x14ac:dyDescent="0.25">
      <c r="A14">
        <v>2022</v>
      </c>
      <c r="B14" t="s">
        <v>397</v>
      </c>
      <c r="C14" t="s">
        <v>76</v>
      </c>
      <c r="D14" s="3" t="s">
        <v>71</v>
      </c>
      <c r="E14" s="3" t="s">
        <v>71</v>
      </c>
      <c r="F14" s="3" t="s">
        <v>71</v>
      </c>
      <c r="G14" s="3" t="s">
        <v>71</v>
      </c>
      <c r="H14" s="3">
        <v>190</v>
      </c>
      <c r="I14" s="3">
        <v>107</v>
      </c>
      <c r="J14" s="3" t="s">
        <v>71</v>
      </c>
      <c r="K14" s="3" t="s">
        <v>71</v>
      </c>
      <c r="L14" s="3" t="s">
        <v>71</v>
      </c>
      <c r="M14" s="3" t="s">
        <v>71</v>
      </c>
      <c r="N14" s="3">
        <v>809820</v>
      </c>
      <c r="O14" s="3">
        <v>23283</v>
      </c>
      <c r="P14" s="3" t="s">
        <v>71</v>
      </c>
      <c r="Q14" s="3" t="s">
        <v>71</v>
      </c>
      <c r="R14" s="3" t="s">
        <v>71</v>
      </c>
      <c r="S14" s="3" t="s">
        <v>71</v>
      </c>
      <c r="T14" s="3" t="s">
        <v>71</v>
      </c>
      <c r="U14" s="3">
        <v>9724</v>
      </c>
      <c r="V14" s="3"/>
      <c r="W14" s="3">
        <v>42</v>
      </c>
      <c r="X14" s="3" t="s">
        <v>71</v>
      </c>
      <c r="Y14" s="3" t="s">
        <v>71</v>
      </c>
      <c r="Z14" s="3">
        <v>388430</v>
      </c>
      <c r="AA14" s="3">
        <v>3580</v>
      </c>
      <c r="AB14" s="3">
        <v>4915</v>
      </c>
      <c r="AC14" s="3">
        <v>7888</v>
      </c>
      <c r="AD14" s="3">
        <v>8</v>
      </c>
      <c r="AE14" s="3" t="s">
        <v>71</v>
      </c>
      <c r="AF14" s="3" t="s">
        <v>71</v>
      </c>
      <c r="AG14" s="3"/>
      <c r="AH14" s="3" t="s">
        <v>71</v>
      </c>
      <c r="AI14" s="3" t="s">
        <v>71</v>
      </c>
      <c r="AJ14" s="3">
        <v>13</v>
      </c>
      <c r="AK14" s="3" t="s">
        <v>71</v>
      </c>
      <c r="AL14" s="3" t="s">
        <v>71</v>
      </c>
      <c r="AM14" s="3" t="s">
        <v>71</v>
      </c>
      <c r="AN14" s="3">
        <v>10</v>
      </c>
    </row>
    <row r="15" spans="1:41" x14ac:dyDescent="0.25">
      <c r="A15">
        <v>2022</v>
      </c>
      <c r="B15" t="s">
        <v>397</v>
      </c>
      <c r="C15" t="s">
        <v>74</v>
      </c>
      <c r="D15" s="3">
        <v>1880830</v>
      </c>
      <c r="E15" s="3">
        <v>574966</v>
      </c>
      <c r="F15" s="3">
        <v>3662</v>
      </c>
      <c r="G15" s="3">
        <v>420813</v>
      </c>
      <c r="H15" s="3">
        <v>25923381</v>
      </c>
      <c r="I15" s="3">
        <v>292857</v>
      </c>
      <c r="J15" s="3">
        <v>19706156</v>
      </c>
      <c r="K15" s="3">
        <v>2761087</v>
      </c>
      <c r="L15" s="3" t="s">
        <v>71</v>
      </c>
      <c r="M15" s="3">
        <v>5655967</v>
      </c>
      <c r="N15" s="3">
        <v>4466951</v>
      </c>
      <c r="O15" s="3">
        <v>809946</v>
      </c>
      <c r="P15" s="3">
        <v>22309448</v>
      </c>
      <c r="Q15" s="3">
        <v>38950</v>
      </c>
      <c r="R15" s="3">
        <v>1856092</v>
      </c>
      <c r="S15" s="3">
        <v>4927328</v>
      </c>
      <c r="T15" s="3">
        <v>389836</v>
      </c>
      <c r="U15" s="3">
        <v>448791</v>
      </c>
      <c r="V15" s="3"/>
      <c r="W15" s="3">
        <v>39102073</v>
      </c>
      <c r="X15" s="3">
        <v>661525914</v>
      </c>
      <c r="Y15" s="3">
        <v>1085975</v>
      </c>
      <c r="Z15" s="3">
        <v>503943</v>
      </c>
      <c r="AA15" s="3" t="s">
        <v>71</v>
      </c>
      <c r="AB15" s="3">
        <v>967888</v>
      </c>
      <c r="AC15" s="3">
        <v>117138440</v>
      </c>
      <c r="AD15" s="3">
        <v>1739552</v>
      </c>
      <c r="AE15" s="3">
        <v>315388</v>
      </c>
      <c r="AF15" s="3">
        <v>494052</v>
      </c>
      <c r="AG15" s="3"/>
      <c r="AH15" s="3" t="s">
        <v>71</v>
      </c>
      <c r="AI15" s="3">
        <v>2095697</v>
      </c>
      <c r="AJ15" s="3">
        <v>20326</v>
      </c>
      <c r="AK15" s="3">
        <v>643710</v>
      </c>
      <c r="AL15" s="3">
        <v>101056</v>
      </c>
      <c r="AM15" s="3" t="s">
        <v>71</v>
      </c>
      <c r="AN15" s="3">
        <v>2350</v>
      </c>
    </row>
    <row r="16" spans="1:41" x14ac:dyDescent="0.25">
      <c r="A16">
        <v>2022</v>
      </c>
      <c r="B16" t="s">
        <v>397</v>
      </c>
      <c r="C16" t="s">
        <v>75</v>
      </c>
      <c r="D16" s="3">
        <v>23776246</v>
      </c>
      <c r="E16" s="3">
        <v>8182033</v>
      </c>
      <c r="F16" s="3">
        <v>702035</v>
      </c>
      <c r="G16" s="3">
        <v>12423349</v>
      </c>
      <c r="H16" s="3">
        <v>69577038</v>
      </c>
      <c r="I16" s="3">
        <v>2047954</v>
      </c>
      <c r="J16" s="3">
        <v>590138979</v>
      </c>
      <c r="K16" s="3">
        <v>71199341</v>
      </c>
      <c r="L16" s="3">
        <v>1255529</v>
      </c>
      <c r="M16" s="3">
        <v>25295589</v>
      </c>
      <c r="N16" s="3">
        <v>21239613</v>
      </c>
      <c r="O16" s="3">
        <v>20829927</v>
      </c>
      <c r="P16" s="3">
        <v>157542225</v>
      </c>
      <c r="Q16" s="3">
        <v>855062</v>
      </c>
      <c r="R16" s="3">
        <v>7443678</v>
      </c>
      <c r="S16" s="3">
        <v>248530849</v>
      </c>
      <c r="T16" s="3">
        <v>24825581</v>
      </c>
      <c r="U16" s="3">
        <v>44364681</v>
      </c>
      <c r="V16" s="3"/>
      <c r="W16" s="3">
        <v>221606039</v>
      </c>
      <c r="X16" s="3">
        <v>685237086</v>
      </c>
      <c r="Y16" s="3">
        <v>24055858</v>
      </c>
      <c r="Z16" s="3">
        <v>191156993</v>
      </c>
      <c r="AA16" s="3">
        <v>3741910</v>
      </c>
      <c r="AB16" s="3">
        <v>22538188</v>
      </c>
      <c r="AC16" s="3">
        <v>150763075</v>
      </c>
      <c r="AD16" s="3">
        <v>13615982</v>
      </c>
      <c r="AE16" s="3">
        <v>1838614</v>
      </c>
      <c r="AF16" s="3">
        <v>62965871</v>
      </c>
      <c r="AG16" s="3"/>
      <c r="AH16" s="3">
        <v>3983</v>
      </c>
      <c r="AI16" s="3">
        <v>43731518</v>
      </c>
      <c r="AJ16" s="3">
        <v>1866678</v>
      </c>
      <c r="AK16" s="3">
        <v>13793037</v>
      </c>
      <c r="AL16" s="3">
        <v>26497689</v>
      </c>
      <c r="AM16" s="3">
        <v>3900312</v>
      </c>
      <c r="AN16" s="3">
        <v>860038</v>
      </c>
      <c r="AO16" s="3"/>
    </row>
    <row r="17" spans="1:40" x14ac:dyDescent="0.25">
      <c r="A17">
        <v>2022</v>
      </c>
      <c r="B17" t="s">
        <v>191</v>
      </c>
      <c r="C17" t="s">
        <v>72</v>
      </c>
      <c r="D17" s="3">
        <v>9946334</v>
      </c>
      <c r="E17" s="3">
        <v>1119192</v>
      </c>
      <c r="F17" s="3">
        <v>139576</v>
      </c>
      <c r="G17" s="3">
        <v>4786076</v>
      </c>
      <c r="H17" s="3">
        <v>5642987</v>
      </c>
      <c r="I17" s="3">
        <v>933805</v>
      </c>
      <c r="J17" s="3">
        <v>473226328</v>
      </c>
      <c r="K17" s="3">
        <v>54458142</v>
      </c>
      <c r="L17" s="3">
        <v>662059</v>
      </c>
      <c r="M17" s="3">
        <v>9720849</v>
      </c>
      <c r="N17" s="3">
        <v>10164266</v>
      </c>
      <c r="O17" s="3">
        <v>8937118</v>
      </c>
      <c r="P17" s="3">
        <v>70912516</v>
      </c>
      <c r="Q17" s="3">
        <v>482503</v>
      </c>
      <c r="R17" s="3">
        <v>877481</v>
      </c>
      <c r="S17" s="3">
        <v>211959094</v>
      </c>
      <c r="T17" s="3">
        <v>19799855</v>
      </c>
      <c r="U17" s="3">
        <v>6299112</v>
      </c>
      <c r="V17" s="3"/>
      <c r="W17" s="3">
        <v>128733397</v>
      </c>
      <c r="X17" s="3">
        <v>9694067</v>
      </c>
      <c r="Y17" s="3">
        <v>4253823</v>
      </c>
      <c r="Z17" s="3">
        <v>10313808</v>
      </c>
      <c r="AA17" s="3">
        <v>718899</v>
      </c>
      <c r="AB17" s="3">
        <v>5182432</v>
      </c>
      <c r="AC17" s="3">
        <v>16756596</v>
      </c>
      <c r="AD17" s="3">
        <v>2735594</v>
      </c>
      <c r="AE17" s="3">
        <v>801748</v>
      </c>
      <c r="AF17" s="3">
        <v>5084626</v>
      </c>
      <c r="AG17" s="3"/>
      <c r="AH17" s="3">
        <v>3717</v>
      </c>
      <c r="AI17" s="3">
        <v>35183049</v>
      </c>
      <c r="AJ17" s="3">
        <v>1431485</v>
      </c>
      <c r="AK17" s="3">
        <v>12577960</v>
      </c>
      <c r="AL17" s="3">
        <v>5555052</v>
      </c>
      <c r="AM17" s="3">
        <v>3472595</v>
      </c>
      <c r="AN17" s="3">
        <v>537108</v>
      </c>
    </row>
    <row r="18" spans="1:40" x14ac:dyDescent="0.25">
      <c r="A18">
        <v>2022</v>
      </c>
      <c r="B18" t="s">
        <v>191</v>
      </c>
      <c r="C18" t="s">
        <v>73</v>
      </c>
      <c r="D18" s="3">
        <v>16709082</v>
      </c>
      <c r="E18" s="3">
        <v>6487875</v>
      </c>
      <c r="F18" s="3">
        <v>558797</v>
      </c>
      <c r="G18" s="3">
        <v>4816460</v>
      </c>
      <c r="H18" s="3">
        <v>37052017</v>
      </c>
      <c r="I18" s="3">
        <v>821185</v>
      </c>
      <c r="J18" s="3">
        <v>98899210</v>
      </c>
      <c r="K18" s="3">
        <v>36107180</v>
      </c>
      <c r="L18" s="3">
        <v>655720</v>
      </c>
      <c r="M18" s="3">
        <v>10253715</v>
      </c>
      <c r="N18" s="3">
        <v>6028703</v>
      </c>
      <c r="O18" s="3">
        <v>11759310</v>
      </c>
      <c r="P18" s="3">
        <v>86013283</v>
      </c>
      <c r="Q18" s="3">
        <v>420898</v>
      </c>
      <c r="R18" s="3">
        <v>4714824</v>
      </c>
      <c r="S18" s="3">
        <v>31696392</v>
      </c>
      <c r="T18" s="3">
        <v>4699853</v>
      </c>
      <c r="U18" s="3">
        <v>43953554</v>
      </c>
      <c r="V18" s="3"/>
      <c r="W18" s="3">
        <v>54158752</v>
      </c>
      <c r="X18" s="3">
        <v>5350104</v>
      </c>
      <c r="Y18" s="3">
        <v>18843600</v>
      </c>
      <c r="Z18" s="3">
        <v>193154565</v>
      </c>
      <c r="AA18" s="3">
        <v>1967612</v>
      </c>
      <c r="AB18" s="3">
        <v>15809753</v>
      </c>
      <c r="AC18" s="3">
        <v>28871872</v>
      </c>
      <c r="AD18" s="3">
        <v>9140828</v>
      </c>
      <c r="AE18" s="3">
        <v>721478</v>
      </c>
      <c r="AF18" s="3">
        <v>39381699</v>
      </c>
      <c r="AG18" s="3"/>
      <c r="AH18" s="3">
        <v>266</v>
      </c>
      <c r="AI18" s="3">
        <v>8400589</v>
      </c>
      <c r="AJ18" s="3">
        <v>414854</v>
      </c>
      <c r="AK18" s="3">
        <v>619767</v>
      </c>
      <c r="AL18" s="3">
        <v>21041581</v>
      </c>
      <c r="AM18" s="3">
        <v>1241618</v>
      </c>
      <c r="AN18" s="3">
        <v>390829</v>
      </c>
    </row>
    <row r="19" spans="1:40" x14ac:dyDescent="0.25">
      <c r="A19">
        <v>2022</v>
      </c>
      <c r="B19" t="s">
        <v>191</v>
      </c>
      <c r="C19" t="s">
        <v>76</v>
      </c>
      <c r="D19" s="3" t="s">
        <v>71</v>
      </c>
      <c r="E19" s="3" t="s">
        <v>71</v>
      </c>
      <c r="F19" s="3" t="s">
        <v>71</v>
      </c>
      <c r="G19" s="3" t="s">
        <v>71</v>
      </c>
      <c r="H19" s="3">
        <v>190</v>
      </c>
      <c r="I19" s="3">
        <v>107</v>
      </c>
      <c r="J19" s="3" t="s">
        <v>71</v>
      </c>
      <c r="K19" s="3" t="s">
        <v>71</v>
      </c>
      <c r="L19" s="3" t="s">
        <v>71</v>
      </c>
      <c r="M19" s="3" t="s">
        <v>71</v>
      </c>
      <c r="N19" s="3">
        <v>809820</v>
      </c>
      <c r="O19" s="3">
        <v>24951</v>
      </c>
      <c r="P19" s="3" t="s">
        <v>71</v>
      </c>
      <c r="Q19" s="3" t="s">
        <v>71</v>
      </c>
      <c r="R19" s="3" t="s">
        <v>71</v>
      </c>
      <c r="S19" s="3" t="s">
        <v>71</v>
      </c>
      <c r="T19" s="3" t="s">
        <v>71</v>
      </c>
      <c r="U19" s="3">
        <v>9724</v>
      </c>
      <c r="V19" s="3"/>
      <c r="W19" s="3">
        <v>42</v>
      </c>
      <c r="X19" s="3" t="s">
        <v>71</v>
      </c>
      <c r="Y19" s="3" t="s">
        <v>71</v>
      </c>
      <c r="Z19" s="3">
        <v>388430</v>
      </c>
      <c r="AA19" s="3">
        <v>3580</v>
      </c>
      <c r="AB19" s="3">
        <v>4915</v>
      </c>
      <c r="AC19" s="3">
        <v>7888</v>
      </c>
      <c r="AD19" s="3">
        <v>8</v>
      </c>
      <c r="AE19" s="3" t="s">
        <v>71</v>
      </c>
      <c r="AF19" s="3" t="s">
        <v>71</v>
      </c>
      <c r="AG19" s="3"/>
      <c r="AH19" s="3" t="s">
        <v>71</v>
      </c>
      <c r="AI19" s="3" t="s">
        <v>71</v>
      </c>
      <c r="AJ19" s="3">
        <v>13</v>
      </c>
      <c r="AK19" s="3" t="s">
        <v>71</v>
      </c>
      <c r="AL19" s="3" t="s">
        <v>71</v>
      </c>
      <c r="AM19" s="3" t="s">
        <v>71</v>
      </c>
      <c r="AN19" s="3">
        <v>10</v>
      </c>
    </row>
    <row r="20" spans="1:40" x14ac:dyDescent="0.25">
      <c r="A20">
        <v>2022</v>
      </c>
      <c r="B20" t="s">
        <v>191</v>
      </c>
      <c r="C20" t="s">
        <v>74</v>
      </c>
      <c r="D20" s="3">
        <v>3975830</v>
      </c>
      <c r="E20" s="3">
        <v>574966</v>
      </c>
      <c r="F20" s="3">
        <v>3662</v>
      </c>
      <c r="G20" s="3">
        <v>420813</v>
      </c>
      <c r="H20" s="3">
        <v>25879628</v>
      </c>
      <c r="I20" s="3">
        <v>292857</v>
      </c>
      <c r="J20" s="3">
        <v>20570243</v>
      </c>
      <c r="K20" s="3">
        <v>13612110</v>
      </c>
      <c r="L20" s="3" t="s">
        <v>71</v>
      </c>
      <c r="M20" s="3">
        <v>5479025</v>
      </c>
      <c r="N20" s="3">
        <v>3293545</v>
      </c>
      <c r="O20" s="3">
        <v>980291</v>
      </c>
      <c r="P20" s="3">
        <v>26961431</v>
      </c>
      <c r="Q20" s="3">
        <v>38950</v>
      </c>
      <c r="R20" s="3">
        <v>1989622</v>
      </c>
      <c r="S20" s="3">
        <v>5793395</v>
      </c>
      <c r="T20" s="3">
        <v>747481</v>
      </c>
      <c r="U20" s="3">
        <v>498791</v>
      </c>
      <c r="V20" s="3"/>
      <c r="W20" s="3">
        <v>37595547</v>
      </c>
      <c r="X20" s="3">
        <v>770681351</v>
      </c>
      <c r="Y20" s="3">
        <v>887759</v>
      </c>
      <c r="Z20" s="3">
        <v>901863</v>
      </c>
      <c r="AA20" s="3">
        <v>51819</v>
      </c>
      <c r="AB20" s="3">
        <v>946788</v>
      </c>
      <c r="AC20" s="3">
        <v>29611376</v>
      </c>
      <c r="AD20" s="3">
        <v>1739552</v>
      </c>
      <c r="AE20" s="3">
        <v>423488</v>
      </c>
      <c r="AF20" s="3">
        <v>837473</v>
      </c>
      <c r="AG20" s="3"/>
      <c r="AH20" s="3" t="s">
        <v>71</v>
      </c>
      <c r="AI20" s="3">
        <v>2151380</v>
      </c>
      <c r="AJ20" s="3">
        <v>20326</v>
      </c>
      <c r="AK20" s="3">
        <v>793710</v>
      </c>
      <c r="AL20" s="3">
        <v>101056</v>
      </c>
      <c r="AM20" s="3" t="s">
        <v>71</v>
      </c>
      <c r="AN20" s="3">
        <v>29543</v>
      </c>
    </row>
    <row r="21" spans="1:40" x14ac:dyDescent="0.25">
      <c r="A21">
        <v>2022</v>
      </c>
      <c r="B21" t="s">
        <v>191</v>
      </c>
      <c r="C21" t="s">
        <v>75</v>
      </c>
      <c r="D21" s="3">
        <v>30631246</v>
      </c>
      <c r="E21" s="3">
        <v>8182033</v>
      </c>
      <c r="F21" s="3">
        <v>702035</v>
      </c>
      <c r="G21" s="3">
        <v>10023349</v>
      </c>
      <c r="H21" s="3">
        <v>68574822</v>
      </c>
      <c r="I21" s="3">
        <v>2047954</v>
      </c>
      <c r="J21" s="3">
        <v>592695781</v>
      </c>
      <c r="K21" s="3">
        <v>104177432</v>
      </c>
      <c r="L21" s="3">
        <v>1317779</v>
      </c>
      <c r="M21" s="3">
        <v>25453589</v>
      </c>
      <c r="N21" s="3">
        <v>20296334</v>
      </c>
      <c r="O21" s="3">
        <v>21701670</v>
      </c>
      <c r="P21" s="3">
        <v>183887230</v>
      </c>
      <c r="Q21" s="3">
        <v>942351</v>
      </c>
      <c r="R21" s="3">
        <v>7581927</v>
      </c>
      <c r="S21" s="3">
        <v>249448881</v>
      </c>
      <c r="T21" s="3">
        <v>25247189</v>
      </c>
      <c r="U21" s="3">
        <v>50761181</v>
      </c>
      <c r="V21" s="3"/>
      <c r="W21" s="3">
        <v>220487738</v>
      </c>
      <c r="X21" s="3">
        <v>785725522</v>
      </c>
      <c r="Y21" s="3">
        <v>23985182</v>
      </c>
      <c r="Z21" s="3">
        <v>204758666</v>
      </c>
      <c r="AA21" s="3">
        <v>2741910</v>
      </c>
      <c r="AB21" s="3">
        <v>21943888</v>
      </c>
      <c r="AC21" s="3">
        <v>75247732</v>
      </c>
      <c r="AD21" s="3">
        <v>13615982</v>
      </c>
      <c r="AE21" s="3">
        <v>1946714</v>
      </c>
      <c r="AF21" s="3">
        <v>45303798</v>
      </c>
      <c r="AG21" s="3"/>
      <c r="AH21" s="3">
        <v>3983</v>
      </c>
      <c r="AI21" s="3">
        <v>45735018</v>
      </c>
      <c r="AJ21" s="3">
        <v>1866678</v>
      </c>
      <c r="AK21" s="3">
        <v>13991437</v>
      </c>
      <c r="AL21" s="3">
        <v>26697689</v>
      </c>
      <c r="AM21" s="3">
        <v>4714213</v>
      </c>
      <c r="AN21" s="3">
        <v>957490</v>
      </c>
    </row>
    <row r="22" spans="1:40" x14ac:dyDescent="0.25">
      <c r="A22" t="s">
        <v>1097</v>
      </c>
      <c r="B22" t="s">
        <v>77</v>
      </c>
      <c r="C22" t="s">
        <v>72</v>
      </c>
      <c r="D22" s="3">
        <v>10814786</v>
      </c>
      <c r="E22" s="3">
        <v>1119192</v>
      </c>
      <c r="F22" s="3">
        <v>139576</v>
      </c>
      <c r="G22" s="3">
        <v>4786076</v>
      </c>
      <c r="H22" s="3">
        <v>5642987</v>
      </c>
      <c r="I22" s="3">
        <v>933805</v>
      </c>
      <c r="J22" s="3">
        <v>473226328</v>
      </c>
      <c r="K22" s="3">
        <v>54458142</v>
      </c>
      <c r="L22" s="3">
        <v>662059</v>
      </c>
      <c r="M22" s="3">
        <v>9720849</v>
      </c>
      <c r="N22" s="3">
        <v>10164266</v>
      </c>
      <c r="O22" s="3">
        <v>8937118</v>
      </c>
      <c r="P22" s="3">
        <v>70912516</v>
      </c>
      <c r="Q22" s="3">
        <v>482503</v>
      </c>
      <c r="R22" s="3">
        <v>877481</v>
      </c>
      <c r="S22" s="3">
        <v>211959094</v>
      </c>
      <c r="T22" s="3">
        <v>19799855</v>
      </c>
      <c r="U22" s="3">
        <v>6299112</v>
      </c>
      <c r="W22" s="3">
        <v>128733397</v>
      </c>
      <c r="X22" s="3">
        <v>9694067</v>
      </c>
      <c r="Y22" s="3">
        <v>4253823</v>
      </c>
      <c r="Z22" s="3">
        <v>10313808</v>
      </c>
      <c r="AA22" s="3">
        <v>718899</v>
      </c>
      <c r="AB22" s="3">
        <v>5182432</v>
      </c>
      <c r="AC22" s="3">
        <v>16756596</v>
      </c>
      <c r="AD22" s="3">
        <v>2735594</v>
      </c>
      <c r="AE22" s="3">
        <v>801748</v>
      </c>
      <c r="AF22" s="3">
        <v>5084626</v>
      </c>
      <c r="AH22" s="3">
        <v>3717</v>
      </c>
      <c r="AI22" s="3">
        <v>35236021</v>
      </c>
      <c r="AJ22" s="3">
        <v>1455317</v>
      </c>
      <c r="AK22" s="3">
        <v>12583275</v>
      </c>
      <c r="AL22" s="3">
        <v>6043674</v>
      </c>
      <c r="AM22" s="3">
        <v>3652700</v>
      </c>
      <c r="AN22" s="3">
        <v>537108</v>
      </c>
    </row>
    <row r="23" spans="1:40" x14ac:dyDescent="0.25">
      <c r="A23" t="s">
        <v>1097</v>
      </c>
      <c r="B23" t="s">
        <v>77</v>
      </c>
      <c r="C23" t="s">
        <v>73</v>
      </c>
      <c r="D23" s="3">
        <v>18249354</v>
      </c>
      <c r="E23" s="3">
        <v>7393506</v>
      </c>
      <c r="F23" s="3">
        <v>584307</v>
      </c>
      <c r="G23" s="3">
        <v>5474035</v>
      </c>
      <c r="H23" s="3">
        <v>38796038</v>
      </c>
      <c r="I23" s="3">
        <v>1191715</v>
      </c>
      <c r="J23" s="3">
        <v>109530757</v>
      </c>
      <c r="K23" s="3">
        <v>39475080</v>
      </c>
      <c r="L23" s="3">
        <v>786623</v>
      </c>
      <c r="M23" s="3">
        <v>10861175</v>
      </c>
      <c r="N23" s="3">
        <v>6634550</v>
      </c>
      <c r="O23" s="3">
        <v>16341062</v>
      </c>
      <c r="P23" s="3">
        <v>93640553</v>
      </c>
      <c r="Q23" s="3">
        <v>458472</v>
      </c>
      <c r="R23" s="3">
        <v>7372680</v>
      </c>
      <c r="S23" s="3">
        <v>35947469</v>
      </c>
      <c r="T23" s="3">
        <v>5429705</v>
      </c>
      <c r="U23" s="3">
        <v>45701913</v>
      </c>
      <c r="W23" s="3">
        <v>57858108</v>
      </c>
      <c r="X23" s="3">
        <v>7011853</v>
      </c>
      <c r="Y23" s="3">
        <v>19561792</v>
      </c>
      <c r="Z23" s="3">
        <v>209138265</v>
      </c>
      <c r="AA23" s="3">
        <v>2588544</v>
      </c>
      <c r="AB23" s="3">
        <v>16703468</v>
      </c>
      <c r="AC23" s="3">
        <v>30286116</v>
      </c>
      <c r="AD23" s="3">
        <v>10588617</v>
      </c>
      <c r="AE23" s="3">
        <v>759360</v>
      </c>
      <c r="AF23" s="3">
        <v>44357987</v>
      </c>
      <c r="AH23" s="3">
        <v>286</v>
      </c>
      <c r="AI23" s="3">
        <v>8770564</v>
      </c>
      <c r="AJ23" s="3">
        <v>429092</v>
      </c>
      <c r="AK23" s="3">
        <v>645166</v>
      </c>
      <c r="AL23" s="3">
        <v>21993512</v>
      </c>
      <c r="AM23" s="3">
        <v>1422736</v>
      </c>
      <c r="AN23" s="3">
        <v>397882</v>
      </c>
    </row>
    <row r="24" spans="1:40" x14ac:dyDescent="0.25">
      <c r="A24" t="s">
        <v>1097</v>
      </c>
      <c r="B24" t="s">
        <v>77</v>
      </c>
      <c r="C24" t="s">
        <v>76</v>
      </c>
      <c r="D24" s="3" t="s">
        <v>71</v>
      </c>
      <c r="E24" s="3" t="s">
        <v>71</v>
      </c>
      <c r="F24" s="3" t="s">
        <v>71</v>
      </c>
      <c r="G24" s="3" t="s">
        <v>71</v>
      </c>
      <c r="H24" s="3">
        <v>303</v>
      </c>
      <c r="I24" s="3">
        <v>214</v>
      </c>
      <c r="J24" s="3" t="s">
        <v>71</v>
      </c>
      <c r="K24" s="3" t="s">
        <v>71</v>
      </c>
      <c r="L24" s="3" t="s">
        <v>71</v>
      </c>
      <c r="M24" s="3" t="s">
        <v>71</v>
      </c>
      <c r="N24" s="3">
        <v>1122123</v>
      </c>
      <c r="O24" s="3">
        <v>41365</v>
      </c>
      <c r="P24" s="3" t="s">
        <v>71</v>
      </c>
      <c r="Q24" s="3" t="s">
        <v>71</v>
      </c>
      <c r="R24" s="3" t="s">
        <v>71</v>
      </c>
      <c r="S24" s="3" t="s">
        <v>71</v>
      </c>
      <c r="T24" s="3" t="s">
        <v>71</v>
      </c>
      <c r="U24" s="3">
        <v>9724</v>
      </c>
      <c r="W24" s="3">
        <v>116</v>
      </c>
      <c r="X24" s="3" t="s">
        <v>71</v>
      </c>
      <c r="Y24" s="3" t="s">
        <v>71</v>
      </c>
      <c r="Z24" s="3">
        <v>388430</v>
      </c>
      <c r="AA24" s="3">
        <v>5194</v>
      </c>
      <c r="AB24" s="3">
        <v>4915</v>
      </c>
      <c r="AC24" s="3">
        <v>8416</v>
      </c>
      <c r="AD24" s="3">
        <v>14</v>
      </c>
      <c r="AE24" s="3" t="s">
        <v>71</v>
      </c>
      <c r="AF24" s="3" t="s">
        <v>71</v>
      </c>
      <c r="AH24" s="3" t="s">
        <v>71</v>
      </c>
      <c r="AI24" s="3" t="s">
        <v>71</v>
      </c>
      <c r="AJ24" s="3">
        <v>17</v>
      </c>
      <c r="AK24" s="3" t="s">
        <v>71</v>
      </c>
      <c r="AL24" s="3" t="s">
        <v>71</v>
      </c>
      <c r="AM24" s="3" t="s">
        <v>71</v>
      </c>
      <c r="AN24" s="3">
        <v>10</v>
      </c>
    </row>
    <row r="25" spans="1:40" x14ac:dyDescent="0.25">
      <c r="A25" t="s">
        <v>1097</v>
      </c>
      <c r="B25" t="s">
        <v>77</v>
      </c>
      <c r="C25" t="s">
        <v>74</v>
      </c>
      <c r="D25" s="3">
        <v>7920288</v>
      </c>
      <c r="E25" s="3">
        <v>1165918</v>
      </c>
      <c r="F25" s="3">
        <v>4225</v>
      </c>
      <c r="G25" s="3">
        <v>433741</v>
      </c>
      <c r="H25" s="3">
        <v>26694663</v>
      </c>
      <c r="I25" s="3">
        <v>375598</v>
      </c>
      <c r="J25" s="3">
        <v>24286916</v>
      </c>
      <c r="K25" s="3">
        <v>18284722</v>
      </c>
      <c r="L25" s="3">
        <v>50985</v>
      </c>
      <c r="M25" s="3">
        <v>5613771</v>
      </c>
      <c r="N25" s="3">
        <v>3885183</v>
      </c>
      <c r="O25" s="3">
        <v>1894696</v>
      </c>
      <c r="P25" s="3">
        <v>28852536</v>
      </c>
      <c r="Q25" s="3">
        <v>39026</v>
      </c>
      <c r="R25" s="3">
        <v>3965193</v>
      </c>
      <c r="S25" s="3">
        <v>9811150</v>
      </c>
      <c r="T25" s="3">
        <v>1082065</v>
      </c>
      <c r="U25" s="3">
        <v>516861</v>
      </c>
      <c r="W25" s="3">
        <v>39292042</v>
      </c>
      <c r="X25" s="3">
        <v>846249610</v>
      </c>
      <c r="Y25" s="3">
        <v>1365138</v>
      </c>
      <c r="Z25" s="3">
        <v>1195482</v>
      </c>
      <c r="AA25" s="3">
        <v>161317</v>
      </c>
      <c r="AB25" s="3">
        <v>1980967</v>
      </c>
      <c r="AC25" s="3">
        <v>40418824</v>
      </c>
      <c r="AD25" s="3">
        <v>2967282</v>
      </c>
      <c r="AE25" s="3">
        <v>427967</v>
      </c>
      <c r="AF25" s="3">
        <v>1646299</v>
      </c>
      <c r="AH25" s="3" t="s">
        <v>71</v>
      </c>
      <c r="AI25" s="3">
        <v>2461832</v>
      </c>
      <c r="AJ25" s="3">
        <v>22245</v>
      </c>
      <c r="AK25" s="3">
        <v>863911</v>
      </c>
      <c r="AL25" s="3">
        <v>178957</v>
      </c>
      <c r="AM25" s="3">
        <v>157120</v>
      </c>
      <c r="AN25" s="3">
        <v>36419</v>
      </c>
    </row>
    <row r="26" spans="1:40" x14ac:dyDescent="0.25">
      <c r="A26" t="s">
        <v>1097</v>
      </c>
      <c r="B26" t="s">
        <v>77</v>
      </c>
      <c r="C26" t="s">
        <v>75</v>
      </c>
      <c r="D26" s="3">
        <v>36984428</v>
      </c>
      <c r="E26" s="3">
        <v>9678616</v>
      </c>
      <c r="F26" s="3">
        <v>728108</v>
      </c>
      <c r="G26" s="3">
        <v>10693852</v>
      </c>
      <c r="H26" s="3">
        <v>71133992</v>
      </c>
      <c r="I26" s="3">
        <v>2501332</v>
      </c>
      <c r="J26" s="3">
        <v>607044001</v>
      </c>
      <c r="K26" s="3">
        <v>112217944</v>
      </c>
      <c r="L26" s="3">
        <v>1499667</v>
      </c>
      <c r="M26" s="3">
        <v>26195795</v>
      </c>
      <c r="N26" s="3">
        <v>21806122</v>
      </c>
      <c r="O26" s="3">
        <v>27214241</v>
      </c>
      <c r="P26" s="3">
        <v>193405604</v>
      </c>
      <c r="Q26" s="3">
        <v>980001</v>
      </c>
      <c r="R26" s="3">
        <v>12215354</v>
      </c>
      <c r="S26" s="3">
        <v>257717713</v>
      </c>
      <c r="T26" s="3">
        <v>26311625</v>
      </c>
      <c r="U26" s="3">
        <v>52527609</v>
      </c>
      <c r="W26" s="3">
        <v>225883663</v>
      </c>
      <c r="X26" s="3">
        <v>862955530</v>
      </c>
      <c r="Y26" s="3">
        <v>25180753</v>
      </c>
      <c r="Z26" s="3">
        <v>221035985</v>
      </c>
      <c r="AA26" s="3">
        <v>3473955</v>
      </c>
      <c r="AB26" s="3">
        <v>23871782</v>
      </c>
      <c r="AC26" s="3">
        <v>87469953</v>
      </c>
      <c r="AD26" s="3">
        <v>16291507</v>
      </c>
      <c r="AE26" s="3">
        <v>1989075</v>
      </c>
      <c r="AF26" s="3">
        <v>51088912</v>
      </c>
      <c r="AH26" s="3">
        <v>4003</v>
      </c>
      <c r="AI26" s="3">
        <v>46468416</v>
      </c>
      <c r="AJ26" s="3">
        <v>1906672</v>
      </c>
      <c r="AK26" s="3">
        <v>14092352</v>
      </c>
      <c r="AL26" s="3">
        <v>28216143</v>
      </c>
      <c r="AM26" s="3">
        <v>5232556</v>
      </c>
      <c r="AN26" s="3">
        <v>971420</v>
      </c>
    </row>
    <row r="27" spans="1:40" x14ac:dyDescent="0.25">
      <c r="A27" t="s">
        <v>1097</v>
      </c>
      <c r="B27" t="s">
        <v>78</v>
      </c>
      <c r="C27" t="s">
        <v>72</v>
      </c>
      <c r="D27" s="3">
        <v>620676</v>
      </c>
      <c r="E27" s="3">
        <v>117629</v>
      </c>
      <c r="F27" s="3">
        <v>15497</v>
      </c>
      <c r="G27" s="3">
        <v>460610</v>
      </c>
      <c r="H27" s="3">
        <v>547573</v>
      </c>
      <c r="I27" s="3">
        <v>70558</v>
      </c>
      <c r="J27" s="3">
        <v>54979865</v>
      </c>
      <c r="K27" s="3">
        <v>5051630</v>
      </c>
      <c r="L27" s="3">
        <v>69775</v>
      </c>
      <c r="M27" s="3">
        <v>1249978</v>
      </c>
      <c r="N27" s="3">
        <v>2364809</v>
      </c>
      <c r="O27" s="3">
        <v>365224</v>
      </c>
      <c r="P27" s="3">
        <v>5884366</v>
      </c>
      <c r="Q27" s="3">
        <v>436272</v>
      </c>
      <c r="R27" s="3">
        <v>137278</v>
      </c>
      <c r="S27" s="3">
        <v>63268344</v>
      </c>
      <c r="T27" s="3">
        <v>2618127</v>
      </c>
      <c r="U27" s="3">
        <v>729373</v>
      </c>
      <c r="W27" s="3">
        <v>84459346</v>
      </c>
      <c r="X27" s="3">
        <v>2186546</v>
      </c>
      <c r="Y27" s="3">
        <v>315249</v>
      </c>
      <c r="Z27" s="3">
        <v>254007</v>
      </c>
      <c r="AA27" s="3">
        <v>61509</v>
      </c>
      <c r="AB27" s="3">
        <v>645939</v>
      </c>
      <c r="AC27" s="3">
        <v>2732515</v>
      </c>
      <c r="AD27" s="3">
        <v>618720</v>
      </c>
      <c r="AE27" s="3">
        <v>76381</v>
      </c>
      <c r="AF27" s="3">
        <v>686680</v>
      </c>
      <c r="AH27" s="3">
        <v>307</v>
      </c>
      <c r="AI27" s="3">
        <v>1257652</v>
      </c>
      <c r="AJ27" s="3">
        <v>140635</v>
      </c>
      <c r="AK27" s="3">
        <v>916594</v>
      </c>
      <c r="AL27" s="3">
        <v>269148</v>
      </c>
      <c r="AM27" s="3">
        <v>109950</v>
      </c>
      <c r="AN27" s="3">
        <v>145283</v>
      </c>
    </row>
    <row r="28" spans="1:40" x14ac:dyDescent="0.25">
      <c r="A28" t="s">
        <v>1097</v>
      </c>
      <c r="B28" t="s">
        <v>78</v>
      </c>
      <c r="C28" t="s">
        <v>73</v>
      </c>
      <c r="D28" s="3">
        <v>-4033</v>
      </c>
      <c r="E28" s="3" t="s">
        <v>71</v>
      </c>
      <c r="F28" s="3" t="s">
        <v>71</v>
      </c>
      <c r="G28" s="3">
        <v>1528666</v>
      </c>
      <c r="H28" s="3">
        <v>12772311</v>
      </c>
      <c r="I28" s="3">
        <v>-113037</v>
      </c>
      <c r="J28" s="3">
        <v>2341688</v>
      </c>
      <c r="K28" s="3">
        <v>-66744</v>
      </c>
      <c r="L28" s="3">
        <v>433521</v>
      </c>
      <c r="M28" s="3">
        <v>37575</v>
      </c>
      <c r="N28" s="3">
        <v>28733431</v>
      </c>
      <c r="O28" s="3">
        <v>7851</v>
      </c>
      <c r="P28" s="3">
        <v>43239706</v>
      </c>
      <c r="Q28" s="3" t="s">
        <v>71</v>
      </c>
      <c r="R28" s="3">
        <v>2050655</v>
      </c>
      <c r="S28" s="3">
        <v>394786</v>
      </c>
      <c r="T28" s="3">
        <v>622131</v>
      </c>
      <c r="U28" s="3">
        <v>99043</v>
      </c>
      <c r="W28" s="3">
        <v>3913311</v>
      </c>
      <c r="X28" s="3">
        <v>1774049</v>
      </c>
      <c r="Y28" s="3">
        <v>27700</v>
      </c>
      <c r="Z28" s="3">
        <v>15374670</v>
      </c>
      <c r="AA28" s="3" t="s">
        <v>71</v>
      </c>
      <c r="AB28" s="3">
        <v>1070939</v>
      </c>
      <c r="AC28" s="3">
        <v>5118198</v>
      </c>
      <c r="AD28" s="3">
        <v>-4959</v>
      </c>
      <c r="AE28" s="3">
        <v>-2141</v>
      </c>
      <c r="AF28" s="3">
        <v>1742599</v>
      </c>
      <c r="AH28" s="3" t="s">
        <v>71</v>
      </c>
      <c r="AI28" s="3" t="s">
        <v>71</v>
      </c>
      <c r="AJ28" s="3" t="s">
        <v>71</v>
      </c>
      <c r="AK28" s="3" t="s">
        <v>71</v>
      </c>
      <c r="AL28" s="3">
        <v>-64970</v>
      </c>
      <c r="AM28" s="3" t="s">
        <v>71</v>
      </c>
      <c r="AN28" s="3" t="s">
        <v>71</v>
      </c>
    </row>
    <row r="29" spans="1:40" x14ac:dyDescent="0.25">
      <c r="A29" t="s">
        <v>1097</v>
      </c>
      <c r="B29" t="s">
        <v>78</v>
      </c>
      <c r="C29" t="s">
        <v>76</v>
      </c>
      <c r="D29" s="3" t="s">
        <v>71</v>
      </c>
      <c r="E29" s="3" t="s">
        <v>71</v>
      </c>
      <c r="F29" s="3" t="s">
        <v>71</v>
      </c>
      <c r="G29" s="3" t="s">
        <v>71</v>
      </c>
      <c r="H29" s="3" t="s">
        <v>71</v>
      </c>
      <c r="I29" s="3" t="s">
        <v>71</v>
      </c>
      <c r="J29" s="3" t="s">
        <v>71</v>
      </c>
      <c r="K29" s="3" t="s">
        <v>71</v>
      </c>
      <c r="L29" s="3" t="s">
        <v>71</v>
      </c>
      <c r="M29" s="3" t="s">
        <v>71</v>
      </c>
      <c r="N29" s="3" t="s">
        <v>71</v>
      </c>
      <c r="O29" s="3" t="s">
        <v>71</v>
      </c>
      <c r="P29" s="3" t="s">
        <v>71</v>
      </c>
      <c r="Q29" s="3" t="s">
        <v>71</v>
      </c>
      <c r="R29" s="3" t="s">
        <v>71</v>
      </c>
      <c r="S29" s="3">
        <v>1</v>
      </c>
      <c r="T29" s="3" t="s">
        <v>71</v>
      </c>
      <c r="U29" s="3">
        <v>-8000</v>
      </c>
      <c r="W29" s="3" t="s">
        <v>71</v>
      </c>
      <c r="X29" s="3" t="s">
        <v>71</v>
      </c>
      <c r="Y29" s="3" t="s">
        <v>71</v>
      </c>
      <c r="Z29" s="3">
        <v>-388430</v>
      </c>
      <c r="AA29" s="3" t="s">
        <v>71</v>
      </c>
      <c r="AB29" s="3" t="s">
        <v>71</v>
      </c>
      <c r="AC29" s="3" t="s">
        <v>71</v>
      </c>
      <c r="AD29" s="3" t="s">
        <v>71</v>
      </c>
      <c r="AE29" s="3" t="s">
        <v>71</v>
      </c>
      <c r="AF29" s="3">
        <v>2</v>
      </c>
      <c r="AH29" s="3" t="s">
        <v>71</v>
      </c>
      <c r="AI29" s="3" t="s">
        <v>71</v>
      </c>
      <c r="AJ29" s="3" t="s">
        <v>71</v>
      </c>
      <c r="AK29" s="3" t="s">
        <v>71</v>
      </c>
      <c r="AL29" s="3" t="s">
        <v>71</v>
      </c>
      <c r="AM29" s="3" t="s">
        <v>71</v>
      </c>
      <c r="AN29" s="3" t="s">
        <v>71</v>
      </c>
    </row>
    <row r="30" spans="1:40" x14ac:dyDescent="0.25">
      <c r="A30" t="s">
        <v>1097</v>
      </c>
      <c r="B30" t="s">
        <v>78</v>
      </c>
      <c r="C30" t="s">
        <v>74</v>
      </c>
      <c r="D30" s="3" t="s">
        <v>71</v>
      </c>
      <c r="E30" s="3" t="s">
        <v>71</v>
      </c>
      <c r="F30" s="3" t="s">
        <v>71</v>
      </c>
      <c r="G30" s="3">
        <v>656098</v>
      </c>
      <c r="H30" s="3">
        <v>-3200837</v>
      </c>
      <c r="I30" s="3">
        <v>113037</v>
      </c>
      <c r="J30" s="3">
        <v>-2734400</v>
      </c>
      <c r="K30" s="3">
        <v>70770</v>
      </c>
      <c r="L30" s="3">
        <v>378457</v>
      </c>
      <c r="M30" s="3">
        <v>170798</v>
      </c>
      <c r="N30" s="3">
        <v>130533</v>
      </c>
      <c r="O30" s="3">
        <v>556</v>
      </c>
      <c r="P30" s="3">
        <v>1094165</v>
      </c>
      <c r="Q30" s="3" t="s">
        <v>71</v>
      </c>
      <c r="R30" s="3">
        <v>500000</v>
      </c>
      <c r="S30" s="3">
        <v>1014373</v>
      </c>
      <c r="T30" s="3">
        <v>-32239</v>
      </c>
      <c r="U30" s="3">
        <v>4998</v>
      </c>
      <c r="W30" s="3">
        <v>15930449</v>
      </c>
      <c r="X30" s="3">
        <v>25365621</v>
      </c>
      <c r="Y30" s="3">
        <v>-1654</v>
      </c>
      <c r="Z30" s="3">
        <v>259998</v>
      </c>
      <c r="AA30" s="3" t="s">
        <v>71</v>
      </c>
      <c r="AB30" s="3">
        <v>44710</v>
      </c>
      <c r="AC30" s="3">
        <v>81009756</v>
      </c>
      <c r="AD30" s="3">
        <v>4959</v>
      </c>
      <c r="AE30" s="3">
        <v>4442</v>
      </c>
      <c r="AF30" s="3">
        <v>117653</v>
      </c>
      <c r="AH30" s="3" t="s">
        <v>71</v>
      </c>
      <c r="AI30" s="3" t="s">
        <v>71</v>
      </c>
      <c r="AJ30" s="3" t="s">
        <v>71</v>
      </c>
      <c r="AK30" s="3" t="s">
        <v>71</v>
      </c>
      <c r="AL30" s="3">
        <v>26662</v>
      </c>
      <c r="AM30" s="3" t="s">
        <v>71</v>
      </c>
      <c r="AN30" s="3" t="s">
        <v>71</v>
      </c>
    </row>
    <row r="31" spans="1:40" x14ac:dyDescent="0.25">
      <c r="A31" t="s">
        <v>1097</v>
      </c>
      <c r="B31" t="s">
        <v>78</v>
      </c>
      <c r="C31" t="s">
        <v>75</v>
      </c>
      <c r="D31" s="3">
        <v>616643</v>
      </c>
      <c r="E31" s="3">
        <v>117629</v>
      </c>
      <c r="F31" s="3">
        <v>15497</v>
      </c>
      <c r="G31" s="3">
        <v>2645374</v>
      </c>
      <c r="H31" s="3">
        <v>10119047</v>
      </c>
      <c r="I31" s="3">
        <v>70558</v>
      </c>
      <c r="J31" s="3">
        <v>54587153</v>
      </c>
      <c r="K31" s="3">
        <v>5055655</v>
      </c>
      <c r="L31" s="3">
        <v>881753</v>
      </c>
      <c r="M31" s="3">
        <v>1458351</v>
      </c>
      <c r="N31" s="3">
        <v>31228773</v>
      </c>
      <c r="O31" s="3">
        <v>373631</v>
      </c>
      <c r="P31" s="3">
        <v>50218236</v>
      </c>
      <c r="Q31" s="3">
        <v>436272</v>
      </c>
      <c r="R31" s="3">
        <v>2687933</v>
      </c>
      <c r="S31" s="3">
        <v>64677505</v>
      </c>
      <c r="T31" s="3">
        <v>3208018</v>
      </c>
      <c r="U31" s="3">
        <v>825414</v>
      </c>
      <c r="W31" s="3">
        <v>104303106</v>
      </c>
      <c r="X31" s="3">
        <v>29326215</v>
      </c>
      <c r="Y31" s="3">
        <v>341295</v>
      </c>
      <c r="Z31" s="3">
        <v>15500245</v>
      </c>
      <c r="AA31" s="3">
        <v>61509</v>
      </c>
      <c r="AB31" s="3">
        <v>1761588</v>
      </c>
      <c r="AC31" s="3">
        <v>88860469</v>
      </c>
      <c r="AD31" s="3">
        <v>618720</v>
      </c>
      <c r="AE31" s="3">
        <v>78681</v>
      </c>
      <c r="AF31" s="3">
        <v>2546934</v>
      </c>
      <c r="AH31" s="3">
        <v>307</v>
      </c>
      <c r="AI31" s="3">
        <v>1257652</v>
      </c>
      <c r="AJ31" s="3">
        <v>140635</v>
      </c>
      <c r="AK31" s="3">
        <v>916594</v>
      </c>
      <c r="AL31" s="3">
        <v>230840</v>
      </c>
      <c r="AM31" s="3">
        <v>109950</v>
      </c>
      <c r="AN31" s="3">
        <v>145283</v>
      </c>
    </row>
    <row r="32" spans="1:40" x14ac:dyDescent="0.25">
      <c r="A32" t="s">
        <v>1097</v>
      </c>
      <c r="B32" t="s">
        <v>80</v>
      </c>
      <c r="C32" t="s">
        <v>72</v>
      </c>
      <c r="D32" s="3">
        <v>11435463</v>
      </c>
      <c r="E32" s="3">
        <v>1236821</v>
      </c>
      <c r="F32" s="3">
        <v>155073</v>
      </c>
      <c r="G32" s="3">
        <v>5246686</v>
      </c>
      <c r="H32" s="3">
        <v>6190560</v>
      </c>
      <c r="I32" s="3">
        <v>1004363</v>
      </c>
      <c r="J32" s="3">
        <v>528206193</v>
      </c>
      <c r="K32" s="3">
        <v>59509772</v>
      </c>
      <c r="L32" s="3">
        <v>731834</v>
      </c>
      <c r="M32" s="3">
        <v>10970827</v>
      </c>
      <c r="N32" s="3">
        <v>12529075</v>
      </c>
      <c r="O32" s="3">
        <v>9302342</v>
      </c>
      <c r="P32" s="3">
        <v>76796882</v>
      </c>
      <c r="Q32" s="3">
        <v>918775</v>
      </c>
      <c r="R32" s="3">
        <v>1014759</v>
      </c>
      <c r="S32" s="3">
        <v>275227438</v>
      </c>
      <c r="T32" s="3">
        <v>22417982</v>
      </c>
      <c r="U32" s="3">
        <v>7028485</v>
      </c>
      <c r="W32" s="3">
        <v>213192743</v>
      </c>
      <c r="X32" s="3">
        <v>11880613</v>
      </c>
      <c r="Y32" s="3">
        <v>4569072</v>
      </c>
      <c r="Z32" s="3">
        <v>10567815</v>
      </c>
      <c r="AA32" s="3">
        <v>780408</v>
      </c>
      <c r="AB32" s="3">
        <v>5828371</v>
      </c>
      <c r="AC32" s="3">
        <v>19489111</v>
      </c>
      <c r="AD32" s="3">
        <v>3354314</v>
      </c>
      <c r="AE32" s="3">
        <v>878129</v>
      </c>
      <c r="AF32" s="3">
        <v>5771306</v>
      </c>
      <c r="AH32" s="3">
        <v>4024</v>
      </c>
      <c r="AI32" s="3">
        <v>36493673</v>
      </c>
      <c r="AJ32" s="3">
        <v>1595953</v>
      </c>
      <c r="AK32" s="3">
        <v>13499869</v>
      </c>
      <c r="AL32" s="3">
        <v>6312823</v>
      </c>
      <c r="AM32" s="3">
        <v>3762651</v>
      </c>
      <c r="AN32" s="3">
        <v>682391</v>
      </c>
    </row>
    <row r="33" spans="1:40" x14ac:dyDescent="0.25">
      <c r="A33" t="s">
        <v>1097</v>
      </c>
      <c r="B33" t="s">
        <v>80</v>
      </c>
      <c r="C33" t="s">
        <v>73</v>
      </c>
      <c r="D33" s="3">
        <v>18245321</v>
      </c>
      <c r="E33" s="3">
        <v>7393506</v>
      </c>
      <c r="F33" s="3">
        <v>584307</v>
      </c>
      <c r="G33" s="3">
        <v>7002702</v>
      </c>
      <c r="H33" s="3">
        <v>51568349</v>
      </c>
      <c r="I33" s="3">
        <v>1078678</v>
      </c>
      <c r="J33" s="3">
        <v>111872445</v>
      </c>
      <c r="K33" s="3">
        <v>39408336</v>
      </c>
      <c r="L33" s="3">
        <v>1220144</v>
      </c>
      <c r="M33" s="3">
        <v>10898750</v>
      </c>
      <c r="N33" s="3">
        <v>35367980</v>
      </c>
      <c r="O33" s="3">
        <v>16348913</v>
      </c>
      <c r="P33" s="3">
        <v>136880258</v>
      </c>
      <c r="Q33" s="3">
        <v>458472</v>
      </c>
      <c r="R33" s="3">
        <v>9423335</v>
      </c>
      <c r="S33" s="3">
        <v>36342256</v>
      </c>
      <c r="T33" s="3">
        <v>6051836</v>
      </c>
      <c r="U33" s="3">
        <v>45800955</v>
      </c>
      <c r="W33" s="3">
        <v>61771420</v>
      </c>
      <c r="X33" s="3">
        <v>8785902</v>
      </c>
      <c r="Y33" s="3">
        <v>19589493</v>
      </c>
      <c r="Z33" s="3">
        <v>224512935</v>
      </c>
      <c r="AA33" s="3">
        <v>2588544</v>
      </c>
      <c r="AB33" s="3">
        <v>17774406</v>
      </c>
      <c r="AC33" s="3">
        <v>35404314</v>
      </c>
      <c r="AD33" s="3">
        <v>10583658</v>
      </c>
      <c r="AE33" s="3">
        <v>757218</v>
      </c>
      <c r="AF33" s="3">
        <v>46100585</v>
      </c>
      <c r="AH33" s="3">
        <v>286</v>
      </c>
      <c r="AI33" s="3">
        <v>8770564</v>
      </c>
      <c r="AJ33" s="3">
        <v>429092</v>
      </c>
      <c r="AK33" s="3">
        <v>645166</v>
      </c>
      <c r="AL33" s="3">
        <v>21928542</v>
      </c>
      <c r="AM33" s="3">
        <v>1422736</v>
      </c>
      <c r="AN33" s="3">
        <v>397882</v>
      </c>
    </row>
    <row r="34" spans="1:40" x14ac:dyDescent="0.25">
      <c r="A34" t="s">
        <v>1097</v>
      </c>
      <c r="B34" t="s">
        <v>80</v>
      </c>
      <c r="C34" t="s">
        <v>76</v>
      </c>
      <c r="D34" s="3" t="s">
        <v>71</v>
      </c>
      <c r="E34" s="3" t="s">
        <v>71</v>
      </c>
      <c r="F34" s="3" t="s">
        <v>71</v>
      </c>
      <c r="G34" s="3" t="s">
        <v>71</v>
      </c>
      <c r="H34" s="3">
        <v>303</v>
      </c>
      <c r="I34" s="3">
        <v>214</v>
      </c>
      <c r="J34" s="3" t="s">
        <v>71</v>
      </c>
      <c r="K34" s="3" t="s">
        <v>71</v>
      </c>
      <c r="L34" s="3" t="s">
        <v>71</v>
      </c>
      <c r="M34" s="3" t="s">
        <v>71</v>
      </c>
      <c r="N34" s="3">
        <v>1122123</v>
      </c>
      <c r="O34" s="3">
        <v>41365</v>
      </c>
      <c r="P34" s="3" t="s">
        <v>71</v>
      </c>
      <c r="Q34" s="3" t="s">
        <v>71</v>
      </c>
      <c r="R34" s="3" t="s">
        <v>71</v>
      </c>
      <c r="S34" s="3">
        <v>1</v>
      </c>
      <c r="T34" s="3" t="s">
        <v>71</v>
      </c>
      <c r="U34" s="3">
        <v>1724</v>
      </c>
      <c r="W34" s="3">
        <v>116</v>
      </c>
      <c r="X34" s="3" t="s">
        <v>71</v>
      </c>
      <c r="Y34" s="3" t="s">
        <v>71</v>
      </c>
      <c r="Z34" s="3" t="s">
        <v>71</v>
      </c>
      <c r="AA34" s="3">
        <v>5194</v>
      </c>
      <c r="AB34" s="3">
        <v>4915</v>
      </c>
      <c r="AC34" s="3">
        <v>8416</v>
      </c>
      <c r="AD34" s="3">
        <v>14</v>
      </c>
      <c r="AE34" s="3" t="s">
        <v>71</v>
      </c>
      <c r="AF34" s="3">
        <v>2</v>
      </c>
      <c r="AH34" s="3" t="s">
        <v>71</v>
      </c>
      <c r="AI34" s="3" t="s">
        <v>71</v>
      </c>
      <c r="AJ34" s="3">
        <v>17</v>
      </c>
      <c r="AK34" s="3" t="s">
        <v>71</v>
      </c>
      <c r="AL34" s="3" t="s">
        <v>71</v>
      </c>
      <c r="AM34" s="3" t="s">
        <v>71</v>
      </c>
      <c r="AN34" s="3">
        <v>10</v>
      </c>
    </row>
    <row r="35" spans="1:40" x14ac:dyDescent="0.25">
      <c r="A35" t="s">
        <v>1097</v>
      </c>
      <c r="B35" t="s">
        <v>80</v>
      </c>
      <c r="C35" t="s">
        <v>74</v>
      </c>
      <c r="D35" s="3">
        <v>7920288</v>
      </c>
      <c r="E35" s="3">
        <v>1165918</v>
      </c>
      <c r="F35" s="3">
        <v>4225</v>
      </c>
      <c r="G35" s="3">
        <v>1089838</v>
      </c>
      <c r="H35" s="3">
        <v>23493827</v>
      </c>
      <c r="I35" s="3">
        <v>488635</v>
      </c>
      <c r="J35" s="3">
        <v>21552516</v>
      </c>
      <c r="K35" s="3">
        <v>18355492</v>
      </c>
      <c r="L35" s="3">
        <v>429442</v>
      </c>
      <c r="M35" s="3">
        <v>5784569</v>
      </c>
      <c r="N35" s="3">
        <v>4015716</v>
      </c>
      <c r="O35" s="3">
        <v>1895252</v>
      </c>
      <c r="P35" s="3">
        <v>29946700</v>
      </c>
      <c r="Q35" s="3">
        <v>39026</v>
      </c>
      <c r="R35" s="3">
        <v>4465193</v>
      </c>
      <c r="S35" s="3">
        <v>10825523</v>
      </c>
      <c r="T35" s="3">
        <v>1049825</v>
      </c>
      <c r="U35" s="3">
        <v>521859</v>
      </c>
      <c r="W35" s="3">
        <v>55222491</v>
      </c>
      <c r="X35" s="3">
        <v>871615230</v>
      </c>
      <c r="Y35" s="3">
        <v>1363484</v>
      </c>
      <c r="Z35" s="3">
        <v>1455480</v>
      </c>
      <c r="AA35" s="3">
        <v>161317</v>
      </c>
      <c r="AB35" s="3">
        <v>2025677</v>
      </c>
      <c r="AC35" s="3">
        <v>121428580</v>
      </c>
      <c r="AD35" s="3">
        <v>2972241</v>
      </c>
      <c r="AE35" s="3">
        <v>432409</v>
      </c>
      <c r="AF35" s="3">
        <v>1763952</v>
      </c>
      <c r="AH35" s="3"/>
      <c r="AI35" s="3">
        <v>2461832</v>
      </c>
      <c r="AJ35" s="3">
        <v>22245</v>
      </c>
      <c r="AK35" s="3">
        <v>863911</v>
      </c>
      <c r="AL35" s="3">
        <v>205619</v>
      </c>
      <c r="AM35" s="3">
        <v>157120</v>
      </c>
      <c r="AN35" s="3">
        <v>36419</v>
      </c>
    </row>
    <row r="36" spans="1:40" x14ac:dyDescent="0.25">
      <c r="A36" t="s">
        <v>1097</v>
      </c>
      <c r="B36" t="s">
        <v>80</v>
      </c>
      <c r="C36" t="s">
        <v>75</v>
      </c>
      <c r="D36" s="3">
        <v>37601071</v>
      </c>
      <c r="E36" s="3">
        <v>9796246</v>
      </c>
      <c r="F36" s="3">
        <v>743605</v>
      </c>
      <c r="G36" s="3">
        <v>13339225</v>
      </c>
      <c r="H36" s="3">
        <v>81253039</v>
      </c>
      <c r="I36" s="3">
        <v>2571890</v>
      </c>
      <c r="J36" s="3">
        <v>661631155</v>
      </c>
      <c r="K36" s="3">
        <v>117273600</v>
      </c>
      <c r="L36" s="3">
        <v>2381420</v>
      </c>
      <c r="M36" s="3">
        <v>27654145</v>
      </c>
      <c r="N36" s="3">
        <v>53034895</v>
      </c>
      <c r="O36" s="3">
        <v>27587872</v>
      </c>
      <c r="P36" s="3">
        <v>243623841</v>
      </c>
      <c r="Q36" s="3">
        <v>1416273</v>
      </c>
      <c r="R36" s="3">
        <v>14903287</v>
      </c>
      <c r="S36" s="3">
        <v>322395218</v>
      </c>
      <c r="T36" s="3">
        <v>29519643</v>
      </c>
      <c r="U36" s="3">
        <v>53353023</v>
      </c>
      <c r="W36" s="3">
        <v>330186770</v>
      </c>
      <c r="X36" s="3">
        <v>892281745</v>
      </c>
      <c r="Y36" s="3">
        <v>25522048</v>
      </c>
      <c r="Z36" s="3">
        <v>236536229</v>
      </c>
      <c r="AA36" s="3">
        <v>3535463</v>
      </c>
      <c r="AB36" s="3">
        <v>25633370</v>
      </c>
      <c r="AC36" s="3">
        <v>176330422</v>
      </c>
      <c r="AD36" s="3">
        <v>16910226</v>
      </c>
      <c r="AE36" s="3">
        <v>2067756</v>
      </c>
      <c r="AF36" s="3">
        <v>53635845</v>
      </c>
      <c r="AH36" s="3">
        <v>4310</v>
      </c>
      <c r="AI36" s="3">
        <v>47726069</v>
      </c>
      <c r="AJ36" s="3">
        <v>2047307</v>
      </c>
      <c r="AK36" s="3">
        <v>15008946</v>
      </c>
      <c r="AL36" s="3">
        <v>28446983</v>
      </c>
      <c r="AM36" s="3">
        <v>5342506</v>
      </c>
      <c r="AN36" s="3">
        <v>1116702</v>
      </c>
    </row>
    <row r="37" spans="1:40" x14ac:dyDescent="0.25">
      <c r="A37" t="s">
        <v>1097</v>
      </c>
      <c r="B37" t="s">
        <v>79</v>
      </c>
      <c r="C37" t="s">
        <v>72</v>
      </c>
      <c r="D37" s="3">
        <v>11435463</v>
      </c>
      <c r="E37" s="3">
        <v>1236821</v>
      </c>
      <c r="F37" s="3">
        <v>155073</v>
      </c>
      <c r="G37" s="3">
        <v>5246686</v>
      </c>
      <c r="H37" s="3">
        <v>6190560</v>
      </c>
      <c r="I37" s="3">
        <v>1004363</v>
      </c>
      <c r="J37" s="3">
        <v>514444570</v>
      </c>
      <c r="K37" s="3">
        <v>54203474</v>
      </c>
      <c r="L37" s="3">
        <v>731834</v>
      </c>
      <c r="M37" s="3">
        <v>10953913</v>
      </c>
      <c r="N37" s="3">
        <v>12529075</v>
      </c>
      <c r="O37" s="3">
        <v>9185386</v>
      </c>
      <c r="P37" s="3">
        <v>76796882</v>
      </c>
      <c r="Q37" s="3">
        <v>918775</v>
      </c>
      <c r="R37" s="3">
        <v>1014759</v>
      </c>
      <c r="S37" s="3">
        <v>265621343</v>
      </c>
      <c r="T37" s="3">
        <v>21879102</v>
      </c>
      <c r="U37" s="3">
        <v>7028485</v>
      </c>
      <c r="W37" s="3">
        <v>211726421</v>
      </c>
      <c r="X37" s="3">
        <v>11880613</v>
      </c>
      <c r="Y37" s="3">
        <v>4415057</v>
      </c>
      <c r="Z37" s="3">
        <v>10567815</v>
      </c>
      <c r="AA37" s="3">
        <v>780408</v>
      </c>
      <c r="AB37" s="3">
        <v>5713200</v>
      </c>
      <c r="AC37" s="3">
        <v>19489111</v>
      </c>
      <c r="AD37" s="3">
        <v>3354314</v>
      </c>
      <c r="AE37" s="3">
        <v>878129</v>
      </c>
      <c r="AF37" s="3">
        <v>5771306</v>
      </c>
      <c r="AG37" s="3"/>
      <c r="AH37" s="3">
        <v>4024</v>
      </c>
      <c r="AI37" s="3">
        <v>36493673</v>
      </c>
      <c r="AJ37" s="3">
        <v>1595953</v>
      </c>
      <c r="AK37" s="3">
        <v>13499869</v>
      </c>
      <c r="AL37" s="3">
        <v>6312823</v>
      </c>
      <c r="AM37" s="3">
        <v>3762651</v>
      </c>
      <c r="AN37" s="3">
        <v>682391</v>
      </c>
    </row>
    <row r="38" spans="1:40" x14ac:dyDescent="0.25">
      <c r="A38" t="s">
        <v>1097</v>
      </c>
      <c r="B38" t="s">
        <v>79</v>
      </c>
      <c r="C38" t="s">
        <v>73</v>
      </c>
      <c r="D38" s="3">
        <v>18245321</v>
      </c>
      <c r="E38" s="3">
        <v>6268506</v>
      </c>
      <c r="F38" s="3">
        <v>584307</v>
      </c>
      <c r="G38" s="3">
        <v>6997275</v>
      </c>
      <c r="H38" s="3">
        <v>51127028</v>
      </c>
      <c r="I38" s="3">
        <v>1078678</v>
      </c>
      <c r="J38" s="3">
        <v>110454821</v>
      </c>
      <c r="K38" s="3">
        <v>25840594</v>
      </c>
      <c r="L38" s="3">
        <v>1220144</v>
      </c>
      <c r="M38" s="3">
        <v>10898750</v>
      </c>
      <c r="N38" s="3">
        <v>35367980</v>
      </c>
      <c r="O38" s="3">
        <v>13206028</v>
      </c>
      <c r="P38" s="3">
        <v>133578392</v>
      </c>
      <c r="Q38" s="3">
        <v>408472</v>
      </c>
      <c r="R38" s="3">
        <v>9122204</v>
      </c>
      <c r="S38" s="3">
        <v>34337567</v>
      </c>
      <c r="T38" s="3">
        <v>6051836</v>
      </c>
      <c r="U38" s="3">
        <v>45800955</v>
      </c>
      <c r="W38" s="3">
        <v>61771419</v>
      </c>
      <c r="X38" s="3">
        <v>8785902</v>
      </c>
      <c r="Y38" s="3">
        <v>19567793</v>
      </c>
      <c r="Z38" s="3">
        <v>224502935</v>
      </c>
      <c r="AA38" s="3">
        <v>2504684</v>
      </c>
      <c r="AB38" s="3">
        <v>17734406</v>
      </c>
      <c r="AC38" s="3">
        <v>34990019</v>
      </c>
      <c r="AD38" s="3">
        <v>10383658</v>
      </c>
      <c r="AE38" s="3">
        <v>757218</v>
      </c>
      <c r="AF38" s="3">
        <v>45218032</v>
      </c>
      <c r="AG38" s="3"/>
      <c r="AH38" s="3">
        <v>286</v>
      </c>
      <c r="AI38" s="3">
        <v>8770564</v>
      </c>
      <c r="AJ38" s="3">
        <v>429092</v>
      </c>
      <c r="AK38" s="3">
        <v>645166</v>
      </c>
      <c r="AL38" s="3">
        <v>21928542</v>
      </c>
      <c r="AM38" s="3">
        <v>1422736</v>
      </c>
      <c r="AN38" s="3">
        <v>397882</v>
      </c>
    </row>
    <row r="39" spans="1:40" x14ac:dyDescent="0.25">
      <c r="A39" t="s">
        <v>1097</v>
      </c>
      <c r="B39" t="s">
        <v>79</v>
      </c>
      <c r="C39" t="s">
        <v>76</v>
      </c>
      <c r="D39" s="3" t="s">
        <v>71</v>
      </c>
      <c r="E39" s="3" t="s">
        <v>71</v>
      </c>
      <c r="F39" s="3" t="s">
        <v>71</v>
      </c>
      <c r="G39" s="3" t="s">
        <v>71</v>
      </c>
      <c r="H39" s="3">
        <v>303</v>
      </c>
      <c r="I39" s="3">
        <v>214</v>
      </c>
      <c r="J39" s="3" t="s">
        <v>71</v>
      </c>
      <c r="K39" s="3" t="s">
        <v>71</v>
      </c>
      <c r="L39" s="3" t="s">
        <v>71</v>
      </c>
      <c r="M39" s="3" t="s">
        <v>71</v>
      </c>
      <c r="N39" s="3">
        <v>1122123</v>
      </c>
      <c r="O39" s="3">
        <v>40411</v>
      </c>
      <c r="P39" s="3" t="s">
        <v>71</v>
      </c>
      <c r="Q39" s="3" t="s">
        <v>71</v>
      </c>
      <c r="R39" s="3" t="s">
        <v>71</v>
      </c>
      <c r="S39" s="3">
        <v>1</v>
      </c>
      <c r="T39" s="3" t="s">
        <v>71</v>
      </c>
      <c r="U39" s="3">
        <v>1724</v>
      </c>
      <c r="W39" s="3">
        <v>116</v>
      </c>
      <c r="X39" s="3" t="s">
        <v>71</v>
      </c>
      <c r="Y39" s="3" t="s">
        <v>71</v>
      </c>
      <c r="Z39" s="3" t="s">
        <v>71</v>
      </c>
      <c r="AA39" s="3">
        <v>5194</v>
      </c>
      <c r="AB39" s="3">
        <v>4915</v>
      </c>
      <c r="AC39" s="3">
        <v>8416</v>
      </c>
      <c r="AD39" s="3">
        <v>14</v>
      </c>
      <c r="AE39" s="3" t="s">
        <v>71</v>
      </c>
      <c r="AF39" s="3">
        <v>2</v>
      </c>
      <c r="AG39" s="3"/>
      <c r="AH39" s="3" t="s">
        <v>71</v>
      </c>
      <c r="AI39" s="3" t="s">
        <v>71</v>
      </c>
      <c r="AJ39" s="3">
        <v>17</v>
      </c>
      <c r="AK39" s="3" t="s">
        <v>71</v>
      </c>
      <c r="AL39" s="3" t="s">
        <v>71</v>
      </c>
      <c r="AM39" s="3" t="s">
        <v>71</v>
      </c>
      <c r="AN39" s="3">
        <v>10</v>
      </c>
    </row>
    <row r="40" spans="1:40" x14ac:dyDescent="0.25">
      <c r="A40" t="s">
        <v>1097</v>
      </c>
      <c r="B40" t="s">
        <v>79</v>
      </c>
      <c r="C40" t="s">
        <v>74</v>
      </c>
      <c r="D40" s="3">
        <v>7920288</v>
      </c>
      <c r="E40" s="3">
        <v>1165918</v>
      </c>
      <c r="F40" s="3">
        <v>4225</v>
      </c>
      <c r="G40" s="3">
        <v>1089838</v>
      </c>
      <c r="H40" s="3">
        <v>23493827</v>
      </c>
      <c r="I40" s="3">
        <v>488635</v>
      </c>
      <c r="J40" s="3">
        <v>18675340</v>
      </c>
      <c r="K40" s="3">
        <v>14371304</v>
      </c>
      <c r="L40" s="3">
        <v>429442</v>
      </c>
      <c r="M40" s="3">
        <v>5784569</v>
      </c>
      <c r="N40" s="3">
        <v>3915716</v>
      </c>
      <c r="O40" s="3">
        <v>1847614</v>
      </c>
      <c r="P40" s="3">
        <v>29946700</v>
      </c>
      <c r="Q40" s="3">
        <v>39026</v>
      </c>
      <c r="R40" s="3">
        <v>4266324</v>
      </c>
      <c r="S40" s="3">
        <v>10656055</v>
      </c>
      <c r="T40" s="3">
        <v>1047000</v>
      </c>
      <c r="U40" s="3">
        <v>521859</v>
      </c>
      <c r="W40" s="3">
        <v>53324563</v>
      </c>
      <c r="X40" s="3">
        <v>868671478</v>
      </c>
      <c r="Y40" s="3">
        <v>1356288</v>
      </c>
      <c r="Z40" s="3">
        <v>1258760</v>
      </c>
      <c r="AA40" s="3">
        <v>42643</v>
      </c>
      <c r="AB40" s="3">
        <v>2022377</v>
      </c>
      <c r="AC40" s="3">
        <v>107680397</v>
      </c>
      <c r="AD40" s="3">
        <v>2972241</v>
      </c>
      <c r="AE40" s="3">
        <v>432409</v>
      </c>
      <c r="AF40" s="3">
        <v>1550232</v>
      </c>
      <c r="AG40" s="3"/>
      <c r="AH40" s="3" t="s">
        <v>71</v>
      </c>
      <c r="AI40" s="3">
        <v>2461832</v>
      </c>
      <c r="AJ40" s="3">
        <v>22245</v>
      </c>
      <c r="AK40" s="3">
        <v>713911</v>
      </c>
      <c r="AL40" s="3">
        <v>205619</v>
      </c>
      <c r="AM40" s="3">
        <v>157120</v>
      </c>
      <c r="AN40" s="3">
        <v>36419</v>
      </c>
    </row>
    <row r="41" spans="1:40" x14ac:dyDescent="0.25">
      <c r="A41" t="s">
        <v>1097</v>
      </c>
      <c r="B41" t="s">
        <v>79</v>
      </c>
      <c r="C41" t="s">
        <v>75</v>
      </c>
      <c r="D41" s="3">
        <v>37601071</v>
      </c>
      <c r="E41" s="3">
        <v>8671246</v>
      </c>
      <c r="F41" s="3">
        <v>743605</v>
      </c>
      <c r="G41" s="3">
        <v>13333798</v>
      </c>
      <c r="H41" s="3">
        <v>80811718</v>
      </c>
      <c r="I41" s="3">
        <v>2571890</v>
      </c>
      <c r="J41" s="3">
        <v>643574732</v>
      </c>
      <c r="K41" s="3">
        <v>94415372</v>
      </c>
      <c r="L41" s="3">
        <v>2381420</v>
      </c>
      <c r="M41" s="3">
        <v>27637231</v>
      </c>
      <c r="N41" s="3">
        <v>52934895</v>
      </c>
      <c r="O41" s="3">
        <v>24279439</v>
      </c>
      <c r="P41" s="3">
        <v>240321975</v>
      </c>
      <c r="Q41" s="3">
        <v>1366273</v>
      </c>
      <c r="R41" s="3">
        <v>14403287</v>
      </c>
      <c r="S41" s="3">
        <v>310614966</v>
      </c>
      <c r="T41" s="3">
        <v>28977939</v>
      </c>
      <c r="U41" s="3">
        <v>53353023</v>
      </c>
      <c r="W41" s="3">
        <v>326822519</v>
      </c>
      <c r="X41" s="3">
        <v>889337993</v>
      </c>
      <c r="Y41" s="3">
        <v>25339137</v>
      </c>
      <c r="Z41" s="3">
        <v>236329509</v>
      </c>
      <c r="AA41" s="3">
        <v>3332929</v>
      </c>
      <c r="AB41" s="3">
        <v>25474899</v>
      </c>
      <c r="AC41" s="3">
        <v>162167943</v>
      </c>
      <c r="AD41" s="3">
        <v>16710226</v>
      </c>
      <c r="AE41" s="3">
        <v>2067756</v>
      </c>
      <c r="AF41" s="3">
        <v>52539572</v>
      </c>
      <c r="AG41" s="3"/>
      <c r="AH41" s="3">
        <v>4310</v>
      </c>
      <c r="AI41" s="3">
        <v>47726069</v>
      </c>
      <c r="AJ41" s="3">
        <v>2047307</v>
      </c>
      <c r="AK41" s="3">
        <v>14858946</v>
      </c>
      <c r="AL41" s="3">
        <v>28446983</v>
      </c>
      <c r="AM41" s="3">
        <v>5342506</v>
      </c>
      <c r="AN41" s="3">
        <v>1116702</v>
      </c>
    </row>
    <row r="42" spans="1:40" x14ac:dyDescent="0.25">
      <c r="A42" t="s">
        <v>1097</v>
      </c>
      <c r="B42" t="s">
        <v>81</v>
      </c>
      <c r="C42" t="s">
        <v>72</v>
      </c>
      <c r="D42" s="3">
        <v>210403</v>
      </c>
      <c r="E42" s="3">
        <v>938200</v>
      </c>
      <c r="F42" s="3">
        <v>112720</v>
      </c>
      <c r="G42" s="3">
        <v>2717754</v>
      </c>
      <c r="H42" s="3">
        <v>4569324</v>
      </c>
      <c r="I42" s="3">
        <v>735492</v>
      </c>
      <c r="J42" s="3">
        <v>360928081</v>
      </c>
      <c r="K42" s="3">
        <v>35442411</v>
      </c>
      <c r="L42" s="3">
        <v>494357</v>
      </c>
      <c r="M42" s="3">
        <v>7988286</v>
      </c>
      <c r="N42" s="3">
        <v>7093739</v>
      </c>
      <c r="O42" s="3">
        <v>7978512</v>
      </c>
      <c r="P42" s="3">
        <v>56658603</v>
      </c>
      <c r="Q42" s="3">
        <v>747274</v>
      </c>
      <c r="R42" s="3">
        <v>868252</v>
      </c>
      <c r="S42" s="3">
        <v>216338348</v>
      </c>
      <c r="T42" s="3">
        <v>16902513</v>
      </c>
      <c r="U42" s="3">
        <v>5511957</v>
      </c>
      <c r="W42" s="3">
        <v>157612065</v>
      </c>
      <c r="X42" s="3">
        <v>6066115</v>
      </c>
      <c r="Y42" s="3">
        <v>3111837</v>
      </c>
      <c r="Z42" s="3">
        <v>7217670</v>
      </c>
      <c r="AA42" s="3">
        <v>549345</v>
      </c>
      <c r="AB42" s="3">
        <v>3064064</v>
      </c>
      <c r="AC42" s="3">
        <v>14622091</v>
      </c>
      <c r="AD42" s="3">
        <v>2499210</v>
      </c>
      <c r="AE42" s="3">
        <v>699658</v>
      </c>
      <c r="AF42" s="3">
        <v>3999013</v>
      </c>
      <c r="AG42" s="3"/>
      <c r="AH42" s="3">
        <v>2500</v>
      </c>
      <c r="AI42" s="3">
        <v>19361810</v>
      </c>
      <c r="AJ42" s="3">
        <v>1114321</v>
      </c>
      <c r="AK42" s="3">
        <v>9472857</v>
      </c>
      <c r="AL42" s="3">
        <v>3342969</v>
      </c>
      <c r="AM42" s="3">
        <v>2575331</v>
      </c>
      <c r="AN42" s="3">
        <v>521326</v>
      </c>
    </row>
    <row r="43" spans="1:40" x14ac:dyDescent="0.25">
      <c r="A43" t="s">
        <v>1097</v>
      </c>
      <c r="B43" t="s">
        <v>81</v>
      </c>
      <c r="C43" t="s">
        <v>73</v>
      </c>
      <c r="D43" s="3">
        <v>56771</v>
      </c>
      <c r="E43" s="3">
        <v>3177667</v>
      </c>
      <c r="F43" s="3">
        <v>446508</v>
      </c>
      <c r="G43" s="3">
        <v>1793348</v>
      </c>
      <c r="H43" s="3">
        <v>39939434</v>
      </c>
      <c r="I43" s="3">
        <v>412301</v>
      </c>
      <c r="J43" s="3">
        <v>62384657</v>
      </c>
      <c r="K43" s="3">
        <v>14912647</v>
      </c>
      <c r="L43" s="3">
        <v>520394</v>
      </c>
      <c r="M43" s="3">
        <v>8040504</v>
      </c>
      <c r="N43" s="3">
        <v>32845956</v>
      </c>
      <c r="O43" s="3">
        <v>9293171</v>
      </c>
      <c r="P43" s="3">
        <v>52081543</v>
      </c>
      <c r="Q43" s="3">
        <v>251258</v>
      </c>
      <c r="R43" s="3">
        <v>1434110</v>
      </c>
      <c r="S43" s="3">
        <v>23688306</v>
      </c>
      <c r="T43" s="3">
        <v>3788679</v>
      </c>
      <c r="U43" s="3">
        <v>32714594</v>
      </c>
      <c r="W43" s="3">
        <v>41115868</v>
      </c>
      <c r="X43" s="3">
        <v>2920862</v>
      </c>
      <c r="Y43" s="3">
        <v>15109539</v>
      </c>
      <c r="Z43" s="3">
        <v>131680074</v>
      </c>
      <c r="AA43" s="3">
        <v>943155</v>
      </c>
      <c r="AB43" s="3">
        <v>8580849</v>
      </c>
      <c r="AC43" s="3">
        <v>29725377</v>
      </c>
      <c r="AD43" s="3">
        <v>5745188</v>
      </c>
      <c r="AE43" s="3">
        <v>525156</v>
      </c>
      <c r="AF43" s="3">
        <v>6375847</v>
      </c>
      <c r="AG43" s="3"/>
      <c r="AH43" s="3">
        <v>218</v>
      </c>
      <c r="AI43" s="3">
        <v>3709262</v>
      </c>
      <c r="AJ43" s="3">
        <v>301354</v>
      </c>
      <c r="AK43" s="3">
        <v>431537</v>
      </c>
      <c r="AL43" s="3">
        <v>12867910</v>
      </c>
      <c r="AM43" s="3">
        <v>754302</v>
      </c>
      <c r="AN43" s="3">
        <v>288237</v>
      </c>
    </row>
    <row r="44" spans="1:40" x14ac:dyDescent="0.25">
      <c r="A44" t="s">
        <v>1097</v>
      </c>
      <c r="B44" t="s">
        <v>81</v>
      </c>
      <c r="C44" t="s">
        <v>76</v>
      </c>
      <c r="D44" s="3" t="s">
        <v>71</v>
      </c>
      <c r="E44" s="3" t="s">
        <v>71</v>
      </c>
      <c r="F44" s="3" t="s">
        <v>71</v>
      </c>
      <c r="G44" s="3" t="s">
        <v>71</v>
      </c>
      <c r="H44" s="3">
        <v>50</v>
      </c>
      <c r="I44" s="3" t="s">
        <v>71</v>
      </c>
      <c r="J44" s="3" t="s">
        <v>71</v>
      </c>
      <c r="K44" s="3" t="s">
        <v>71</v>
      </c>
      <c r="L44" s="3" t="s">
        <v>71</v>
      </c>
      <c r="M44" s="3" t="s">
        <v>71</v>
      </c>
      <c r="N44" s="3">
        <v>449983</v>
      </c>
      <c r="O44" s="3">
        <v>34716</v>
      </c>
      <c r="P44" s="3" t="s">
        <v>71</v>
      </c>
      <c r="Q44" s="3" t="s">
        <v>71</v>
      </c>
      <c r="R44" s="3" t="s">
        <v>71</v>
      </c>
      <c r="S44" s="3">
        <v>1</v>
      </c>
      <c r="T44" s="3" t="s">
        <v>71</v>
      </c>
      <c r="U44" s="3">
        <v>1692</v>
      </c>
      <c r="W44" s="3">
        <v>7</v>
      </c>
      <c r="X44" s="3" t="s">
        <v>71</v>
      </c>
      <c r="Y44" s="3" t="s">
        <v>71</v>
      </c>
      <c r="Z44" s="3" t="s">
        <v>71</v>
      </c>
      <c r="AA44" s="3">
        <v>1136</v>
      </c>
      <c r="AB44" s="3">
        <v>2165</v>
      </c>
      <c r="AC44" s="3">
        <v>7053</v>
      </c>
      <c r="AD44" s="3" t="s">
        <v>71</v>
      </c>
      <c r="AE44" s="3" t="s">
        <v>71</v>
      </c>
      <c r="AF44" s="3">
        <v>2</v>
      </c>
      <c r="AG44" s="3"/>
      <c r="AH44" s="3" t="s">
        <v>71</v>
      </c>
      <c r="AI44" s="3" t="s">
        <v>71</v>
      </c>
      <c r="AJ44" s="3">
        <v>8</v>
      </c>
      <c r="AK44" s="3" t="s">
        <v>71</v>
      </c>
      <c r="AL44" s="3" t="s">
        <v>71</v>
      </c>
      <c r="AM44" s="3" t="s">
        <v>71</v>
      </c>
      <c r="AN44" s="3">
        <v>5</v>
      </c>
    </row>
    <row r="45" spans="1:40" x14ac:dyDescent="0.25">
      <c r="A45" t="s">
        <v>1097</v>
      </c>
      <c r="B45" t="s">
        <v>81</v>
      </c>
      <c r="C45" t="s">
        <v>74</v>
      </c>
      <c r="D45" s="3">
        <v>1977</v>
      </c>
      <c r="E45" s="3">
        <v>76830</v>
      </c>
      <c r="F45" s="3">
        <v>3673</v>
      </c>
      <c r="G45" s="3">
        <v>16803</v>
      </c>
      <c r="H45" s="3">
        <v>11047364</v>
      </c>
      <c r="I45" s="3">
        <v>331373</v>
      </c>
      <c r="J45" s="3">
        <v>5275707</v>
      </c>
      <c r="K45" s="3">
        <v>6166616</v>
      </c>
      <c r="L45" s="3">
        <v>70295</v>
      </c>
      <c r="M45" s="3">
        <v>4395719</v>
      </c>
      <c r="N45" s="3">
        <v>2799382</v>
      </c>
      <c r="O45" s="3">
        <v>1088834</v>
      </c>
      <c r="P45" s="3">
        <v>17632422</v>
      </c>
      <c r="Q45" s="3">
        <v>26340</v>
      </c>
      <c r="R45" s="3">
        <v>1200599</v>
      </c>
      <c r="S45" s="3">
        <v>7310233</v>
      </c>
      <c r="T45" s="3">
        <v>206665</v>
      </c>
      <c r="U45" s="3">
        <v>412804</v>
      </c>
      <c r="W45" s="3">
        <v>43598962</v>
      </c>
      <c r="X45" s="3">
        <v>693171302</v>
      </c>
      <c r="Y45" s="3">
        <v>935277</v>
      </c>
      <c r="Z45" s="3">
        <v>308348</v>
      </c>
      <c r="AA45" s="3">
        <v>17725</v>
      </c>
      <c r="AB45" s="3">
        <v>621151</v>
      </c>
      <c r="AC45" s="3">
        <v>73073461</v>
      </c>
      <c r="AD45" s="3">
        <v>503323</v>
      </c>
      <c r="AE45" s="3">
        <v>31352</v>
      </c>
      <c r="AF45" s="3">
        <v>485395</v>
      </c>
      <c r="AG45" s="3"/>
      <c r="AH45" s="3" t="s">
        <v>71</v>
      </c>
      <c r="AI45" s="3">
        <v>943625</v>
      </c>
      <c r="AJ45" s="3">
        <v>19610</v>
      </c>
      <c r="AK45" s="3">
        <v>585146</v>
      </c>
      <c r="AL45" s="3">
        <v>96976</v>
      </c>
      <c r="AM45" s="3" t="s">
        <v>71</v>
      </c>
      <c r="AN45" s="3">
        <v>30165</v>
      </c>
    </row>
    <row r="46" spans="1:40" x14ac:dyDescent="0.25">
      <c r="A46" t="s">
        <v>1097</v>
      </c>
      <c r="B46" t="s">
        <v>81</v>
      </c>
      <c r="C46" t="s">
        <v>75</v>
      </c>
      <c r="D46" s="3">
        <v>269150</v>
      </c>
      <c r="E46" s="3">
        <v>4192697</v>
      </c>
      <c r="F46" s="3">
        <v>562900</v>
      </c>
      <c r="G46" s="3">
        <v>4527906</v>
      </c>
      <c r="H46" s="3">
        <v>55556172</v>
      </c>
      <c r="I46" s="3">
        <v>1479166</v>
      </c>
      <c r="J46" s="3">
        <v>428588445</v>
      </c>
      <c r="K46" s="3">
        <v>56521674</v>
      </c>
      <c r="L46" s="3">
        <v>1085046</v>
      </c>
      <c r="M46" s="3">
        <v>20424510</v>
      </c>
      <c r="N46" s="3">
        <v>43189060</v>
      </c>
      <c r="O46" s="3">
        <v>18395232</v>
      </c>
      <c r="P46" s="3">
        <v>126372568</v>
      </c>
      <c r="Q46" s="3">
        <v>1024872</v>
      </c>
      <c r="R46" s="3">
        <v>3502960</v>
      </c>
      <c r="S46" s="3">
        <v>247336888</v>
      </c>
      <c r="T46" s="3">
        <v>20897857</v>
      </c>
      <c r="U46" s="3">
        <v>38641047</v>
      </c>
      <c r="W46" s="3">
        <v>242326902</v>
      </c>
      <c r="X46" s="3">
        <v>702158279</v>
      </c>
      <c r="Y46" s="3">
        <v>19156653</v>
      </c>
      <c r="Z46" s="3">
        <v>139206092</v>
      </c>
      <c r="AA46" s="3">
        <v>1511361</v>
      </c>
      <c r="AB46" s="3">
        <v>12268228</v>
      </c>
      <c r="AC46" s="3">
        <v>117427982</v>
      </c>
      <c r="AD46" s="3">
        <v>8747721</v>
      </c>
      <c r="AE46" s="3">
        <v>1256165</v>
      </c>
      <c r="AF46" s="3">
        <v>10860257</v>
      </c>
      <c r="AG46" s="3"/>
      <c r="AH46" s="3">
        <v>2718</v>
      </c>
      <c r="AI46" s="3">
        <v>24014698</v>
      </c>
      <c r="AJ46" s="3">
        <v>1435293</v>
      </c>
      <c r="AK46" s="3">
        <v>10489539</v>
      </c>
      <c r="AL46" s="3">
        <v>16307855</v>
      </c>
      <c r="AM46" s="3">
        <v>3329633</v>
      </c>
      <c r="AN46" s="3">
        <v>839733</v>
      </c>
    </row>
    <row r="47" spans="1:40" x14ac:dyDescent="0.25">
      <c r="A47" t="s">
        <v>1097</v>
      </c>
      <c r="B47" t="s">
        <v>82</v>
      </c>
      <c r="C47" t="s">
        <v>72</v>
      </c>
      <c r="D47" s="3">
        <v>11225060</v>
      </c>
      <c r="E47" s="3">
        <v>298621</v>
      </c>
      <c r="F47" s="3">
        <v>42353</v>
      </c>
      <c r="G47" s="3">
        <v>2528931</v>
      </c>
      <c r="H47" s="3">
        <v>1621236</v>
      </c>
      <c r="I47" s="3">
        <v>268871</v>
      </c>
      <c r="J47" s="3">
        <v>153516490</v>
      </c>
      <c r="K47" s="3">
        <v>18761063</v>
      </c>
      <c r="L47" s="3">
        <v>237478</v>
      </c>
      <c r="M47" s="3">
        <v>2965627</v>
      </c>
      <c r="N47" s="3">
        <v>5435336</v>
      </c>
      <c r="O47" s="3">
        <v>1206874</v>
      </c>
      <c r="P47" s="3">
        <v>20138279</v>
      </c>
      <c r="Q47" s="3">
        <v>171501</v>
      </c>
      <c r="R47" s="3">
        <v>146508</v>
      </c>
      <c r="S47" s="3">
        <v>49282995</v>
      </c>
      <c r="T47" s="3">
        <v>4976590</v>
      </c>
      <c r="U47" s="3">
        <v>1516529</v>
      </c>
      <c r="W47" s="3">
        <v>54114356</v>
      </c>
      <c r="X47" s="3">
        <v>5814498</v>
      </c>
      <c r="Y47" s="3">
        <v>1303219</v>
      </c>
      <c r="Z47" s="3">
        <v>3350145</v>
      </c>
      <c r="AA47" s="3">
        <v>231063</v>
      </c>
      <c r="AB47" s="3">
        <v>2649137</v>
      </c>
      <c r="AC47" s="3">
        <v>4867020</v>
      </c>
      <c r="AD47" s="3">
        <v>855104</v>
      </c>
      <c r="AE47" s="3">
        <v>178471</v>
      </c>
      <c r="AF47" s="3">
        <v>1772293</v>
      </c>
      <c r="AG47" s="3"/>
      <c r="AH47" s="3">
        <v>1524</v>
      </c>
      <c r="AI47" s="3">
        <v>17131863</v>
      </c>
      <c r="AJ47" s="3">
        <v>481632</v>
      </c>
      <c r="AK47" s="3">
        <v>4027012</v>
      </c>
      <c r="AL47" s="3">
        <v>2969853</v>
      </c>
      <c r="AM47" s="3">
        <v>1187320</v>
      </c>
      <c r="AN47" s="3">
        <v>161065</v>
      </c>
    </row>
    <row r="48" spans="1:40" x14ac:dyDescent="0.25">
      <c r="A48" t="s">
        <v>1097</v>
      </c>
      <c r="B48" t="s">
        <v>82</v>
      </c>
      <c r="C48" t="s">
        <v>73</v>
      </c>
      <c r="D48" s="3">
        <v>18188550</v>
      </c>
      <c r="E48" s="3">
        <v>3090839</v>
      </c>
      <c r="F48" s="3">
        <v>137800</v>
      </c>
      <c r="G48" s="3">
        <v>5203926</v>
      </c>
      <c r="H48" s="3">
        <v>11187594</v>
      </c>
      <c r="I48" s="3">
        <v>666377</v>
      </c>
      <c r="J48" s="3">
        <v>48070164</v>
      </c>
      <c r="K48" s="3">
        <v>10927946</v>
      </c>
      <c r="L48" s="3">
        <v>699750</v>
      </c>
      <c r="M48" s="3">
        <v>2858245</v>
      </c>
      <c r="N48" s="3">
        <v>2522025</v>
      </c>
      <c r="O48" s="3">
        <v>3912857</v>
      </c>
      <c r="P48" s="3">
        <v>81496850</v>
      </c>
      <c r="Q48" s="3">
        <v>157213</v>
      </c>
      <c r="R48" s="3">
        <v>7688094</v>
      </c>
      <c r="S48" s="3">
        <v>10649260</v>
      </c>
      <c r="T48" s="3">
        <v>2263157</v>
      </c>
      <c r="U48" s="3">
        <v>13086361</v>
      </c>
      <c r="W48" s="3">
        <v>20655551</v>
      </c>
      <c r="X48" s="3">
        <v>5865040</v>
      </c>
      <c r="Y48" s="3">
        <v>4458254</v>
      </c>
      <c r="Z48" s="3">
        <v>92822861</v>
      </c>
      <c r="AA48" s="3">
        <v>1561529</v>
      </c>
      <c r="AB48" s="3">
        <v>9153557</v>
      </c>
      <c r="AC48" s="3">
        <v>5264642</v>
      </c>
      <c r="AD48" s="3">
        <v>4638470</v>
      </c>
      <c r="AE48" s="3">
        <v>232063</v>
      </c>
      <c r="AF48" s="3">
        <v>38842185</v>
      </c>
      <c r="AG48" s="3"/>
      <c r="AH48" s="3">
        <v>68</v>
      </c>
      <c r="AI48" s="3">
        <v>5061301</v>
      </c>
      <c r="AJ48" s="3">
        <v>127738</v>
      </c>
      <c r="AK48" s="3">
        <v>213629</v>
      </c>
      <c r="AL48" s="3">
        <v>9060632</v>
      </c>
      <c r="AM48" s="3">
        <v>668434</v>
      </c>
      <c r="AN48" s="3">
        <v>109646</v>
      </c>
    </row>
    <row r="49" spans="1:40" x14ac:dyDescent="0.25">
      <c r="A49" t="s">
        <v>1097</v>
      </c>
      <c r="B49" t="s">
        <v>82</v>
      </c>
      <c r="C49" t="s">
        <v>76</v>
      </c>
      <c r="D49" s="3" t="s">
        <v>71</v>
      </c>
      <c r="E49" s="3" t="s">
        <v>71</v>
      </c>
      <c r="F49" s="3" t="s">
        <v>71</v>
      </c>
      <c r="G49" s="3" t="s">
        <v>71</v>
      </c>
      <c r="H49" s="3">
        <v>253</v>
      </c>
      <c r="I49" s="3">
        <v>214</v>
      </c>
      <c r="J49" s="3" t="s">
        <v>71</v>
      </c>
      <c r="K49" s="3" t="s">
        <v>71</v>
      </c>
      <c r="L49" s="3" t="s">
        <v>71</v>
      </c>
      <c r="M49" s="3" t="s">
        <v>71</v>
      </c>
      <c r="N49" s="3">
        <v>672141</v>
      </c>
      <c r="O49" s="3">
        <v>5695</v>
      </c>
      <c r="P49" s="3" t="s">
        <v>71</v>
      </c>
      <c r="Q49" s="3" t="s">
        <v>71</v>
      </c>
      <c r="R49" s="3" t="s">
        <v>71</v>
      </c>
      <c r="S49" s="3">
        <v>1</v>
      </c>
      <c r="T49" s="3" t="s">
        <v>71</v>
      </c>
      <c r="U49" s="3">
        <v>32</v>
      </c>
      <c r="W49" s="3">
        <v>109</v>
      </c>
      <c r="X49" s="3" t="s">
        <v>71</v>
      </c>
      <c r="Y49" s="3" t="s">
        <v>71</v>
      </c>
      <c r="Z49" s="3" t="s">
        <v>71</v>
      </c>
      <c r="AA49" s="3">
        <v>4058</v>
      </c>
      <c r="AB49" s="3">
        <v>2750</v>
      </c>
      <c r="AC49" s="3">
        <v>1363</v>
      </c>
      <c r="AD49" s="3">
        <v>14</v>
      </c>
      <c r="AE49" s="3" t="s">
        <v>71</v>
      </c>
      <c r="AF49" s="3" t="s">
        <v>71</v>
      </c>
      <c r="AG49" s="3"/>
      <c r="AH49" s="3" t="s">
        <v>71</v>
      </c>
      <c r="AI49" s="3" t="s">
        <v>71</v>
      </c>
      <c r="AJ49" s="3">
        <v>9</v>
      </c>
      <c r="AK49" s="3" t="s">
        <v>71</v>
      </c>
      <c r="AL49" s="3" t="s">
        <v>71</v>
      </c>
      <c r="AM49" s="3" t="s">
        <v>71</v>
      </c>
      <c r="AN49" s="3">
        <v>5</v>
      </c>
    </row>
    <row r="50" spans="1:40" x14ac:dyDescent="0.25">
      <c r="A50" t="s">
        <v>1097</v>
      </c>
      <c r="B50" t="s">
        <v>82</v>
      </c>
      <c r="C50" t="s">
        <v>74</v>
      </c>
      <c r="D50" s="3">
        <v>7918311</v>
      </c>
      <c r="E50" s="3">
        <v>1089088</v>
      </c>
      <c r="F50" s="3">
        <v>552</v>
      </c>
      <c r="G50" s="3">
        <v>1073035</v>
      </c>
      <c r="H50" s="3">
        <v>12446463</v>
      </c>
      <c r="I50" s="3">
        <v>157262</v>
      </c>
      <c r="J50" s="3">
        <v>13399633</v>
      </c>
      <c r="K50" s="3">
        <v>8204688</v>
      </c>
      <c r="L50" s="3">
        <v>359147</v>
      </c>
      <c r="M50" s="3">
        <v>1388850</v>
      </c>
      <c r="N50" s="3">
        <v>1116334</v>
      </c>
      <c r="O50" s="3">
        <v>758780</v>
      </c>
      <c r="P50" s="3">
        <v>12314278</v>
      </c>
      <c r="Q50" s="3">
        <v>12685</v>
      </c>
      <c r="R50" s="3">
        <v>3065725</v>
      </c>
      <c r="S50" s="3">
        <v>3345822</v>
      </c>
      <c r="T50" s="3">
        <v>840335</v>
      </c>
      <c r="U50" s="3">
        <v>109054</v>
      </c>
      <c r="W50" s="3">
        <v>9725602</v>
      </c>
      <c r="X50" s="3">
        <v>175500176</v>
      </c>
      <c r="Y50" s="3">
        <v>421011</v>
      </c>
      <c r="Z50" s="3">
        <v>950412</v>
      </c>
      <c r="AA50" s="3">
        <v>24918</v>
      </c>
      <c r="AB50" s="3">
        <v>1401226</v>
      </c>
      <c r="AC50" s="3">
        <v>34606936</v>
      </c>
      <c r="AD50" s="3">
        <v>2468917</v>
      </c>
      <c r="AE50" s="3">
        <v>401057</v>
      </c>
      <c r="AF50" s="3">
        <v>1064837</v>
      </c>
      <c r="AG50" s="3"/>
      <c r="AH50" s="3" t="s">
        <v>71</v>
      </c>
      <c r="AI50" s="3">
        <v>1518206</v>
      </c>
      <c r="AJ50" s="3">
        <v>2635</v>
      </c>
      <c r="AK50" s="3">
        <v>128765</v>
      </c>
      <c r="AL50" s="3">
        <v>108643</v>
      </c>
      <c r="AM50" s="3">
        <v>157120</v>
      </c>
      <c r="AN50" s="3">
        <v>6254</v>
      </c>
    </row>
    <row r="51" spans="1:40" x14ac:dyDescent="0.25">
      <c r="A51" t="s">
        <v>1097</v>
      </c>
      <c r="B51" t="s">
        <v>82</v>
      </c>
      <c r="C51" t="s">
        <v>75</v>
      </c>
      <c r="D51" s="3">
        <v>37331920</v>
      </c>
      <c r="E51" s="3">
        <v>4478549</v>
      </c>
      <c r="F51" s="3">
        <v>180705</v>
      </c>
      <c r="G51" s="3">
        <v>8805893</v>
      </c>
      <c r="H51" s="3">
        <v>25255546</v>
      </c>
      <c r="I51" s="3">
        <v>1092724</v>
      </c>
      <c r="J51" s="3">
        <v>214986287</v>
      </c>
      <c r="K51" s="3">
        <v>37893698</v>
      </c>
      <c r="L51" s="3">
        <v>1296374</v>
      </c>
      <c r="M51" s="3">
        <v>7212722</v>
      </c>
      <c r="N51" s="3">
        <v>9745835</v>
      </c>
      <c r="O51" s="3">
        <v>5884206</v>
      </c>
      <c r="P51" s="3">
        <v>113949407</v>
      </c>
      <c r="Q51" s="3">
        <v>341400</v>
      </c>
      <c r="R51" s="3">
        <v>10900327</v>
      </c>
      <c r="S51" s="3">
        <v>63278078</v>
      </c>
      <c r="T51" s="3">
        <v>8080081</v>
      </c>
      <c r="U51" s="3">
        <v>14711976</v>
      </c>
      <c r="W51" s="3">
        <v>84495617</v>
      </c>
      <c r="X51" s="3">
        <v>187179714</v>
      </c>
      <c r="Y51" s="3">
        <v>6182484</v>
      </c>
      <c r="Z51" s="3">
        <v>97123418</v>
      </c>
      <c r="AA51" s="3">
        <v>1821568</v>
      </c>
      <c r="AB51" s="3">
        <v>13206671</v>
      </c>
      <c r="AC51" s="3">
        <v>44739961</v>
      </c>
      <c r="AD51" s="3">
        <v>7962506</v>
      </c>
      <c r="AE51" s="3">
        <v>811591</v>
      </c>
      <c r="AF51" s="3">
        <v>41679315</v>
      </c>
      <c r="AG51" s="3"/>
      <c r="AH51" s="3">
        <v>1592</v>
      </c>
      <c r="AI51" s="3">
        <v>23711371</v>
      </c>
      <c r="AJ51" s="3">
        <v>612014</v>
      </c>
      <c r="AK51" s="3">
        <v>4369407</v>
      </c>
      <c r="AL51" s="3">
        <v>12139128</v>
      </c>
      <c r="AM51" s="3">
        <v>2012873</v>
      </c>
      <c r="AN51" s="3">
        <v>276970</v>
      </c>
    </row>
    <row r="52" spans="1:40" x14ac:dyDescent="0.25">
      <c r="A52" t="s">
        <v>1097</v>
      </c>
      <c r="B52" t="s">
        <v>83</v>
      </c>
      <c r="C52" t="s">
        <v>75</v>
      </c>
      <c r="D52" s="3">
        <v>257190</v>
      </c>
      <c r="E52" s="3">
        <v>3942213</v>
      </c>
      <c r="F52" s="3">
        <v>538033</v>
      </c>
      <c r="G52" s="3">
        <v>4051353</v>
      </c>
      <c r="H52" s="3">
        <v>40516403</v>
      </c>
      <c r="I52" s="3">
        <v>1228535</v>
      </c>
      <c r="J52" s="3">
        <v>410261838</v>
      </c>
      <c r="K52" s="3">
        <v>50350319</v>
      </c>
      <c r="L52" s="3">
        <v>823900</v>
      </c>
      <c r="M52" s="3">
        <v>16544431</v>
      </c>
      <c r="N52" s="3">
        <v>40578315</v>
      </c>
      <c r="O52" s="3">
        <v>12163232</v>
      </c>
      <c r="P52" s="3">
        <v>91945253</v>
      </c>
      <c r="Q52" s="3">
        <v>975012</v>
      </c>
      <c r="R52" s="3">
        <v>2816969</v>
      </c>
      <c r="S52" s="3">
        <v>224698976</v>
      </c>
      <c r="T52" s="3">
        <v>19654771</v>
      </c>
      <c r="U52" s="3">
        <v>37005014</v>
      </c>
      <c r="W52" s="3">
        <v>212209220</v>
      </c>
      <c r="X52" s="3">
        <v>229104333</v>
      </c>
      <c r="Y52" s="3">
        <v>17360547</v>
      </c>
      <c r="Z52" s="3">
        <v>129185235</v>
      </c>
      <c r="AA52" s="3">
        <v>966318</v>
      </c>
      <c r="AB52" s="3">
        <v>7196483</v>
      </c>
      <c r="AC52" s="3">
        <v>49495613</v>
      </c>
      <c r="AD52" s="3">
        <v>7324868</v>
      </c>
      <c r="AE52" s="3">
        <v>1204002</v>
      </c>
      <c r="AF52" s="3">
        <v>9444101</v>
      </c>
      <c r="AG52" s="3"/>
      <c r="AH52" s="3">
        <v>2463</v>
      </c>
      <c r="AI52" s="3">
        <v>23739044</v>
      </c>
      <c r="AJ52" s="3">
        <v>1428691</v>
      </c>
      <c r="AK52" s="3">
        <v>10368500</v>
      </c>
      <c r="AL52" s="3">
        <v>15177617</v>
      </c>
      <c r="AM52" s="3">
        <v>3210991</v>
      </c>
      <c r="AN52" s="3">
        <v>831000</v>
      </c>
    </row>
    <row r="53" spans="1:40" x14ac:dyDescent="0.25">
      <c r="A53">
        <v>2021</v>
      </c>
      <c r="B53" t="s">
        <v>397</v>
      </c>
      <c r="C53" t="s">
        <v>72</v>
      </c>
      <c r="D53" s="3">
        <v>8915050</v>
      </c>
      <c r="E53" s="3">
        <v>1107252</v>
      </c>
      <c r="F53" s="3">
        <v>108489</v>
      </c>
      <c r="G53" s="3">
        <v>4694208</v>
      </c>
      <c r="H53" s="3">
        <v>5322659</v>
      </c>
      <c r="I53" s="3">
        <v>934896</v>
      </c>
      <c r="J53" s="3">
        <v>437627336</v>
      </c>
      <c r="K53" s="3">
        <v>51223308</v>
      </c>
      <c r="L53" s="3">
        <v>639363</v>
      </c>
      <c r="M53" s="3">
        <v>9331089</v>
      </c>
      <c r="N53" s="3">
        <v>9016337</v>
      </c>
      <c r="O53" s="3">
        <v>8625722</v>
      </c>
      <c r="P53" s="3">
        <v>61211076</v>
      </c>
      <c r="Q53" s="3">
        <v>298129</v>
      </c>
      <c r="R53" s="3">
        <v>792862</v>
      </c>
      <c r="S53" s="3">
        <v>209868801</v>
      </c>
      <c r="T53" s="3">
        <v>17428493</v>
      </c>
      <c r="U53" s="3">
        <v>6213622</v>
      </c>
      <c r="V53" s="3"/>
      <c r="W53" s="3">
        <v>122117354</v>
      </c>
      <c r="X53" s="3">
        <v>9181968</v>
      </c>
      <c r="Y53" s="3">
        <v>4034809</v>
      </c>
      <c r="Z53" s="3">
        <v>8155006</v>
      </c>
      <c r="AA53" s="3">
        <v>713327</v>
      </c>
      <c r="AB53" s="3">
        <v>4836367</v>
      </c>
      <c r="AC53" s="3">
        <v>13248466</v>
      </c>
      <c r="AD53" s="3">
        <v>2579941</v>
      </c>
      <c r="AE53" s="3">
        <v>752621</v>
      </c>
      <c r="AF53" s="3">
        <v>4737857</v>
      </c>
      <c r="AG53" s="3"/>
      <c r="AH53" s="3">
        <v>3594</v>
      </c>
      <c r="AI53" s="3">
        <v>33525737</v>
      </c>
      <c r="AJ53" s="3">
        <v>1360404</v>
      </c>
      <c r="AK53" s="3">
        <v>12254818</v>
      </c>
      <c r="AL53" s="3">
        <v>3876839</v>
      </c>
      <c r="AM53" s="3">
        <v>2443172</v>
      </c>
      <c r="AN53" s="3">
        <v>497624</v>
      </c>
    </row>
    <row r="54" spans="1:40" x14ac:dyDescent="0.25">
      <c r="A54">
        <v>2021</v>
      </c>
      <c r="B54" t="s">
        <v>397</v>
      </c>
      <c r="C54" t="s">
        <v>73</v>
      </c>
      <c r="D54" s="3">
        <v>12344579</v>
      </c>
      <c r="E54" s="3">
        <v>6487875</v>
      </c>
      <c r="F54" s="3">
        <v>558797</v>
      </c>
      <c r="G54" s="3">
        <v>3733834</v>
      </c>
      <c r="H54" s="3">
        <v>34821249</v>
      </c>
      <c r="I54" s="3">
        <v>784521</v>
      </c>
      <c r="J54" s="3">
        <v>98671016</v>
      </c>
      <c r="K54" s="3">
        <v>15508652</v>
      </c>
      <c r="L54" s="3">
        <v>643820</v>
      </c>
      <c r="M54" s="3">
        <v>9702250</v>
      </c>
      <c r="N54" s="3">
        <v>5461196</v>
      </c>
      <c r="O54" s="3">
        <v>11720291</v>
      </c>
      <c r="P54" s="3">
        <v>56467214</v>
      </c>
      <c r="Q54" s="3">
        <v>308348</v>
      </c>
      <c r="R54" s="3">
        <v>4808058</v>
      </c>
      <c r="S54" s="3">
        <v>30212265</v>
      </c>
      <c r="T54" s="3">
        <v>4757205</v>
      </c>
      <c r="U54" s="3">
        <v>20717660</v>
      </c>
      <c r="V54" s="3"/>
      <c r="W54" s="3">
        <v>49013557</v>
      </c>
      <c r="X54" s="3">
        <v>14117587</v>
      </c>
      <c r="Y54" s="3">
        <v>17671814</v>
      </c>
      <c r="Z54" s="3">
        <v>162494939</v>
      </c>
      <c r="AA54" s="3">
        <v>3022814</v>
      </c>
      <c r="AB54" s="3">
        <v>13877107</v>
      </c>
      <c r="AC54" s="3">
        <v>16996473</v>
      </c>
      <c r="AD54" s="3">
        <v>6743706</v>
      </c>
      <c r="AE54" s="3">
        <v>687645</v>
      </c>
      <c r="AF54" s="3">
        <v>53221676</v>
      </c>
      <c r="AG54" s="3"/>
      <c r="AH54" s="3">
        <v>266</v>
      </c>
      <c r="AI54" s="3">
        <v>7299897</v>
      </c>
      <c r="AJ54" s="3">
        <v>393667</v>
      </c>
      <c r="AK54" s="3">
        <v>573422</v>
      </c>
      <c r="AL54" s="3">
        <v>10292296</v>
      </c>
      <c r="AM54" s="3">
        <v>854745</v>
      </c>
      <c r="AN54" s="3">
        <v>332806</v>
      </c>
    </row>
    <row r="55" spans="1:40" x14ac:dyDescent="0.25">
      <c r="A55">
        <v>2021</v>
      </c>
      <c r="B55" t="s">
        <v>397</v>
      </c>
      <c r="C55" t="s">
        <v>76</v>
      </c>
      <c r="D55" s="3" t="s">
        <v>71</v>
      </c>
      <c r="E55" s="3" t="s">
        <v>71</v>
      </c>
      <c r="F55" s="3" t="s">
        <v>71</v>
      </c>
      <c r="G55" s="3" t="s">
        <v>71</v>
      </c>
      <c r="H55" s="3">
        <v>1380</v>
      </c>
      <c r="I55" s="3">
        <v>107</v>
      </c>
      <c r="J55" s="3" t="s">
        <v>71</v>
      </c>
      <c r="K55" s="3" t="s">
        <v>71</v>
      </c>
      <c r="L55" s="3" t="s">
        <v>71</v>
      </c>
      <c r="M55" s="3" t="s">
        <v>71</v>
      </c>
      <c r="N55" s="3">
        <v>792853</v>
      </c>
      <c r="O55" s="3">
        <v>23283</v>
      </c>
      <c r="P55" s="3" t="s">
        <v>71</v>
      </c>
      <c r="Q55" s="3" t="s">
        <v>71</v>
      </c>
      <c r="R55" s="3" t="s">
        <v>71</v>
      </c>
      <c r="S55" s="3" t="s">
        <v>71</v>
      </c>
      <c r="T55" s="3" t="s">
        <v>71</v>
      </c>
      <c r="U55" s="3">
        <v>9724</v>
      </c>
      <c r="V55" s="3"/>
      <c r="W55" s="3">
        <v>19</v>
      </c>
      <c r="X55" s="3" t="s">
        <v>71</v>
      </c>
      <c r="Y55" s="3" t="s">
        <v>71</v>
      </c>
      <c r="Z55" s="3">
        <v>289000</v>
      </c>
      <c r="AA55" s="3">
        <v>3580</v>
      </c>
      <c r="AB55" s="3">
        <v>2400</v>
      </c>
      <c r="AC55" s="3">
        <v>7888</v>
      </c>
      <c r="AD55" s="3">
        <v>8</v>
      </c>
      <c r="AE55" s="3" t="s">
        <v>71</v>
      </c>
      <c r="AF55" s="3" t="s">
        <v>71</v>
      </c>
      <c r="AG55" s="3"/>
      <c r="AH55" s="3" t="s">
        <v>71</v>
      </c>
      <c r="AI55" s="3" t="s">
        <v>71</v>
      </c>
      <c r="AJ55" s="3">
        <v>13</v>
      </c>
      <c r="AK55" s="3" t="s">
        <v>71</v>
      </c>
      <c r="AL55" s="3" t="s">
        <v>71</v>
      </c>
      <c r="AM55" s="3" t="s">
        <v>71</v>
      </c>
      <c r="AN55" s="3">
        <v>10</v>
      </c>
    </row>
    <row r="56" spans="1:40" x14ac:dyDescent="0.25">
      <c r="A56">
        <v>2021</v>
      </c>
      <c r="B56" t="s">
        <v>397</v>
      </c>
      <c r="C56" t="s">
        <v>74</v>
      </c>
      <c r="D56" s="3">
        <v>3088070</v>
      </c>
      <c r="E56" s="3">
        <v>590952</v>
      </c>
      <c r="F56" s="3">
        <v>3662</v>
      </c>
      <c r="G56" s="3">
        <v>7050</v>
      </c>
      <c r="H56" s="3">
        <v>23818745</v>
      </c>
      <c r="I56" s="3">
        <v>118418</v>
      </c>
      <c r="J56" s="3">
        <v>32361507</v>
      </c>
      <c r="K56" s="3">
        <v>12430219</v>
      </c>
      <c r="L56" s="3">
        <v>101381</v>
      </c>
      <c r="M56" s="3">
        <v>6520017</v>
      </c>
      <c r="N56" s="3">
        <v>741920</v>
      </c>
      <c r="O56" s="3">
        <v>1512211</v>
      </c>
      <c r="P56" s="3">
        <v>10096666</v>
      </c>
      <c r="Q56" s="3" t="s">
        <v>71</v>
      </c>
      <c r="R56" s="3">
        <v>2538826</v>
      </c>
      <c r="S56" s="3">
        <v>4228227</v>
      </c>
      <c r="T56" s="3">
        <v>386749</v>
      </c>
      <c r="U56" s="3">
        <v>69672</v>
      </c>
      <c r="V56" s="3"/>
      <c r="W56" s="3">
        <v>37574424</v>
      </c>
      <c r="X56" s="3">
        <v>643174734</v>
      </c>
      <c r="Y56" s="3">
        <v>1912400</v>
      </c>
      <c r="Z56" s="3">
        <v>51890</v>
      </c>
      <c r="AA56" s="3">
        <v>50140</v>
      </c>
      <c r="AB56" s="3">
        <v>1446478</v>
      </c>
      <c r="AC56" s="3">
        <v>112857027</v>
      </c>
      <c r="AD56" s="3">
        <v>1423128</v>
      </c>
      <c r="AE56" s="3">
        <v>79229</v>
      </c>
      <c r="AF56" s="3">
        <v>492800</v>
      </c>
      <c r="AG56" s="3"/>
      <c r="AH56" s="3" t="s">
        <v>71</v>
      </c>
      <c r="AI56" s="3">
        <v>1518265</v>
      </c>
      <c r="AJ56" s="3">
        <v>26221</v>
      </c>
      <c r="AK56" s="3">
        <v>86916</v>
      </c>
      <c r="AL56" s="3">
        <v>175762</v>
      </c>
      <c r="AM56" s="3" t="s">
        <v>71</v>
      </c>
      <c r="AN56" s="3">
        <v>26658</v>
      </c>
    </row>
    <row r="57" spans="1:40" x14ac:dyDescent="0.25">
      <c r="A57">
        <v>2021</v>
      </c>
      <c r="B57" t="s">
        <v>397</v>
      </c>
      <c r="C57" t="s">
        <v>75</v>
      </c>
      <c r="D57" s="3">
        <v>24347699</v>
      </c>
      <c r="E57" s="3">
        <v>8186079</v>
      </c>
      <c r="F57" s="3">
        <v>670948</v>
      </c>
      <c r="G57" s="3">
        <v>8435092</v>
      </c>
      <c r="H57" s="3">
        <v>63964033</v>
      </c>
      <c r="I57" s="3">
        <v>1837942</v>
      </c>
      <c r="J57" s="3">
        <v>568659859</v>
      </c>
      <c r="K57" s="3">
        <v>79162179</v>
      </c>
      <c r="L57" s="3">
        <v>1384564</v>
      </c>
      <c r="M57" s="3">
        <v>25553356</v>
      </c>
      <c r="N57" s="3">
        <v>16012306</v>
      </c>
      <c r="O57" s="3">
        <v>21881507</v>
      </c>
      <c r="P57" s="3">
        <v>127774956</v>
      </c>
      <c r="Q57" s="3">
        <v>606477</v>
      </c>
      <c r="R57" s="3">
        <v>8139746</v>
      </c>
      <c r="S57" s="3">
        <v>244309293</v>
      </c>
      <c r="T57" s="3">
        <v>22572447</v>
      </c>
      <c r="U57" s="3">
        <v>27010678</v>
      </c>
      <c r="V57" s="3"/>
      <c r="W57" s="3">
        <v>208705354</v>
      </c>
      <c r="X57" s="3">
        <v>666474289</v>
      </c>
      <c r="Y57" s="3">
        <v>23619023</v>
      </c>
      <c r="Z57" s="3">
        <v>170990835</v>
      </c>
      <c r="AA57" s="3">
        <v>3789861</v>
      </c>
      <c r="AB57" s="3">
        <v>20162352</v>
      </c>
      <c r="AC57" s="3">
        <v>143109854</v>
      </c>
      <c r="AD57" s="3">
        <v>10746783</v>
      </c>
      <c r="AE57" s="3">
        <v>1519495</v>
      </c>
      <c r="AF57" s="3">
        <v>58452333</v>
      </c>
      <c r="AG57" s="3"/>
      <c r="AH57" s="3">
        <v>3860</v>
      </c>
      <c r="AI57" s="3">
        <v>42343899</v>
      </c>
      <c r="AJ57" s="3">
        <v>1780305</v>
      </c>
      <c r="AK57" s="3">
        <v>12915156</v>
      </c>
      <c r="AL57" s="3">
        <v>14344897</v>
      </c>
      <c r="AM57" s="3">
        <v>3297917</v>
      </c>
      <c r="AN57" s="3">
        <v>857098</v>
      </c>
    </row>
    <row r="58" spans="1:40" x14ac:dyDescent="0.25">
      <c r="A58">
        <v>2021</v>
      </c>
      <c r="B58" t="s">
        <v>191</v>
      </c>
      <c r="C58" t="s">
        <v>72</v>
      </c>
      <c r="D58" s="3">
        <v>9269720</v>
      </c>
      <c r="E58" s="3">
        <v>1107252</v>
      </c>
      <c r="F58" s="3">
        <v>108489</v>
      </c>
      <c r="G58" s="3">
        <v>4694208</v>
      </c>
      <c r="H58" s="3">
        <v>5322659</v>
      </c>
      <c r="I58" s="3">
        <v>934896</v>
      </c>
      <c r="J58" s="3">
        <v>437976996</v>
      </c>
      <c r="K58" s="3">
        <v>51497997</v>
      </c>
      <c r="L58" s="3">
        <v>639363</v>
      </c>
      <c r="M58" s="3">
        <v>9331089</v>
      </c>
      <c r="N58" s="3">
        <v>9016337</v>
      </c>
      <c r="O58" s="3">
        <v>8768539</v>
      </c>
      <c r="P58" s="3">
        <v>61211076</v>
      </c>
      <c r="Q58" s="3">
        <v>298129</v>
      </c>
      <c r="R58" s="3">
        <v>792862</v>
      </c>
      <c r="S58" s="3">
        <v>209144136</v>
      </c>
      <c r="T58" s="3">
        <v>17428493</v>
      </c>
      <c r="U58" s="3">
        <v>6213622</v>
      </c>
      <c r="V58" s="3"/>
      <c r="W58" s="3">
        <v>122517354</v>
      </c>
      <c r="X58" s="3">
        <v>9717401</v>
      </c>
      <c r="Y58" s="3">
        <v>4034809</v>
      </c>
      <c r="Z58" s="3">
        <v>8155006</v>
      </c>
      <c r="AA58" s="3">
        <v>713327</v>
      </c>
      <c r="AB58" s="3">
        <v>4836367</v>
      </c>
      <c r="AC58" s="3">
        <v>13263801</v>
      </c>
      <c r="AD58" s="3">
        <v>2579941</v>
      </c>
      <c r="AE58" s="3">
        <v>752621</v>
      </c>
      <c r="AF58" s="3">
        <v>4737857</v>
      </c>
      <c r="AG58" s="3"/>
      <c r="AH58" s="3">
        <v>3594</v>
      </c>
      <c r="AI58" s="3">
        <v>34402257</v>
      </c>
      <c r="AJ58" s="3">
        <v>1360404</v>
      </c>
      <c r="AK58" s="3">
        <v>12254818</v>
      </c>
      <c r="AL58" s="3">
        <v>3876839</v>
      </c>
      <c r="AM58" s="3">
        <v>3491413</v>
      </c>
      <c r="AN58" s="3">
        <v>497624</v>
      </c>
    </row>
    <row r="59" spans="1:40" x14ac:dyDescent="0.25">
      <c r="A59">
        <v>2021</v>
      </c>
      <c r="B59" t="s">
        <v>191</v>
      </c>
      <c r="C59" t="s">
        <v>73</v>
      </c>
      <c r="D59" s="3">
        <v>13749169</v>
      </c>
      <c r="E59" s="3">
        <v>6487875</v>
      </c>
      <c r="F59" s="3">
        <v>781849</v>
      </c>
      <c r="G59" s="3">
        <v>3738157</v>
      </c>
      <c r="H59" s="3">
        <v>36055216</v>
      </c>
      <c r="I59" s="3">
        <v>784521</v>
      </c>
      <c r="J59" s="3">
        <v>99695296</v>
      </c>
      <c r="K59" s="3">
        <v>16083912</v>
      </c>
      <c r="L59" s="3">
        <v>691388</v>
      </c>
      <c r="M59" s="3">
        <v>9213259</v>
      </c>
      <c r="N59" s="3">
        <v>5461196</v>
      </c>
      <c r="O59" s="3">
        <v>12098754</v>
      </c>
      <c r="P59" s="3">
        <v>59050271</v>
      </c>
      <c r="Q59" s="3">
        <v>358348</v>
      </c>
      <c r="R59" s="3">
        <v>5234069</v>
      </c>
      <c r="S59" s="3">
        <v>31512701</v>
      </c>
      <c r="T59" s="3">
        <v>4846744</v>
      </c>
      <c r="U59" s="3">
        <v>30295967</v>
      </c>
      <c r="V59" s="3"/>
      <c r="W59" s="3">
        <v>50317027</v>
      </c>
      <c r="X59" s="3">
        <v>9752154</v>
      </c>
      <c r="Y59" s="3">
        <v>18597814</v>
      </c>
      <c r="Z59" s="3">
        <v>167531293</v>
      </c>
      <c r="AA59" s="3">
        <v>2209279</v>
      </c>
      <c r="AB59" s="3">
        <v>15024711</v>
      </c>
      <c r="AC59" s="3">
        <v>21339473</v>
      </c>
      <c r="AD59" s="3">
        <v>7170707</v>
      </c>
      <c r="AE59" s="3">
        <v>687645</v>
      </c>
      <c r="AF59" s="3">
        <v>58637494</v>
      </c>
      <c r="AG59" s="3"/>
      <c r="AH59" s="3">
        <v>266</v>
      </c>
      <c r="AI59" s="3">
        <v>7872235</v>
      </c>
      <c r="AJ59" s="3">
        <v>393667</v>
      </c>
      <c r="AK59" s="3">
        <v>573422</v>
      </c>
      <c r="AL59" s="3">
        <v>10542296</v>
      </c>
      <c r="AM59" s="3">
        <v>854745</v>
      </c>
      <c r="AN59" s="3">
        <v>373120</v>
      </c>
    </row>
    <row r="60" spans="1:40" x14ac:dyDescent="0.25">
      <c r="A60">
        <v>2021</v>
      </c>
      <c r="B60" t="s">
        <v>191</v>
      </c>
      <c r="C60" t="s">
        <v>76</v>
      </c>
      <c r="D60" s="3" t="s">
        <v>71</v>
      </c>
      <c r="E60" s="3" t="s">
        <v>71</v>
      </c>
      <c r="F60" s="3" t="s">
        <v>71</v>
      </c>
      <c r="G60" s="3" t="s">
        <v>71</v>
      </c>
      <c r="H60" s="3">
        <v>1380</v>
      </c>
      <c r="I60" s="3">
        <v>107</v>
      </c>
      <c r="J60" s="3" t="s">
        <v>71</v>
      </c>
      <c r="K60" s="3" t="s">
        <v>71</v>
      </c>
      <c r="L60" s="3" t="s">
        <v>71</v>
      </c>
      <c r="M60" s="3" t="s">
        <v>71</v>
      </c>
      <c r="N60" s="3">
        <v>792853</v>
      </c>
      <c r="O60" s="3">
        <v>24237</v>
      </c>
      <c r="P60" s="3" t="s">
        <v>71</v>
      </c>
      <c r="Q60" s="3" t="s">
        <v>71</v>
      </c>
      <c r="R60" s="3" t="s">
        <v>71</v>
      </c>
      <c r="S60" s="3" t="s">
        <v>71</v>
      </c>
      <c r="T60" s="3" t="s">
        <v>71</v>
      </c>
      <c r="U60" s="3">
        <v>9724</v>
      </c>
      <c r="V60" s="3"/>
      <c r="W60" s="3">
        <v>19</v>
      </c>
      <c r="X60" s="3" t="s">
        <v>71</v>
      </c>
      <c r="Y60" s="3" t="s">
        <v>71</v>
      </c>
      <c r="Z60" s="3">
        <v>289000</v>
      </c>
      <c r="AA60" s="3">
        <v>3580</v>
      </c>
      <c r="AB60" s="3">
        <v>2400</v>
      </c>
      <c r="AC60" s="3">
        <v>7888</v>
      </c>
      <c r="AD60" s="3">
        <v>8</v>
      </c>
      <c r="AE60" s="3" t="s">
        <v>71</v>
      </c>
      <c r="AF60" s="3" t="s">
        <v>71</v>
      </c>
      <c r="AG60" s="3"/>
      <c r="AH60" s="3" t="s">
        <v>71</v>
      </c>
      <c r="AI60" s="3" t="s">
        <v>71</v>
      </c>
      <c r="AJ60" s="3">
        <v>13</v>
      </c>
      <c r="AK60" s="3" t="s">
        <v>71</v>
      </c>
      <c r="AL60" s="3" t="s">
        <v>71</v>
      </c>
      <c r="AM60" s="3" t="s">
        <v>71</v>
      </c>
      <c r="AN60" s="3">
        <v>10</v>
      </c>
    </row>
    <row r="61" spans="1:40" x14ac:dyDescent="0.25">
      <c r="A61">
        <v>2021</v>
      </c>
      <c r="B61" t="s">
        <v>191</v>
      </c>
      <c r="C61" t="s">
        <v>74</v>
      </c>
      <c r="D61" s="3">
        <v>5443810</v>
      </c>
      <c r="E61" s="3">
        <v>590952</v>
      </c>
      <c r="F61" s="3">
        <v>9662</v>
      </c>
      <c r="G61" s="3">
        <v>18420</v>
      </c>
      <c r="H61" s="3">
        <v>27242778</v>
      </c>
      <c r="I61" s="3">
        <v>118418</v>
      </c>
      <c r="J61" s="3">
        <v>19582365</v>
      </c>
      <c r="K61" s="3">
        <v>18374569</v>
      </c>
      <c r="L61" s="3">
        <v>102551</v>
      </c>
      <c r="M61" s="3">
        <v>5050986</v>
      </c>
      <c r="N61" s="3">
        <v>741920</v>
      </c>
      <c r="O61" s="3">
        <v>1515866</v>
      </c>
      <c r="P61" s="3">
        <v>14680136</v>
      </c>
      <c r="Q61" s="3" t="s">
        <v>71</v>
      </c>
      <c r="R61" s="3">
        <v>3323152</v>
      </c>
      <c r="S61" s="3">
        <v>6849458</v>
      </c>
      <c r="T61" s="3">
        <v>822600</v>
      </c>
      <c r="U61" s="3">
        <v>87672</v>
      </c>
      <c r="V61" s="3"/>
      <c r="W61" s="3">
        <v>32636778</v>
      </c>
      <c r="X61" s="3">
        <v>675353163</v>
      </c>
      <c r="Y61" s="3">
        <v>2283400</v>
      </c>
      <c r="Z61" s="3">
        <v>684542</v>
      </c>
      <c r="AA61" s="3">
        <v>153751</v>
      </c>
      <c r="AB61" s="3">
        <v>1564374</v>
      </c>
      <c r="AC61" s="3">
        <v>52834502</v>
      </c>
      <c r="AD61" s="3">
        <v>1424440</v>
      </c>
      <c r="AE61" s="3">
        <v>109229</v>
      </c>
      <c r="AF61" s="3">
        <v>1391395</v>
      </c>
      <c r="AG61" s="3"/>
      <c r="AH61" s="3" t="s">
        <v>71</v>
      </c>
      <c r="AI61" s="3">
        <v>1834407</v>
      </c>
      <c r="AJ61" s="3">
        <v>26221</v>
      </c>
      <c r="AK61" s="3">
        <v>586916</v>
      </c>
      <c r="AL61" s="3">
        <v>175762</v>
      </c>
      <c r="AM61" s="3">
        <v>210000</v>
      </c>
      <c r="AN61" s="3">
        <v>51658</v>
      </c>
    </row>
    <row r="62" spans="1:40" x14ac:dyDescent="0.25">
      <c r="A62">
        <v>2021</v>
      </c>
      <c r="B62" t="s">
        <v>191</v>
      </c>
      <c r="C62" t="s">
        <v>75</v>
      </c>
      <c r="D62" s="3">
        <v>28462699</v>
      </c>
      <c r="E62" s="3">
        <v>8186079</v>
      </c>
      <c r="F62" s="3">
        <v>900000</v>
      </c>
      <c r="G62" s="3">
        <v>8450785</v>
      </c>
      <c r="H62" s="3">
        <v>68622033</v>
      </c>
      <c r="I62" s="3">
        <v>1837942</v>
      </c>
      <c r="J62" s="3">
        <v>557254657</v>
      </c>
      <c r="K62" s="3">
        <v>85956478</v>
      </c>
      <c r="L62" s="3">
        <v>1433302</v>
      </c>
      <c r="M62" s="3">
        <v>23595334</v>
      </c>
      <c r="N62" s="3">
        <v>16012306</v>
      </c>
      <c r="O62" s="3">
        <v>22407396</v>
      </c>
      <c r="P62" s="3">
        <v>134941483</v>
      </c>
      <c r="Q62" s="3">
        <v>656477</v>
      </c>
      <c r="R62" s="3">
        <v>9350083</v>
      </c>
      <c r="S62" s="3">
        <v>247506295</v>
      </c>
      <c r="T62" s="3">
        <v>23097837</v>
      </c>
      <c r="U62" s="3">
        <v>36606985</v>
      </c>
      <c r="V62" s="3"/>
      <c r="W62" s="3">
        <v>205471178</v>
      </c>
      <c r="X62" s="3">
        <v>694822718</v>
      </c>
      <c r="Y62" s="3">
        <v>24916023</v>
      </c>
      <c r="Z62" s="3">
        <v>176659841</v>
      </c>
      <c r="AA62" s="3">
        <v>3079937</v>
      </c>
      <c r="AB62" s="3">
        <v>21427852</v>
      </c>
      <c r="AC62" s="3">
        <v>87445664</v>
      </c>
      <c r="AD62" s="3">
        <v>11175096</v>
      </c>
      <c r="AE62" s="3">
        <v>1549495</v>
      </c>
      <c r="AF62" s="3">
        <v>64766746</v>
      </c>
      <c r="AG62" s="3"/>
      <c r="AH62" s="3">
        <v>3860</v>
      </c>
      <c r="AI62" s="3">
        <v>44108899</v>
      </c>
      <c r="AJ62" s="3">
        <v>1780305</v>
      </c>
      <c r="AK62" s="3">
        <v>13415156</v>
      </c>
      <c r="AL62" s="3">
        <v>14594897</v>
      </c>
      <c r="AM62" s="3">
        <v>4556158</v>
      </c>
      <c r="AN62" s="3">
        <v>922412</v>
      </c>
    </row>
    <row r="63" spans="1:40" x14ac:dyDescent="0.25">
      <c r="A63">
        <v>2021</v>
      </c>
      <c r="B63" t="s">
        <v>77</v>
      </c>
      <c r="C63" t="s">
        <v>72</v>
      </c>
      <c r="D63" s="3">
        <v>9632737</v>
      </c>
      <c r="E63" s="3">
        <v>1108787</v>
      </c>
      <c r="F63" s="3">
        <v>109870</v>
      </c>
      <c r="G63" s="3">
        <v>4711605</v>
      </c>
      <c r="H63" s="3">
        <v>5350506</v>
      </c>
      <c r="I63" s="3">
        <v>1021340</v>
      </c>
      <c r="J63" s="3">
        <v>439681247</v>
      </c>
      <c r="K63" s="3">
        <v>52816307</v>
      </c>
      <c r="L63" s="3">
        <v>639647</v>
      </c>
      <c r="M63" s="3">
        <v>9373709</v>
      </c>
      <c r="N63" s="3">
        <v>9032640</v>
      </c>
      <c r="O63" s="3">
        <v>9135103</v>
      </c>
      <c r="P63" s="3">
        <v>63761179</v>
      </c>
      <c r="Q63" s="3">
        <v>300207</v>
      </c>
      <c r="R63" s="3">
        <v>820853</v>
      </c>
      <c r="S63" s="3">
        <v>214432604</v>
      </c>
      <c r="T63" s="3">
        <v>17912803</v>
      </c>
      <c r="U63" s="3">
        <v>6394104</v>
      </c>
      <c r="V63" s="3"/>
      <c r="W63" s="3">
        <v>124796181</v>
      </c>
      <c r="X63" s="3">
        <v>9790813</v>
      </c>
      <c r="Y63" s="3">
        <v>4192330</v>
      </c>
      <c r="Z63" s="3">
        <v>8184202</v>
      </c>
      <c r="AA63" s="3">
        <v>734471</v>
      </c>
      <c r="AB63" s="3">
        <v>4972832</v>
      </c>
      <c r="AC63" s="3">
        <v>13349761</v>
      </c>
      <c r="AD63" s="3">
        <v>2596746</v>
      </c>
      <c r="AE63" s="3">
        <v>775548</v>
      </c>
      <c r="AF63" s="3">
        <v>4800129</v>
      </c>
      <c r="AG63" s="3"/>
      <c r="AH63" s="3">
        <v>3810</v>
      </c>
      <c r="AI63" s="3">
        <v>34597197</v>
      </c>
      <c r="AJ63" s="3">
        <v>1390120</v>
      </c>
      <c r="AK63" s="3">
        <v>12259994</v>
      </c>
      <c r="AL63" s="3">
        <v>4383970</v>
      </c>
      <c r="AM63" s="3">
        <v>3722653</v>
      </c>
      <c r="AN63" s="3">
        <v>499441</v>
      </c>
    </row>
    <row r="64" spans="1:40" x14ac:dyDescent="0.25">
      <c r="A64">
        <v>2021</v>
      </c>
      <c r="B64" t="s">
        <v>77</v>
      </c>
      <c r="C64" t="s">
        <v>73</v>
      </c>
      <c r="D64" s="3">
        <v>15789657</v>
      </c>
      <c r="E64" s="3">
        <v>7961387</v>
      </c>
      <c r="F64" s="3">
        <v>825526</v>
      </c>
      <c r="G64" s="3">
        <v>5372579</v>
      </c>
      <c r="H64" s="3">
        <v>41304791</v>
      </c>
      <c r="I64" s="3">
        <v>1273105</v>
      </c>
      <c r="J64" s="3">
        <v>113937499</v>
      </c>
      <c r="K64" s="3">
        <v>17083704</v>
      </c>
      <c r="L64" s="3">
        <v>815694</v>
      </c>
      <c r="M64" s="3">
        <v>11468477</v>
      </c>
      <c r="N64" s="3">
        <v>5961085</v>
      </c>
      <c r="O64" s="3">
        <v>16099114</v>
      </c>
      <c r="P64" s="3">
        <v>69081032</v>
      </c>
      <c r="Q64" s="3">
        <v>424120</v>
      </c>
      <c r="R64" s="3">
        <v>6296807</v>
      </c>
      <c r="S64" s="3">
        <v>34876746</v>
      </c>
      <c r="T64" s="3">
        <v>5699104</v>
      </c>
      <c r="U64" s="3">
        <v>35117420</v>
      </c>
      <c r="V64" s="3"/>
      <c r="W64" s="3">
        <v>52979301</v>
      </c>
      <c r="X64" s="3">
        <v>12108249</v>
      </c>
      <c r="Y64" s="3">
        <v>19318274</v>
      </c>
      <c r="Z64" s="3">
        <v>197493141</v>
      </c>
      <c r="AA64" s="3">
        <v>2354766</v>
      </c>
      <c r="AB64" s="3">
        <v>16928214</v>
      </c>
      <c r="AC64" s="3">
        <v>22978921</v>
      </c>
      <c r="AD64" s="3">
        <v>8751723</v>
      </c>
      <c r="AE64" s="3">
        <v>828962</v>
      </c>
      <c r="AF64" s="3">
        <v>71160024</v>
      </c>
      <c r="AG64" s="3"/>
      <c r="AH64" s="3">
        <v>826</v>
      </c>
      <c r="AI64" s="3">
        <v>8611075</v>
      </c>
      <c r="AJ64" s="3">
        <v>403387</v>
      </c>
      <c r="AK64" s="3">
        <v>632533</v>
      </c>
      <c r="AL64" s="3">
        <v>11121121</v>
      </c>
      <c r="AM64" s="3">
        <v>1032766</v>
      </c>
      <c r="AN64" s="3">
        <v>459980</v>
      </c>
    </row>
    <row r="65" spans="1:40" x14ac:dyDescent="0.25">
      <c r="A65">
        <v>2021</v>
      </c>
      <c r="B65" t="s">
        <v>77</v>
      </c>
      <c r="C65" t="s">
        <v>76</v>
      </c>
      <c r="D65" s="3" t="s">
        <v>71</v>
      </c>
      <c r="E65" s="3" t="s">
        <v>71</v>
      </c>
      <c r="F65" s="3" t="s">
        <v>71</v>
      </c>
      <c r="G65" s="3" t="s">
        <v>71</v>
      </c>
      <c r="H65" s="3">
        <v>2215</v>
      </c>
      <c r="I65" s="3">
        <v>200</v>
      </c>
      <c r="J65" s="3" t="s">
        <v>71</v>
      </c>
      <c r="K65" s="3" t="s">
        <v>71</v>
      </c>
      <c r="L65" s="3" t="s">
        <v>71</v>
      </c>
      <c r="M65" s="3" t="s">
        <v>71</v>
      </c>
      <c r="N65" s="3">
        <v>1060523</v>
      </c>
      <c r="O65" s="3">
        <v>26418</v>
      </c>
      <c r="P65" s="3" t="s">
        <v>71</v>
      </c>
      <c r="Q65" s="3" t="s">
        <v>71</v>
      </c>
      <c r="R65" s="3" t="s">
        <v>71</v>
      </c>
      <c r="S65" s="3" t="s">
        <v>71</v>
      </c>
      <c r="T65" s="3" t="s">
        <v>71</v>
      </c>
      <c r="U65" s="3">
        <v>9725</v>
      </c>
      <c r="V65" s="3"/>
      <c r="W65" s="3">
        <v>65</v>
      </c>
      <c r="X65" s="3" t="s">
        <v>71</v>
      </c>
      <c r="Y65" s="3" t="s">
        <v>71</v>
      </c>
      <c r="Z65" s="3">
        <v>445569</v>
      </c>
      <c r="AA65" s="3">
        <v>5303</v>
      </c>
      <c r="AB65" s="3">
        <v>2400</v>
      </c>
      <c r="AC65" s="3">
        <v>8989</v>
      </c>
      <c r="AD65" s="3">
        <v>15</v>
      </c>
      <c r="AE65" s="3" t="s">
        <v>71</v>
      </c>
      <c r="AF65" s="3" t="s">
        <v>71</v>
      </c>
      <c r="AG65" s="3"/>
      <c r="AH65" s="3" t="s">
        <v>71</v>
      </c>
      <c r="AI65" s="3" t="s">
        <v>71</v>
      </c>
      <c r="AJ65" s="3">
        <v>17</v>
      </c>
      <c r="AK65" s="3" t="s">
        <v>71</v>
      </c>
      <c r="AL65" s="3" t="s">
        <v>71</v>
      </c>
      <c r="AM65" s="3" t="s">
        <v>71</v>
      </c>
      <c r="AN65" s="3">
        <v>10</v>
      </c>
    </row>
    <row r="66" spans="1:40" x14ac:dyDescent="0.25">
      <c r="A66">
        <v>2021</v>
      </c>
      <c r="B66" t="s">
        <v>77</v>
      </c>
      <c r="C66" t="s">
        <v>74</v>
      </c>
      <c r="D66" s="3">
        <v>10184857</v>
      </c>
      <c r="E66" s="3">
        <v>1018414</v>
      </c>
      <c r="F66" s="3">
        <v>9678</v>
      </c>
      <c r="G66" s="3">
        <v>18643</v>
      </c>
      <c r="H66" s="3">
        <v>30128094</v>
      </c>
      <c r="I66" s="3">
        <v>191811</v>
      </c>
      <c r="J66" s="3">
        <v>27162568</v>
      </c>
      <c r="K66" s="3">
        <v>19779133</v>
      </c>
      <c r="L66" s="3">
        <v>179910</v>
      </c>
      <c r="M66" s="3">
        <v>6787925</v>
      </c>
      <c r="N66" s="3">
        <v>1843590</v>
      </c>
      <c r="O66" s="3">
        <v>2222448</v>
      </c>
      <c r="P66" s="3">
        <v>17802613</v>
      </c>
      <c r="Q66" s="3">
        <v>4744</v>
      </c>
      <c r="R66" s="3">
        <v>4128024</v>
      </c>
      <c r="S66" s="3">
        <v>7645892</v>
      </c>
      <c r="T66" s="3">
        <v>1218802</v>
      </c>
      <c r="U66" s="3">
        <v>156352</v>
      </c>
      <c r="V66" s="3"/>
      <c r="W66" s="3">
        <v>36909676</v>
      </c>
      <c r="X66" s="3">
        <v>705924863</v>
      </c>
      <c r="Y66" s="3">
        <v>2565893</v>
      </c>
      <c r="Z66" s="3">
        <v>827182</v>
      </c>
      <c r="AA66" s="3">
        <v>187842</v>
      </c>
      <c r="AB66" s="3">
        <v>1937722</v>
      </c>
      <c r="AC66" s="3">
        <v>55841670</v>
      </c>
      <c r="AD66" s="3">
        <v>2195335</v>
      </c>
      <c r="AE66" s="3">
        <v>193786</v>
      </c>
      <c r="AF66" s="3">
        <v>1761423</v>
      </c>
      <c r="AG66" s="3"/>
      <c r="AH66" s="3" t="s">
        <v>71</v>
      </c>
      <c r="AI66" s="3">
        <v>1852406</v>
      </c>
      <c r="AJ66" s="3">
        <v>27016</v>
      </c>
      <c r="AK66" s="3">
        <v>872092</v>
      </c>
      <c r="AL66" s="3">
        <v>406829</v>
      </c>
      <c r="AM66" s="3">
        <v>375723</v>
      </c>
      <c r="AN66" s="3">
        <v>51658</v>
      </c>
    </row>
    <row r="67" spans="1:40" x14ac:dyDescent="0.25">
      <c r="A67">
        <v>2021</v>
      </c>
      <c r="B67" t="s">
        <v>77</v>
      </c>
      <c r="C67" t="s">
        <v>75</v>
      </c>
      <c r="D67" s="3">
        <v>35607251</v>
      </c>
      <c r="E67" s="3">
        <v>10088588</v>
      </c>
      <c r="F67" s="3">
        <v>945074</v>
      </c>
      <c r="G67" s="3">
        <v>10102827</v>
      </c>
      <c r="H67" s="3">
        <v>76785606</v>
      </c>
      <c r="I67" s="3">
        <v>2486457</v>
      </c>
      <c r="J67" s="3">
        <v>580781315</v>
      </c>
      <c r="K67" s="3">
        <v>89679144</v>
      </c>
      <c r="L67" s="3">
        <v>1635251</v>
      </c>
      <c r="M67" s="3">
        <v>27630111</v>
      </c>
      <c r="N67" s="3">
        <v>17897838</v>
      </c>
      <c r="O67" s="3">
        <v>27483083</v>
      </c>
      <c r="P67" s="3">
        <v>150644824</v>
      </c>
      <c r="Q67" s="3">
        <v>729071</v>
      </c>
      <c r="R67" s="3">
        <v>11245684</v>
      </c>
      <c r="S67" s="3">
        <v>256955242</v>
      </c>
      <c r="T67" s="3">
        <v>24830709</v>
      </c>
      <c r="U67" s="3">
        <v>41677601</v>
      </c>
      <c r="V67" s="3"/>
      <c r="W67" s="3">
        <v>214685223</v>
      </c>
      <c r="X67" s="3">
        <v>727823925</v>
      </c>
      <c r="Y67" s="3">
        <v>26076497</v>
      </c>
      <c r="Z67" s="3">
        <v>206950093</v>
      </c>
      <c r="AA67" s="3">
        <v>3282382</v>
      </c>
      <c r="AB67" s="3">
        <v>23841169</v>
      </c>
      <c r="AC67" s="3">
        <v>92179341</v>
      </c>
      <c r="AD67" s="3">
        <v>13543819</v>
      </c>
      <c r="AE67" s="3">
        <v>1798295</v>
      </c>
      <c r="AF67" s="3">
        <v>77721576</v>
      </c>
      <c r="AG67" s="3"/>
      <c r="AH67" s="3">
        <v>4636</v>
      </c>
      <c r="AI67" s="3">
        <v>45060678</v>
      </c>
      <c r="AJ67" s="3">
        <v>1820540</v>
      </c>
      <c r="AK67" s="3">
        <v>13764619</v>
      </c>
      <c r="AL67" s="3">
        <v>15911920</v>
      </c>
      <c r="AM67" s="3">
        <v>5131142</v>
      </c>
      <c r="AN67" s="3">
        <v>1011089</v>
      </c>
    </row>
    <row r="68" spans="1:40" x14ac:dyDescent="0.25">
      <c r="A68">
        <v>2021</v>
      </c>
      <c r="B68" t="s">
        <v>78</v>
      </c>
      <c r="C68" t="s">
        <v>72</v>
      </c>
      <c r="D68" s="3">
        <v>-649399</v>
      </c>
      <c r="E68" s="3">
        <v>255023</v>
      </c>
      <c r="F68" s="3">
        <v>61047</v>
      </c>
      <c r="G68" s="3">
        <v>906388</v>
      </c>
      <c r="H68" s="3">
        <v>1103091</v>
      </c>
      <c r="I68" s="3">
        <v>131839</v>
      </c>
      <c r="J68" s="3">
        <v>51845826</v>
      </c>
      <c r="K68" s="3">
        <v>6608856</v>
      </c>
      <c r="L68" s="3">
        <v>132523</v>
      </c>
      <c r="M68" s="3">
        <v>1788701</v>
      </c>
      <c r="N68" s="3">
        <v>2733674</v>
      </c>
      <c r="O68" s="3">
        <v>421207</v>
      </c>
      <c r="P68" s="3">
        <v>8839239</v>
      </c>
      <c r="Q68" s="3">
        <v>351324</v>
      </c>
      <c r="R68" s="3">
        <v>343206</v>
      </c>
      <c r="S68" s="3">
        <v>63782903</v>
      </c>
      <c r="T68" s="3">
        <v>4566268</v>
      </c>
      <c r="U68" s="3">
        <v>946064</v>
      </c>
      <c r="V68" s="3"/>
      <c r="W68" s="3">
        <v>87845931</v>
      </c>
      <c r="X68" s="3">
        <v>2913555</v>
      </c>
      <c r="Y68" s="3">
        <v>433118</v>
      </c>
      <c r="Z68" s="3">
        <v>2185903</v>
      </c>
      <c r="AA68" s="3">
        <v>62883</v>
      </c>
      <c r="AB68" s="3">
        <v>1034758</v>
      </c>
      <c r="AC68" s="3">
        <v>5160602</v>
      </c>
      <c r="AD68" s="3">
        <v>655169</v>
      </c>
      <c r="AE68" s="3">
        <v>149530</v>
      </c>
      <c r="AF68" s="3">
        <v>931880</v>
      </c>
      <c r="AG68" s="3"/>
      <c r="AH68" s="3">
        <v>560</v>
      </c>
      <c r="AI68" s="3">
        <v>1446190</v>
      </c>
      <c r="AJ68" s="3">
        <v>101069</v>
      </c>
      <c r="AK68" s="3">
        <v>652380</v>
      </c>
      <c r="AL68" s="3">
        <v>383670</v>
      </c>
      <c r="AM68" s="3">
        <v>107256</v>
      </c>
      <c r="AN68" s="3">
        <v>65596</v>
      </c>
    </row>
    <row r="69" spans="1:40" x14ac:dyDescent="0.25">
      <c r="A69">
        <v>2021</v>
      </c>
      <c r="B69" t="s">
        <v>78</v>
      </c>
      <c r="C69" t="s">
        <v>73</v>
      </c>
      <c r="D69" s="3">
        <v>2282223</v>
      </c>
      <c r="E69" s="3">
        <v>-1145757</v>
      </c>
      <c r="F69" s="3">
        <v>-17292</v>
      </c>
      <c r="G69" s="3">
        <v>536505</v>
      </c>
      <c r="H69" s="3">
        <v>4195758</v>
      </c>
      <c r="I69" s="3">
        <v>-384227</v>
      </c>
      <c r="J69" s="3">
        <v>4225116</v>
      </c>
      <c r="K69" s="3">
        <v>-1569298</v>
      </c>
      <c r="L69" s="3">
        <v>251224</v>
      </c>
      <c r="M69" s="3">
        <v>-325410</v>
      </c>
      <c r="N69" s="3">
        <v>37551395</v>
      </c>
      <c r="O69" s="3">
        <v>-528277</v>
      </c>
      <c r="P69" s="3">
        <v>90250150</v>
      </c>
      <c r="Q69" s="3">
        <v>-59913</v>
      </c>
      <c r="R69" s="3">
        <v>2266583</v>
      </c>
      <c r="S69" s="3">
        <v>2281466</v>
      </c>
      <c r="T69" s="3">
        <v>-292465</v>
      </c>
      <c r="U69" s="3">
        <v>11239027</v>
      </c>
      <c r="V69" s="3"/>
      <c r="W69" s="3">
        <v>12255950</v>
      </c>
      <c r="X69" s="3">
        <v>-613819</v>
      </c>
      <c r="Y69" s="3">
        <v>142161</v>
      </c>
      <c r="Z69" s="3">
        <v>4679492</v>
      </c>
      <c r="AA69" s="3">
        <v>-18331</v>
      </c>
      <c r="AB69" s="3">
        <v>763477</v>
      </c>
      <c r="AC69" s="3">
        <v>5028421</v>
      </c>
      <c r="AD69" s="3">
        <v>3273701</v>
      </c>
      <c r="AE69" s="3">
        <v>-61883</v>
      </c>
      <c r="AF69" s="3">
        <v>1179690</v>
      </c>
      <c r="AG69" s="3"/>
      <c r="AH69" s="3">
        <v>-182</v>
      </c>
      <c r="AI69" s="3">
        <v>-422694</v>
      </c>
      <c r="AJ69" s="3">
        <v>-4797</v>
      </c>
      <c r="AK69" s="3" t="s">
        <v>71</v>
      </c>
      <c r="AL69" s="3">
        <v>-343038</v>
      </c>
      <c r="AM69" s="3">
        <v>210</v>
      </c>
      <c r="AN69" s="3">
        <v>-3000</v>
      </c>
    </row>
    <row r="70" spans="1:40" x14ac:dyDescent="0.25">
      <c r="A70">
        <v>2021</v>
      </c>
      <c r="B70" t="s">
        <v>78</v>
      </c>
      <c r="C70" t="s">
        <v>76</v>
      </c>
      <c r="D70" s="3" t="s">
        <v>71</v>
      </c>
      <c r="E70" s="3" t="s">
        <v>71</v>
      </c>
      <c r="F70" s="3" t="s">
        <v>71</v>
      </c>
      <c r="G70" s="3" t="s">
        <v>71</v>
      </c>
      <c r="H70" s="3">
        <v>-1988</v>
      </c>
      <c r="I70" s="3">
        <v>-74</v>
      </c>
      <c r="J70" s="3" t="s">
        <v>71</v>
      </c>
      <c r="K70" s="3" t="s">
        <v>71</v>
      </c>
      <c r="L70" s="3" t="s">
        <v>71</v>
      </c>
      <c r="M70" s="3" t="s">
        <v>71</v>
      </c>
      <c r="N70" s="3">
        <v>-177241</v>
      </c>
      <c r="O70" s="3">
        <v>31996</v>
      </c>
      <c r="P70" s="3" t="s">
        <v>71</v>
      </c>
      <c r="Q70" s="3" t="s">
        <v>71</v>
      </c>
      <c r="R70" s="3" t="s">
        <v>71</v>
      </c>
      <c r="S70" s="3">
        <v>5</v>
      </c>
      <c r="T70" s="3" t="s">
        <v>71</v>
      </c>
      <c r="U70" s="3">
        <v>-8000</v>
      </c>
      <c r="V70" s="3"/>
      <c r="W70" s="3">
        <v>30</v>
      </c>
      <c r="X70" s="3" t="s">
        <v>71</v>
      </c>
      <c r="Y70" s="3" t="s">
        <v>71</v>
      </c>
      <c r="Z70" s="3">
        <v>-289000</v>
      </c>
      <c r="AA70" s="3">
        <v>-260</v>
      </c>
      <c r="AB70" s="3" t="s">
        <v>71</v>
      </c>
      <c r="AC70" s="3" t="s">
        <v>71</v>
      </c>
      <c r="AD70" s="3" t="s">
        <v>71</v>
      </c>
      <c r="AE70" s="3" t="s">
        <v>71</v>
      </c>
      <c r="AF70" s="3">
        <v>2</v>
      </c>
      <c r="AG70" s="3"/>
      <c r="AH70" s="3" t="s">
        <v>71</v>
      </c>
      <c r="AI70" s="3" t="s">
        <v>71</v>
      </c>
      <c r="AJ70" s="3">
        <v>-3</v>
      </c>
      <c r="AK70" s="3" t="s">
        <v>71</v>
      </c>
      <c r="AL70" s="3" t="s">
        <v>71</v>
      </c>
      <c r="AM70" s="3" t="s">
        <v>71</v>
      </c>
      <c r="AN70" s="3" t="s">
        <v>71</v>
      </c>
    </row>
    <row r="71" spans="1:40" x14ac:dyDescent="0.25">
      <c r="A71">
        <v>2021</v>
      </c>
      <c r="B71" t="s">
        <v>78</v>
      </c>
      <c r="C71" t="s">
        <v>74</v>
      </c>
      <c r="D71" s="3">
        <v>-1007789</v>
      </c>
      <c r="E71" s="3" t="s">
        <v>71</v>
      </c>
      <c r="F71" s="3">
        <v>400</v>
      </c>
      <c r="G71" s="3">
        <v>720577</v>
      </c>
      <c r="H71" s="3">
        <v>-10148504</v>
      </c>
      <c r="I71" s="3">
        <v>216460</v>
      </c>
      <c r="J71" s="3">
        <v>-2519702</v>
      </c>
      <c r="K71" s="3">
        <v>-22040</v>
      </c>
      <c r="L71" s="3">
        <v>346521</v>
      </c>
      <c r="M71" s="3">
        <v>-143505</v>
      </c>
      <c r="N71" s="3">
        <v>863594</v>
      </c>
      <c r="O71" s="3">
        <v>978</v>
      </c>
      <c r="P71" s="3">
        <v>3055416</v>
      </c>
      <c r="Q71" s="3">
        <v>23251</v>
      </c>
      <c r="R71" s="3">
        <v>300571</v>
      </c>
      <c r="S71" s="3">
        <v>1044459</v>
      </c>
      <c r="T71" s="3">
        <v>37055</v>
      </c>
      <c r="U71" s="3">
        <v>22362</v>
      </c>
      <c r="V71" s="3"/>
      <c r="W71" s="3">
        <v>7425783</v>
      </c>
      <c r="X71" s="3">
        <v>19669001</v>
      </c>
      <c r="Y71" s="3">
        <v>-8363</v>
      </c>
      <c r="Z71" s="3">
        <v>497057</v>
      </c>
      <c r="AA71" s="3">
        <v>-20921</v>
      </c>
      <c r="AB71" s="3">
        <v>9324</v>
      </c>
      <c r="AC71" s="3">
        <v>9881104</v>
      </c>
      <c r="AD71" s="3">
        <v>76832</v>
      </c>
      <c r="AE71" s="3">
        <v>11759</v>
      </c>
      <c r="AF71" s="3">
        <v>277724</v>
      </c>
      <c r="AG71" s="3"/>
      <c r="AH71" s="3" t="s">
        <v>71</v>
      </c>
      <c r="AI71" s="3">
        <v>340179</v>
      </c>
      <c r="AJ71" s="3" t="s">
        <v>71</v>
      </c>
      <c r="AK71" s="3" t="s">
        <v>71</v>
      </c>
      <c r="AL71" s="3">
        <v>179729</v>
      </c>
      <c r="AM71" s="3">
        <v>1132</v>
      </c>
      <c r="AN71" s="3" t="s">
        <v>71</v>
      </c>
    </row>
    <row r="72" spans="1:40" x14ac:dyDescent="0.25">
      <c r="A72">
        <v>2021</v>
      </c>
      <c r="B72" t="s">
        <v>78</v>
      </c>
      <c r="C72" t="s">
        <v>75</v>
      </c>
      <c r="D72" s="3">
        <v>625035</v>
      </c>
      <c r="E72" s="3">
        <v>-890733</v>
      </c>
      <c r="F72" s="3">
        <v>44155</v>
      </c>
      <c r="G72" s="3">
        <v>2163471</v>
      </c>
      <c r="H72" s="3">
        <v>-4851643</v>
      </c>
      <c r="I72" s="3">
        <v>-36001</v>
      </c>
      <c r="J72" s="3">
        <v>53551240</v>
      </c>
      <c r="K72" s="3">
        <v>5017518</v>
      </c>
      <c r="L72" s="3">
        <v>730268</v>
      </c>
      <c r="M72" s="3">
        <v>1319786</v>
      </c>
      <c r="N72" s="3">
        <v>40971421</v>
      </c>
      <c r="O72" s="3">
        <v>-74095</v>
      </c>
      <c r="P72" s="3">
        <v>102144805</v>
      </c>
      <c r="Q72" s="3">
        <v>314662</v>
      </c>
      <c r="R72" s="3">
        <v>2910360</v>
      </c>
      <c r="S72" s="3">
        <v>67108832</v>
      </c>
      <c r="T72" s="3">
        <v>4310858</v>
      </c>
      <c r="U72" s="3">
        <v>12199452</v>
      </c>
      <c r="V72" s="3"/>
      <c r="W72" s="3">
        <v>107527694</v>
      </c>
      <c r="X72" s="3">
        <v>21968737</v>
      </c>
      <c r="Y72" s="3">
        <v>566915</v>
      </c>
      <c r="Z72" s="3">
        <v>7073452</v>
      </c>
      <c r="AA72" s="3">
        <v>23371</v>
      </c>
      <c r="AB72" s="3">
        <v>1807559</v>
      </c>
      <c r="AC72" s="3">
        <v>20070127</v>
      </c>
      <c r="AD72" s="3">
        <v>4005703</v>
      </c>
      <c r="AE72" s="3">
        <v>99406</v>
      </c>
      <c r="AF72" s="3">
        <v>2389296</v>
      </c>
      <c r="AG72" s="3"/>
      <c r="AH72" s="3">
        <v>378</v>
      </c>
      <c r="AI72" s="3">
        <v>1363676</v>
      </c>
      <c r="AJ72" s="3">
        <v>96270</v>
      </c>
      <c r="AK72" s="3">
        <v>652380</v>
      </c>
      <c r="AL72" s="3">
        <v>220361</v>
      </c>
      <c r="AM72" s="3">
        <v>108598</v>
      </c>
      <c r="AN72" s="3">
        <v>62596</v>
      </c>
    </row>
    <row r="73" spans="1:40" x14ac:dyDescent="0.25">
      <c r="A73">
        <v>2021</v>
      </c>
      <c r="B73" t="s">
        <v>80</v>
      </c>
      <c r="C73" t="s">
        <v>72</v>
      </c>
      <c r="D73" s="3">
        <v>8983338</v>
      </c>
      <c r="E73" s="3">
        <v>1363810</v>
      </c>
      <c r="F73" s="3">
        <v>170917</v>
      </c>
      <c r="G73" s="3">
        <v>5617993</v>
      </c>
      <c r="H73" s="3">
        <v>6453597</v>
      </c>
      <c r="I73" s="3">
        <v>1153180</v>
      </c>
      <c r="J73" s="3">
        <v>491527073</v>
      </c>
      <c r="K73" s="3">
        <v>59425163</v>
      </c>
      <c r="L73" s="3">
        <v>772170</v>
      </c>
      <c r="M73" s="3">
        <v>11162410</v>
      </c>
      <c r="N73" s="3">
        <v>11766314</v>
      </c>
      <c r="O73" s="3">
        <v>9556310</v>
      </c>
      <c r="P73" s="3">
        <v>72600418</v>
      </c>
      <c r="Q73" s="3">
        <v>651531</v>
      </c>
      <c r="R73" s="3">
        <v>1164059</v>
      </c>
      <c r="S73" s="3">
        <v>278215507</v>
      </c>
      <c r="T73" s="3">
        <v>22479071</v>
      </c>
      <c r="U73" s="3">
        <v>7340168</v>
      </c>
      <c r="V73" s="3"/>
      <c r="W73" s="3">
        <v>212642112</v>
      </c>
      <c r="X73" s="3">
        <v>12704369</v>
      </c>
      <c r="Y73" s="3">
        <v>4625448</v>
      </c>
      <c r="Z73" s="3">
        <v>10370105</v>
      </c>
      <c r="AA73" s="3">
        <v>797354</v>
      </c>
      <c r="AB73" s="3">
        <v>6007590</v>
      </c>
      <c r="AC73" s="3">
        <v>18510363</v>
      </c>
      <c r="AD73" s="3">
        <v>3251915</v>
      </c>
      <c r="AE73" s="3">
        <v>925078</v>
      </c>
      <c r="AF73" s="3">
        <v>5732010</v>
      </c>
      <c r="AG73" s="3"/>
      <c r="AH73" s="3">
        <v>4370</v>
      </c>
      <c r="AI73" s="3">
        <v>36043387</v>
      </c>
      <c r="AJ73" s="3">
        <v>1491189</v>
      </c>
      <c r="AK73" s="3">
        <v>12912374</v>
      </c>
      <c r="AL73" s="3">
        <v>4767639</v>
      </c>
      <c r="AM73" s="3">
        <v>3829909</v>
      </c>
      <c r="AN73" s="3">
        <v>565037</v>
      </c>
    </row>
    <row r="74" spans="1:40" x14ac:dyDescent="0.25">
      <c r="A74">
        <v>2021</v>
      </c>
      <c r="B74" t="s">
        <v>80</v>
      </c>
      <c r="C74" t="s">
        <v>73</v>
      </c>
      <c r="D74" s="3">
        <v>18071880</v>
      </c>
      <c r="E74" s="3">
        <v>6815630</v>
      </c>
      <c r="F74" s="3">
        <v>808234</v>
      </c>
      <c r="G74" s="3">
        <v>5909084</v>
      </c>
      <c r="H74" s="3">
        <v>45500549</v>
      </c>
      <c r="I74" s="3">
        <v>888879</v>
      </c>
      <c r="J74" s="3">
        <v>118162616</v>
      </c>
      <c r="K74" s="3">
        <v>15514405</v>
      </c>
      <c r="L74" s="3">
        <v>1066918</v>
      </c>
      <c r="M74" s="3">
        <v>11143067</v>
      </c>
      <c r="N74" s="3">
        <v>43512480</v>
      </c>
      <c r="O74" s="3">
        <v>15570837</v>
      </c>
      <c r="P74" s="3">
        <v>159331182</v>
      </c>
      <c r="Q74" s="3">
        <v>364207</v>
      </c>
      <c r="R74" s="3">
        <v>8563390</v>
      </c>
      <c r="S74" s="3">
        <v>37158212</v>
      </c>
      <c r="T74" s="3">
        <v>5406639</v>
      </c>
      <c r="U74" s="3">
        <v>46356446</v>
      </c>
      <c r="V74" s="3"/>
      <c r="W74" s="3">
        <v>65235251</v>
      </c>
      <c r="X74" s="3">
        <v>11494430</v>
      </c>
      <c r="Y74" s="3">
        <v>19460435</v>
      </c>
      <c r="Z74" s="3">
        <v>202172632</v>
      </c>
      <c r="AA74" s="3">
        <v>2336435</v>
      </c>
      <c r="AB74" s="3">
        <v>17691691</v>
      </c>
      <c r="AC74" s="3">
        <v>28007342</v>
      </c>
      <c r="AD74" s="3">
        <v>12025424</v>
      </c>
      <c r="AE74" s="3">
        <v>767079</v>
      </c>
      <c r="AF74" s="3">
        <v>72339714</v>
      </c>
      <c r="AG74" s="3"/>
      <c r="AH74" s="3">
        <v>644</v>
      </c>
      <c r="AI74" s="3">
        <v>8188381</v>
      </c>
      <c r="AJ74" s="3">
        <v>398590</v>
      </c>
      <c r="AK74" s="3">
        <v>632533</v>
      </c>
      <c r="AL74" s="3">
        <v>10778083</v>
      </c>
      <c r="AM74" s="3">
        <v>1032976</v>
      </c>
      <c r="AN74" s="3">
        <v>456980</v>
      </c>
    </row>
    <row r="75" spans="1:40" x14ac:dyDescent="0.25">
      <c r="A75">
        <v>2021</v>
      </c>
      <c r="B75" t="s">
        <v>80</v>
      </c>
      <c r="C75" t="s">
        <v>76</v>
      </c>
      <c r="D75" s="3" t="s">
        <v>71</v>
      </c>
      <c r="E75" s="3" t="s">
        <v>71</v>
      </c>
      <c r="F75" s="3" t="s">
        <v>71</v>
      </c>
      <c r="G75" s="3" t="s">
        <v>71</v>
      </c>
      <c r="H75" s="3">
        <v>227</v>
      </c>
      <c r="I75" s="3">
        <v>126</v>
      </c>
      <c r="J75" s="3" t="s">
        <v>71</v>
      </c>
      <c r="K75" s="3" t="s">
        <v>71</v>
      </c>
      <c r="L75" s="3" t="s">
        <v>71</v>
      </c>
      <c r="M75" s="3" t="s">
        <v>71</v>
      </c>
      <c r="N75" s="3">
        <v>883282</v>
      </c>
      <c r="O75" s="3">
        <v>58414</v>
      </c>
      <c r="P75" s="3" t="s">
        <v>71</v>
      </c>
      <c r="Q75" s="3" t="s">
        <v>71</v>
      </c>
      <c r="R75" s="3" t="s">
        <v>71</v>
      </c>
      <c r="S75" s="3">
        <v>5</v>
      </c>
      <c r="T75" s="3" t="s">
        <v>71</v>
      </c>
      <c r="U75" s="3">
        <v>1725</v>
      </c>
      <c r="V75" s="3"/>
      <c r="W75" s="3">
        <v>95</v>
      </c>
      <c r="X75" s="3" t="s">
        <v>71</v>
      </c>
      <c r="Y75" s="3" t="s">
        <v>71</v>
      </c>
      <c r="Z75" s="3">
        <v>156569</v>
      </c>
      <c r="AA75" s="3">
        <v>5043</v>
      </c>
      <c r="AB75" s="3">
        <v>2400</v>
      </c>
      <c r="AC75" s="3">
        <v>8989</v>
      </c>
      <c r="AD75" s="3">
        <v>15</v>
      </c>
      <c r="AE75" s="3" t="s">
        <v>71</v>
      </c>
      <c r="AF75" s="3">
        <v>2</v>
      </c>
      <c r="AG75" s="3"/>
      <c r="AH75" s="3" t="s">
        <v>71</v>
      </c>
      <c r="AI75" s="3" t="s">
        <v>71</v>
      </c>
      <c r="AJ75" s="3">
        <v>14</v>
      </c>
      <c r="AK75" s="3" t="s">
        <v>71</v>
      </c>
      <c r="AL75" s="3" t="s">
        <v>71</v>
      </c>
      <c r="AM75" s="3" t="s">
        <v>71</v>
      </c>
      <c r="AN75" s="3">
        <v>10</v>
      </c>
    </row>
    <row r="76" spans="1:40" x14ac:dyDescent="0.25">
      <c r="A76">
        <v>2021</v>
      </c>
      <c r="B76" t="s">
        <v>80</v>
      </c>
      <c r="C76" t="s">
        <v>74</v>
      </c>
      <c r="D76" s="3">
        <v>9177068</v>
      </c>
      <c r="E76" s="3">
        <v>1018414</v>
      </c>
      <c r="F76" s="3">
        <v>10078</v>
      </c>
      <c r="G76" s="3">
        <v>739220</v>
      </c>
      <c r="H76" s="3">
        <v>19979590</v>
      </c>
      <c r="I76" s="3">
        <v>408271</v>
      </c>
      <c r="J76" s="3">
        <v>24642866</v>
      </c>
      <c r="K76" s="3">
        <v>19757093</v>
      </c>
      <c r="L76" s="3">
        <v>526431</v>
      </c>
      <c r="M76" s="3">
        <v>6644420</v>
      </c>
      <c r="N76" s="3">
        <v>2707183</v>
      </c>
      <c r="O76" s="3">
        <v>2223426</v>
      </c>
      <c r="P76" s="3">
        <v>20858029</v>
      </c>
      <c r="Q76" s="3">
        <v>27995</v>
      </c>
      <c r="R76" s="3">
        <v>4428595</v>
      </c>
      <c r="S76" s="3">
        <v>8690351</v>
      </c>
      <c r="T76" s="3">
        <v>1255857</v>
      </c>
      <c r="U76" s="3">
        <v>178714</v>
      </c>
      <c r="V76" s="3"/>
      <c r="W76" s="3">
        <v>44335459</v>
      </c>
      <c r="X76" s="3">
        <v>725593863</v>
      </c>
      <c r="Y76" s="3">
        <v>2557530</v>
      </c>
      <c r="Z76" s="3">
        <v>1324239</v>
      </c>
      <c r="AA76" s="3">
        <v>166921</v>
      </c>
      <c r="AB76" s="3">
        <v>1947047</v>
      </c>
      <c r="AC76" s="3">
        <v>65722775</v>
      </c>
      <c r="AD76" s="3">
        <v>2272167</v>
      </c>
      <c r="AE76" s="3">
        <v>205544</v>
      </c>
      <c r="AF76" s="3">
        <v>2039146</v>
      </c>
      <c r="AG76" s="3"/>
      <c r="AH76" s="3" t="s">
        <v>71</v>
      </c>
      <c r="AI76" s="3">
        <v>2192585</v>
      </c>
      <c r="AJ76" s="3">
        <v>27016</v>
      </c>
      <c r="AK76" s="3">
        <v>872092</v>
      </c>
      <c r="AL76" s="3">
        <v>586558</v>
      </c>
      <c r="AM76" s="3">
        <v>376855</v>
      </c>
      <c r="AN76" s="3">
        <v>51658</v>
      </c>
    </row>
    <row r="77" spans="1:40" x14ac:dyDescent="0.25">
      <c r="A77">
        <v>2021</v>
      </c>
      <c r="B77" t="s">
        <v>80</v>
      </c>
      <c r="C77" t="s">
        <v>75</v>
      </c>
      <c r="D77" s="3">
        <v>36232286</v>
      </c>
      <c r="E77" s="3">
        <v>9197855</v>
      </c>
      <c r="F77" s="3">
        <v>989228</v>
      </c>
      <c r="G77" s="3">
        <v>12266298</v>
      </c>
      <c r="H77" s="3">
        <v>71933963</v>
      </c>
      <c r="I77" s="3">
        <v>2450456</v>
      </c>
      <c r="J77" s="3">
        <v>634332555</v>
      </c>
      <c r="K77" s="3">
        <v>94696662</v>
      </c>
      <c r="L77" s="3">
        <v>2365519</v>
      </c>
      <c r="M77" s="3">
        <v>28949897</v>
      </c>
      <c r="N77" s="3">
        <v>58869259</v>
      </c>
      <c r="O77" s="3">
        <v>27408988</v>
      </c>
      <c r="P77" s="3">
        <v>252789629</v>
      </c>
      <c r="Q77" s="3">
        <v>1043733</v>
      </c>
      <c r="R77" s="3">
        <v>14156044</v>
      </c>
      <c r="S77" s="3">
        <v>324064074</v>
      </c>
      <c r="T77" s="3">
        <v>29141567</v>
      </c>
      <c r="U77" s="3">
        <v>53877053</v>
      </c>
      <c r="V77" s="3"/>
      <c r="W77" s="3">
        <v>322212917</v>
      </c>
      <c r="X77" s="3">
        <v>749792662</v>
      </c>
      <c r="Y77" s="3">
        <v>26643413</v>
      </c>
      <c r="Z77" s="3">
        <v>214023545</v>
      </c>
      <c r="AA77" s="3">
        <v>3305753</v>
      </c>
      <c r="AB77" s="3">
        <v>25648728</v>
      </c>
      <c r="AC77" s="3">
        <v>112249468</v>
      </c>
      <c r="AD77" s="3">
        <v>17549521</v>
      </c>
      <c r="AE77" s="3">
        <v>1897702</v>
      </c>
      <c r="AF77" s="3">
        <v>80110871</v>
      </c>
      <c r="AG77" s="3"/>
      <c r="AH77" s="3">
        <v>5014</v>
      </c>
      <c r="AI77" s="3">
        <v>46424354</v>
      </c>
      <c r="AJ77" s="3">
        <v>1916810</v>
      </c>
      <c r="AK77" s="3">
        <v>14416999</v>
      </c>
      <c r="AL77" s="3">
        <v>16132281</v>
      </c>
      <c r="AM77" s="3">
        <v>5239740</v>
      </c>
      <c r="AN77" s="3">
        <v>1073685</v>
      </c>
    </row>
    <row r="78" spans="1:40" x14ac:dyDescent="0.25">
      <c r="A78">
        <v>2021</v>
      </c>
      <c r="B78" t="s">
        <v>79</v>
      </c>
      <c r="C78" t="s">
        <v>72</v>
      </c>
      <c r="D78" s="3">
        <v>8983338</v>
      </c>
      <c r="E78" s="3">
        <v>1363810</v>
      </c>
      <c r="F78" s="3">
        <v>170917</v>
      </c>
      <c r="G78" s="3">
        <v>5617993</v>
      </c>
      <c r="H78" s="3">
        <v>6457297</v>
      </c>
      <c r="I78" s="3">
        <v>1153180</v>
      </c>
      <c r="J78" s="3">
        <v>491479979</v>
      </c>
      <c r="K78" s="3">
        <v>54865972</v>
      </c>
      <c r="L78" s="3">
        <v>772170</v>
      </c>
      <c r="M78" s="3">
        <v>11128788</v>
      </c>
      <c r="N78" s="3">
        <v>11766314</v>
      </c>
      <c r="O78" s="3">
        <v>9385004</v>
      </c>
      <c r="P78" s="3">
        <v>72600418</v>
      </c>
      <c r="Q78" s="3">
        <v>651531</v>
      </c>
      <c r="R78" s="3">
        <v>1164059</v>
      </c>
      <c r="S78" s="3">
        <v>276573865</v>
      </c>
      <c r="T78" s="3">
        <v>22447918</v>
      </c>
      <c r="U78" s="3">
        <v>7340168</v>
      </c>
      <c r="V78" s="3"/>
      <c r="W78" s="3">
        <v>211793469</v>
      </c>
      <c r="X78" s="3">
        <v>12704369</v>
      </c>
      <c r="Y78" s="3">
        <v>4420423</v>
      </c>
      <c r="Z78" s="3">
        <v>10370105</v>
      </c>
      <c r="AA78" s="3">
        <v>797354</v>
      </c>
      <c r="AB78" s="3">
        <v>5983982</v>
      </c>
      <c r="AC78" s="3">
        <v>18453028</v>
      </c>
      <c r="AD78" s="3">
        <v>3251915</v>
      </c>
      <c r="AE78" s="3">
        <v>925078</v>
      </c>
      <c r="AF78" s="3">
        <v>5732010</v>
      </c>
      <c r="AG78" s="3"/>
      <c r="AH78" s="3">
        <v>4370</v>
      </c>
      <c r="AI78" s="3">
        <v>36043387</v>
      </c>
      <c r="AJ78" s="3">
        <v>1491189</v>
      </c>
      <c r="AK78" s="3">
        <v>12912374</v>
      </c>
      <c r="AL78" s="3">
        <v>4767639</v>
      </c>
      <c r="AM78" s="3">
        <v>3829909</v>
      </c>
      <c r="AN78" s="3">
        <v>565037</v>
      </c>
    </row>
    <row r="79" spans="1:40" x14ac:dyDescent="0.25">
      <c r="A79">
        <v>2021</v>
      </c>
      <c r="B79" t="s">
        <v>79</v>
      </c>
      <c r="C79" t="s">
        <v>73</v>
      </c>
      <c r="D79" s="3">
        <v>18071880</v>
      </c>
      <c r="E79" s="3">
        <v>6815630</v>
      </c>
      <c r="F79" s="3">
        <v>801984</v>
      </c>
      <c r="G79" s="3">
        <v>5333059</v>
      </c>
      <c r="H79" s="3">
        <v>44219125</v>
      </c>
      <c r="I79" s="3">
        <v>886879</v>
      </c>
      <c r="J79" s="3">
        <v>116674357</v>
      </c>
      <c r="K79" s="3">
        <v>15212728</v>
      </c>
      <c r="L79" s="3">
        <v>1032818</v>
      </c>
      <c r="M79" s="3">
        <v>10519565</v>
      </c>
      <c r="N79" s="3">
        <v>43512480</v>
      </c>
      <c r="O79" s="3">
        <v>13028500</v>
      </c>
      <c r="P79" s="3">
        <v>158261682</v>
      </c>
      <c r="Q79" s="3">
        <v>363207</v>
      </c>
      <c r="R79" s="3">
        <v>8262259</v>
      </c>
      <c r="S79" s="3">
        <v>36044650</v>
      </c>
      <c r="T79" s="3">
        <v>5390190</v>
      </c>
      <c r="U79" s="3">
        <v>46356446</v>
      </c>
      <c r="V79" s="3"/>
      <c r="W79" s="3">
        <v>65232109</v>
      </c>
      <c r="X79" s="3">
        <v>11494430</v>
      </c>
      <c r="Y79" s="3">
        <v>19447720</v>
      </c>
      <c r="Z79" s="3">
        <v>202172632</v>
      </c>
      <c r="AA79" s="3">
        <v>2251075</v>
      </c>
      <c r="AB79" s="3">
        <v>17691691</v>
      </c>
      <c r="AC79" s="3">
        <v>27458259</v>
      </c>
      <c r="AD79" s="3">
        <v>11625424</v>
      </c>
      <c r="AE79" s="3">
        <v>758707</v>
      </c>
      <c r="AF79" s="3">
        <v>71217651</v>
      </c>
      <c r="AG79" s="3"/>
      <c r="AH79" s="3">
        <v>278</v>
      </c>
      <c r="AI79" s="3">
        <v>8188381</v>
      </c>
      <c r="AJ79" s="3">
        <v>398590</v>
      </c>
      <c r="AK79" s="3">
        <v>582533</v>
      </c>
      <c r="AL79" s="3">
        <v>10778083</v>
      </c>
      <c r="AM79" s="3">
        <v>1032976</v>
      </c>
      <c r="AN79" s="3">
        <v>449980</v>
      </c>
    </row>
    <row r="80" spans="1:40" x14ac:dyDescent="0.25">
      <c r="A80">
        <v>2021</v>
      </c>
      <c r="B80" t="s">
        <v>79</v>
      </c>
      <c r="C80" t="s">
        <v>76</v>
      </c>
      <c r="D80" s="3" t="s">
        <v>71</v>
      </c>
      <c r="E80" s="3" t="s">
        <v>71</v>
      </c>
      <c r="F80" s="3" t="s">
        <v>71</v>
      </c>
      <c r="G80" s="3" t="s">
        <v>71</v>
      </c>
      <c r="H80" s="3">
        <v>227</v>
      </c>
      <c r="I80" s="3">
        <v>126</v>
      </c>
      <c r="J80" s="3" t="s">
        <v>71</v>
      </c>
      <c r="K80" s="3" t="s">
        <v>71</v>
      </c>
      <c r="L80" s="3" t="s">
        <v>71</v>
      </c>
      <c r="M80" s="3" t="s">
        <v>71</v>
      </c>
      <c r="N80" s="3">
        <v>883282</v>
      </c>
      <c r="O80" s="3">
        <v>57460</v>
      </c>
      <c r="P80" s="3" t="s">
        <v>71</v>
      </c>
      <c r="Q80" s="3" t="s">
        <v>71</v>
      </c>
      <c r="R80" s="3" t="s">
        <v>71</v>
      </c>
      <c r="S80" s="3">
        <v>5</v>
      </c>
      <c r="T80" s="3" t="s">
        <v>71</v>
      </c>
      <c r="U80" s="3">
        <v>1725</v>
      </c>
      <c r="V80" s="3"/>
      <c r="W80" s="3">
        <v>95</v>
      </c>
      <c r="X80" s="3" t="s">
        <v>71</v>
      </c>
      <c r="Y80" s="3" t="s">
        <v>71</v>
      </c>
      <c r="Z80" s="3">
        <v>156569</v>
      </c>
      <c r="AA80" s="3">
        <v>5043</v>
      </c>
      <c r="AB80" s="3">
        <v>2400</v>
      </c>
      <c r="AC80" s="3">
        <v>8989</v>
      </c>
      <c r="AD80" s="3">
        <v>15</v>
      </c>
      <c r="AE80" s="3" t="s">
        <v>71</v>
      </c>
      <c r="AF80" s="3">
        <v>2</v>
      </c>
      <c r="AG80" s="3"/>
      <c r="AH80" s="3" t="s">
        <v>71</v>
      </c>
      <c r="AI80" s="3" t="s">
        <v>71</v>
      </c>
      <c r="AJ80" s="3">
        <v>14</v>
      </c>
      <c r="AK80" s="3" t="s">
        <v>71</v>
      </c>
      <c r="AL80" s="3" t="s">
        <v>71</v>
      </c>
      <c r="AM80" s="3" t="s">
        <v>71</v>
      </c>
      <c r="AN80" s="3">
        <v>10</v>
      </c>
    </row>
    <row r="81" spans="1:40" x14ac:dyDescent="0.25">
      <c r="A81">
        <v>2021</v>
      </c>
      <c r="B81" t="s">
        <v>79</v>
      </c>
      <c r="C81" t="s">
        <v>74</v>
      </c>
      <c r="D81" s="3">
        <v>9177068</v>
      </c>
      <c r="E81" s="3">
        <v>1018414</v>
      </c>
      <c r="F81" s="3">
        <v>10078</v>
      </c>
      <c r="G81" s="3">
        <v>739220</v>
      </c>
      <c r="H81" s="3">
        <v>19284014</v>
      </c>
      <c r="I81" s="3">
        <v>408271</v>
      </c>
      <c r="J81" s="3">
        <v>24567664</v>
      </c>
      <c r="K81" s="3">
        <v>18160575</v>
      </c>
      <c r="L81" s="3">
        <v>526431</v>
      </c>
      <c r="M81" s="3">
        <v>6604507</v>
      </c>
      <c r="N81" s="3">
        <v>2665633</v>
      </c>
      <c r="O81" s="3">
        <v>2220926</v>
      </c>
      <c r="P81" s="3">
        <v>20819502</v>
      </c>
      <c r="Q81" s="3">
        <v>27995</v>
      </c>
      <c r="R81" s="3">
        <v>4229726</v>
      </c>
      <c r="S81" s="3">
        <v>8578350</v>
      </c>
      <c r="T81" s="3">
        <v>1111473</v>
      </c>
      <c r="U81" s="3">
        <v>178714</v>
      </c>
      <c r="V81" s="3"/>
      <c r="W81" s="3">
        <v>43790402</v>
      </c>
      <c r="X81" s="3">
        <v>686167910</v>
      </c>
      <c r="Y81" s="3">
        <v>2533406</v>
      </c>
      <c r="Z81" s="3">
        <v>1324239</v>
      </c>
      <c r="AA81" s="3">
        <v>85240</v>
      </c>
      <c r="AB81" s="3">
        <v>1943747</v>
      </c>
      <c r="AC81" s="3">
        <v>59594183</v>
      </c>
      <c r="AD81" s="3">
        <v>2272167</v>
      </c>
      <c r="AE81" s="3">
        <v>205544</v>
      </c>
      <c r="AF81" s="3">
        <v>1721936</v>
      </c>
      <c r="AG81" s="3"/>
      <c r="AH81" s="3" t="s">
        <v>71</v>
      </c>
      <c r="AI81" s="3">
        <v>2192585</v>
      </c>
      <c r="AJ81" s="3">
        <v>27016</v>
      </c>
      <c r="AK81" s="3">
        <v>749092</v>
      </c>
      <c r="AL81" s="3">
        <v>586558</v>
      </c>
      <c r="AM81" s="3">
        <v>376855</v>
      </c>
      <c r="AN81" s="3">
        <v>51658</v>
      </c>
    </row>
    <row r="82" spans="1:40" x14ac:dyDescent="0.25">
      <c r="A82">
        <v>2021</v>
      </c>
      <c r="B82" t="s">
        <v>79</v>
      </c>
      <c r="C82" t="s">
        <v>75</v>
      </c>
      <c r="D82" s="3">
        <v>36232286</v>
      </c>
      <c r="E82" s="3">
        <v>9197855</v>
      </c>
      <c r="F82" s="3">
        <v>982978</v>
      </c>
      <c r="G82" s="3">
        <v>11690273</v>
      </c>
      <c r="H82" s="3">
        <v>69960663</v>
      </c>
      <c r="I82" s="3">
        <v>2448456</v>
      </c>
      <c r="J82" s="3">
        <v>632722000</v>
      </c>
      <c r="K82" s="3">
        <v>88239275</v>
      </c>
      <c r="L82" s="3">
        <v>2331419</v>
      </c>
      <c r="M82" s="3">
        <v>28252860</v>
      </c>
      <c r="N82" s="3">
        <v>58827709</v>
      </c>
      <c r="O82" s="3">
        <v>24691891</v>
      </c>
      <c r="P82" s="3">
        <v>251681602</v>
      </c>
      <c r="Q82" s="3">
        <v>1042733</v>
      </c>
      <c r="R82" s="3">
        <v>13656044</v>
      </c>
      <c r="S82" s="3">
        <v>321196870</v>
      </c>
      <c r="T82" s="3">
        <v>28949582</v>
      </c>
      <c r="U82" s="3">
        <v>53877053</v>
      </c>
      <c r="V82" s="3"/>
      <c r="W82" s="3">
        <v>320816074</v>
      </c>
      <c r="X82" s="3">
        <v>710366709</v>
      </c>
      <c r="Y82" s="3">
        <v>26401549</v>
      </c>
      <c r="Z82" s="3">
        <v>214023545</v>
      </c>
      <c r="AA82" s="3">
        <v>3138712</v>
      </c>
      <c r="AB82" s="3">
        <v>25621820</v>
      </c>
      <c r="AC82" s="3">
        <v>105514459</v>
      </c>
      <c r="AD82" s="3">
        <v>17149521</v>
      </c>
      <c r="AE82" s="3">
        <v>1889329</v>
      </c>
      <c r="AF82" s="3">
        <v>78671599</v>
      </c>
      <c r="AG82" s="3"/>
      <c r="AH82" s="3">
        <v>4648</v>
      </c>
      <c r="AI82" s="3">
        <v>46424354</v>
      </c>
      <c r="AJ82" s="3">
        <v>1916810</v>
      </c>
      <c r="AK82" s="3">
        <v>14243999</v>
      </c>
      <c r="AL82" s="3">
        <v>16132281</v>
      </c>
      <c r="AM82" s="3">
        <v>5239740</v>
      </c>
      <c r="AN82" s="3">
        <v>1066685</v>
      </c>
    </row>
    <row r="83" spans="1:40" x14ac:dyDescent="0.25">
      <c r="A83">
        <v>2021</v>
      </c>
      <c r="B83" t="s">
        <v>81</v>
      </c>
      <c r="C83" t="s">
        <v>72</v>
      </c>
      <c r="D83" s="3">
        <v>8114885</v>
      </c>
      <c r="E83" s="3">
        <v>1363763</v>
      </c>
      <c r="F83" s="3">
        <v>170859</v>
      </c>
      <c r="G83" s="3">
        <v>5590792</v>
      </c>
      <c r="H83" s="3">
        <v>6440464</v>
      </c>
      <c r="I83" s="3">
        <v>1079599</v>
      </c>
      <c r="J83" s="3">
        <v>487741745</v>
      </c>
      <c r="K83" s="3">
        <v>54484529</v>
      </c>
      <c r="L83" s="3">
        <v>769085</v>
      </c>
      <c r="M83" s="3">
        <v>11107904</v>
      </c>
      <c r="N83" s="3">
        <v>11720466</v>
      </c>
      <c r="O83" s="3">
        <v>9030406</v>
      </c>
      <c r="P83" s="3">
        <v>70768916</v>
      </c>
      <c r="Q83" s="3">
        <v>648307</v>
      </c>
      <c r="R83" s="3">
        <v>1159334</v>
      </c>
      <c r="S83" s="3">
        <v>276051419</v>
      </c>
      <c r="T83" s="3">
        <v>22214046</v>
      </c>
      <c r="U83" s="3">
        <v>7021856</v>
      </c>
      <c r="V83" s="3"/>
      <c r="W83" s="3">
        <v>211267970</v>
      </c>
      <c r="X83" s="3">
        <v>12454449</v>
      </c>
      <c r="Y83" s="3">
        <v>4325572</v>
      </c>
      <c r="Z83" s="3">
        <v>10338510</v>
      </c>
      <c r="AA83" s="3">
        <v>740742</v>
      </c>
      <c r="AB83" s="3">
        <v>5934776</v>
      </c>
      <c r="AC83" s="3">
        <v>18531470</v>
      </c>
      <c r="AD83" s="3">
        <v>3239267</v>
      </c>
      <c r="AE83" s="3">
        <v>891758</v>
      </c>
      <c r="AF83" s="3">
        <v>5601889</v>
      </c>
      <c r="AG83" s="3"/>
      <c r="AH83" s="3">
        <v>4342</v>
      </c>
      <c r="AI83" s="3">
        <v>36875128</v>
      </c>
      <c r="AJ83" s="3">
        <v>1464771</v>
      </c>
      <c r="AK83" s="3">
        <v>12907060</v>
      </c>
      <c r="AL83" s="3">
        <v>4279017</v>
      </c>
      <c r="AM83" s="3">
        <v>3649804</v>
      </c>
      <c r="AN83" s="3">
        <v>564638</v>
      </c>
    </row>
    <row r="84" spans="1:40" x14ac:dyDescent="0.25">
      <c r="A84">
        <v>2021</v>
      </c>
      <c r="B84" t="s">
        <v>81</v>
      </c>
      <c r="C84" t="s">
        <v>73</v>
      </c>
      <c r="D84" s="3">
        <v>16531609</v>
      </c>
      <c r="E84" s="3">
        <v>5909999</v>
      </c>
      <c r="F84" s="3">
        <v>776437</v>
      </c>
      <c r="G84" s="3">
        <v>3636546</v>
      </c>
      <c r="H84" s="3">
        <v>42182840</v>
      </c>
      <c r="I84" s="3">
        <v>393968</v>
      </c>
      <c r="J84" s="3">
        <v>105423607</v>
      </c>
      <c r="K84" s="3">
        <v>12013887</v>
      </c>
      <c r="L84" s="3">
        <v>754057</v>
      </c>
      <c r="M84" s="3">
        <v>9766711</v>
      </c>
      <c r="N84" s="3">
        <v>42649257</v>
      </c>
      <c r="O84" s="3">
        <v>10248303</v>
      </c>
      <c r="P84" s="3">
        <v>147686771</v>
      </c>
      <c r="Q84" s="3">
        <v>319179</v>
      </c>
      <c r="R84" s="3">
        <v>3777270</v>
      </c>
      <c r="S84" s="3">
        <v>32374016</v>
      </c>
      <c r="T84" s="3">
        <v>4567799</v>
      </c>
      <c r="U84" s="3">
        <v>44434833</v>
      </c>
      <c r="V84" s="3"/>
      <c r="W84" s="3">
        <v>60681304</v>
      </c>
      <c r="X84" s="3">
        <v>9332936</v>
      </c>
      <c r="Y84" s="3">
        <v>18699606</v>
      </c>
      <c r="Z84" s="3">
        <v>183952263</v>
      </c>
      <c r="AA84" s="3">
        <v>1647490</v>
      </c>
      <c r="AB84" s="3">
        <v>16638555</v>
      </c>
      <c r="AC84" s="3">
        <v>26384949</v>
      </c>
      <c r="AD84" s="3">
        <v>9727204</v>
      </c>
      <c r="AE84" s="3">
        <v>715235</v>
      </c>
      <c r="AF84" s="3">
        <v>64472413</v>
      </c>
      <c r="AG84" s="3"/>
      <c r="AH84" s="3">
        <v>246</v>
      </c>
      <c r="AI84" s="3">
        <v>6931389</v>
      </c>
      <c r="AJ84" s="3">
        <v>384308</v>
      </c>
      <c r="AK84" s="3">
        <v>557133</v>
      </c>
      <c r="AL84" s="3">
        <v>9826152</v>
      </c>
      <c r="AM84" s="3">
        <v>851858</v>
      </c>
      <c r="AN84" s="3">
        <v>441819</v>
      </c>
    </row>
    <row r="85" spans="1:40" x14ac:dyDescent="0.25">
      <c r="A85">
        <v>2021</v>
      </c>
      <c r="B85" t="s">
        <v>81</v>
      </c>
      <c r="C85" t="s">
        <v>76</v>
      </c>
      <c r="D85" s="3" t="s">
        <v>71</v>
      </c>
      <c r="E85" s="3" t="s">
        <v>71</v>
      </c>
      <c r="F85" s="3" t="s">
        <v>71</v>
      </c>
      <c r="G85" s="3" t="s">
        <v>71</v>
      </c>
      <c r="H85" s="3">
        <v>78</v>
      </c>
      <c r="I85" s="3" t="s">
        <v>71</v>
      </c>
      <c r="J85" s="3" t="s">
        <v>71</v>
      </c>
      <c r="K85" s="3" t="s">
        <v>71</v>
      </c>
      <c r="L85" s="3" t="s">
        <v>71</v>
      </c>
      <c r="M85" s="3" t="s">
        <v>71</v>
      </c>
      <c r="N85" s="3">
        <v>539440</v>
      </c>
      <c r="O85" s="3">
        <v>41508</v>
      </c>
      <c r="P85" s="3" t="s">
        <v>71</v>
      </c>
      <c r="Q85" s="3" t="s">
        <v>71</v>
      </c>
      <c r="R85" s="3" t="s">
        <v>71</v>
      </c>
      <c r="S85" s="3" t="s">
        <v>71</v>
      </c>
      <c r="T85" s="3" t="s">
        <v>71</v>
      </c>
      <c r="U85" s="3">
        <v>1724</v>
      </c>
      <c r="V85" s="3"/>
      <c r="W85" s="3">
        <v>15</v>
      </c>
      <c r="X85" s="3" t="s">
        <v>71</v>
      </c>
      <c r="Y85" s="3" t="s">
        <v>71</v>
      </c>
      <c r="Z85" s="3">
        <v>156569</v>
      </c>
      <c r="AA85" s="3">
        <v>2064</v>
      </c>
      <c r="AB85" s="3">
        <v>2400</v>
      </c>
      <c r="AC85" s="3">
        <v>7360</v>
      </c>
      <c r="AD85" s="3">
        <v>2</v>
      </c>
      <c r="AE85" s="3" t="s">
        <v>71</v>
      </c>
      <c r="AF85" s="3">
        <v>2</v>
      </c>
      <c r="AG85" s="3"/>
      <c r="AH85" s="3" t="s">
        <v>71</v>
      </c>
      <c r="AI85" s="3" t="s">
        <v>71</v>
      </c>
      <c r="AJ85" s="3">
        <v>9</v>
      </c>
      <c r="AK85" s="3" t="s">
        <v>71</v>
      </c>
      <c r="AL85" s="3" t="s">
        <v>71</v>
      </c>
      <c r="AM85" s="3" t="s">
        <v>71</v>
      </c>
      <c r="AN85" s="3">
        <v>10</v>
      </c>
    </row>
    <row r="86" spans="1:40" x14ac:dyDescent="0.25">
      <c r="A86">
        <v>2021</v>
      </c>
      <c r="B86" t="s">
        <v>81</v>
      </c>
      <c r="C86" t="s">
        <v>74</v>
      </c>
      <c r="D86" s="3">
        <v>5232611</v>
      </c>
      <c r="E86" s="3">
        <v>165290</v>
      </c>
      <c r="F86" s="3">
        <v>9499</v>
      </c>
      <c r="G86" s="3">
        <v>46048</v>
      </c>
      <c r="H86" s="3">
        <v>16211529</v>
      </c>
      <c r="I86" s="3">
        <v>265075</v>
      </c>
      <c r="J86" s="3">
        <v>20318043</v>
      </c>
      <c r="K86" s="3">
        <v>14920398</v>
      </c>
      <c r="L86" s="3">
        <v>401792</v>
      </c>
      <c r="M86" s="3">
        <v>6455375</v>
      </c>
      <c r="N86" s="3">
        <v>1007469</v>
      </c>
      <c r="O86" s="3">
        <v>766495</v>
      </c>
      <c r="P86" s="3">
        <v>17818345</v>
      </c>
      <c r="Q86" s="3">
        <v>25396</v>
      </c>
      <c r="R86" s="3">
        <v>2215734</v>
      </c>
      <c r="S86" s="3">
        <v>4599699</v>
      </c>
      <c r="T86" s="3">
        <v>841247</v>
      </c>
      <c r="U86" s="3">
        <v>138175</v>
      </c>
      <c r="V86" s="3"/>
      <c r="W86" s="3">
        <v>42452928</v>
      </c>
      <c r="X86" s="3">
        <v>640402499</v>
      </c>
      <c r="Y86" s="3">
        <v>2036184</v>
      </c>
      <c r="Z86" s="3">
        <v>941886</v>
      </c>
      <c r="AA86" s="3">
        <v>26560</v>
      </c>
      <c r="AB86" s="3">
        <v>869077</v>
      </c>
      <c r="AC86" s="3">
        <v>54121498</v>
      </c>
      <c r="AD86" s="3">
        <v>957794</v>
      </c>
      <c r="AE86" s="3">
        <v>186932</v>
      </c>
      <c r="AF86" s="3">
        <v>985945</v>
      </c>
      <c r="AG86" s="3"/>
      <c r="AH86" s="3" t="s">
        <v>71</v>
      </c>
      <c r="AI86" s="3">
        <v>1884439</v>
      </c>
      <c r="AJ86" s="3">
        <v>25098</v>
      </c>
      <c r="AK86" s="3">
        <v>678891</v>
      </c>
      <c r="AL86" s="3">
        <v>508658</v>
      </c>
      <c r="AM86" s="3">
        <v>219735</v>
      </c>
      <c r="AN86" s="3">
        <v>44782</v>
      </c>
    </row>
    <row r="87" spans="1:40" x14ac:dyDescent="0.25">
      <c r="A87">
        <v>2021</v>
      </c>
      <c r="B87" t="s">
        <v>81</v>
      </c>
      <c r="C87" t="s">
        <v>75</v>
      </c>
      <c r="D87" s="3">
        <v>29879104</v>
      </c>
      <c r="E87" s="3">
        <v>7439052</v>
      </c>
      <c r="F87" s="3">
        <v>956796</v>
      </c>
      <c r="G87" s="3">
        <v>9273386</v>
      </c>
      <c r="H87" s="3">
        <v>64834911</v>
      </c>
      <c r="I87" s="3">
        <v>1738642</v>
      </c>
      <c r="J87" s="3">
        <v>613483395</v>
      </c>
      <c r="K87" s="3">
        <v>81418815</v>
      </c>
      <c r="L87" s="3">
        <v>1924934</v>
      </c>
      <c r="M87" s="3">
        <v>27329989</v>
      </c>
      <c r="N87" s="3">
        <v>55916632</v>
      </c>
      <c r="O87" s="3">
        <v>20086712</v>
      </c>
      <c r="P87" s="3">
        <v>236274031</v>
      </c>
      <c r="Q87" s="3">
        <v>992882</v>
      </c>
      <c r="R87" s="3">
        <v>7152338</v>
      </c>
      <c r="S87" s="3">
        <v>313025134</v>
      </c>
      <c r="T87" s="3">
        <v>27623092</v>
      </c>
      <c r="U87" s="3">
        <v>51596588</v>
      </c>
      <c r="V87" s="3"/>
      <c r="W87" s="3">
        <v>314402217</v>
      </c>
      <c r="X87" s="3">
        <v>662189884</v>
      </c>
      <c r="Y87" s="3">
        <v>25061362</v>
      </c>
      <c r="Z87" s="3">
        <v>195389228</v>
      </c>
      <c r="AA87" s="3">
        <v>2416856</v>
      </c>
      <c r="AB87" s="3">
        <v>23444809</v>
      </c>
      <c r="AC87" s="3">
        <v>99045277</v>
      </c>
      <c r="AD87" s="3">
        <v>13924267</v>
      </c>
      <c r="AE87" s="3">
        <v>1793925</v>
      </c>
      <c r="AF87" s="3">
        <v>71060250</v>
      </c>
      <c r="AG87" s="3"/>
      <c r="AH87" s="3">
        <v>4588</v>
      </c>
      <c r="AI87" s="3">
        <v>45690956</v>
      </c>
      <c r="AJ87" s="3">
        <v>1874185</v>
      </c>
      <c r="AK87" s="3">
        <v>14143084</v>
      </c>
      <c r="AL87" s="3">
        <v>14613827</v>
      </c>
      <c r="AM87" s="3">
        <v>4721397</v>
      </c>
      <c r="AN87" s="3">
        <v>1051249</v>
      </c>
    </row>
    <row r="88" spans="1:40" x14ac:dyDescent="0.25">
      <c r="A88">
        <v>2021</v>
      </c>
      <c r="B88" t="s">
        <v>82</v>
      </c>
      <c r="C88" t="s">
        <v>72</v>
      </c>
      <c r="D88" s="3">
        <v>868452</v>
      </c>
      <c r="E88" s="3">
        <v>48</v>
      </c>
      <c r="F88" s="3">
        <v>58</v>
      </c>
      <c r="G88" s="3">
        <v>27201</v>
      </c>
      <c r="H88" s="3">
        <v>16832</v>
      </c>
      <c r="I88" s="3">
        <v>73581</v>
      </c>
      <c r="J88" s="3">
        <v>3738234</v>
      </c>
      <c r="K88" s="3">
        <v>381443</v>
      </c>
      <c r="L88" s="3">
        <v>3086</v>
      </c>
      <c r="M88" s="3">
        <v>20884</v>
      </c>
      <c r="N88" s="3">
        <v>45848</v>
      </c>
      <c r="O88" s="3">
        <v>354599</v>
      </c>
      <c r="P88" s="3">
        <v>1831502</v>
      </c>
      <c r="Q88" s="3">
        <v>3224</v>
      </c>
      <c r="R88" s="3">
        <v>4725</v>
      </c>
      <c r="S88" s="3">
        <v>522446</v>
      </c>
      <c r="T88" s="3">
        <v>233872</v>
      </c>
      <c r="U88" s="3">
        <v>318312</v>
      </c>
      <c r="V88" s="3"/>
      <c r="W88" s="3">
        <v>525499</v>
      </c>
      <c r="X88" s="3">
        <v>249920</v>
      </c>
      <c r="Y88" s="3">
        <v>94851</v>
      </c>
      <c r="Z88" s="3">
        <v>31595</v>
      </c>
      <c r="AA88" s="3">
        <v>56612</v>
      </c>
      <c r="AB88" s="3">
        <v>49206</v>
      </c>
      <c r="AC88" s="3">
        <v>-78443</v>
      </c>
      <c r="AD88" s="3">
        <v>12648</v>
      </c>
      <c r="AE88" s="3">
        <v>33320</v>
      </c>
      <c r="AF88" s="3">
        <v>130120</v>
      </c>
      <c r="AG88" s="3"/>
      <c r="AH88" s="3">
        <v>28</v>
      </c>
      <c r="AI88" s="3">
        <v>-831740</v>
      </c>
      <c r="AJ88" s="3">
        <v>26419</v>
      </c>
      <c r="AK88" s="3">
        <v>5314</v>
      </c>
      <c r="AL88" s="3">
        <v>488622</v>
      </c>
      <c r="AM88" s="3">
        <v>180105</v>
      </c>
      <c r="AN88" s="3">
        <v>399</v>
      </c>
    </row>
    <row r="89" spans="1:40" x14ac:dyDescent="0.25">
      <c r="A89">
        <v>2021</v>
      </c>
      <c r="B89" t="s">
        <v>82</v>
      </c>
      <c r="C89" t="s">
        <v>73</v>
      </c>
      <c r="D89" s="3">
        <v>1540272</v>
      </c>
      <c r="E89" s="3">
        <v>905631</v>
      </c>
      <c r="F89" s="3">
        <v>25546</v>
      </c>
      <c r="G89" s="3">
        <v>1696513</v>
      </c>
      <c r="H89" s="3">
        <v>2036285</v>
      </c>
      <c r="I89" s="3">
        <v>492911</v>
      </c>
      <c r="J89" s="3">
        <v>11250750</v>
      </c>
      <c r="K89" s="3">
        <v>3198841</v>
      </c>
      <c r="L89" s="3">
        <v>278761</v>
      </c>
      <c r="M89" s="3">
        <v>752854</v>
      </c>
      <c r="N89" s="3">
        <v>863223</v>
      </c>
      <c r="O89" s="3">
        <v>2780197</v>
      </c>
      <c r="P89" s="3">
        <v>10574911</v>
      </c>
      <c r="Q89" s="3">
        <v>44028</v>
      </c>
      <c r="R89" s="3">
        <v>4484989</v>
      </c>
      <c r="S89" s="3">
        <v>3670633</v>
      </c>
      <c r="T89" s="3">
        <v>822391</v>
      </c>
      <c r="U89" s="3">
        <v>1921613</v>
      </c>
      <c r="V89" s="3"/>
      <c r="W89" s="3">
        <v>4550804</v>
      </c>
      <c r="X89" s="3">
        <v>2161494</v>
      </c>
      <c r="Y89" s="3">
        <v>748114</v>
      </c>
      <c r="Z89" s="3">
        <v>18220370</v>
      </c>
      <c r="AA89" s="3">
        <v>603585</v>
      </c>
      <c r="AB89" s="3">
        <v>1053136</v>
      </c>
      <c r="AC89" s="3">
        <v>1073310</v>
      </c>
      <c r="AD89" s="3">
        <v>1898220</v>
      </c>
      <c r="AE89" s="3">
        <v>43472</v>
      </c>
      <c r="AF89" s="3">
        <v>6745238</v>
      </c>
      <c r="AG89" s="3"/>
      <c r="AH89" s="3">
        <v>32</v>
      </c>
      <c r="AI89" s="3">
        <v>1256993</v>
      </c>
      <c r="AJ89" s="3">
        <v>14282</v>
      </c>
      <c r="AK89" s="3">
        <v>25399</v>
      </c>
      <c r="AL89" s="3">
        <v>951931</v>
      </c>
      <c r="AM89" s="3">
        <v>181118</v>
      </c>
      <c r="AN89" s="3">
        <v>8161</v>
      </c>
    </row>
    <row r="90" spans="1:40" x14ac:dyDescent="0.25">
      <c r="A90">
        <v>2021</v>
      </c>
      <c r="B90" t="s">
        <v>82</v>
      </c>
      <c r="C90" t="s">
        <v>76</v>
      </c>
      <c r="D90" s="3" t="s">
        <v>71</v>
      </c>
      <c r="E90" s="3" t="s">
        <v>71</v>
      </c>
      <c r="F90" s="3" t="s">
        <v>71</v>
      </c>
      <c r="G90" s="3" t="s">
        <v>71</v>
      </c>
      <c r="H90" s="3">
        <v>149</v>
      </c>
      <c r="I90" s="3">
        <v>126</v>
      </c>
      <c r="J90" s="3" t="s">
        <v>71</v>
      </c>
      <c r="K90" s="3" t="s">
        <v>71</v>
      </c>
      <c r="L90" s="3" t="s">
        <v>71</v>
      </c>
      <c r="M90" s="3" t="s">
        <v>71</v>
      </c>
      <c r="N90" s="3">
        <v>343841</v>
      </c>
      <c r="O90" s="3">
        <v>15952</v>
      </c>
      <c r="P90" s="3" t="s">
        <v>71</v>
      </c>
      <c r="Q90" s="3" t="s">
        <v>71</v>
      </c>
      <c r="R90" s="3" t="s">
        <v>71</v>
      </c>
      <c r="S90" s="3">
        <v>5</v>
      </c>
      <c r="T90" s="3" t="s">
        <v>71</v>
      </c>
      <c r="U90" s="3">
        <v>1</v>
      </c>
      <c r="V90" s="3"/>
      <c r="W90" s="3">
        <v>80</v>
      </c>
      <c r="X90" s="3" t="s">
        <v>71</v>
      </c>
      <c r="Y90" s="3" t="s">
        <v>71</v>
      </c>
      <c r="Z90" s="3" t="s">
        <v>71</v>
      </c>
      <c r="AA90" s="3">
        <v>2979</v>
      </c>
      <c r="AB90" s="3" t="s">
        <v>71</v>
      </c>
      <c r="AC90" s="3">
        <v>1629</v>
      </c>
      <c r="AD90" s="3">
        <v>13</v>
      </c>
      <c r="AE90" s="3" t="s">
        <v>71</v>
      </c>
      <c r="AF90" s="3" t="s">
        <v>71</v>
      </c>
      <c r="AG90" s="3"/>
      <c r="AH90" s="3" t="s">
        <v>71</v>
      </c>
      <c r="AI90" s="3" t="s">
        <v>71</v>
      </c>
      <c r="AJ90" s="3">
        <v>5</v>
      </c>
      <c r="AK90" s="3" t="s">
        <v>71</v>
      </c>
      <c r="AL90" s="3" t="s">
        <v>71</v>
      </c>
      <c r="AM90" s="3" t="s">
        <v>71</v>
      </c>
      <c r="AN90" s="3" t="s">
        <v>71</v>
      </c>
    </row>
    <row r="91" spans="1:40" x14ac:dyDescent="0.25">
      <c r="A91">
        <v>2021</v>
      </c>
      <c r="B91" t="s">
        <v>82</v>
      </c>
      <c r="C91" t="s">
        <v>74</v>
      </c>
      <c r="D91" s="3">
        <v>3944458</v>
      </c>
      <c r="E91" s="3">
        <v>853124</v>
      </c>
      <c r="F91" s="3">
        <v>579</v>
      </c>
      <c r="G91" s="3">
        <v>693172</v>
      </c>
      <c r="H91" s="3">
        <v>3072485</v>
      </c>
      <c r="I91" s="3">
        <v>143196</v>
      </c>
      <c r="J91" s="3">
        <v>4249621</v>
      </c>
      <c r="K91" s="3">
        <v>3240176</v>
      </c>
      <c r="L91" s="3">
        <v>124639</v>
      </c>
      <c r="M91" s="3">
        <v>149132</v>
      </c>
      <c r="N91" s="3">
        <v>1658165</v>
      </c>
      <c r="O91" s="3">
        <v>1454431</v>
      </c>
      <c r="P91" s="3">
        <v>3001157</v>
      </c>
      <c r="Q91" s="3">
        <v>2599</v>
      </c>
      <c r="R91" s="3">
        <v>2013992</v>
      </c>
      <c r="S91" s="3">
        <v>3978651</v>
      </c>
      <c r="T91" s="3">
        <v>270226</v>
      </c>
      <c r="U91" s="3">
        <v>40539</v>
      </c>
      <c r="V91" s="3"/>
      <c r="W91" s="3">
        <v>1337475</v>
      </c>
      <c r="X91" s="3">
        <v>45765411</v>
      </c>
      <c r="Y91" s="3">
        <v>497222</v>
      </c>
      <c r="Z91" s="3">
        <v>382353</v>
      </c>
      <c r="AA91" s="3">
        <v>58679</v>
      </c>
      <c r="AB91" s="3">
        <v>1074670</v>
      </c>
      <c r="AC91" s="3">
        <v>5472685</v>
      </c>
      <c r="AD91" s="3">
        <v>1314373</v>
      </c>
      <c r="AE91" s="3">
        <v>18612</v>
      </c>
      <c r="AF91" s="3">
        <v>735991</v>
      </c>
      <c r="AG91" s="3"/>
      <c r="AH91" s="3" t="s">
        <v>71</v>
      </c>
      <c r="AI91" s="3">
        <v>308146</v>
      </c>
      <c r="AJ91" s="3">
        <v>1919</v>
      </c>
      <c r="AK91" s="3">
        <v>70201</v>
      </c>
      <c r="AL91" s="3">
        <v>77901</v>
      </c>
      <c r="AM91" s="3">
        <v>157120</v>
      </c>
      <c r="AN91" s="3">
        <v>6876</v>
      </c>
    </row>
    <row r="92" spans="1:40" x14ac:dyDescent="0.25">
      <c r="A92">
        <v>2021</v>
      </c>
      <c r="B92" t="s">
        <v>82</v>
      </c>
      <c r="C92" t="s">
        <v>75</v>
      </c>
      <c r="D92" s="3">
        <v>6353182</v>
      </c>
      <c r="E92" s="3">
        <v>1758803</v>
      </c>
      <c r="F92" s="3">
        <v>26183</v>
      </c>
      <c r="G92" s="3">
        <v>2416887</v>
      </c>
      <c r="H92" s="3">
        <v>5125751</v>
      </c>
      <c r="I92" s="3">
        <v>709814</v>
      </c>
      <c r="J92" s="3">
        <v>19238605</v>
      </c>
      <c r="K92" s="3">
        <v>6820460</v>
      </c>
      <c r="L92" s="3">
        <v>406486</v>
      </c>
      <c r="M92" s="3">
        <v>922870</v>
      </c>
      <c r="N92" s="3">
        <v>2911078</v>
      </c>
      <c r="O92" s="3">
        <v>4605179</v>
      </c>
      <c r="P92" s="3">
        <v>15407570</v>
      </c>
      <c r="Q92" s="3">
        <v>49851</v>
      </c>
      <c r="R92" s="3">
        <v>6503706</v>
      </c>
      <c r="S92" s="3">
        <v>8171736</v>
      </c>
      <c r="T92" s="3">
        <v>1326490</v>
      </c>
      <c r="U92" s="3">
        <v>2280465</v>
      </c>
      <c r="V92" s="3"/>
      <c r="W92" s="3">
        <v>6413857</v>
      </c>
      <c r="X92" s="3">
        <v>48176825</v>
      </c>
      <c r="Y92" s="3">
        <v>1340187</v>
      </c>
      <c r="Z92" s="3">
        <v>18634317</v>
      </c>
      <c r="AA92" s="3">
        <v>721856</v>
      </c>
      <c r="AB92" s="3">
        <v>2177011</v>
      </c>
      <c r="AC92" s="3">
        <v>6469181</v>
      </c>
      <c r="AD92" s="3">
        <v>3225254</v>
      </c>
      <c r="AE92" s="3">
        <v>95404</v>
      </c>
      <c r="AF92" s="3">
        <v>7611349</v>
      </c>
      <c r="AG92" s="3"/>
      <c r="AH92" s="3">
        <v>60</v>
      </c>
      <c r="AI92" s="3">
        <v>733398</v>
      </c>
      <c r="AJ92" s="3">
        <v>42624</v>
      </c>
      <c r="AK92" s="3">
        <v>100914</v>
      </c>
      <c r="AL92" s="3">
        <v>1518454</v>
      </c>
      <c r="AM92" s="3">
        <v>518343</v>
      </c>
      <c r="AN92" s="3">
        <v>15436</v>
      </c>
    </row>
    <row r="93" spans="1:40" x14ac:dyDescent="0.25">
      <c r="A93">
        <v>2021</v>
      </c>
      <c r="B93" t="s">
        <v>83</v>
      </c>
      <c r="C93" t="s">
        <v>75</v>
      </c>
      <c r="D93" s="3">
        <v>26943987</v>
      </c>
      <c r="E93" s="3">
        <v>7080617</v>
      </c>
      <c r="F93" s="3">
        <v>926346</v>
      </c>
      <c r="G93" s="3">
        <v>8769638</v>
      </c>
      <c r="H93" s="3">
        <v>50537822</v>
      </c>
      <c r="I93" s="3">
        <v>1639535</v>
      </c>
      <c r="J93" s="3">
        <v>572320448</v>
      </c>
      <c r="K93" s="3">
        <v>71314154</v>
      </c>
      <c r="L93" s="3">
        <v>1154456</v>
      </c>
      <c r="M93" s="3">
        <v>24402654</v>
      </c>
      <c r="N93" s="3">
        <v>53912961</v>
      </c>
      <c r="O93" s="3">
        <v>15997241</v>
      </c>
      <c r="P93" s="3">
        <v>180436162</v>
      </c>
      <c r="Q93" s="3">
        <v>975013</v>
      </c>
      <c r="R93" s="3">
        <v>3814080</v>
      </c>
      <c r="S93" s="3">
        <v>302708147</v>
      </c>
      <c r="T93" s="3">
        <v>26091536</v>
      </c>
      <c r="U93" s="3">
        <v>49995045</v>
      </c>
      <c r="V93" s="3"/>
      <c r="W93" s="3">
        <v>265357812</v>
      </c>
      <c r="X93" s="3">
        <v>403732296</v>
      </c>
      <c r="Y93" s="3">
        <v>22417432</v>
      </c>
      <c r="Z93" s="3">
        <v>176208722</v>
      </c>
      <c r="AA93" s="3">
        <v>1661665</v>
      </c>
      <c r="AB93" s="3">
        <v>19839348</v>
      </c>
      <c r="AC93" s="3">
        <v>46559366</v>
      </c>
      <c r="AD93" s="3">
        <v>9442115</v>
      </c>
      <c r="AE93" s="3">
        <v>1667614</v>
      </c>
      <c r="AF93" s="3">
        <v>50916247</v>
      </c>
      <c r="AG93" s="3"/>
      <c r="AH93" s="3">
        <v>4407</v>
      </c>
      <c r="AI93" s="3">
        <v>45058653</v>
      </c>
      <c r="AJ93" s="3">
        <v>1873696</v>
      </c>
      <c r="AK93" s="3">
        <v>13977924</v>
      </c>
      <c r="AL93" s="3">
        <v>14142427</v>
      </c>
      <c r="AM93" s="3">
        <v>4576835</v>
      </c>
      <c r="AN93" s="3">
        <v>1022566</v>
      </c>
    </row>
    <row r="94" spans="1:40" x14ac:dyDescent="0.25">
      <c r="A94">
        <v>2020</v>
      </c>
      <c r="B94" t="s">
        <v>397</v>
      </c>
      <c r="C94" t="s">
        <v>72</v>
      </c>
      <c r="D94" s="3">
        <v>8664984</v>
      </c>
      <c r="E94" s="3">
        <v>1070655</v>
      </c>
      <c r="F94" s="3">
        <v>99958</v>
      </c>
      <c r="G94" s="3">
        <v>4430598</v>
      </c>
      <c r="H94" s="3">
        <v>4891500</v>
      </c>
      <c r="I94" s="3">
        <v>917634</v>
      </c>
      <c r="J94" s="3">
        <v>385073366</v>
      </c>
      <c r="K94" s="3">
        <v>43598252</v>
      </c>
      <c r="L94" s="3">
        <v>580820</v>
      </c>
      <c r="M94" s="3">
        <v>8735871</v>
      </c>
      <c r="N94" s="3">
        <v>8309138</v>
      </c>
      <c r="O94" s="3">
        <v>8179547</v>
      </c>
      <c r="P94" s="3">
        <v>38753071</v>
      </c>
      <c r="Q94" s="3">
        <v>317303</v>
      </c>
      <c r="R94" s="3">
        <v>837716</v>
      </c>
      <c r="S94" s="3">
        <v>204162277</v>
      </c>
      <c r="T94" s="3">
        <v>16723928</v>
      </c>
      <c r="U94" s="3">
        <v>5513646</v>
      </c>
      <c r="V94" s="3"/>
      <c r="W94" s="3">
        <v>119118107</v>
      </c>
      <c r="X94" s="3">
        <v>8886108</v>
      </c>
      <c r="Y94" s="3">
        <v>3609510</v>
      </c>
      <c r="Z94" s="3">
        <v>7533112</v>
      </c>
      <c r="AA94" s="3">
        <v>613963</v>
      </c>
      <c r="AB94" s="3">
        <v>4493190</v>
      </c>
      <c r="AC94" s="3">
        <v>10785431</v>
      </c>
      <c r="AD94" s="3">
        <v>2434963</v>
      </c>
      <c r="AE94" s="3">
        <v>700592</v>
      </c>
      <c r="AF94" s="3">
        <v>4233936</v>
      </c>
      <c r="AG94" s="3"/>
      <c r="AH94" s="3">
        <v>3377</v>
      </c>
      <c r="AI94" s="3">
        <v>29870710</v>
      </c>
      <c r="AJ94" s="3">
        <v>1288913</v>
      </c>
      <c r="AK94" s="3">
        <v>11653650</v>
      </c>
      <c r="AL94" s="3">
        <v>3482502</v>
      </c>
      <c r="AM94" s="3">
        <v>2362447</v>
      </c>
      <c r="AN94" s="3">
        <v>473060</v>
      </c>
    </row>
    <row r="95" spans="1:40" x14ac:dyDescent="0.25">
      <c r="A95">
        <v>2020</v>
      </c>
      <c r="B95" t="s">
        <v>397</v>
      </c>
      <c r="C95" t="s">
        <v>73</v>
      </c>
      <c r="D95" s="3">
        <v>11339061</v>
      </c>
      <c r="E95" s="3">
        <v>6703201</v>
      </c>
      <c r="F95" s="3">
        <v>552525</v>
      </c>
      <c r="G95" s="3">
        <v>3565723</v>
      </c>
      <c r="H95" s="3">
        <v>23866010</v>
      </c>
      <c r="I95" s="3">
        <v>1142823</v>
      </c>
      <c r="J95" s="3">
        <v>86961344</v>
      </c>
      <c r="K95" s="3">
        <v>10603429</v>
      </c>
      <c r="L95" s="3">
        <v>628902</v>
      </c>
      <c r="M95" s="3">
        <v>10504312</v>
      </c>
      <c r="N95" s="3">
        <v>6664177</v>
      </c>
      <c r="O95" s="3">
        <v>12129298</v>
      </c>
      <c r="P95" s="3">
        <v>41005322</v>
      </c>
      <c r="Q95" s="3">
        <v>288249</v>
      </c>
      <c r="R95" s="3">
        <v>2397025</v>
      </c>
      <c r="S95" s="3">
        <v>28339288</v>
      </c>
      <c r="T95" s="3">
        <v>4514056</v>
      </c>
      <c r="U95" s="3">
        <v>8508140</v>
      </c>
      <c r="V95" s="3"/>
      <c r="W95" s="3">
        <v>40701324</v>
      </c>
      <c r="X95" s="3">
        <v>21985281</v>
      </c>
      <c r="Y95" s="3">
        <v>14111141</v>
      </c>
      <c r="Z95" s="3">
        <v>149974080</v>
      </c>
      <c r="AA95" s="3">
        <v>3016365</v>
      </c>
      <c r="AB95" s="3">
        <v>12045013</v>
      </c>
      <c r="AC95" s="3">
        <v>18425600</v>
      </c>
      <c r="AD95" s="3">
        <v>6219034</v>
      </c>
      <c r="AE95" s="3">
        <v>719400</v>
      </c>
      <c r="AF95" s="3">
        <v>43274570</v>
      </c>
      <c r="AG95" s="3"/>
      <c r="AH95" s="3">
        <v>259</v>
      </c>
      <c r="AI95" s="3">
        <v>6142567</v>
      </c>
      <c r="AJ95" s="3">
        <v>393012</v>
      </c>
      <c r="AK95" s="3">
        <v>544594</v>
      </c>
      <c r="AL95" s="3">
        <v>5997422</v>
      </c>
      <c r="AM95" s="3">
        <v>725100</v>
      </c>
      <c r="AN95" s="3">
        <v>317180</v>
      </c>
    </row>
    <row r="96" spans="1:40" x14ac:dyDescent="0.25">
      <c r="A96">
        <v>2020</v>
      </c>
      <c r="B96" t="s">
        <v>397</v>
      </c>
      <c r="C96" t="s">
        <v>76</v>
      </c>
      <c r="D96" s="3" t="s">
        <v>71</v>
      </c>
      <c r="E96" s="3" t="s">
        <v>71</v>
      </c>
      <c r="F96" s="3" t="s">
        <v>71</v>
      </c>
      <c r="G96" s="3" t="s">
        <v>71</v>
      </c>
      <c r="H96" s="3">
        <v>1380</v>
      </c>
      <c r="I96" s="3">
        <v>107</v>
      </c>
      <c r="J96" s="3" t="s">
        <v>71</v>
      </c>
      <c r="K96" s="3" t="s">
        <v>71</v>
      </c>
      <c r="L96" s="3" t="s">
        <v>71</v>
      </c>
      <c r="M96" s="3" t="s">
        <v>71</v>
      </c>
      <c r="N96" s="3">
        <v>839267</v>
      </c>
      <c r="O96" s="3">
        <v>23199</v>
      </c>
      <c r="P96" s="3" t="s">
        <v>71</v>
      </c>
      <c r="Q96" s="3" t="s">
        <v>71</v>
      </c>
      <c r="R96" s="3" t="s">
        <v>71</v>
      </c>
      <c r="S96" s="3" t="s">
        <v>71</v>
      </c>
      <c r="T96" s="3" t="s">
        <v>71</v>
      </c>
      <c r="U96" s="3">
        <v>9724</v>
      </c>
      <c r="V96" s="3"/>
      <c r="W96" s="3">
        <v>19</v>
      </c>
      <c r="X96" s="3" t="s">
        <v>71</v>
      </c>
      <c r="Y96" s="3" t="s">
        <v>71</v>
      </c>
      <c r="Z96" s="3">
        <v>509561</v>
      </c>
      <c r="AA96" s="3">
        <v>3580</v>
      </c>
      <c r="AB96" s="3">
        <v>2400</v>
      </c>
      <c r="AC96" s="3">
        <v>7888</v>
      </c>
      <c r="AD96" s="3">
        <v>8</v>
      </c>
      <c r="AE96" s="3" t="s">
        <v>71</v>
      </c>
      <c r="AF96" s="3" t="s">
        <v>71</v>
      </c>
      <c r="AG96" s="3"/>
      <c r="AH96" s="3" t="s">
        <v>71</v>
      </c>
      <c r="AI96" s="3" t="s">
        <v>71</v>
      </c>
      <c r="AJ96" s="3">
        <v>13</v>
      </c>
      <c r="AK96" s="3" t="s">
        <v>71</v>
      </c>
      <c r="AL96" s="3" t="s">
        <v>71</v>
      </c>
      <c r="AM96" s="3" t="s">
        <v>71</v>
      </c>
      <c r="AN96" s="3">
        <v>10</v>
      </c>
    </row>
    <row r="97" spans="1:40" x14ac:dyDescent="0.25">
      <c r="A97">
        <v>2020</v>
      </c>
      <c r="B97" t="s">
        <v>397</v>
      </c>
      <c r="C97" t="s">
        <v>74</v>
      </c>
      <c r="D97" s="3">
        <v>2877000</v>
      </c>
      <c r="E97" s="3">
        <v>427462</v>
      </c>
      <c r="F97" s="3">
        <v>12400</v>
      </c>
      <c r="G97" s="3">
        <v>38879</v>
      </c>
      <c r="H97" s="3">
        <v>25672794</v>
      </c>
      <c r="I97" s="3">
        <v>204630</v>
      </c>
      <c r="J97" s="3">
        <v>46818478</v>
      </c>
      <c r="K97" s="3">
        <v>10665226</v>
      </c>
      <c r="L97" s="3">
        <v>185839</v>
      </c>
      <c r="M97" s="3">
        <v>6255660</v>
      </c>
      <c r="N97" s="3">
        <v>1481225</v>
      </c>
      <c r="O97" s="3">
        <v>2139588</v>
      </c>
      <c r="P97" s="3">
        <v>8964427</v>
      </c>
      <c r="Q97" s="3">
        <v>8301</v>
      </c>
      <c r="R97" s="3">
        <v>439458</v>
      </c>
      <c r="S97" s="3">
        <v>3723352</v>
      </c>
      <c r="T97" s="3">
        <v>516321</v>
      </c>
      <c r="U97" s="3">
        <v>389125</v>
      </c>
      <c r="V97" s="3"/>
      <c r="W97" s="3">
        <v>28831396</v>
      </c>
      <c r="X97" s="3">
        <v>502625235</v>
      </c>
      <c r="Y97" s="3">
        <v>2211479</v>
      </c>
      <c r="Z97" s="3">
        <v>331769</v>
      </c>
      <c r="AA97" s="3">
        <v>174676</v>
      </c>
      <c r="AB97" s="3">
        <v>1158520</v>
      </c>
      <c r="AC97" s="3">
        <v>116550656</v>
      </c>
      <c r="AD97" s="3">
        <v>767407</v>
      </c>
      <c r="AE97" s="3">
        <v>213890</v>
      </c>
      <c r="AF97" s="3">
        <v>1002681</v>
      </c>
      <c r="AG97" s="3"/>
      <c r="AH97" s="3" t="s">
        <v>71</v>
      </c>
      <c r="AI97" s="3">
        <v>1638148</v>
      </c>
      <c r="AJ97" s="3">
        <v>10177</v>
      </c>
      <c r="AK97" s="3">
        <v>92295</v>
      </c>
      <c r="AL97" s="3">
        <v>133240</v>
      </c>
      <c r="AM97" s="3" t="s">
        <v>71</v>
      </c>
      <c r="AN97" s="3">
        <v>22888</v>
      </c>
    </row>
    <row r="98" spans="1:40" x14ac:dyDescent="0.25">
      <c r="A98">
        <v>2020</v>
      </c>
      <c r="B98" t="s">
        <v>397</v>
      </c>
      <c r="C98" t="s">
        <v>75</v>
      </c>
      <c r="D98" s="3">
        <v>22881045</v>
      </c>
      <c r="E98" s="3">
        <v>8201318</v>
      </c>
      <c r="F98" s="3">
        <v>664883</v>
      </c>
      <c r="G98" s="3">
        <v>8035200</v>
      </c>
      <c r="H98" s="3">
        <v>54431684</v>
      </c>
      <c r="I98" s="3">
        <v>2265194</v>
      </c>
      <c r="J98" s="3">
        <v>518853188</v>
      </c>
      <c r="K98" s="3">
        <v>64866907</v>
      </c>
      <c r="L98" s="3">
        <v>1395561</v>
      </c>
      <c r="M98" s="3">
        <v>25495843</v>
      </c>
      <c r="N98" s="3">
        <v>17293807</v>
      </c>
      <c r="O98" s="3">
        <v>22471632</v>
      </c>
      <c r="P98" s="3">
        <v>88722820</v>
      </c>
      <c r="Q98" s="3">
        <v>613853</v>
      </c>
      <c r="R98" s="3">
        <v>3674199</v>
      </c>
      <c r="S98" s="3">
        <v>236224917</v>
      </c>
      <c r="T98" s="3">
        <v>21754305</v>
      </c>
      <c r="U98" s="3">
        <v>14420635</v>
      </c>
      <c r="V98" s="3"/>
      <c r="W98" s="3">
        <v>188650846</v>
      </c>
      <c r="X98" s="3">
        <v>533496624</v>
      </c>
      <c r="Y98" s="3">
        <v>19932130</v>
      </c>
      <c r="Z98" s="3">
        <v>158348522</v>
      </c>
      <c r="AA98" s="3">
        <v>3808584</v>
      </c>
      <c r="AB98" s="3">
        <v>17699123</v>
      </c>
      <c r="AC98" s="3">
        <v>145769575</v>
      </c>
      <c r="AD98" s="3">
        <v>9421412</v>
      </c>
      <c r="AE98" s="3">
        <v>1633882</v>
      </c>
      <c r="AF98" s="3">
        <v>48511187</v>
      </c>
      <c r="AG98" s="3"/>
      <c r="AH98" s="3">
        <v>3636</v>
      </c>
      <c r="AI98" s="3">
        <v>37651425</v>
      </c>
      <c r="AJ98" s="3">
        <v>1692115</v>
      </c>
      <c r="AK98" s="3">
        <v>12290539</v>
      </c>
      <c r="AL98" s="3">
        <v>9613164</v>
      </c>
      <c r="AM98" s="3">
        <v>3087547</v>
      </c>
      <c r="AN98" s="3">
        <v>813138</v>
      </c>
    </row>
    <row r="99" spans="1:40" x14ac:dyDescent="0.25">
      <c r="A99">
        <v>2020</v>
      </c>
      <c r="B99" t="s">
        <v>191</v>
      </c>
      <c r="C99" t="s">
        <v>72</v>
      </c>
      <c r="D99" s="3">
        <v>9258044</v>
      </c>
      <c r="E99" s="3">
        <v>1070655</v>
      </c>
      <c r="F99" s="3">
        <v>99958</v>
      </c>
      <c r="G99" s="3">
        <v>4440598</v>
      </c>
      <c r="H99" s="3">
        <v>4891500</v>
      </c>
      <c r="I99" s="3">
        <v>917634</v>
      </c>
      <c r="J99" s="3">
        <v>385973366</v>
      </c>
      <c r="K99" s="3">
        <v>43599863</v>
      </c>
      <c r="L99" s="3">
        <v>580820</v>
      </c>
      <c r="M99" s="3">
        <v>8757516</v>
      </c>
      <c r="N99" s="3">
        <v>7944192</v>
      </c>
      <c r="O99" s="3">
        <v>8922622</v>
      </c>
      <c r="P99" s="3">
        <v>46265071</v>
      </c>
      <c r="Q99" s="3">
        <v>317303</v>
      </c>
      <c r="R99" s="3">
        <v>837716</v>
      </c>
      <c r="S99" s="3">
        <v>203177844</v>
      </c>
      <c r="T99" s="3">
        <v>16723928</v>
      </c>
      <c r="U99" s="3">
        <v>5513646</v>
      </c>
      <c r="V99" s="3"/>
      <c r="W99" s="3">
        <v>119716875</v>
      </c>
      <c r="X99" s="3">
        <v>8886108</v>
      </c>
      <c r="Y99" s="3">
        <v>3609510</v>
      </c>
      <c r="Z99" s="3">
        <v>7568112</v>
      </c>
      <c r="AA99" s="3">
        <v>613963</v>
      </c>
      <c r="AB99" s="3">
        <v>4493190</v>
      </c>
      <c r="AC99" s="3">
        <v>10827431</v>
      </c>
      <c r="AD99" s="3">
        <v>2442818</v>
      </c>
      <c r="AE99" s="3">
        <v>700592</v>
      </c>
      <c r="AF99" s="3">
        <v>4217946</v>
      </c>
      <c r="AG99" s="3"/>
      <c r="AH99" s="3">
        <v>3377</v>
      </c>
      <c r="AI99" s="3">
        <v>30529857</v>
      </c>
      <c r="AJ99" s="3">
        <v>1288913</v>
      </c>
      <c r="AK99" s="3">
        <v>11653650</v>
      </c>
      <c r="AL99" s="3">
        <v>2992674</v>
      </c>
      <c r="AM99" s="3">
        <v>2838586</v>
      </c>
      <c r="AN99" s="3">
        <v>473060</v>
      </c>
    </row>
    <row r="100" spans="1:40" x14ac:dyDescent="0.25">
      <c r="A100">
        <v>2020</v>
      </c>
      <c r="B100" t="s">
        <v>191</v>
      </c>
      <c r="C100" t="s">
        <v>73</v>
      </c>
      <c r="D100" s="3">
        <v>12711074</v>
      </c>
      <c r="E100" s="3">
        <v>6703201</v>
      </c>
      <c r="F100" s="3">
        <v>587525</v>
      </c>
      <c r="G100" s="3">
        <v>4655723</v>
      </c>
      <c r="H100" s="3">
        <v>29949949</v>
      </c>
      <c r="I100" s="3">
        <v>1142823</v>
      </c>
      <c r="J100" s="3">
        <v>95760861</v>
      </c>
      <c r="K100" s="3">
        <v>12187864</v>
      </c>
      <c r="L100" s="3">
        <v>663002</v>
      </c>
      <c r="M100" s="3">
        <v>11628260</v>
      </c>
      <c r="N100" s="3">
        <v>6478442</v>
      </c>
      <c r="O100" s="3">
        <v>12982317</v>
      </c>
      <c r="P100" s="3">
        <v>42563620</v>
      </c>
      <c r="Q100" s="3">
        <v>539749</v>
      </c>
      <c r="R100" s="3">
        <v>3897025</v>
      </c>
      <c r="S100" s="3">
        <v>31283205</v>
      </c>
      <c r="T100" s="3">
        <v>4593616</v>
      </c>
      <c r="U100" s="3">
        <v>11489316</v>
      </c>
      <c r="V100" s="3"/>
      <c r="W100" s="3">
        <v>41340920</v>
      </c>
      <c r="X100" s="3">
        <v>13985281</v>
      </c>
      <c r="Y100" s="3">
        <v>14426341</v>
      </c>
      <c r="Z100" s="3">
        <v>155377318</v>
      </c>
      <c r="AA100" s="3">
        <v>3086265</v>
      </c>
      <c r="AB100" s="3">
        <v>14547715</v>
      </c>
      <c r="AC100" s="3">
        <v>18872975</v>
      </c>
      <c r="AD100" s="3">
        <v>7165305</v>
      </c>
      <c r="AE100" s="3">
        <v>754400</v>
      </c>
      <c r="AF100" s="3">
        <v>53612160</v>
      </c>
      <c r="AG100" s="3"/>
      <c r="AH100" s="3">
        <v>984</v>
      </c>
      <c r="AI100" s="3">
        <v>7299506</v>
      </c>
      <c r="AJ100" s="3">
        <v>393012</v>
      </c>
      <c r="AK100" s="3">
        <v>594594</v>
      </c>
      <c r="AL100" s="3">
        <v>712292</v>
      </c>
      <c r="AM100" s="3">
        <v>854745</v>
      </c>
      <c r="AN100" s="3">
        <v>400680</v>
      </c>
    </row>
    <row r="101" spans="1:40" x14ac:dyDescent="0.25">
      <c r="A101">
        <v>2020</v>
      </c>
      <c r="B101" t="s">
        <v>191</v>
      </c>
      <c r="C101" t="s">
        <v>76</v>
      </c>
      <c r="D101" s="3" t="s">
        <v>71</v>
      </c>
      <c r="E101" s="3" t="s">
        <v>71</v>
      </c>
      <c r="F101" s="3" t="s">
        <v>71</v>
      </c>
      <c r="G101" s="3" t="s">
        <v>71</v>
      </c>
      <c r="H101" s="3">
        <v>1365</v>
      </c>
      <c r="I101" s="3">
        <v>107</v>
      </c>
      <c r="J101" s="3" t="s">
        <v>71</v>
      </c>
      <c r="K101" s="3" t="s">
        <v>71</v>
      </c>
      <c r="L101" s="3" t="s">
        <v>71</v>
      </c>
      <c r="M101" s="3" t="s">
        <v>71</v>
      </c>
      <c r="N101" s="3">
        <v>839267</v>
      </c>
      <c r="O101" s="3">
        <v>24606</v>
      </c>
      <c r="P101" s="3" t="s">
        <v>71</v>
      </c>
      <c r="Q101" s="3" t="s">
        <v>71</v>
      </c>
      <c r="R101" s="3" t="s">
        <v>71</v>
      </c>
      <c r="S101" s="3" t="s">
        <v>71</v>
      </c>
      <c r="T101" s="3" t="s">
        <v>71</v>
      </c>
      <c r="U101" s="3">
        <v>9924</v>
      </c>
      <c r="V101" s="3"/>
      <c r="W101" s="3">
        <v>19</v>
      </c>
      <c r="X101" s="3" t="s">
        <v>71</v>
      </c>
      <c r="Y101" s="3" t="s">
        <v>71</v>
      </c>
      <c r="Z101" s="3">
        <v>509561</v>
      </c>
      <c r="AA101" s="3">
        <v>3580</v>
      </c>
      <c r="AB101" s="3">
        <v>2400</v>
      </c>
      <c r="AC101" s="3">
        <v>7888</v>
      </c>
      <c r="AD101" s="3">
        <v>8</v>
      </c>
      <c r="AE101" s="3" t="s">
        <v>71</v>
      </c>
      <c r="AF101" s="3" t="s">
        <v>71</v>
      </c>
      <c r="AG101" s="3"/>
      <c r="AH101" s="3" t="s">
        <v>71</v>
      </c>
      <c r="AI101" s="3" t="s">
        <v>71</v>
      </c>
      <c r="AJ101" s="3">
        <v>13</v>
      </c>
      <c r="AK101" s="3" t="s">
        <v>71</v>
      </c>
      <c r="AL101" s="3" t="s">
        <v>71</v>
      </c>
      <c r="AM101" s="3" t="s">
        <v>71</v>
      </c>
      <c r="AN101" s="3">
        <v>10</v>
      </c>
    </row>
    <row r="102" spans="1:40" x14ac:dyDescent="0.25">
      <c r="A102">
        <v>2020</v>
      </c>
      <c r="B102" t="s">
        <v>191</v>
      </c>
      <c r="C102" t="s">
        <v>74</v>
      </c>
      <c r="D102" s="3">
        <v>4779000</v>
      </c>
      <c r="E102" s="3">
        <v>427462</v>
      </c>
      <c r="F102" s="3">
        <v>12400</v>
      </c>
      <c r="G102" s="3">
        <v>38879</v>
      </c>
      <c r="H102" s="3">
        <v>27448536</v>
      </c>
      <c r="I102" s="3">
        <v>204630</v>
      </c>
      <c r="J102" s="3">
        <v>39616424</v>
      </c>
      <c r="K102" s="3">
        <v>17928421</v>
      </c>
      <c r="L102" s="3">
        <v>185839</v>
      </c>
      <c r="M102" s="3">
        <v>5109392</v>
      </c>
      <c r="N102" s="3">
        <v>3286691</v>
      </c>
      <c r="O102" s="3">
        <v>2258295</v>
      </c>
      <c r="P102" s="3">
        <v>12192327</v>
      </c>
      <c r="Q102" s="3">
        <v>8301</v>
      </c>
      <c r="R102" s="3">
        <v>5130379</v>
      </c>
      <c r="S102" s="3">
        <v>5382407</v>
      </c>
      <c r="T102" s="3">
        <v>707761</v>
      </c>
      <c r="U102" s="3">
        <v>410373</v>
      </c>
      <c r="V102" s="3"/>
      <c r="W102" s="3">
        <v>30686439</v>
      </c>
      <c r="X102" s="3">
        <v>558014622</v>
      </c>
      <c r="Y102" s="3">
        <v>2238279</v>
      </c>
      <c r="Z102" s="3">
        <v>356385</v>
      </c>
      <c r="AA102" s="3">
        <v>307176</v>
      </c>
      <c r="AB102" s="3">
        <v>1911818</v>
      </c>
      <c r="AC102" s="3">
        <v>69687134</v>
      </c>
      <c r="AD102" s="3">
        <v>2297594</v>
      </c>
      <c r="AE102" s="3">
        <v>238890</v>
      </c>
      <c r="AF102" s="3">
        <v>1552174</v>
      </c>
      <c r="AG102" s="3"/>
      <c r="AH102" s="3" t="s">
        <v>71</v>
      </c>
      <c r="AI102" s="3">
        <v>2342258</v>
      </c>
      <c r="AJ102" s="3">
        <v>10177</v>
      </c>
      <c r="AK102" s="3">
        <v>215295</v>
      </c>
      <c r="AL102" s="3">
        <v>133240</v>
      </c>
      <c r="AM102" s="3">
        <v>353395</v>
      </c>
      <c r="AN102" s="3">
        <v>49888</v>
      </c>
    </row>
    <row r="103" spans="1:40" x14ac:dyDescent="0.25">
      <c r="A103">
        <v>2020</v>
      </c>
      <c r="B103" t="s">
        <v>191</v>
      </c>
      <c r="C103" t="s">
        <v>75</v>
      </c>
      <c r="D103" s="3">
        <v>26748118</v>
      </c>
      <c r="E103" s="3">
        <v>8201318</v>
      </c>
      <c r="F103" s="3">
        <v>699883</v>
      </c>
      <c r="G103" s="3">
        <v>9135200</v>
      </c>
      <c r="H103" s="3">
        <v>62291350</v>
      </c>
      <c r="I103" s="3">
        <v>2265194</v>
      </c>
      <c r="J103" s="3">
        <v>521350651</v>
      </c>
      <c r="K103" s="3">
        <v>73716148</v>
      </c>
      <c r="L103" s="3">
        <v>1429661</v>
      </c>
      <c r="M103" s="3">
        <v>25495168</v>
      </c>
      <c r="N103" s="3">
        <v>18548592</v>
      </c>
      <c r="O103" s="3">
        <v>24187840</v>
      </c>
      <c r="P103" s="3">
        <v>101021018</v>
      </c>
      <c r="Q103" s="3">
        <v>865353</v>
      </c>
      <c r="R103" s="3">
        <v>9865120</v>
      </c>
      <c r="S103" s="3">
        <v>239843456</v>
      </c>
      <c r="T103" s="3">
        <v>22025305</v>
      </c>
      <c r="U103" s="3">
        <v>17423259</v>
      </c>
      <c r="V103" s="3"/>
      <c r="W103" s="3">
        <v>191744253</v>
      </c>
      <c r="X103" s="3">
        <v>580886011</v>
      </c>
      <c r="Y103" s="3">
        <v>20274130</v>
      </c>
      <c r="Z103" s="3">
        <v>163811376</v>
      </c>
      <c r="AA103" s="3">
        <v>4010984</v>
      </c>
      <c r="AB103" s="3">
        <v>20955123</v>
      </c>
      <c r="AC103" s="3">
        <v>99395428</v>
      </c>
      <c r="AD103" s="3">
        <v>11905725</v>
      </c>
      <c r="AE103" s="3">
        <v>1693882</v>
      </c>
      <c r="AF103" s="3">
        <v>59382280</v>
      </c>
      <c r="AG103" s="3"/>
      <c r="AH103" s="3">
        <v>4361</v>
      </c>
      <c r="AI103" s="3">
        <v>40171621</v>
      </c>
      <c r="AJ103" s="3">
        <v>1692115</v>
      </c>
      <c r="AK103" s="3">
        <v>12463539</v>
      </c>
      <c r="AL103" s="3">
        <v>3838206</v>
      </c>
      <c r="AM103" s="3">
        <v>4046726</v>
      </c>
      <c r="AN103" s="3">
        <v>923638</v>
      </c>
    </row>
    <row r="104" spans="1:40" x14ac:dyDescent="0.25">
      <c r="A104">
        <v>2020</v>
      </c>
      <c r="B104" t="s">
        <v>77</v>
      </c>
      <c r="C104" t="s">
        <v>72</v>
      </c>
      <c r="D104" s="3">
        <v>9511374</v>
      </c>
      <c r="E104" s="3">
        <v>1128211</v>
      </c>
      <c r="F104" s="3">
        <v>101086</v>
      </c>
      <c r="G104" s="3">
        <v>4446505</v>
      </c>
      <c r="H104" s="3">
        <v>4977407</v>
      </c>
      <c r="I104" s="3">
        <v>982381</v>
      </c>
      <c r="J104" s="3">
        <v>395876541</v>
      </c>
      <c r="K104" s="3">
        <v>46832945</v>
      </c>
      <c r="L104" s="3">
        <v>582874</v>
      </c>
      <c r="M104" s="3">
        <v>8852310</v>
      </c>
      <c r="N104" s="3">
        <v>8154623</v>
      </c>
      <c r="O104" s="3">
        <v>9108063</v>
      </c>
      <c r="P104" s="3">
        <v>50020477</v>
      </c>
      <c r="Q104" s="3">
        <v>335165</v>
      </c>
      <c r="R104" s="3">
        <v>920078</v>
      </c>
      <c r="S104" s="3">
        <v>204624065</v>
      </c>
      <c r="T104" s="3">
        <v>16849732</v>
      </c>
      <c r="U104" s="3">
        <v>5748460</v>
      </c>
      <c r="V104" s="3"/>
      <c r="W104" s="3">
        <v>120526378</v>
      </c>
      <c r="X104" s="3">
        <v>9124542</v>
      </c>
      <c r="Y104" s="3">
        <v>3792592</v>
      </c>
      <c r="Z104" s="3">
        <v>7731839</v>
      </c>
      <c r="AA104" s="3">
        <v>658012</v>
      </c>
      <c r="AB104" s="3">
        <v>4581837</v>
      </c>
      <c r="AC104" s="3">
        <v>10931702</v>
      </c>
      <c r="AD104" s="3">
        <v>2468099</v>
      </c>
      <c r="AE104" s="3">
        <v>744062</v>
      </c>
      <c r="AF104" s="3">
        <v>4357426</v>
      </c>
      <c r="AG104" s="3"/>
      <c r="AH104" s="3">
        <v>3587</v>
      </c>
      <c r="AI104" s="3">
        <v>30741098</v>
      </c>
      <c r="AJ104" s="3">
        <v>1300225</v>
      </c>
      <c r="AK104" s="3">
        <v>11751841</v>
      </c>
      <c r="AL104" s="3">
        <v>3042011</v>
      </c>
      <c r="AM104" s="3">
        <v>2885873</v>
      </c>
      <c r="AN104" s="3">
        <v>477032</v>
      </c>
    </row>
    <row r="105" spans="1:40" x14ac:dyDescent="0.25">
      <c r="A105">
        <v>2020</v>
      </c>
      <c r="B105" t="s">
        <v>77</v>
      </c>
      <c r="C105" t="s">
        <v>73</v>
      </c>
      <c r="D105" s="3">
        <v>14741540</v>
      </c>
      <c r="E105" s="3">
        <v>8373136</v>
      </c>
      <c r="F105" s="3">
        <v>594310</v>
      </c>
      <c r="G105" s="3">
        <v>5078229</v>
      </c>
      <c r="H105" s="3">
        <v>31689753</v>
      </c>
      <c r="I105" s="3">
        <v>1587922</v>
      </c>
      <c r="J105" s="3">
        <v>105812938</v>
      </c>
      <c r="K105" s="3">
        <v>12482766</v>
      </c>
      <c r="L105" s="3">
        <v>742273</v>
      </c>
      <c r="M105" s="3">
        <v>12122547</v>
      </c>
      <c r="N105" s="3">
        <v>9180385</v>
      </c>
      <c r="O105" s="3">
        <v>13981162</v>
      </c>
      <c r="P105" s="3">
        <v>49222431</v>
      </c>
      <c r="Q105" s="3">
        <v>547254</v>
      </c>
      <c r="R105" s="3">
        <v>6507764</v>
      </c>
      <c r="S105" s="3">
        <v>34965290</v>
      </c>
      <c r="T105" s="3">
        <v>5309410</v>
      </c>
      <c r="U105" s="3">
        <v>12511440</v>
      </c>
      <c r="V105" s="3"/>
      <c r="W105" s="3">
        <v>43926211</v>
      </c>
      <c r="X105" s="3">
        <v>15118007</v>
      </c>
      <c r="Y105" s="3">
        <v>15148354</v>
      </c>
      <c r="Z105" s="3">
        <v>163958095</v>
      </c>
      <c r="AA105" s="3">
        <v>3313122</v>
      </c>
      <c r="AB105" s="3">
        <v>15865807</v>
      </c>
      <c r="AC105" s="3">
        <v>21604496</v>
      </c>
      <c r="AD105" s="3">
        <v>7397926</v>
      </c>
      <c r="AE105" s="3">
        <v>817315</v>
      </c>
      <c r="AF105" s="3">
        <v>93009888</v>
      </c>
      <c r="AG105" s="3"/>
      <c r="AH105" s="3">
        <v>1034</v>
      </c>
      <c r="AI105" s="3">
        <v>9010524</v>
      </c>
      <c r="AJ105" s="3">
        <v>396512</v>
      </c>
      <c r="AK105" s="3">
        <v>594732</v>
      </c>
      <c r="AL105" s="3">
        <v>1501415</v>
      </c>
      <c r="AM105" s="3">
        <v>955201</v>
      </c>
      <c r="AN105" s="3">
        <v>406936</v>
      </c>
    </row>
    <row r="106" spans="1:40" x14ac:dyDescent="0.25">
      <c r="A106">
        <v>2020</v>
      </c>
      <c r="B106" t="s">
        <v>77</v>
      </c>
      <c r="C106" t="s">
        <v>76</v>
      </c>
      <c r="D106" s="3" t="s">
        <v>71</v>
      </c>
      <c r="E106" s="3" t="s">
        <v>71</v>
      </c>
      <c r="F106" s="3" t="s">
        <v>71</v>
      </c>
      <c r="G106" s="3" t="s">
        <v>71</v>
      </c>
      <c r="H106" s="3">
        <v>2393</v>
      </c>
      <c r="I106" s="3">
        <v>196</v>
      </c>
      <c r="J106" s="3" t="s">
        <v>71</v>
      </c>
      <c r="K106" s="3" t="s">
        <v>71</v>
      </c>
      <c r="L106" s="3" t="s">
        <v>71</v>
      </c>
      <c r="M106" s="3" t="s">
        <v>71</v>
      </c>
      <c r="N106" s="3">
        <v>1140514</v>
      </c>
      <c r="O106" s="3">
        <v>31946</v>
      </c>
      <c r="P106" s="3" t="s">
        <v>71</v>
      </c>
      <c r="Q106" s="3" t="s">
        <v>71</v>
      </c>
      <c r="R106" s="3" t="s">
        <v>71</v>
      </c>
      <c r="S106" s="3" t="s">
        <v>71</v>
      </c>
      <c r="T106" s="3" t="s">
        <v>71</v>
      </c>
      <c r="U106" s="3">
        <v>10086</v>
      </c>
      <c r="V106" s="3"/>
      <c r="W106" s="3">
        <v>38</v>
      </c>
      <c r="X106" s="3" t="s">
        <v>71</v>
      </c>
      <c r="Y106" s="3" t="s">
        <v>71</v>
      </c>
      <c r="Z106" s="3">
        <v>721116</v>
      </c>
      <c r="AA106" s="3">
        <v>3851</v>
      </c>
      <c r="AB106" s="3">
        <v>2400</v>
      </c>
      <c r="AC106" s="3">
        <v>8790</v>
      </c>
      <c r="AD106" s="3">
        <v>12</v>
      </c>
      <c r="AE106" s="3" t="s">
        <v>71</v>
      </c>
      <c r="AF106" s="3" t="s">
        <v>71</v>
      </c>
      <c r="AG106" s="3"/>
      <c r="AH106" s="3" t="s">
        <v>71</v>
      </c>
      <c r="AI106" s="3" t="s">
        <v>71</v>
      </c>
      <c r="AJ106" s="3">
        <v>17</v>
      </c>
      <c r="AK106" s="3" t="s">
        <v>71</v>
      </c>
      <c r="AL106" s="3" t="s">
        <v>71</v>
      </c>
      <c r="AM106" s="3" t="s">
        <v>71</v>
      </c>
      <c r="AN106" s="3">
        <v>10</v>
      </c>
    </row>
    <row r="107" spans="1:40" x14ac:dyDescent="0.25">
      <c r="A107">
        <v>2020</v>
      </c>
      <c r="B107" t="s">
        <v>77</v>
      </c>
      <c r="C107" t="s">
        <v>74</v>
      </c>
      <c r="D107" s="3">
        <v>5008324</v>
      </c>
      <c r="E107" s="3">
        <v>939125</v>
      </c>
      <c r="F107" s="3">
        <v>15654</v>
      </c>
      <c r="G107" s="3">
        <v>114475</v>
      </c>
      <c r="H107" s="3">
        <v>27874762</v>
      </c>
      <c r="I107" s="3">
        <v>354310</v>
      </c>
      <c r="J107" s="3">
        <v>45858190</v>
      </c>
      <c r="K107" s="3">
        <v>18723290</v>
      </c>
      <c r="L107" s="3">
        <v>249182</v>
      </c>
      <c r="M107" s="3">
        <v>5465481</v>
      </c>
      <c r="N107" s="3">
        <v>3594261</v>
      </c>
      <c r="O107" s="3">
        <v>2502592</v>
      </c>
      <c r="P107" s="3">
        <v>16759710</v>
      </c>
      <c r="Q107" s="3">
        <v>17262</v>
      </c>
      <c r="R107" s="3">
        <v>7244001</v>
      </c>
      <c r="S107" s="3">
        <v>7338500</v>
      </c>
      <c r="T107" s="3">
        <v>2108922</v>
      </c>
      <c r="U107" s="3">
        <v>662570</v>
      </c>
      <c r="V107" s="3"/>
      <c r="W107" s="3">
        <v>45151754</v>
      </c>
      <c r="X107" s="3">
        <v>611567124</v>
      </c>
      <c r="Y107" s="3">
        <v>2457409</v>
      </c>
      <c r="Z107" s="3">
        <v>1226615</v>
      </c>
      <c r="AA107" s="3">
        <v>343903</v>
      </c>
      <c r="AB107" s="3">
        <v>2183733</v>
      </c>
      <c r="AC107" s="3">
        <v>84964894</v>
      </c>
      <c r="AD107" s="3">
        <v>4354972</v>
      </c>
      <c r="AE107" s="3">
        <v>263067</v>
      </c>
      <c r="AF107" s="3">
        <v>2287273</v>
      </c>
      <c r="AG107" s="3"/>
      <c r="AH107" s="3" t="s">
        <v>71</v>
      </c>
      <c r="AI107" s="3">
        <v>2342258</v>
      </c>
      <c r="AJ107" s="3">
        <v>13979</v>
      </c>
      <c r="AK107" s="3">
        <v>541252</v>
      </c>
      <c r="AL107" s="3">
        <v>800981</v>
      </c>
      <c r="AM107" s="3">
        <v>410660</v>
      </c>
      <c r="AN107" s="3">
        <v>63334</v>
      </c>
    </row>
    <row r="108" spans="1:40" x14ac:dyDescent="0.25">
      <c r="A108">
        <v>2020</v>
      </c>
      <c r="B108" t="s">
        <v>77</v>
      </c>
      <c r="C108" t="s">
        <v>75</v>
      </c>
      <c r="D108" s="3">
        <v>29261238</v>
      </c>
      <c r="E108" s="3">
        <v>10440472</v>
      </c>
      <c r="F108" s="3">
        <v>711051</v>
      </c>
      <c r="G108" s="3">
        <v>9639209</v>
      </c>
      <c r="H108" s="3">
        <v>64544315</v>
      </c>
      <c r="I108" s="3">
        <v>2924810</v>
      </c>
      <c r="J108" s="3">
        <v>547547669</v>
      </c>
      <c r="K108" s="3">
        <v>78039001</v>
      </c>
      <c r="L108" s="3">
        <v>1574329</v>
      </c>
      <c r="M108" s="3">
        <v>26440338</v>
      </c>
      <c r="N108" s="3">
        <v>22069783</v>
      </c>
      <c r="O108" s="3">
        <v>25623763</v>
      </c>
      <c r="P108" s="3">
        <v>116002617</v>
      </c>
      <c r="Q108" s="3">
        <v>899681</v>
      </c>
      <c r="R108" s="3">
        <v>14671844</v>
      </c>
      <c r="S108" s="3">
        <v>246927855</v>
      </c>
      <c r="T108" s="3">
        <v>24268064</v>
      </c>
      <c r="U108" s="3">
        <v>18932556</v>
      </c>
      <c r="V108" s="3"/>
      <c r="W108" s="3">
        <v>209604381</v>
      </c>
      <c r="X108" s="3">
        <v>635809673</v>
      </c>
      <c r="Y108" s="3">
        <v>21398355</v>
      </c>
      <c r="Z108" s="3">
        <v>173637665</v>
      </c>
      <c r="AA108" s="3">
        <v>4318888</v>
      </c>
      <c r="AB108" s="3">
        <v>22633777</v>
      </c>
      <c r="AC108" s="3">
        <v>117509882</v>
      </c>
      <c r="AD108" s="3">
        <v>14221009</v>
      </c>
      <c r="AE108" s="3">
        <v>1824444</v>
      </c>
      <c r="AF108" s="3">
        <v>99654587</v>
      </c>
      <c r="AG108" s="3"/>
      <c r="AH108" s="3">
        <v>4621</v>
      </c>
      <c r="AI108" s="3">
        <v>42093880</v>
      </c>
      <c r="AJ108" s="3">
        <v>1710732</v>
      </c>
      <c r="AK108" s="3">
        <v>12887825</v>
      </c>
      <c r="AL108" s="3">
        <v>5344408</v>
      </c>
      <c r="AM108" s="3">
        <v>4251734</v>
      </c>
      <c r="AN108" s="3">
        <v>947312</v>
      </c>
    </row>
    <row r="109" spans="1:40" x14ac:dyDescent="0.25">
      <c r="A109">
        <v>2020</v>
      </c>
      <c r="B109" t="s">
        <v>78</v>
      </c>
      <c r="C109" t="s">
        <v>72</v>
      </c>
      <c r="D109" s="3">
        <v>-1487606</v>
      </c>
      <c r="E109" s="3">
        <v>115854</v>
      </c>
      <c r="F109" s="3">
        <v>32089</v>
      </c>
      <c r="G109" s="3">
        <v>644549</v>
      </c>
      <c r="H109" s="3">
        <v>891454</v>
      </c>
      <c r="I109" s="3">
        <v>41889447</v>
      </c>
      <c r="J109" s="3">
        <v>33208132</v>
      </c>
      <c r="K109" s="3">
        <v>5860550</v>
      </c>
      <c r="L109" s="3">
        <v>119360</v>
      </c>
      <c r="M109" s="3">
        <v>1226826</v>
      </c>
      <c r="N109" s="3">
        <v>1918664</v>
      </c>
      <c r="O109" s="3">
        <v>-22037</v>
      </c>
      <c r="P109" s="3">
        <v>15216964</v>
      </c>
      <c r="Q109" s="3">
        <v>58917</v>
      </c>
      <c r="R109" s="3">
        <v>314451</v>
      </c>
      <c r="S109" s="3">
        <v>59526114</v>
      </c>
      <c r="T109" s="3">
        <v>3404070</v>
      </c>
      <c r="U109" s="3">
        <v>1141826</v>
      </c>
      <c r="V109" s="3"/>
      <c r="W109" s="3">
        <v>75456930</v>
      </c>
      <c r="X109" s="3">
        <v>1571510</v>
      </c>
      <c r="Y109" s="3">
        <v>333638</v>
      </c>
      <c r="Z109" s="3">
        <v>611524</v>
      </c>
      <c r="AA109" s="3">
        <v>35393</v>
      </c>
      <c r="AB109" s="3">
        <v>792305</v>
      </c>
      <c r="AC109" s="3">
        <v>4248947</v>
      </c>
      <c r="AD109" s="3">
        <v>421141</v>
      </c>
      <c r="AE109" s="3">
        <v>80489</v>
      </c>
      <c r="AF109" s="3">
        <v>766236</v>
      </c>
      <c r="AG109" s="3"/>
      <c r="AH109" s="3">
        <v>365</v>
      </c>
      <c r="AI109" s="3">
        <v>3067293</v>
      </c>
      <c r="AJ109" s="3">
        <v>129750</v>
      </c>
      <c r="AK109" s="3">
        <v>637048</v>
      </c>
      <c r="AL109" s="3">
        <v>514109</v>
      </c>
      <c r="AM109" s="3">
        <v>176174</v>
      </c>
      <c r="AN109" s="3">
        <v>45124</v>
      </c>
    </row>
    <row r="110" spans="1:40" x14ac:dyDescent="0.25">
      <c r="A110">
        <v>2020</v>
      </c>
      <c r="B110" t="s">
        <v>78</v>
      </c>
      <c r="C110" t="s">
        <v>73</v>
      </c>
      <c r="D110" s="3">
        <v>1881220</v>
      </c>
      <c r="E110" s="3">
        <v>-1140706</v>
      </c>
      <c r="F110" s="3">
        <v>-74227</v>
      </c>
      <c r="G110" s="3">
        <v>-689326</v>
      </c>
      <c r="H110" s="3">
        <v>18747746</v>
      </c>
      <c r="I110" s="3">
        <v>-273311</v>
      </c>
      <c r="J110" s="3">
        <v>732189</v>
      </c>
      <c r="K110" s="3">
        <v>-3033176</v>
      </c>
      <c r="L110" s="3">
        <v>-71765</v>
      </c>
      <c r="M110" s="3">
        <v>-2235735</v>
      </c>
      <c r="N110" s="3">
        <v>22878142</v>
      </c>
      <c r="O110" s="3">
        <v>-1119934</v>
      </c>
      <c r="P110" s="3">
        <v>61973790</v>
      </c>
      <c r="Q110" s="3">
        <v>-282552</v>
      </c>
      <c r="R110" s="3">
        <v>-1895688</v>
      </c>
      <c r="S110" s="3">
        <v>-1938929</v>
      </c>
      <c r="T110" s="3">
        <v>-138942</v>
      </c>
      <c r="U110" s="3">
        <v>23656168</v>
      </c>
      <c r="V110" s="3"/>
      <c r="W110" s="3">
        <v>4403653</v>
      </c>
      <c r="X110" s="3">
        <v>-422809</v>
      </c>
      <c r="Y110" s="3">
        <v>-1252739</v>
      </c>
      <c r="Z110" s="3">
        <v>204736481</v>
      </c>
      <c r="AA110" s="3">
        <v>-1621316</v>
      </c>
      <c r="AB110" s="3">
        <v>-1943710</v>
      </c>
      <c r="AC110" s="3">
        <v>9112237</v>
      </c>
      <c r="AD110" s="3">
        <v>3234105</v>
      </c>
      <c r="AE110" s="3">
        <v>-134957</v>
      </c>
      <c r="AF110" s="3">
        <v>-13474316</v>
      </c>
      <c r="AG110" s="3"/>
      <c r="AH110" s="3">
        <v>-324</v>
      </c>
      <c r="AI110" s="3">
        <v>-1886073</v>
      </c>
      <c r="AJ110" s="3">
        <v>-18145</v>
      </c>
      <c r="AK110" s="3">
        <v>57338</v>
      </c>
      <c r="AL110" s="3">
        <v>-331161</v>
      </c>
      <c r="AM110" s="3">
        <v>-111427</v>
      </c>
      <c r="AN110" s="3">
        <v>-13388</v>
      </c>
    </row>
    <row r="111" spans="1:40" x14ac:dyDescent="0.25">
      <c r="A111">
        <v>2020</v>
      </c>
      <c r="B111" t="s">
        <v>78</v>
      </c>
      <c r="C111" t="s">
        <v>76</v>
      </c>
      <c r="D111" s="3" t="s">
        <v>71</v>
      </c>
      <c r="E111" s="3" t="s">
        <v>71</v>
      </c>
      <c r="F111" s="3" t="s">
        <v>71</v>
      </c>
      <c r="G111" s="3" t="s">
        <v>71</v>
      </c>
      <c r="H111" s="3" t="s">
        <v>71</v>
      </c>
      <c r="I111" s="3" t="s">
        <v>71</v>
      </c>
      <c r="J111" s="3" t="s">
        <v>71</v>
      </c>
      <c r="K111" s="3" t="s">
        <v>71</v>
      </c>
      <c r="L111" s="3" t="s">
        <v>71</v>
      </c>
      <c r="M111" s="3" t="s">
        <v>71</v>
      </c>
      <c r="N111" s="3">
        <v>-178295</v>
      </c>
      <c r="O111" s="3">
        <v>13687</v>
      </c>
      <c r="P111" s="3" t="s">
        <v>71</v>
      </c>
      <c r="Q111" s="3" t="s">
        <v>71</v>
      </c>
      <c r="R111" s="3" t="s">
        <v>71</v>
      </c>
      <c r="S111" s="3">
        <v>2</v>
      </c>
      <c r="T111" s="3" t="s">
        <v>71</v>
      </c>
      <c r="U111" s="3" t="s">
        <v>71</v>
      </c>
      <c r="V111" s="3"/>
      <c r="W111" s="3">
        <v>50</v>
      </c>
      <c r="X111" s="3" t="s">
        <v>71</v>
      </c>
      <c r="Y111" s="3" t="s">
        <v>71</v>
      </c>
      <c r="Z111" s="3">
        <v>-368851</v>
      </c>
      <c r="AA111" s="3">
        <v>-216</v>
      </c>
      <c r="AB111" s="3" t="s">
        <v>71</v>
      </c>
      <c r="AC111" s="3" t="s">
        <v>71</v>
      </c>
      <c r="AD111" s="3">
        <v>-4</v>
      </c>
      <c r="AE111" s="3" t="s">
        <v>71</v>
      </c>
      <c r="AF111" s="3">
        <v>2</v>
      </c>
      <c r="AG111" s="3"/>
      <c r="AH111" s="3" t="s">
        <v>71</v>
      </c>
      <c r="AI111" s="3" t="s">
        <v>71</v>
      </c>
      <c r="AJ111" s="3" t="s">
        <v>71</v>
      </c>
      <c r="AK111" s="3" t="s">
        <v>71</v>
      </c>
      <c r="AL111" s="3" t="s">
        <v>71</v>
      </c>
      <c r="AM111" s="3" t="s">
        <v>71</v>
      </c>
      <c r="AN111" s="3" t="s">
        <v>71</v>
      </c>
    </row>
    <row r="112" spans="1:40" x14ac:dyDescent="0.25">
      <c r="A112">
        <v>2020</v>
      </c>
      <c r="B112" t="s">
        <v>78</v>
      </c>
      <c r="C112" t="s">
        <v>74</v>
      </c>
      <c r="D112" s="3">
        <v>-88856</v>
      </c>
      <c r="E112" s="3" t="s">
        <v>71</v>
      </c>
      <c r="F112" s="3">
        <v>-2308</v>
      </c>
      <c r="G112" s="3">
        <v>-43504</v>
      </c>
      <c r="H112" s="3">
        <v>4160937</v>
      </c>
      <c r="I112" s="3">
        <v>155899</v>
      </c>
      <c r="J112" s="3">
        <v>-19727848</v>
      </c>
      <c r="K112" s="3">
        <v>-7226715</v>
      </c>
      <c r="L112" s="3">
        <v>240772</v>
      </c>
      <c r="M112" s="3">
        <v>87955</v>
      </c>
      <c r="N112" s="3">
        <v>-1333852</v>
      </c>
      <c r="O112" s="3">
        <v>-858323</v>
      </c>
      <c r="P112" s="3">
        <v>11929402</v>
      </c>
      <c r="Q112" s="3">
        <v>3150</v>
      </c>
      <c r="R112" s="3">
        <v>-3258225</v>
      </c>
      <c r="S112" s="3">
        <v>-512554</v>
      </c>
      <c r="T112" s="3">
        <v>-173347</v>
      </c>
      <c r="U112" s="3">
        <v>-259079</v>
      </c>
      <c r="V112" s="3"/>
      <c r="W112" s="3">
        <v>-19211935</v>
      </c>
      <c r="X112" s="3">
        <v>-129349818</v>
      </c>
      <c r="Y112" s="3">
        <v>-213700</v>
      </c>
      <c r="Z112" s="3">
        <v>-482413</v>
      </c>
      <c r="AA112" s="3">
        <v>-179362</v>
      </c>
      <c r="AB112" s="3">
        <v>-1324114</v>
      </c>
      <c r="AC112" s="3">
        <v>-9472513</v>
      </c>
      <c r="AD112" s="3">
        <v>-1755263</v>
      </c>
      <c r="AE112" s="3">
        <v>-91869</v>
      </c>
      <c r="AF112" s="3">
        <v>738668</v>
      </c>
      <c r="AG112" s="3"/>
      <c r="AH112" s="3" t="s">
        <v>71</v>
      </c>
      <c r="AI112" s="3">
        <v>362061</v>
      </c>
      <c r="AJ112" s="3">
        <v>-1137</v>
      </c>
      <c r="AK112" s="3" t="s">
        <v>71</v>
      </c>
      <c r="AL112" s="3" t="s">
        <v>71</v>
      </c>
      <c r="AM112" s="3" t="s">
        <v>71</v>
      </c>
      <c r="AN112" s="3">
        <v>-27000</v>
      </c>
    </row>
    <row r="113" spans="1:40" x14ac:dyDescent="0.25">
      <c r="A113">
        <v>2020</v>
      </c>
      <c r="B113" t="s">
        <v>78</v>
      </c>
      <c r="C113" t="s">
        <v>75</v>
      </c>
      <c r="D113" s="3">
        <v>304758</v>
      </c>
      <c r="E113" s="3">
        <v>-1024852</v>
      </c>
      <c r="F113" s="3">
        <v>-44446</v>
      </c>
      <c r="G113" s="3">
        <v>-88282</v>
      </c>
      <c r="H113" s="3">
        <v>23800137</v>
      </c>
      <c r="I113" s="3">
        <v>41772035</v>
      </c>
      <c r="J113" s="3">
        <v>14212473</v>
      </c>
      <c r="K113" s="3">
        <v>-4399341</v>
      </c>
      <c r="L113" s="3">
        <v>288367</v>
      </c>
      <c r="M113" s="3">
        <v>-920954</v>
      </c>
      <c r="N113" s="3">
        <v>23284659</v>
      </c>
      <c r="O113" s="3">
        <v>-1986607</v>
      </c>
      <c r="P113" s="3">
        <v>89120156</v>
      </c>
      <c r="Q113" s="3">
        <v>-220484</v>
      </c>
      <c r="R113" s="3">
        <v>-4839461</v>
      </c>
      <c r="S113" s="3">
        <v>57074634</v>
      </c>
      <c r="T113" s="3">
        <v>3091781</v>
      </c>
      <c r="U113" s="3">
        <v>24538915</v>
      </c>
      <c r="V113" s="3"/>
      <c r="W113" s="3">
        <v>60648698</v>
      </c>
      <c r="X113" s="3">
        <v>-128201117</v>
      </c>
      <c r="Y113" s="3">
        <v>-1132800</v>
      </c>
      <c r="Z113" s="3">
        <v>204496741</v>
      </c>
      <c r="AA113" s="3">
        <v>-1765500</v>
      </c>
      <c r="AB113" s="3">
        <v>-2475519</v>
      </c>
      <c r="AC113" s="3">
        <v>3888672</v>
      </c>
      <c r="AD113" s="3">
        <v>1899979</v>
      </c>
      <c r="AE113" s="3">
        <v>-146336</v>
      </c>
      <c r="AF113" s="3">
        <v>-11969410</v>
      </c>
      <c r="AG113" s="3"/>
      <c r="AH113" s="3">
        <v>40</v>
      </c>
      <c r="AI113" s="3">
        <v>1543281</v>
      </c>
      <c r="AJ113" s="3">
        <v>110467</v>
      </c>
      <c r="AK113" s="3">
        <v>694386</v>
      </c>
      <c r="AL113" s="3">
        <v>182948</v>
      </c>
      <c r="AM113" s="3">
        <v>64746</v>
      </c>
      <c r="AN113" s="3">
        <v>4735</v>
      </c>
    </row>
    <row r="114" spans="1:40" x14ac:dyDescent="0.25">
      <c r="A114">
        <v>2020</v>
      </c>
      <c r="B114" t="s">
        <v>80</v>
      </c>
      <c r="C114" t="s">
        <v>72</v>
      </c>
      <c r="D114" s="3">
        <v>8023768</v>
      </c>
      <c r="E114" s="3">
        <v>1244065</v>
      </c>
      <c r="F114" s="3">
        <v>133175</v>
      </c>
      <c r="G114" s="3">
        <v>5091054</v>
      </c>
      <c r="H114" s="3">
        <v>5868861</v>
      </c>
      <c r="I114" s="3">
        <v>42871829</v>
      </c>
      <c r="J114" s="3">
        <v>429084673</v>
      </c>
      <c r="K114" s="3">
        <v>52693495</v>
      </c>
      <c r="L114" s="3">
        <v>702234</v>
      </c>
      <c r="M114" s="3">
        <v>10079135</v>
      </c>
      <c r="N114" s="3">
        <v>10073287</v>
      </c>
      <c r="O114" s="3">
        <v>9086025</v>
      </c>
      <c r="P114" s="3">
        <v>65237441</v>
      </c>
      <c r="Q114" s="3">
        <v>394082</v>
      </c>
      <c r="R114" s="3">
        <v>1234530</v>
      </c>
      <c r="S114" s="3">
        <v>264150180</v>
      </c>
      <c r="T114" s="3">
        <v>20253802</v>
      </c>
      <c r="U114" s="3">
        <v>6890286</v>
      </c>
      <c r="V114" s="3"/>
      <c r="W114" s="3">
        <v>195983308</v>
      </c>
      <c r="X114" s="3">
        <v>10696052</v>
      </c>
      <c r="Y114" s="3">
        <v>4126231</v>
      </c>
      <c r="Z114" s="3">
        <v>8343363</v>
      </c>
      <c r="AA114" s="3">
        <v>693405</v>
      </c>
      <c r="AB114" s="3">
        <v>5374142</v>
      </c>
      <c r="AC114" s="3">
        <v>15180649</v>
      </c>
      <c r="AD114" s="3">
        <v>2889240</v>
      </c>
      <c r="AE114" s="3">
        <v>824551</v>
      </c>
      <c r="AF114" s="3">
        <v>5123662</v>
      </c>
      <c r="AG114" s="3"/>
      <c r="AH114" s="3">
        <v>3952</v>
      </c>
      <c r="AI114" s="3">
        <v>33808391</v>
      </c>
      <c r="AJ114" s="3">
        <v>1429974</v>
      </c>
      <c r="AK114" s="3">
        <v>12388889</v>
      </c>
      <c r="AL114" s="3">
        <v>3556120</v>
      </c>
      <c r="AM114" s="3">
        <v>3062047</v>
      </c>
      <c r="AN114" s="3">
        <v>522156</v>
      </c>
    </row>
    <row r="115" spans="1:40" x14ac:dyDescent="0.25">
      <c r="A115">
        <v>2020</v>
      </c>
      <c r="B115" t="s">
        <v>80</v>
      </c>
      <c r="C115" t="s">
        <v>73</v>
      </c>
      <c r="D115" s="3">
        <v>16622760</v>
      </c>
      <c r="E115" s="3">
        <v>7232430</v>
      </c>
      <c r="F115" s="3">
        <v>520084</v>
      </c>
      <c r="G115" s="3">
        <v>4388903</v>
      </c>
      <c r="H115" s="3">
        <v>50437500</v>
      </c>
      <c r="I115" s="3">
        <v>1314612</v>
      </c>
      <c r="J115" s="3">
        <v>106545127</v>
      </c>
      <c r="K115" s="3">
        <v>9449590</v>
      </c>
      <c r="L115" s="3">
        <v>670508</v>
      </c>
      <c r="M115" s="3">
        <v>9886812</v>
      </c>
      <c r="N115" s="3">
        <v>32058527</v>
      </c>
      <c r="O115" s="3">
        <v>12861228</v>
      </c>
      <c r="P115" s="3">
        <v>111196220</v>
      </c>
      <c r="Q115" s="3">
        <v>264703</v>
      </c>
      <c r="R115" s="3">
        <v>4612077</v>
      </c>
      <c r="S115" s="3">
        <v>33026361</v>
      </c>
      <c r="T115" s="3">
        <v>5170468</v>
      </c>
      <c r="U115" s="3">
        <v>36167608</v>
      </c>
      <c r="V115" s="3"/>
      <c r="W115" s="3">
        <v>48329864</v>
      </c>
      <c r="X115" s="3">
        <v>14695198</v>
      </c>
      <c r="Y115" s="3">
        <v>13895615</v>
      </c>
      <c r="Z115" s="3">
        <v>368694576</v>
      </c>
      <c r="AA115" s="3">
        <v>1691806</v>
      </c>
      <c r="AB115" s="3">
        <v>13922097</v>
      </c>
      <c r="AC115" s="3">
        <v>30716733</v>
      </c>
      <c r="AD115" s="3">
        <v>10632031</v>
      </c>
      <c r="AE115" s="3">
        <v>682358</v>
      </c>
      <c r="AF115" s="3">
        <v>79535571</v>
      </c>
      <c r="AG115" s="3"/>
      <c r="AH115" s="3">
        <v>710</v>
      </c>
      <c r="AI115" s="3">
        <v>7124451</v>
      </c>
      <c r="AJ115" s="3">
        <v>378367</v>
      </c>
      <c r="AK115" s="3">
        <v>652070</v>
      </c>
      <c r="AL115" s="3">
        <v>1170254</v>
      </c>
      <c r="AM115" s="3">
        <v>843774</v>
      </c>
      <c r="AN115" s="3">
        <v>393548</v>
      </c>
    </row>
    <row r="116" spans="1:40" x14ac:dyDescent="0.25">
      <c r="A116">
        <v>2020</v>
      </c>
      <c r="B116" t="s">
        <v>80</v>
      </c>
      <c r="C116" t="s">
        <v>76</v>
      </c>
      <c r="D116" s="3" t="s">
        <v>71</v>
      </c>
      <c r="E116" s="3" t="s">
        <v>71</v>
      </c>
      <c r="F116" s="3" t="s">
        <v>71</v>
      </c>
      <c r="G116" s="3" t="s">
        <v>71</v>
      </c>
      <c r="H116" s="3">
        <v>2393</v>
      </c>
      <c r="I116" s="3">
        <v>196</v>
      </c>
      <c r="J116" s="3" t="s">
        <v>71</v>
      </c>
      <c r="K116" s="3" t="s">
        <v>71</v>
      </c>
      <c r="L116" s="3" t="s">
        <v>71</v>
      </c>
      <c r="M116" s="3" t="s">
        <v>71</v>
      </c>
      <c r="N116" s="3">
        <v>962219</v>
      </c>
      <c r="O116" s="3">
        <v>45633</v>
      </c>
      <c r="P116" s="3" t="s">
        <v>71</v>
      </c>
      <c r="Q116" s="3" t="s">
        <v>71</v>
      </c>
      <c r="R116" s="3" t="s">
        <v>71</v>
      </c>
      <c r="S116" s="3">
        <v>2</v>
      </c>
      <c r="T116" s="3" t="s">
        <v>71</v>
      </c>
      <c r="U116" s="3">
        <v>10086</v>
      </c>
      <c r="V116" s="3"/>
      <c r="W116" s="3">
        <v>88</v>
      </c>
      <c r="X116" s="3" t="s">
        <v>71</v>
      </c>
      <c r="Y116" s="3" t="s">
        <v>71</v>
      </c>
      <c r="Z116" s="3">
        <v>352265</v>
      </c>
      <c r="AA116" s="3">
        <v>3635</v>
      </c>
      <c r="AB116" s="3">
        <v>2400</v>
      </c>
      <c r="AC116" s="3">
        <v>8790</v>
      </c>
      <c r="AD116" s="3">
        <v>8</v>
      </c>
      <c r="AE116" s="3" t="s">
        <v>71</v>
      </c>
      <c r="AF116" s="3">
        <v>2</v>
      </c>
      <c r="AG116" s="3"/>
      <c r="AH116" s="3" t="s">
        <v>71</v>
      </c>
      <c r="AI116" s="3" t="s">
        <v>71</v>
      </c>
      <c r="AJ116" s="3">
        <v>17</v>
      </c>
      <c r="AK116" s="3" t="s">
        <v>71</v>
      </c>
      <c r="AL116" s="3" t="s">
        <v>71</v>
      </c>
      <c r="AM116" s="3" t="s">
        <v>71</v>
      </c>
      <c r="AN116" s="3">
        <v>10</v>
      </c>
    </row>
    <row r="117" spans="1:40" x14ac:dyDescent="0.25">
      <c r="A117">
        <v>2020</v>
      </c>
      <c r="B117" t="s">
        <v>80</v>
      </c>
      <c r="C117" t="s">
        <v>74</v>
      </c>
      <c r="D117" s="3">
        <v>4919469</v>
      </c>
      <c r="E117" s="3">
        <v>939125</v>
      </c>
      <c r="F117" s="3">
        <v>13347</v>
      </c>
      <c r="G117" s="3">
        <v>70971</v>
      </c>
      <c r="H117" s="3">
        <v>32035699</v>
      </c>
      <c r="I117" s="3">
        <v>510209</v>
      </c>
      <c r="J117" s="3">
        <v>26130342</v>
      </c>
      <c r="K117" s="3">
        <v>11496575</v>
      </c>
      <c r="L117" s="3">
        <v>489954</v>
      </c>
      <c r="M117" s="3">
        <v>5553436</v>
      </c>
      <c r="N117" s="3">
        <v>2260409</v>
      </c>
      <c r="O117" s="3">
        <v>1644269</v>
      </c>
      <c r="P117" s="3">
        <v>28689112</v>
      </c>
      <c r="Q117" s="3">
        <v>20412</v>
      </c>
      <c r="R117" s="3">
        <v>3985776</v>
      </c>
      <c r="S117" s="3">
        <v>6825946</v>
      </c>
      <c r="T117" s="3">
        <v>1935575</v>
      </c>
      <c r="U117" s="3">
        <v>403491</v>
      </c>
      <c r="V117" s="3"/>
      <c r="W117" s="3">
        <v>25939819</v>
      </c>
      <c r="X117" s="3">
        <v>482217306</v>
      </c>
      <c r="Y117" s="3">
        <v>2243709</v>
      </c>
      <c r="Z117" s="3">
        <v>744202</v>
      </c>
      <c r="AA117" s="3">
        <v>164541</v>
      </c>
      <c r="AB117" s="3">
        <v>859619</v>
      </c>
      <c r="AC117" s="3">
        <v>75492381</v>
      </c>
      <c r="AD117" s="3">
        <v>2599709</v>
      </c>
      <c r="AE117" s="3">
        <v>171198</v>
      </c>
      <c r="AF117" s="3">
        <v>3025941</v>
      </c>
      <c r="AG117" s="3"/>
      <c r="AH117" s="3" t="s">
        <v>71</v>
      </c>
      <c r="AI117" s="3">
        <v>2704319</v>
      </c>
      <c r="AJ117" s="3">
        <v>12842</v>
      </c>
      <c r="AK117" s="3">
        <v>541252</v>
      </c>
      <c r="AL117" s="3">
        <v>800981</v>
      </c>
      <c r="AM117" s="3">
        <v>410660</v>
      </c>
      <c r="AN117" s="3">
        <v>36334</v>
      </c>
    </row>
    <row r="118" spans="1:40" x14ac:dyDescent="0.25">
      <c r="A118">
        <v>2020</v>
      </c>
      <c r="B118" t="s">
        <v>80</v>
      </c>
      <c r="C118" t="s">
        <v>75</v>
      </c>
      <c r="D118" s="3">
        <v>29565996</v>
      </c>
      <c r="E118" s="3">
        <v>9415620</v>
      </c>
      <c r="F118" s="3">
        <v>666606</v>
      </c>
      <c r="G118" s="3">
        <v>9550927</v>
      </c>
      <c r="H118" s="3">
        <v>88344453</v>
      </c>
      <c r="I118" s="3">
        <v>44696845</v>
      </c>
      <c r="J118" s="3">
        <v>561760142</v>
      </c>
      <c r="K118" s="3">
        <v>73639660</v>
      </c>
      <c r="L118" s="3">
        <v>1862696</v>
      </c>
      <c r="M118" s="3">
        <v>25519384</v>
      </c>
      <c r="N118" s="3">
        <v>45354442</v>
      </c>
      <c r="O118" s="3">
        <v>23637156</v>
      </c>
      <c r="P118" s="3">
        <v>205122773</v>
      </c>
      <c r="Q118" s="3">
        <v>679196</v>
      </c>
      <c r="R118" s="3">
        <v>9832383</v>
      </c>
      <c r="S118" s="3">
        <v>304002489</v>
      </c>
      <c r="T118" s="3">
        <v>27359846</v>
      </c>
      <c r="U118" s="3">
        <v>43471471</v>
      </c>
      <c r="V118" s="3"/>
      <c r="W118" s="3">
        <v>270253079</v>
      </c>
      <c r="X118" s="3">
        <v>507608556</v>
      </c>
      <c r="Y118" s="3">
        <v>20265555</v>
      </c>
      <c r="Z118" s="3">
        <v>378134406</v>
      </c>
      <c r="AA118" s="3">
        <v>2553388</v>
      </c>
      <c r="AB118" s="3">
        <v>20158258</v>
      </c>
      <c r="AC118" s="3">
        <v>121398554</v>
      </c>
      <c r="AD118" s="3">
        <v>16120988</v>
      </c>
      <c r="AE118" s="3">
        <v>1678108</v>
      </c>
      <c r="AF118" s="3">
        <v>87685177</v>
      </c>
      <c r="AG118" s="3"/>
      <c r="AH118" s="3">
        <v>4661</v>
      </c>
      <c r="AI118" s="3">
        <v>43637161</v>
      </c>
      <c r="AJ118" s="3">
        <v>1821200</v>
      </c>
      <c r="AK118" s="3">
        <v>13582211</v>
      </c>
      <c r="AL118" s="3">
        <v>5527355</v>
      </c>
      <c r="AM118" s="3">
        <v>4316480</v>
      </c>
      <c r="AN118" s="3">
        <v>952047</v>
      </c>
    </row>
    <row r="119" spans="1:40" x14ac:dyDescent="0.25">
      <c r="A119">
        <v>2020</v>
      </c>
      <c r="B119" t="s">
        <v>79</v>
      </c>
      <c r="C119" t="s">
        <v>72</v>
      </c>
      <c r="D119" s="3">
        <v>8022782</v>
      </c>
      <c r="E119" s="3">
        <v>1244065</v>
      </c>
      <c r="F119" s="3">
        <v>133175</v>
      </c>
      <c r="G119" s="3">
        <v>5081054</v>
      </c>
      <c r="H119" s="3">
        <v>5804879</v>
      </c>
      <c r="I119" s="3">
        <v>42869003</v>
      </c>
      <c r="J119" s="3">
        <v>428823230</v>
      </c>
      <c r="K119" s="3">
        <v>49376037</v>
      </c>
      <c r="L119" s="3">
        <v>700327</v>
      </c>
      <c r="M119" s="3">
        <v>10016596</v>
      </c>
      <c r="N119" s="3">
        <v>9925024</v>
      </c>
      <c r="O119" s="3">
        <v>8587023</v>
      </c>
      <c r="P119" s="3">
        <v>62777972</v>
      </c>
      <c r="Q119" s="3">
        <v>391302</v>
      </c>
      <c r="R119" s="3">
        <v>1175873</v>
      </c>
      <c r="S119" s="3">
        <v>259125074</v>
      </c>
      <c r="T119" s="3">
        <v>20232549</v>
      </c>
      <c r="U119" s="3">
        <v>6867079</v>
      </c>
      <c r="V119" s="3"/>
      <c r="W119" s="3">
        <v>195041721</v>
      </c>
      <c r="X119" s="3">
        <v>10594529</v>
      </c>
      <c r="Y119" s="3">
        <v>3950209</v>
      </c>
      <c r="Z119" s="3">
        <v>8341469</v>
      </c>
      <c r="AA119" s="3">
        <v>680988</v>
      </c>
      <c r="AB119" s="3">
        <v>5288554</v>
      </c>
      <c r="AC119" s="3">
        <v>15138264</v>
      </c>
      <c r="AD119" s="3">
        <v>2889191</v>
      </c>
      <c r="AE119" s="3">
        <v>822401</v>
      </c>
      <c r="AF119" s="3">
        <v>5078254</v>
      </c>
      <c r="AG119" s="3"/>
      <c r="AH119" s="3">
        <v>3952</v>
      </c>
      <c r="AI119" s="3">
        <v>33807936</v>
      </c>
      <c r="AJ119" s="3">
        <v>1424820</v>
      </c>
      <c r="AK119" s="3">
        <v>12388859</v>
      </c>
      <c r="AL119" s="3">
        <v>3556120</v>
      </c>
      <c r="AM119" s="3">
        <v>3021932</v>
      </c>
      <c r="AN119" s="3">
        <v>521478</v>
      </c>
    </row>
    <row r="120" spans="1:40" x14ac:dyDescent="0.25">
      <c r="A120">
        <v>2020</v>
      </c>
      <c r="B120" t="s">
        <v>79</v>
      </c>
      <c r="C120" t="s">
        <v>73</v>
      </c>
      <c r="D120" s="3">
        <v>16622760</v>
      </c>
      <c r="E120" s="3">
        <v>7232430</v>
      </c>
      <c r="F120" s="3">
        <v>497334</v>
      </c>
      <c r="G120" s="3">
        <v>3285335</v>
      </c>
      <c r="H120" s="3">
        <v>48562702</v>
      </c>
      <c r="I120" s="3">
        <v>1312612</v>
      </c>
      <c r="J120" s="3">
        <v>102309262</v>
      </c>
      <c r="K120" s="3">
        <v>9449590</v>
      </c>
      <c r="L120" s="3">
        <v>636408</v>
      </c>
      <c r="M120" s="3">
        <v>8585951</v>
      </c>
      <c r="N120" s="3">
        <v>32058527</v>
      </c>
      <c r="O120" s="3">
        <v>12269907</v>
      </c>
      <c r="P120" s="3">
        <v>109956678</v>
      </c>
      <c r="Q120" s="3">
        <v>263703</v>
      </c>
      <c r="R120" s="3">
        <v>4608515</v>
      </c>
      <c r="S120" s="3">
        <v>32871063</v>
      </c>
      <c r="T120" s="3">
        <v>5118443</v>
      </c>
      <c r="U120" s="3">
        <v>35958208</v>
      </c>
      <c r="V120" s="3"/>
      <c r="W120" s="3">
        <v>48224862</v>
      </c>
      <c r="X120" s="3">
        <v>14695198</v>
      </c>
      <c r="Y120" s="3">
        <v>13888895</v>
      </c>
      <c r="Z120" s="3">
        <v>368694576</v>
      </c>
      <c r="AA120" s="3">
        <v>1690306</v>
      </c>
      <c r="AB120" s="3">
        <v>13920182</v>
      </c>
      <c r="AC120" s="3">
        <v>30508732</v>
      </c>
      <c r="AD120" s="3">
        <v>10631851</v>
      </c>
      <c r="AE120" s="3">
        <v>647358</v>
      </c>
      <c r="AF120" s="3">
        <v>78383861</v>
      </c>
      <c r="AG120" s="3"/>
      <c r="AH120" s="3">
        <v>239</v>
      </c>
      <c r="AI120" s="3">
        <v>7124451</v>
      </c>
      <c r="AJ120" s="3">
        <v>378367</v>
      </c>
      <c r="AK120" s="3">
        <v>602070</v>
      </c>
      <c r="AL120" s="3">
        <v>1170254</v>
      </c>
      <c r="AM120" s="3">
        <v>843774</v>
      </c>
      <c r="AN120" s="3">
        <v>320048</v>
      </c>
    </row>
    <row r="121" spans="1:40" x14ac:dyDescent="0.25">
      <c r="A121">
        <v>2020</v>
      </c>
      <c r="B121" t="s">
        <v>79</v>
      </c>
      <c r="C121" t="s">
        <v>76</v>
      </c>
      <c r="D121" s="3" t="s">
        <v>71</v>
      </c>
      <c r="E121" s="3" t="s">
        <v>71</v>
      </c>
      <c r="F121" s="3" t="s">
        <v>71</v>
      </c>
      <c r="G121" s="3" t="s">
        <v>71</v>
      </c>
      <c r="H121" s="3">
        <v>2393</v>
      </c>
      <c r="I121" s="3">
        <v>196</v>
      </c>
      <c r="J121" s="3" t="s">
        <v>71</v>
      </c>
      <c r="K121" s="3" t="s">
        <v>71</v>
      </c>
      <c r="L121" s="3" t="s">
        <v>71</v>
      </c>
      <c r="M121" s="3" t="s">
        <v>71</v>
      </c>
      <c r="N121" s="3">
        <v>962219</v>
      </c>
      <c r="O121" s="3">
        <v>44624</v>
      </c>
      <c r="P121" s="3" t="s">
        <v>71</v>
      </c>
      <c r="Q121" s="3" t="s">
        <v>71</v>
      </c>
      <c r="R121" s="3" t="s">
        <v>71</v>
      </c>
      <c r="S121" s="3">
        <v>2</v>
      </c>
      <c r="T121" s="3" t="s">
        <v>71</v>
      </c>
      <c r="U121" s="3">
        <v>10086</v>
      </c>
      <c r="V121" s="3"/>
      <c r="W121" s="3">
        <v>88</v>
      </c>
      <c r="X121" s="3" t="s">
        <v>71</v>
      </c>
      <c r="Y121" s="3" t="s">
        <v>71</v>
      </c>
      <c r="Z121" s="3">
        <v>352265</v>
      </c>
      <c r="AA121" s="3">
        <v>3635</v>
      </c>
      <c r="AB121" s="3">
        <v>2400</v>
      </c>
      <c r="AC121" s="3">
        <v>8790</v>
      </c>
      <c r="AD121" s="3">
        <v>8</v>
      </c>
      <c r="AE121" s="3" t="s">
        <v>71</v>
      </c>
      <c r="AF121" s="3">
        <v>2</v>
      </c>
      <c r="AG121" s="3"/>
      <c r="AH121" s="3" t="s">
        <v>71</v>
      </c>
      <c r="AI121" s="3" t="s">
        <v>71</v>
      </c>
      <c r="AJ121" s="3">
        <v>17</v>
      </c>
      <c r="AK121" s="3" t="s">
        <v>71</v>
      </c>
      <c r="AL121" s="3" t="s">
        <v>71</v>
      </c>
      <c r="AM121" s="3" t="s">
        <v>71</v>
      </c>
      <c r="AN121" s="3">
        <v>10</v>
      </c>
    </row>
    <row r="122" spans="1:40" x14ac:dyDescent="0.25">
      <c r="A122">
        <v>2020</v>
      </c>
      <c r="B122" t="s">
        <v>79</v>
      </c>
      <c r="C122" t="s">
        <v>74</v>
      </c>
      <c r="D122" s="3">
        <v>4919469</v>
      </c>
      <c r="E122" s="3">
        <v>939125</v>
      </c>
      <c r="F122" s="3">
        <v>13347</v>
      </c>
      <c r="G122" s="3">
        <v>70971</v>
      </c>
      <c r="H122" s="3">
        <v>30278980</v>
      </c>
      <c r="I122" s="3">
        <v>510209</v>
      </c>
      <c r="J122" s="3">
        <v>24896136</v>
      </c>
      <c r="K122" s="3">
        <v>11496536</v>
      </c>
      <c r="L122" s="3">
        <v>489954</v>
      </c>
      <c r="M122" s="3">
        <v>4492326</v>
      </c>
      <c r="N122" s="3">
        <v>2218859</v>
      </c>
      <c r="O122" s="3">
        <v>1643669</v>
      </c>
      <c r="P122" s="3">
        <v>28228041</v>
      </c>
      <c r="Q122" s="3">
        <v>20412</v>
      </c>
      <c r="R122" s="3">
        <v>3985776</v>
      </c>
      <c r="S122" s="3">
        <v>6825946</v>
      </c>
      <c r="T122" s="3">
        <v>1810342</v>
      </c>
      <c r="U122" s="3">
        <v>388491</v>
      </c>
      <c r="V122" s="3"/>
      <c r="W122" s="3">
        <v>25173319</v>
      </c>
      <c r="X122" s="3">
        <v>478603519</v>
      </c>
      <c r="Y122" s="3">
        <v>2222682</v>
      </c>
      <c r="Z122" s="3">
        <v>728362</v>
      </c>
      <c r="AA122" s="3">
        <v>151041</v>
      </c>
      <c r="AB122" s="3">
        <v>854619</v>
      </c>
      <c r="AC122" s="3">
        <v>74540392</v>
      </c>
      <c r="AD122" s="3">
        <v>2599709</v>
      </c>
      <c r="AE122" s="3">
        <v>171198</v>
      </c>
      <c r="AF122" s="3">
        <v>2943781</v>
      </c>
      <c r="AG122" s="3"/>
      <c r="AH122" s="3" t="s">
        <v>71</v>
      </c>
      <c r="AI122" s="3">
        <v>2704319</v>
      </c>
      <c r="AJ122" s="3">
        <v>11265</v>
      </c>
      <c r="AK122" s="3">
        <v>411740</v>
      </c>
      <c r="AL122" s="3">
        <v>800981</v>
      </c>
      <c r="AM122" s="3">
        <v>410660</v>
      </c>
      <c r="AN122" s="3">
        <v>36334</v>
      </c>
    </row>
    <row r="123" spans="1:40" x14ac:dyDescent="0.25">
      <c r="A123">
        <v>2020</v>
      </c>
      <c r="B123" t="s">
        <v>79</v>
      </c>
      <c r="C123" t="s">
        <v>75</v>
      </c>
      <c r="D123" s="3">
        <v>29565010</v>
      </c>
      <c r="E123" s="3">
        <v>9415620</v>
      </c>
      <c r="F123" s="3">
        <v>643856</v>
      </c>
      <c r="G123" s="3">
        <v>8437359</v>
      </c>
      <c r="H123" s="3">
        <v>84648954</v>
      </c>
      <c r="I123" s="3">
        <v>44692020</v>
      </c>
      <c r="J123" s="3">
        <v>556028628</v>
      </c>
      <c r="K123" s="3">
        <v>70322163</v>
      </c>
      <c r="L123" s="3">
        <v>1826689</v>
      </c>
      <c r="M123" s="3">
        <v>23094873</v>
      </c>
      <c r="N123" s="3">
        <v>45164629</v>
      </c>
      <c r="O123" s="3">
        <v>22545225</v>
      </c>
      <c r="P123" s="3">
        <v>200962691</v>
      </c>
      <c r="Q123" s="3">
        <v>675416</v>
      </c>
      <c r="R123" s="3">
        <v>9770164</v>
      </c>
      <c r="S123" s="3">
        <v>298822084</v>
      </c>
      <c r="T123" s="3">
        <v>27161335</v>
      </c>
      <c r="U123" s="3">
        <v>43223863</v>
      </c>
      <c r="V123" s="3"/>
      <c r="W123" s="3">
        <v>268439990</v>
      </c>
      <c r="X123" s="3">
        <v>503893247</v>
      </c>
      <c r="Y123" s="3">
        <v>20061786</v>
      </c>
      <c r="Z123" s="3">
        <v>378116671</v>
      </c>
      <c r="AA123" s="3">
        <v>2525971</v>
      </c>
      <c r="AB123" s="3">
        <v>20065756</v>
      </c>
      <c r="AC123" s="3">
        <v>120196178</v>
      </c>
      <c r="AD123" s="3">
        <v>16120759</v>
      </c>
      <c r="AE123" s="3">
        <v>1640958</v>
      </c>
      <c r="AF123" s="3">
        <v>86405898</v>
      </c>
      <c r="AG123" s="3"/>
      <c r="AH123" s="3">
        <v>4190</v>
      </c>
      <c r="AI123" s="3">
        <v>43636707</v>
      </c>
      <c r="AJ123" s="3">
        <v>1814468</v>
      </c>
      <c r="AK123" s="3">
        <v>13402669</v>
      </c>
      <c r="AL123" s="3">
        <v>5527355</v>
      </c>
      <c r="AM123" s="3">
        <v>4276366</v>
      </c>
      <c r="AN123" s="3">
        <v>877870</v>
      </c>
    </row>
    <row r="124" spans="1:40" x14ac:dyDescent="0.25">
      <c r="A124">
        <v>2020</v>
      </c>
      <c r="B124" t="s">
        <v>81</v>
      </c>
      <c r="C124" t="s">
        <v>72</v>
      </c>
      <c r="D124" s="3">
        <v>7659765</v>
      </c>
      <c r="E124" s="3">
        <v>1184863</v>
      </c>
      <c r="F124" s="3">
        <v>131547</v>
      </c>
      <c r="G124" s="3">
        <v>5071126</v>
      </c>
      <c r="H124" s="3">
        <v>5770862</v>
      </c>
      <c r="I124" s="3">
        <v>42767937</v>
      </c>
      <c r="J124" s="3">
        <v>425341800</v>
      </c>
      <c r="K124" s="3">
        <v>48934330</v>
      </c>
      <c r="L124" s="3">
        <v>699543</v>
      </c>
      <c r="M124" s="3">
        <v>10006723</v>
      </c>
      <c r="N124" s="3">
        <v>9878137</v>
      </c>
      <c r="O124" s="3">
        <v>8567453</v>
      </c>
      <c r="P124" s="3">
        <v>60154609</v>
      </c>
      <c r="Q124" s="3">
        <v>370975</v>
      </c>
      <c r="R124" s="3">
        <v>1143339</v>
      </c>
      <c r="S124" s="3">
        <v>258833938</v>
      </c>
      <c r="T124" s="3">
        <v>19711358</v>
      </c>
      <c r="U124" s="3">
        <v>6590112</v>
      </c>
      <c r="V124" s="3"/>
      <c r="W124" s="3">
        <v>193459457</v>
      </c>
      <c r="X124" s="3">
        <v>10482827</v>
      </c>
      <c r="Y124" s="3">
        <v>3867467</v>
      </c>
      <c r="Z124" s="3">
        <v>8286319</v>
      </c>
      <c r="AA124" s="3">
        <v>651516</v>
      </c>
      <c r="AB124" s="3">
        <v>5169672</v>
      </c>
      <c r="AC124" s="3">
        <v>15508521</v>
      </c>
      <c r="AD124" s="3">
        <v>2854504</v>
      </c>
      <c r="AE124" s="3">
        <v>780351</v>
      </c>
      <c r="AF124" s="3">
        <v>4950076</v>
      </c>
      <c r="AG124" s="3"/>
      <c r="AH124" s="3">
        <v>3511</v>
      </c>
      <c r="AI124" s="3">
        <v>33517573</v>
      </c>
      <c r="AJ124" s="3">
        <v>1394808</v>
      </c>
      <c r="AK124" s="3">
        <v>12383683</v>
      </c>
      <c r="AL124" s="3">
        <v>3048990</v>
      </c>
      <c r="AM124" s="3">
        <v>2790691</v>
      </c>
      <c r="AN124" s="3">
        <v>519661</v>
      </c>
    </row>
    <row r="125" spans="1:40" x14ac:dyDescent="0.25">
      <c r="A125">
        <v>2020</v>
      </c>
      <c r="B125" t="s">
        <v>81</v>
      </c>
      <c r="C125" t="s">
        <v>73</v>
      </c>
      <c r="D125" s="3">
        <v>14582273</v>
      </c>
      <c r="E125" s="3">
        <v>5758918</v>
      </c>
      <c r="F125" s="3">
        <v>476407</v>
      </c>
      <c r="G125" s="3">
        <v>2669925</v>
      </c>
      <c r="H125" s="3">
        <v>44725079</v>
      </c>
      <c r="I125" s="3">
        <v>674246</v>
      </c>
      <c r="J125" s="3">
        <v>90286100</v>
      </c>
      <c r="K125" s="3">
        <v>8414683</v>
      </c>
      <c r="L125" s="3">
        <v>480498</v>
      </c>
      <c r="M125" s="3">
        <v>7524171</v>
      </c>
      <c r="N125" s="3">
        <v>31124262</v>
      </c>
      <c r="O125" s="3">
        <v>8480208</v>
      </c>
      <c r="P125" s="3">
        <v>92447180</v>
      </c>
      <c r="Q125" s="3">
        <v>191425</v>
      </c>
      <c r="R125" s="3">
        <v>3381604</v>
      </c>
      <c r="S125" s="3">
        <v>29285743</v>
      </c>
      <c r="T125" s="3">
        <v>4160753</v>
      </c>
      <c r="U125" s="3">
        <v>31231689</v>
      </c>
      <c r="V125" s="3"/>
      <c r="W125" s="3">
        <v>45562508</v>
      </c>
      <c r="X125" s="3">
        <v>12099799</v>
      </c>
      <c r="Y125" s="3">
        <v>13147100</v>
      </c>
      <c r="Z125" s="3">
        <v>338227738</v>
      </c>
      <c r="AA125" s="3">
        <v>1506522</v>
      </c>
      <c r="AB125" s="3">
        <v>11722466</v>
      </c>
      <c r="AC125" s="3">
        <v>29000022</v>
      </c>
      <c r="AD125" s="3">
        <v>7986030</v>
      </c>
      <c r="AE125" s="3">
        <v>540968</v>
      </c>
      <c r="AF125" s="3">
        <v>64765387</v>
      </c>
      <c r="AG125" s="3"/>
      <c r="AH125" s="3">
        <v>116</v>
      </c>
      <c r="AI125" s="3">
        <v>6814297</v>
      </c>
      <c r="AJ125" s="3">
        <v>367729</v>
      </c>
      <c r="AK125" s="3">
        <v>592959</v>
      </c>
      <c r="AL125" s="3">
        <v>591429</v>
      </c>
      <c r="AM125" s="3">
        <v>663284</v>
      </c>
      <c r="AN125" s="3">
        <v>306067</v>
      </c>
    </row>
    <row r="126" spans="1:40" x14ac:dyDescent="0.25">
      <c r="A126">
        <v>2020</v>
      </c>
      <c r="B126" t="s">
        <v>81</v>
      </c>
      <c r="C126" t="s">
        <v>76</v>
      </c>
      <c r="D126" s="3" t="s">
        <v>71</v>
      </c>
      <c r="E126" s="3" t="s">
        <v>71</v>
      </c>
      <c r="F126" s="3" t="s">
        <v>71</v>
      </c>
      <c r="G126" s="3" t="s">
        <v>71</v>
      </c>
      <c r="H126" s="3">
        <v>614</v>
      </c>
      <c r="I126" s="3">
        <v>14</v>
      </c>
      <c r="J126" s="3" t="s">
        <v>71</v>
      </c>
      <c r="K126" s="3" t="s">
        <v>71</v>
      </c>
      <c r="L126" s="3" t="s">
        <v>71</v>
      </c>
      <c r="M126" s="3" t="s">
        <v>71</v>
      </c>
      <c r="N126" s="3">
        <v>667011</v>
      </c>
      <c r="O126" s="3">
        <v>42929</v>
      </c>
      <c r="P126" s="3" t="s">
        <v>71</v>
      </c>
      <c r="Q126" s="3" t="s">
        <v>71</v>
      </c>
      <c r="R126" s="3" t="s">
        <v>71</v>
      </c>
      <c r="S126" s="3">
        <v>0</v>
      </c>
      <c r="T126" s="3" t="s">
        <v>71</v>
      </c>
      <c r="U126" s="3">
        <v>10083</v>
      </c>
      <c r="V126" s="3"/>
      <c r="W126" s="3">
        <v>23</v>
      </c>
      <c r="X126" s="3" t="s">
        <v>71</v>
      </c>
      <c r="Y126" s="3" t="s">
        <v>71</v>
      </c>
      <c r="Z126" s="3">
        <v>195577</v>
      </c>
      <c r="AA126" s="3">
        <v>1882</v>
      </c>
      <c r="AB126" s="3">
        <v>2400</v>
      </c>
      <c r="AC126" s="3">
        <v>7587</v>
      </c>
      <c r="AD126" s="3">
        <v>1</v>
      </c>
      <c r="AE126" s="3" t="s">
        <v>71</v>
      </c>
      <c r="AF126" s="3">
        <v>2</v>
      </c>
      <c r="AG126" s="3"/>
      <c r="AH126" s="3" t="s">
        <v>71</v>
      </c>
      <c r="AI126" s="3" t="s">
        <v>71</v>
      </c>
      <c r="AJ126" s="3">
        <v>9</v>
      </c>
      <c r="AK126" s="3" t="s">
        <v>71</v>
      </c>
      <c r="AL126" s="3" t="s">
        <v>71</v>
      </c>
      <c r="AM126" s="3" t="s">
        <v>71</v>
      </c>
      <c r="AN126" s="3">
        <v>10</v>
      </c>
    </row>
    <row r="127" spans="1:40" x14ac:dyDescent="0.25">
      <c r="A127">
        <v>2020</v>
      </c>
      <c r="B127" t="s">
        <v>81</v>
      </c>
      <c r="C127" t="s">
        <v>74</v>
      </c>
      <c r="D127" s="3">
        <v>178421</v>
      </c>
      <c r="E127" s="3">
        <v>406431</v>
      </c>
      <c r="F127" s="3">
        <v>13295</v>
      </c>
      <c r="G127" s="3">
        <v>62964</v>
      </c>
      <c r="H127" s="3">
        <v>27258018</v>
      </c>
      <c r="I127" s="3">
        <v>381120</v>
      </c>
      <c r="J127" s="3">
        <v>18045542</v>
      </c>
      <c r="K127" s="3">
        <v>10025783</v>
      </c>
      <c r="L127" s="3">
        <v>140878</v>
      </c>
      <c r="M127" s="3">
        <v>3784409</v>
      </c>
      <c r="N127" s="3">
        <v>972434</v>
      </c>
      <c r="O127" s="3">
        <v>931639</v>
      </c>
      <c r="P127" s="3">
        <v>23945710</v>
      </c>
      <c r="Q127" s="3">
        <v>6707</v>
      </c>
      <c r="R127" s="3">
        <v>2716597</v>
      </c>
      <c r="S127" s="3">
        <v>5788975</v>
      </c>
      <c r="T127" s="3">
        <v>1480532</v>
      </c>
      <c r="U127" s="3">
        <v>331468</v>
      </c>
      <c r="V127" s="3"/>
      <c r="W127" s="3">
        <v>20748040</v>
      </c>
      <c r="X127" s="3">
        <v>443477610</v>
      </c>
      <c r="Y127" s="3">
        <v>1913799</v>
      </c>
      <c r="Z127" s="3">
        <v>546369</v>
      </c>
      <c r="AA127" s="3">
        <v>130222</v>
      </c>
      <c r="AB127" s="3">
        <v>439514</v>
      </c>
      <c r="AC127" s="3">
        <v>71804827</v>
      </c>
      <c r="AD127" s="3">
        <v>1779685</v>
      </c>
      <c r="AE127" s="3">
        <v>82917</v>
      </c>
      <c r="AF127" s="3">
        <v>2470431</v>
      </c>
      <c r="AG127" s="3"/>
      <c r="AH127" s="3" t="s">
        <v>71</v>
      </c>
      <c r="AI127" s="3">
        <v>2353058</v>
      </c>
      <c r="AJ127" s="3">
        <v>10468</v>
      </c>
      <c r="AK127" s="3">
        <v>249564</v>
      </c>
      <c r="AL127" s="3">
        <v>569914</v>
      </c>
      <c r="AM127" s="3">
        <v>247406</v>
      </c>
      <c r="AN127" s="3">
        <v>33891</v>
      </c>
    </row>
    <row r="128" spans="1:40" x14ac:dyDescent="0.25">
      <c r="A128">
        <v>2020</v>
      </c>
      <c r="B128" t="s">
        <v>81</v>
      </c>
      <c r="C128" t="s">
        <v>75</v>
      </c>
      <c r="D128" s="3">
        <v>22420459</v>
      </c>
      <c r="E128" s="3">
        <v>7350212</v>
      </c>
      <c r="F128" s="3">
        <v>621249</v>
      </c>
      <c r="G128" s="3">
        <v>7804015</v>
      </c>
      <c r="H128" s="3">
        <v>77754572</v>
      </c>
      <c r="I128" s="3">
        <v>43823317</v>
      </c>
      <c r="J128" s="3">
        <v>533673442</v>
      </c>
      <c r="K128" s="3">
        <v>67374796</v>
      </c>
      <c r="L128" s="3">
        <v>1320919</v>
      </c>
      <c r="M128" s="3">
        <v>21315303</v>
      </c>
      <c r="N128" s="3">
        <v>42641843</v>
      </c>
      <c r="O128" s="3">
        <v>18022229</v>
      </c>
      <c r="P128" s="3">
        <v>176547499</v>
      </c>
      <c r="Q128" s="3">
        <v>569107</v>
      </c>
      <c r="R128" s="3">
        <v>7241541</v>
      </c>
      <c r="S128" s="3">
        <v>293908656</v>
      </c>
      <c r="T128" s="3">
        <v>25352643</v>
      </c>
      <c r="U128" s="3">
        <v>38163352</v>
      </c>
      <c r="V128" s="3"/>
      <c r="W128" s="3">
        <v>259770028</v>
      </c>
      <c r="X128" s="3">
        <v>466060236</v>
      </c>
      <c r="Y128" s="3">
        <v>18928365</v>
      </c>
      <c r="Z128" s="3">
        <v>347256002</v>
      </c>
      <c r="AA128" s="3">
        <v>2290142</v>
      </c>
      <c r="AB128" s="3">
        <v>17334052</v>
      </c>
      <c r="AC128" s="3">
        <v>116320957</v>
      </c>
      <c r="AD128" s="3">
        <v>12620221</v>
      </c>
      <c r="AE128" s="3">
        <v>1404237</v>
      </c>
      <c r="AF128" s="3">
        <v>72185897</v>
      </c>
      <c r="AG128" s="3"/>
      <c r="AH128" s="3">
        <v>3627</v>
      </c>
      <c r="AI128" s="3">
        <v>42684928</v>
      </c>
      <c r="AJ128" s="3">
        <v>1773014</v>
      </c>
      <c r="AK128" s="3">
        <v>13226206</v>
      </c>
      <c r="AL128" s="3">
        <v>4210333</v>
      </c>
      <c r="AM128" s="3">
        <v>3701381</v>
      </c>
      <c r="AN128" s="3">
        <v>859628</v>
      </c>
    </row>
    <row r="129" spans="1:40" x14ac:dyDescent="0.25">
      <c r="A129">
        <v>2020</v>
      </c>
      <c r="B129" t="s">
        <v>82</v>
      </c>
      <c r="C129" t="s">
        <v>72</v>
      </c>
      <c r="D129" s="3">
        <v>363017</v>
      </c>
      <c r="E129" s="3">
        <v>59202</v>
      </c>
      <c r="F129" s="3">
        <v>1629</v>
      </c>
      <c r="G129" s="3">
        <v>9927</v>
      </c>
      <c r="H129" s="3">
        <v>34018</v>
      </c>
      <c r="I129" s="3">
        <v>101066</v>
      </c>
      <c r="J129" s="3">
        <v>3481430</v>
      </c>
      <c r="K129" s="3">
        <v>441707</v>
      </c>
      <c r="L129" s="3">
        <v>784</v>
      </c>
      <c r="M129" s="3">
        <v>9873</v>
      </c>
      <c r="N129" s="3">
        <v>46888</v>
      </c>
      <c r="O129" s="3">
        <v>19571</v>
      </c>
      <c r="P129" s="3">
        <v>2623363</v>
      </c>
      <c r="Q129" s="3">
        <v>20327</v>
      </c>
      <c r="R129" s="3">
        <v>32534</v>
      </c>
      <c r="S129" s="3">
        <v>291135</v>
      </c>
      <c r="T129" s="3">
        <v>521192</v>
      </c>
      <c r="U129" s="3">
        <v>276967</v>
      </c>
      <c r="V129" s="3"/>
      <c r="W129" s="3">
        <v>1582265</v>
      </c>
      <c r="X129" s="3">
        <v>111702</v>
      </c>
      <c r="Y129" s="3">
        <v>82742</v>
      </c>
      <c r="Z129" s="3">
        <v>55150</v>
      </c>
      <c r="AA129" s="3">
        <v>29472</v>
      </c>
      <c r="AB129" s="3">
        <v>118883</v>
      </c>
      <c r="AC129" s="3">
        <v>-370258</v>
      </c>
      <c r="AD129" s="3">
        <v>34687</v>
      </c>
      <c r="AE129" s="3">
        <v>42050</v>
      </c>
      <c r="AF129" s="3">
        <v>128178</v>
      </c>
      <c r="AG129" s="3"/>
      <c r="AH129" s="3">
        <v>441</v>
      </c>
      <c r="AI129" s="3">
        <v>290363</v>
      </c>
      <c r="AJ129" s="3">
        <v>30012</v>
      </c>
      <c r="AK129" s="3">
        <v>5176</v>
      </c>
      <c r="AL129" s="3">
        <v>507131</v>
      </c>
      <c r="AM129" s="3">
        <v>231241</v>
      </c>
      <c r="AN129" s="3">
        <v>1817</v>
      </c>
    </row>
    <row r="130" spans="1:40" x14ac:dyDescent="0.25">
      <c r="A130">
        <v>2020</v>
      </c>
      <c r="B130" t="s">
        <v>82</v>
      </c>
      <c r="C130" t="s">
        <v>73</v>
      </c>
      <c r="D130" s="3">
        <v>2040487</v>
      </c>
      <c r="E130" s="3">
        <v>1473512</v>
      </c>
      <c r="F130" s="3">
        <v>20927</v>
      </c>
      <c r="G130" s="3">
        <v>615410</v>
      </c>
      <c r="H130" s="3">
        <v>3837623</v>
      </c>
      <c r="I130" s="3">
        <v>638365</v>
      </c>
      <c r="J130" s="3">
        <v>12023162</v>
      </c>
      <c r="K130" s="3">
        <v>1034906</v>
      </c>
      <c r="L130" s="3">
        <v>155910</v>
      </c>
      <c r="M130" s="3">
        <v>1061780</v>
      </c>
      <c r="N130" s="3">
        <v>934264</v>
      </c>
      <c r="O130" s="3">
        <v>3789699</v>
      </c>
      <c r="P130" s="3">
        <v>17509498</v>
      </c>
      <c r="Q130" s="3">
        <v>72278</v>
      </c>
      <c r="R130" s="3">
        <v>1226911</v>
      </c>
      <c r="S130" s="3">
        <v>3585320</v>
      </c>
      <c r="T130" s="3">
        <v>957690</v>
      </c>
      <c r="U130" s="3">
        <v>4726518</v>
      </c>
      <c r="V130" s="3"/>
      <c r="W130" s="3">
        <v>2662354</v>
      </c>
      <c r="X130" s="3">
        <v>2595399</v>
      </c>
      <c r="Y130" s="3">
        <v>741796</v>
      </c>
      <c r="Z130" s="3">
        <v>30466838</v>
      </c>
      <c r="AA130" s="3">
        <v>183784</v>
      </c>
      <c r="AB130" s="3">
        <v>2197716</v>
      </c>
      <c r="AC130" s="3">
        <v>1508710</v>
      </c>
      <c r="AD130" s="3">
        <v>2645821</v>
      </c>
      <c r="AE130" s="3">
        <v>106389</v>
      </c>
      <c r="AF130" s="3">
        <v>13618474</v>
      </c>
      <c r="AG130" s="3"/>
      <c r="AH130" s="3">
        <v>123</v>
      </c>
      <c r="AI130" s="3">
        <v>310154</v>
      </c>
      <c r="AJ130" s="3">
        <v>10638</v>
      </c>
      <c r="AK130" s="3">
        <v>9111</v>
      </c>
      <c r="AL130" s="3">
        <v>578825</v>
      </c>
      <c r="AM130" s="3">
        <v>180490</v>
      </c>
      <c r="AN130" s="3">
        <v>13981</v>
      </c>
    </row>
    <row r="131" spans="1:40" x14ac:dyDescent="0.25">
      <c r="A131">
        <v>2020</v>
      </c>
      <c r="B131" t="s">
        <v>82</v>
      </c>
      <c r="C131" t="s">
        <v>76</v>
      </c>
      <c r="D131" s="3" t="s">
        <v>71</v>
      </c>
      <c r="E131" s="3" t="s">
        <v>71</v>
      </c>
      <c r="F131" s="3" t="s">
        <v>71</v>
      </c>
      <c r="G131" s="3" t="s">
        <v>71</v>
      </c>
      <c r="H131" s="3">
        <v>1779</v>
      </c>
      <c r="I131" s="3">
        <v>183</v>
      </c>
      <c r="J131" s="3" t="s">
        <v>71</v>
      </c>
      <c r="K131" s="3" t="s">
        <v>71</v>
      </c>
      <c r="L131" s="3" t="s">
        <v>71</v>
      </c>
      <c r="M131" s="3" t="s">
        <v>71</v>
      </c>
      <c r="N131" s="3">
        <v>295208</v>
      </c>
      <c r="O131" s="3">
        <v>1695</v>
      </c>
      <c r="P131" s="3" t="s">
        <v>71</v>
      </c>
      <c r="Q131" s="3" t="s">
        <v>71</v>
      </c>
      <c r="R131" s="3" t="s">
        <v>71</v>
      </c>
      <c r="S131" s="3">
        <v>1</v>
      </c>
      <c r="T131" s="3" t="s">
        <v>71</v>
      </c>
      <c r="U131" s="3">
        <v>3</v>
      </c>
      <c r="V131" s="3"/>
      <c r="W131" s="3">
        <v>65</v>
      </c>
      <c r="X131" s="3" t="s">
        <v>71</v>
      </c>
      <c r="Y131" s="3" t="s">
        <v>71</v>
      </c>
      <c r="Z131" s="3">
        <v>156688</v>
      </c>
      <c r="AA131" s="3">
        <v>1753</v>
      </c>
      <c r="AB131" s="3" t="s">
        <v>71</v>
      </c>
      <c r="AC131" s="3">
        <v>1203</v>
      </c>
      <c r="AD131" s="3">
        <v>7</v>
      </c>
      <c r="AE131" s="3" t="s">
        <v>71</v>
      </c>
      <c r="AF131" s="3" t="s">
        <v>71</v>
      </c>
      <c r="AG131" s="3"/>
      <c r="AH131" s="3" t="s">
        <v>71</v>
      </c>
      <c r="AI131" s="3" t="s">
        <v>71</v>
      </c>
      <c r="AJ131" s="3">
        <v>7</v>
      </c>
      <c r="AK131" s="3" t="s">
        <v>71</v>
      </c>
      <c r="AL131" s="3" t="s">
        <v>71</v>
      </c>
      <c r="AM131" s="3" t="s">
        <v>71</v>
      </c>
      <c r="AN131" s="3" t="s">
        <v>71</v>
      </c>
    </row>
    <row r="132" spans="1:40" x14ac:dyDescent="0.25">
      <c r="A132">
        <v>2020</v>
      </c>
      <c r="B132" t="s">
        <v>82</v>
      </c>
      <c r="C132" t="s">
        <v>74</v>
      </c>
      <c r="D132" s="3">
        <v>4741047</v>
      </c>
      <c r="E132" s="3">
        <v>532694</v>
      </c>
      <c r="F132" s="3">
        <v>51</v>
      </c>
      <c r="G132" s="3">
        <v>8007</v>
      </c>
      <c r="H132" s="3">
        <v>3020962</v>
      </c>
      <c r="I132" s="3">
        <v>129089</v>
      </c>
      <c r="J132" s="3">
        <v>6850593</v>
      </c>
      <c r="K132" s="3">
        <v>1470754</v>
      </c>
      <c r="L132" s="3">
        <v>349076</v>
      </c>
      <c r="M132" s="3">
        <v>707917</v>
      </c>
      <c r="N132" s="3">
        <v>1246426</v>
      </c>
      <c r="O132" s="3">
        <v>712030</v>
      </c>
      <c r="P132" s="3">
        <v>4282331</v>
      </c>
      <c r="Q132" s="3">
        <v>13704</v>
      </c>
      <c r="R132" s="3">
        <v>1269179</v>
      </c>
      <c r="S132" s="3">
        <v>1036972</v>
      </c>
      <c r="T132" s="3">
        <v>329810</v>
      </c>
      <c r="U132" s="3">
        <v>57022</v>
      </c>
      <c r="V132" s="3"/>
      <c r="W132" s="3">
        <v>4425278</v>
      </c>
      <c r="X132" s="3">
        <v>35125909</v>
      </c>
      <c r="Y132" s="3">
        <v>308883</v>
      </c>
      <c r="Z132" s="3">
        <v>181993</v>
      </c>
      <c r="AA132" s="3">
        <v>20819</v>
      </c>
      <c r="AB132" s="3">
        <v>415105</v>
      </c>
      <c r="AC132" s="3">
        <v>2735565</v>
      </c>
      <c r="AD132" s="3">
        <v>820024</v>
      </c>
      <c r="AE132" s="3">
        <v>88281</v>
      </c>
      <c r="AF132" s="3">
        <v>473350</v>
      </c>
      <c r="AG132" s="3"/>
      <c r="AH132" s="3" t="s">
        <v>71</v>
      </c>
      <c r="AI132" s="3">
        <v>351261</v>
      </c>
      <c r="AJ132" s="3">
        <v>796</v>
      </c>
      <c r="AK132" s="3">
        <v>162176</v>
      </c>
      <c r="AL132" s="3">
        <v>231067</v>
      </c>
      <c r="AM132" s="3">
        <v>163254</v>
      </c>
      <c r="AN132" s="3">
        <v>2443</v>
      </c>
    </row>
    <row r="133" spans="1:40" x14ac:dyDescent="0.25">
      <c r="A133">
        <v>2020</v>
      </c>
      <c r="B133" t="s">
        <v>82</v>
      </c>
      <c r="C133" t="s">
        <v>75</v>
      </c>
      <c r="D133" s="3">
        <v>7144551</v>
      </c>
      <c r="E133" s="3">
        <v>2065408</v>
      </c>
      <c r="F133" s="3">
        <v>22607</v>
      </c>
      <c r="G133" s="3">
        <v>633344</v>
      </c>
      <c r="H133" s="3">
        <v>6894382</v>
      </c>
      <c r="I133" s="3">
        <v>868703</v>
      </c>
      <c r="J133" s="3">
        <v>22355185</v>
      </c>
      <c r="K133" s="3">
        <v>2947367</v>
      </c>
      <c r="L133" s="3">
        <v>505770</v>
      </c>
      <c r="M133" s="3">
        <v>1779570</v>
      </c>
      <c r="N133" s="3">
        <v>2522786</v>
      </c>
      <c r="O133" s="3">
        <v>4522995</v>
      </c>
      <c r="P133" s="3">
        <v>24415192</v>
      </c>
      <c r="Q133" s="3">
        <v>106309</v>
      </c>
      <c r="R133" s="3">
        <v>2528624</v>
      </c>
      <c r="S133" s="3">
        <v>4913428</v>
      </c>
      <c r="T133" s="3">
        <v>1808692</v>
      </c>
      <c r="U133" s="3">
        <v>5060511</v>
      </c>
      <c r="V133" s="3"/>
      <c r="W133" s="3">
        <v>8669963</v>
      </c>
      <c r="X133" s="3">
        <v>37833010</v>
      </c>
      <c r="Y133" s="3">
        <v>1133421</v>
      </c>
      <c r="Z133" s="3">
        <v>30860669</v>
      </c>
      <c r="AA133" s="3">
        <v>235829</v>
      </c>
      <c r="AB133" s="3">
        <v>2731703</v>
      </c>
      <c r="AC133" s="3">
        <v>3875221</v>
      </c>
      <c r="AD133" s="3">
        <v>3500538</v>
      </c>
      <c r="AE133" s="3">
        <v>236721</v>
      </c>
      <c r="AF133" s="3">
        <v>14220002</v>
      </c>
      <c r="AG133" s="3"/>
      <c r="AH133" s="3">
        <v>564</v>
      </c>
      <c r="AI133" s="3">
        <v>951779</v>
      </c>
      <c r="AJ133" s="3">
        <v>41454</v>
      </c>
      <c r="AK133" s="3">
        <v>176463</v>
      </c>
      <c r="AL133" s="3">
        <v>1317023</v>
      </c>
      <c r="AM133" s="3">
        <v>574984</v>
      </c>
      <c r="AN133" s="3">
        <v>18241</v>
      </c>
    </row>
    <row r="134" spans="1:40" x14ac:dyDescent="0.25">
      <c r="A134">
        <v>2020</v>
      </c>
      <c r="B134" t="s">
        <v>83</v>
      </c>
      <c r="C134" t="s">
        <v>75</v>
      </c>
      <c r="D134" s="3">
        <v>21012739</v>
      </c>
      <c r="E134" s="3">
        <v>6853770</v>
      </c>
      <c r="F134" s="3">
        <v>568984</v>
      </c>
      <c r="G134" s="3">
        <v>7012954</v>
      </c>
      <c r="H134" s="3">
        <v>50424275</v>
      </c>
      <c r="I134" s="3">
        <v>42226213</v>
      </c>
      <c r="J134" s="3">
        <v>492671046</v>
      </c>
      <c r="K134" s="3">
        <v>59538873</v>
      </c>
      <c r="L134" s="3">
        <v>879395</v>
      </c>
      <c r="M134" s="3">
        <v>18142456</v>
      </c>
      <c r="N134" s="3">
        <v>33302459</v>
      </c>
      <c r="O134" s="3">
        <v>13047696</v>
      </c>
      <c r="P134" s="3">
        <v>141955493</v>
      </c>
      <c r="Q134" s="3">
        <v>566090</v>
      </c>
      <c r="R134" s="3">
        <v>2294197</v>
      </c>
      <c r="S134" s="3">
        <v>283562727</v>
      </c>
      <c r="T134" s="3">
        <v>22437749</v>
      </c>
      <c r="U134" s="3">
        <v>34987398</v>
      </c>
      <c r="V134" s="3"/>
      <c r="W134" s="3">
        <v>229380522</v>
      </c>
      <c r="X134" s="3">
        <v>145251278</v>
      </c>
      <c r="Y134" s="3">
        <v>15702728</v>
      </c>
      <c r="Z134" s="3">
        <v>315228516</v>
      </c>
      <c r="AA134" s="3">
        <v>1328269</v>
      </c>
      <c r="AB134" s="3">
        <v>14387740</v>
      </c>
      <c r="AC134" s="3">
        <v>42869218</v>
      </c>
      <c r="AD134" s="3">
        <v>9751708</v>
      </c>
      <c r="AE134" s="3">
        <v>1266648</v>
      </c>
      <c r="AF134" s="3">
        <v>55790726</v>
      </c>
      <c r="AG134" s="3"/>
      <c r="AH134" s="3">
        <v>3559</v>
      </c>
      <c r="AI134" s="3">
        <v>42296459</v>
      </c>
      <c r="AJ134" s="3">
        <v>1770838</v>
      </c>
      <c r="AK134" s="3">
        <v>13030041</v>
      </c>
      <c r="AL134" s="3">
        <v>3094670</v>
      </c>
      <c r="AM134" s="3">
        <v>3586816</v>
      </c>
      <c r="AN134" s="3">
        <v>806954</v>
      </c>
    </row>
    <row r="135" spans="1:40" x14ac:dyDescent="0.25">
      <c r="A135">
        <v>2019</v>
      </c>
      <c r="B135" t="s">
        <v>397</v>
      </c>
      <c r="C135" t="s">
        <v>72</v>
      </c>
      <c r="D135" s="3">
        <v>8441932</v>
      </c>
      <c r="E135" s="3">
        <v>1078204</v>
      </c>
      <c r="F135" s="3">
        <v>94559</v>
      </c>
      <c r="G135" s="3">
        <v>4138604</v>
      </c>
      <c r="H135" s="3">
        <v>4757333</v>
      </c>
      <c r="I135" s="3">
        <v>882440</v>
      </c>
      <c r="J135" s="3">
        <v>374645209</v>
      </c>
      <c r="K135" s="3">
        <v>45071193</v>
      </c>
      <c r="L135" s="3">
        <v>559610</v>
      </c>
      <c r="M135" s="3">
        <v>8482866</v>
      </c>
      <c r="N135" s="3">
        <v>7871984</v>
      </c>
      <c r="O135" s="3">
        <v>7903592</v>
      </c>
      <c r="P135" s="3">
        <v>38305180</v>
      </c>
      <c r="Q135" s="3"/>
      <c r="R135" s="3">
        <v>903275</v>
      </c>
      <c r="S135" s="3">
        <v>188056904</v>
      </c>
      <c r="T135" s="3">
        <v>15697884</v>
      </c>
      <c r="U135" s="3">
        <v>5319417</v>
      </c>
      <c r="V135" s="3"/>
      <c r="W135" s="3">
        <v>115084859</v>
      </c>
      <c r="X135" s="3">
        <v>8754552</v>
      </c>
      <c r="Y135" s="3">
        <v>3676398</v>
      </c>
      <c r="Z135" s="3">
        <v>6639342</v>
      </c>
      <c r="AA135" s="3">
        <v>638945</v>
      </c>
      <c r="AB135" s="3">
        <v>1992699</v>
      </c>
      <c r="AC135" s="3">
        <v>10095863</v>
      </c>
      <c r="AD135" s="3">
        <v>2145373</v>
      </c>
      <c r="AE135" s="3">
        <v>652025</v>
      </c>
      <c r="AF135" s="3">
        <v>7985971</v>
      </c>
      <c r="AG135" s="3">
        <v>13399614</v>
      </c>
      <c r="AH135" s="3">
        <v>3370</v>
      </c>
      <c r="AI135" s="3">
        <v>28739738</v>
      </c>
      <c r="AJ135" s="3">
        <v>1202540</v>
      </c>
      <c r="AK135" s="3">
        <v>10372915</v>
      </c>
      <c r="AL135" s="3">
        <v>3425193</v>
      </c>
      <c r="AM135" s="3">
        <v>2348875</v>
      </c>
      <c r="AN135" s="3">
        <v>350862</v>
      </c>
    </row>
    <row r="136" spans="1:40" x14ac:dyDescent="0.25">
      <c r="A136">
        <v>2019</v>
      </c>
      <c r="B136" t="s">
        <v>397</v>
      </c>
      <c r="C136" t="s">
        <v>73</v>
      </c>
      <c r="D136" s="3">
        <v>8596386</v>
      </c>
      <c r="E136" s="3">
        <v>5184072</v>
      </c>
      <c r="F136" s="3">
        <v>350122</v>
      </c>
      <c r="G136" s="3">
        <v>3545914</v>
      </c>
      <c r="H136" s="3">
        <v>20317911</v>
      </c>
      <c r="I136" s="3">
        <v>2508563</v>
      </c>
      <c r="J136" s="3">
        <v>78185643</v>
      </c>
      <c r="K136" s="3">
        <v>10144430</v>
      </c>
      <c r="L136" s="3">
        <v>539123</v>
      </c>
      <c r="M136" s="3">
        <v>9117025</v>
      </c>
      <c r="N136" s="3">
        <v>6856756</v>
      </c>
      <c r="O136" s="3">
        <v>17007732</v>
      </c>
      <c r="P136" s="3">
        <v>31792311</v>
      </c>
      <c r="Q136" s="3"/>
      <c r="R136" s="3">
        <v>3093836</v>
      </c>
      <c r="S136" s="3">
        <v>26013427</v>
      </c>
      <c r="T136" s="3">
        <v>3917680</v>
      </c>
      <c r="U136" s="3">
        <v>7263747</v>
      </c>
      <c r="V136" s="3"/>
      <c r="W136" s="3">
        <v>37881282</v>
      </c>
      <c r="X136" s="3">
        <v>12759578</v>
      </c>
      <c r="Y136" s="3">
        <v>13765893</v>
      </c>
      <c r="Z136" s="3">
        <v>129478784</v>
      </c>
      <c r="AA136" s="3">
        <v>2644794</v>
      </c>
      <c r="AB136" s="3">
        <v>2882179</v>
      </c>
      <c r="AC136" s="3">
        <v>12771154</v>
      </c>
      <c r="AD136" s="3">
        <v>3718764</v>
      </c>
      <c r="AE136" s="3">
        <v>699713</v>
      </c>
      <c r="AF136" s="3">
        <v>66104993</v>
      </c>
      <c r="AG136" s="3">
        <v>4658641</v>
      </c>
      <c r="AH136" s="3">
        <v>385</v>
      </c>
      <c r="AI136" s="3">
        <v>5832393</v>
      </c>
      <c r="AJ136" s="3">
        <v>369517</v>
      </c>
      <c r="AK136" s="3">
        <v>554741</v>
      </c>
      <c r="AL136" s="3">
        <v>6385342</v>
      </c>
      <c r="AM136" s="3">
        <v>426024</v>
      </c>
      <c r="AN136" s="3">
        <v>319035</v>
      </c>
    </row>
    <row r="137" spans="1:40" x14ac:dyDescent="0.25">
      <c r="A137">
        <v>2019</v>
      </c>
      <c r="B137" t="s">
        <v>397</v>
      </c>
      <c r="C137" t="s">
        <v>76</v>
      </c>
      <c r="D137" s="3" t="s">
        <v>71</v>
      </c>
      <c r="E137" s="3" t="s">
        <v>71</v>
      </c>
      <c r="F137" s="3" t="s">
        <v>71</v>
      </c>
      <c r="G137" s="3" t="s">
        <v>71</v>
      </c>
      <c r="H137" s="3">
        <v>1660</v>
      </c>
      <c r="I137" s="3">
        <v>107</v>
      </c>
      <c r="J137" s="3" t="s">
        <v>71</v>
      </c>
      <c r="K137" s="3" t="s">
        <v>71</v>
      </c>
      <c r="L137" s="3" t="s">
        <v>71</v>
      </c>
      <c r="M137" s="3" t="s">
        <v>71</v>
      </c>
      <c r="N137" s="3">
        <v>849351</v>
      </c>
      <c r="O137" s="3">
        <v>21886</v>
      </c>
      <c r="P137" s="3" t="s">
        <v>71</v>
      </c>
      <c r="Q137" s="3"/>
      <c r="R137" s="3" t="s">
        <v>71</v>
      </c>
      <c r="S137" s="3" t="s">
        <v>71</v>
      </c>
      <c r="T137" s="3" t="s">
        <v>71</v>
      </c>
      <c r="U137" s="3">
        <v>3400</v>
      </c>
      <c r="V137" s="3"/>
      <c r="W137" s="3">
        <v>19</v>
      </c>
      <c r="X137" s="3" t="s">
        <v>71</v>
      </c>
      <c r="Y137" s="3" t="s">
        <v>71</v>
      </c>
      <c r="Z137" s="3">
        <v>509561</v>
      </c>
      <c r="AA137" s="3">
        <v>3580</v>
      </c>
      <c r="AB137" s="3">
        <v>2400</v>
      </c>
      <c r="AC137" s="3">
        <v>7888</v>
      </c>
      <c r="AD137" s="3">
        <v>8</v>
      </c>
      <c r="AE137" s="3" t="s">
        <v>71</v>
      </c>
      <c r="AF137" s="3" t="s">
        <v>71</v>
      </c>
      <c r="AG137" s="3" t="s">
        <v>71</v>
      </c>
      <c r="AH137" s="3" t="s">
        <v>71</v>
      </c>
      <c r="AI137" s="3" t="s">
        <v>71</v>
      </c>
      <c r="AJ137" s="3">
        <v>13</v>
      </c>
      <c r="AK137" s="3" t="s">
        <v>71</v>
      </c>
      <c r="AL137" s="3" t="s">
        <v>71</v>
      </c>
      <c r="AM137" s="3" t="s">
        <v>71</v>
      </c>
      <c r="AN137" s="3">
        <v>10</v>
      </c>
    </row>
    <row r="138" spans="1:40" x14ac:dyDescent="0.25">
      <c r="A138">
        <v>2019</v>
      </c>
      <c r="B138" t="s">
        <v>397</v>
      </c>
      <c r="C138" t="s">
        <v>74</v>
      </c>
      <c r="D138" s="3" t="s">
        <v>71</v>
      </c>
      <c r="E138" s="3">
        <v>511663</v>
      </c>
      <c r="F138" s="3">
        <v>3000</v>
      </c>
      <c r="G138" s="3">
        <v>147960</v>
      </c>
      <c r="H138" s="3">
        <v>22356443</v>
      </c>
      <c r="I138" s="3">
        <v>186517</v>
      </c>
      <c r="J138" s="3">
        <v>45504138</v>
      </c>
      <c r="K138" s="3">
        <v>6356790</v>
      </c>
      <c r="L138" s="3">
        <v>134435</v>
      </c>
      <c r="M138" s="3">
        <v>6571323</v>
      </c>
      <c r="N138" s="3">
        <v>3109670</v>
      </c>
      <c r="O138" s="3">
        <v>2401725</v>
      </c>
      <c r="P138" s="3">
        <v>939311</v>
      </c>
      <c r="Q138" s="3"/>
      <c r="R138" s="3">
        <v>1029352</v>
      </c>
      <c r="S138" s="3">
        <v>9922983</v>
      </c>
      <c r="T138" s="3">
        <v>421480</v>
      </c>
      <c r="U138" s="3">
        <v>413975</v>
      </c>
      <c r="V138" s="3"/>
      <c r="W138" s="3">
        <v>30152798</v>
      </c>
      <c r="X138" s="3">
        <v>523007153</v>
      </c>
      <c r="Y138" s="3">
        <v>2116395</v>
      </c>
      <c r="Z138" s="3">
        <v>54481</v>
      </c>
      <c r="AA138" s="3">
        <v>55475</v>
      </c>
      <c r="AB138" s="3">
        <v>187076</v>
      </c>
      <c r="AC138" s="3">
        <v>51516492</v>
      </c>
      <c r="AD138" s="3">
        <v>2450434</v>
      </c>
      <c r="AE138" s="3">
        <v>64907</v>
      </c>
      <c r="AF138" s="3">
        <v>1585069</v>
      </c>
      <c r="AG138" s="3">
        <v>13058761</v>
      </c>
      <c r="AH138" s="3" t="s">
        <v>71</v>
      </c>
      <c r="AI138" s="3">
        <v>1695593</v>
      </c>
      <c r="AJ138" s="3">
        <v>83874</v>
      </c>
      <c r="AK138" s="3">
        <v>18332</v>
      </c>
      <c r="AL138" s="3">
        <v>269394</v>
      </c>
      <c r="AM138" s="3" t="s">
        <v>71</v>
      </c>
      <c r="AN138" s="3">
        <v>21756</v>
      </c>
    </row>
    <row r="139" spans="1:40" x14ac:dyDescent="0.25">
      <c r="A139">
        <v>2019</v>
      </c>
      <c r="B139" t="s">
        <v>397</v>
      </c>
      <c r="C139" t="s">
        <v>75</v>
      </c>
      <c r="D139" s="3">
        <v>17038318</v>
      </c>
      <c r="E139" s="3">
        <v>6773939</v>
      </c>
      <c r="F139" s="3">
        <v>447681</v>
      </c>
      <c r="G139" s="3">
        <v>7832478</v>
      </c>
      <c r="H139" s="3">
        <v>47433347</v>
      </c>
      <c r="I139" s="3">
        <v>3577627</v>
      </c>
      <c r="J139" s="3">
        <v>498334990</v>
      </c>
      <c r="K139" s="3">
        <v>61572413</v>
      </c>
      <c r="L139" s="3">
        <v>1233168</v>
      </c>
      <c r="M139" s="3">
        <v>24171214</v>
      </c>
      <c r="N139" s="3">
        <v>18687761</v>
      </c>
      <c r="O139" s="3">
        <v>27334935</v>
      </c>
      <c r="P139" s="3">
        <v>71036802</v>
      </c>
      <c r="Q139" s="3"/>
      <c r="R139" s="3">
        <v>5026463</v>
      </c>
      <c r="S139" s="3">
        <v>223993314</v>
      </c>
      <c r="T139" s="3">
        <v>20037044</v>
      </c>
      <c r="U139" s="3">
        <v>13000539</v>
      </c>
      <c r="V139" s="3"/>
      <c r="W139" s="3">
        <v>183118958</v>
      </c>
      <c r="X139" s="3">
        <v>544521283</v>
      </c>
      <c r="Y139" s="3">
        <v>19558686</v>
      </c>
      <c r="Z139" s="3">
        <v>136682168</v>
      </c>
      <c r="AA139" s="3">
        <v>3342794</v>
      </c>
      <c r="AB139" s="3">
        <v>5064354</v>
      </c>
      <c r="AC139" s="3">
        <v>74391397</v>
      </c>
      <c r="AD139" s="3">
        <v>8314579</v>
      </c>
      <c r="AE139" s="3">
        <v>1416645</v>
      </c>
      <c r="AF139" s="3">
        <v>75676033</v>
      </c>
      <c r="AG139" s="3">
        <v>31117016</v>
      </c>
      <c r="AH139" s="3">
        <v>3755</v>
      </c>
      <c r="AI139" s="3">
        <v>36267724</v>
      </c>
      <c r="AJ139" s="3">
        <v>1655944</v>
      </c>
      <c r="AK139" s="3">
        <v>10945988</v>
      </c>
      <c r="AL139" s="3">
        <v>10079929</v>
      </c>
      <c r="AM139" s="3">
        <v>2774899</v>
      </c>
      <c r="AN139" s="3">
        <v>691663</v>
      </c>
    </row>
    <row r="140" spans="1:40" x14ac:dyDescent="0.25">
      <c r="A140">
        <v>2019</v>
      </c>
      <c r="B140" t="s">
        <v>191</v>
      </c>
      <c r="C140" t="s">
        <v>72</v>
      </c>
      <c r="D140" s="3">
        <v>8766291</v>
      </c>
      <c r="E140" s="3">
        <v>1078204</v>
      </c>
      <c r="F140" s="3">
        <v>100259</v>
      </c>
      <c r="G140" s="3">
        <v>4138604</v>
      </c>
      <c r="H140" s="3">
        <v>4841276</v>
      </c>
      <c r="I140" s="3">
        <v>882440</v>
      </c>
      <c r="J140" s="3">
        <v>374645209</v>
      </c>
      <c r="K140" s="3">
        <v>45119179</v>
      </c>
      <c r="L140" s="3">
        <v>559610</v>
      </c>
      <c r="M140" s="3">
        <v>8482866</v>
      </c>
      <c r="N140" s="3">
        <v>7871984</v>
      </c>
      <c r="O140" s="3">
        <v>8177035</v>
      </c>
      <c r="P140" s="3">
        <v>43131180</v>
      </c>
      <c r="Q140" s="3"/>
      <c r="R140" s="3">
        <v>903275</v>
      </c>
      <c r="S140" s="3">
        <v>188611071</v>
      </c>
      <c r="T140" s="3">
        <v>15697884</v>
      </c>
      <c r="U140" s="3">
        <v>5319417</v>
      </c>
      <c r="V140" s="3"/>
      <c r="W140" s="3">
        <v>115879034</v>
      </c>
      <c r="X140" s="3">
        <v>8754552</v>
      </c>
      <c r="Y140" s="3">
        <v>3676398</v>
      </c>
      <c r="Z140" s="3">
        <v>7477428</v>
      </c>
      <c r="AA140" s="3">
        <v>638945</v>
      </c>
      <c r="AB140" s="3">
        <v>4360736</v>
      </c>
      <c r="AC140" s="3">
        <v>10110863</v>
      </c>
      <c r="AD140" s="3">
        <v>2145373</v>
      </c>
      <c r="AE140" s="3">
        <v>652025</v>
      </c>
      <c r="AF140" s="3">
        <v>4168083</v>
      </c>
      <c r="AG140" s="3">
        <v>13399614</v>
      </c>
      <c r="AH140" s="3">
        <v>3370</v>
      </c>
      <c r="AI140" s="3">
        <v>29079242</v>
      </c>
      <c r="AJ140" s="3">
        <v>1202540</v>
      </c>
      <c r="AK140" s="3">
        <v>10872915</v>
      </c>
      <c r="AL140" s="3">
        <v>3425193</v>
      </c>
      <c r="AM140" s="3">
        <v>3291622</v>
      </c>
      <c r="AN140" s="3">
        <v>350862</v>
      </c>
    </row>
    <row r="141" spans="1:40" x14ac:dyDescent="0.25">
      <c r="A141">
        <v>2019</v>
      </c>
      <c r="B141" t="s">
        <v>191</v>
      </c>
      <c r="C141" t="s">
        <v>73</v>
      </c>
      <c r="D141" s="3">
        <v>9957415</v>
      </c>
      <c r="E141" s="3">
        <v>5184072</v>
      </c>
      <c r="F141" s="3">
        <v>550122</v>
      </c>
      <c r="G141" s="3">
        <v>3545914</v>
      </c>
      <c r="H141" s="3">
        <v>20954963</v>
      </c>
      <c r="I141" s="3">
        <v>2508563</v>
      </c>
      <c r="J141" s="3">
        <v>82419708</v>
      </c>
      <c r="K141" s="3">
        <v>10661962</v>
      </c>
      <c r="L141" s="3">
        <v>617399</v>
      </c>
      <c r="M141" s="3">
        <v>9063248</v>
      </c>
      <c r="N141" s="3">
        <v>6856756</v>
      </c>
      <c r="O141" s="3">
        <v>11225451</v>
      </c>
      <c r="P141" s="3">
        <v>38613791</v>
      </c>
      <c r="Q141" s="3"/>
      <c r="R141" s="3">
        <v>3730836</v>
      </c>
      <c r="S141" s="3">
        <v>28252751</v>
      </c>
      <c r="T141" s="3">
        <v>4383792</v>
      </c>
      <c r="U141" s="3">
        <v>10612636</v>
      </c>
      <c r="V141" s="3"/>
      <c r="W141" s="3">
        <v>39250621</v>
      </c>
      <c r="X141" s="3">
        <v>12759578</v>
      </c>
      <c r="Y141" s="3">
        <v>14211143</v>
      </c>
      <c r="Z141" s="3">
        <v>132304020</v>
      </c>
      <c r="AA141" s="3">
        <v>2663794</v>
      </c>
      <c r="AB141" s="3">
        <v>13465244</v>
      </c>
      <c r="AC141" s="3">
        <v>13515556</v>
      </c>
      <c r="AD141" s="3">
        <v>3882831</v>
      </c>
      <c r="AE141" s="3">
        <v>738423</v>
      </c>
      <c r="AF141" s="3">
        <v>59738339</v>
      </c>
      <c r="AG141" s="3">
        <v>4658641</v>
      </c>
      <c r="AH141" s="3">
        <v>385</v>
      </c>
      <c r="AI141" s="3">
        <v>6046170</v>
      </c>
      <c r="AJ141" s="3">
        <v>369517</v>
      </c>
      <c r="AK141" s="3">
        <v>602741</v>
      </c>
      <c r="AL141" s="3">
        <v>6482642</v>
      </c>
      <c r="AM141" s="3">
        <v>725100</v>
      </c>
      <c r="AN141" s="3">
        <v>349344</v>
      </c>
    </row>
    <row r="142" spans="1:40" x14ac:dyDescent="0.25">
      <c r="A142">
        <v>2019</v>
      </c>
      <c r="B142" t="s">
        <v>191</v>
      </c>
      <c r="C142" t="s">
        <v>76</v>
      </c>
      <c r="D142" s="3" t="s">
        <v>71</v>
      </c>
      <c r="E142" s="3" t="s">
        <v>71</v>
      </c>
      <c r="F142" s="3" t="s">
        <v>71</v>
      </c>
      <c r="G142" s="3" t="s">
        <v>71</v>
      </c>
      <c r="H142" s="3">
        <v>1860</v>
      </c>
      <c r="I142" s="3">
        <v>107</v>
      </c>
      <c r="J142" s="3" t="s">
        <v>71</v>
      </c>
      <c r="K142" s="3" t="s">
        <v>71</v>
      </c>
      <c r="L142" s="3" t="s">
        <v>71</v>
      </c>
      <c r="M142" s="3" t="s">
        <v>71</v>
      </c>
      <c r="N142" s="3">
        <v>849351</v>
      </c>
      <c r="O142" s="3">
        <v>22391</v>
      </c>
      <c r="P142" s="3" t="s">
        <v>71</v>
      </c>
      <c r="Q142" s="3"/>
      <c r="R142" s="3" t="s">
        <v>71</v>
      </c>
      <c r="S142" s="3" t="s">
        <v>71</v>
      </c>
      <c r="T142" s="3" t="s">
        <v>71</v>
      </c>
      <c r="U142" s="3">
        <v>3400</v>
      </c>
      <c r="V142" s="3"/>
      <c r="W142" s="3">
        <v>19</v>
      </c>
      <c r="X142" s="3" t="s">
        <v>71</v>
      </c>
      <c r="Y142" s="3" t="s">
        <v>71</v>
      </c>
      <c r="Z142" s="3">
        <v>509561</v>
      </c>
      <c r="AA142" s="3">
        <v>3580</v>
      </c>
      <c r="AB142" s="3">
        <v>2400</v>
      </c>
      <c r="AC142" s="3">
        <v>7888</v>
      </c>
      <c r="AD142" s="3">
        <v>8</v>
      </c>
      <c r="AE142" s="3" t="s">
        <v>71</v>
      </c>
      <c r="AF142" s="3" t="s">
        <v>71</v>
      </c>
      <c r="AG142" s="3" t="s">
        <v>71</v>
      </c>
      <c r="AH142" s="3" t="s">
        <v>71</v>
      </c>
      <c r="AI142" s="3" t="s">
        <v>71</v>
      </c>
      <c r="AJ142" s="3">
        <v>13</v>
      </c>
      <c r="AK142" s="3" t="s">
        <v>71</v>
      </c>
      <c r="AL142" s="3" t="s">
        <v>71</v>
      </c>
      <c r="AM142" s="3" t="s">
        <v>71</v>
      </c>
      <c r="AN142" s="3">
        <v>10</v>
      </c>
    </row>
    <row r="143" spans="1:40" x14ac:dyDescent="0.25">
      <c r="A143">
        <v>2019</v>
      </c>
      <c r="B143" t="s">
        <v>191</v>
      </c>
      <c r="C143" t="s">
        <v>74</v>
      </c>
      <c r="D143" s="3">
        <v>1590000</v>
      </c>
      <c r="E143" s="3">
        <v>511663</v>
      </c>
      <c r="F143" s="3">
        <v>13000</v>
      </c>
      <c r="G143" s="3">
        <v>147960</v>
      </c>
      <c r="H143" s="3">
        <v>21495075</v>
      </c>
      <c r="I143" s="3">
        <v>186517</v>
      </c>
      <c r="J143" s="3">
        <v>44050975</v>
      </c>
      <c r="K143" s="3">
        <v>8930098</v>
      </c>
      <c r="L143" s="3">
        <v>166435</v>
      </c>
      <c r="M143" s="3">
        <v>4413258</v>
      </c>
      <c r="N143" s="3">
        <v>3309670</v>
      </c>
      <c r="O143" s="3">
        <v>1057222</v>
      </c>
      <c r="P143" s="3">
        <v>16820826</v>
      </c>
      <c r="Q143" s="3"/>
      <c r="R143" s="3">
        <v>2439096</v>
      </c>
      <c r="S143" s="3">
        <v>11851134</v>
      </c>
      <c r="T143" s="3">
        <v>1525180</v>
      </c>
      <c r="U143" s="3">
        <v>427483</v>
      </c>
      <c r="V143" s="3"/>
      <c r="W143" s="3">
        <v>31092519</v>
      </c>
      <c r="X143" s="3">
        <v>527876384</v>
      </c>
      <c r="Y143" s="3">
        <v>2131395</v>
      </c>
      <c r="Z143" s="3">
        <v>873037</v>
      </c>
      <c r="AA143" s="3">
        <v>74475</v>
      </c>
      <c r="AB143" s="3">
        <v>874782</v>
      </c>
      <c r="AC143" s="3">
        <v>44034990</v>
      </c>
      <c r="AD143" s="3">
        <v>2450434</v>
      </c>
      <c r="AE143" s="3">
        <v>64907</v>
      </c>
      <c r="AF143" s="3">
        <v>2602836</v>
      </c>
      <c r="AG143" s="3">
        <v>13058761</v>
      </c>
      <c r="AH143" s="3" t="s">
        <v>71</v>
      </c>
      <c r="AI143" s="3">
        <v>3333733</v>
      </c>
      <c r="AJ143" s="3">
        <v>229740</v>
      </c>
      <c r="AK143" s="3">
        <v>450332</v>
      </c>
      <c r="AL143" s="3">
        <v>270894</v>
      </c>
      <c r="AM143" s="3">
        <v>568436</v>
      </c>
      <c r="AN143" s="3">
        <v>130780</v>
      </c>
    </row>
    <row r="144" spans="1:40" x14ac:dyDescent="0.25">
      <c r="A144">
        <v>2019</v>
      </c>
      <c r="B144" t="s">
        <v>191</v>
      </c>
      <c r="C144" t="s">
        <v>75</v>
      </c>
      <c r="D144" s="3">
        <v>20313706</v>
      </c>
      <c r="E144" s="3">
        <v>6773939</v>
      </c>
      <c r="F144" s="3">
        <v>663381</v>
      </c>
      <c r="G144" s="3">
        <v>7832478</v>
      </c>
      <c r="H144" s="3">
        <v>47293174</v>
      </c>
      <c r="I144" s="3">
        <v>3577627</v>
      </c>
      <c r="J144" s="3">
        <v>501115892</v>
      </c>
      <c r="K144" s="3">
        <v>64711239</v>
      </c>
      <c r="L144" s="3">
        <v>1343444</v>
      </c>
      <c r="M144" s="3">
        <v>21959372</v>
      </c>
      <c r="N144" s="3">
        <v>18887761</v>
      </c>
      <c r="O144" s="3">
        <v>20482099</v>
      </c>
      <c r="P144" s="3">
        <v>98565797</v>
      </c>
      <c r="Q144" s="3"/>
      <c r="R144" s="3">
        <v>7073207</v>
      </c>
      <c r="S144" s="3">
        <v>228714956</v>
      </c>
      <c r="T144" s="3">
        <v>21606856</v>
      </c>
      <c r="U144" s="3">
        <v>16362936</v>
      </c>
      <c r="V144" s="3"/>
      <c r="W144" s="3">
        <v>186222193</v>
      </c>
      <c r="X144" s="3">
        <v>549390514</v>
      </c>
      <c r="Y144" s="3">
        <v>20018936</v>
      </c>
      <c r="Z144" s="3">
        <v>141164046</v>
      </c>
      <c r="AA144" s="3">
        <v>3380794</v>
      </c>
      <c r="AB144" s="3">
        <v>18703162</v>
      </c>
      <c r="AC144" s="3">
        <v>67669297</v>
      </c>
      <c r="AD144" s="3">
        <v>8478646</v>
      </c>
      <c r="AE144" s="3">
        <v>1455355</v>
      </c>
      <c r="AF144" s="3">
        <v>66509258</v>
      </c>
      <c r="AG144" s="3">
        <v>31117016</v>
      </c>
      <c r="AH144" s="3">
        <v>3755</v>
      </c>
      <c r="AI144" s="3">
        <v>38459145</v>
      </c>
      <c r="AJ144" s="3">
        <v>1801810</v>
      </c>
      <c r="AK144" s="3">
        <v>11925988</v>
      </c>
      <c r="AL144" s="3">
        <v>10178729</v>
      </c>
      <c r="AM144" s="3">
        <v>4585158</v>
      </c>
      <c r="AN144" s="3">
        <v>830996</v>
      </c>
    </row>
    <row r="145" spans="1:40" x14ac:dyDescent="0.25">
      <c r="A145">
        <v>2019</v>
      </c>
      <c r="B145" t="s">
        <v>77</v>
      </c>
      <c r="C145" t="s">
        <v>72</v>
      </c>
      <c r="D145" s="3">
        <v>8766291</v>
      </c>
      <c r="E145" s="3">
        <v>1078204</v>
      </c>
      <c r="F145" s="3">
        <v>100259</v>
      </c>
      <c r="G145" s="3">
        <v>4138604</v>
      </c>
      <c r="H145" s="3">
        <v>4841276</v>
      </c>
      <c r="I145" s="3">
        <v>882440</v>
      </c>
      <c r="J145" s="3">
        <v>374645209</v>
      </c>
      <c r="K145" s="3">
        <v>45119179</v>
      </c>
      <c r="L145" s="3">
        <v>559610</v>
      </c>
      <c r="M145" s="3">
        <v>8482866</v>
      </c>
      <c r="N145" s="3">
        <v>7871984</v>
      </c>
      <c r="O145" s="3">
        <v>8177035</v>
      </c>
      <c r="P145" s="3">
        <v>43131180</v>
      </c>
      <c r="Q145" s="3"/>
      <c r="R145" s="3">
        <v>903275</v>
      </c>
      <c r="S145" s="3">
        <v>188611071</v>
      </c>
      <c r="T145" s="3">
        <v>15697884</v>
      </c>
      <c r="U145" s="3">
        <v>5319417</v>
      </c>
      <c r="V145" s="3"/>
      <c r="W145" s="3">
        <v>115879034</v>
      </c>
      <c r="X145" s="3">
        <v>8754552</v>
      </c>
      <c r="Y145" s="3">
        <v>3676398</v>
      </c>
      <c r="Z145" s="3">
        <v>7477428</v>
      </c>
      <c r="AA145" s="3">
        <v>638945</v>
      </c>
      <c r="AB145" s="3">
        <v>4360736</v>
      </c>
      <c r="AC145" s="3">
        <v>10110863</v>
      </c>
      <c r="AD145" s="3">
        <v>2145373</v>
      </c>
      <c r="AE145" s="3">
        <v>652025</v>
      </c>
      <c r="AF145" s="3">
        <v>4168083</v>
      </c>
      <c r="AG145" s="3">
        <v>13399614</v>
      </c>
      <c r="AH145" s="3">
        <v>3370</v>
      </c>
      <c r="AI145" s="3">
        <v>29079242</v>
      </c>
      <c r="AJ145" s="3">
        <v>1202540</v>
      </c>
      <c r="AK145" s="3">
        <v>10872915</v>
      </c>
      <c r="AL145" s="3">
        <v>3862436</v>
      </c>
      <c r="AM145" s="3">
        <v>3291622</v>
      </c>
      <c r="AN145" s="3">
        <v>350862</v>
      </c>
    </row>
    <row r="146" spans="1:40" x14ac:dyDescent="0.25">
      <c r="A146">
        <v>2019</v>
      </c>
      <c r="B146" t="s">
        <v>77</v>
      </c>
      <c r="C146" t="s">
        <v>73</v>
      </c>
      <c r="D146" s="3">
        <v>11427496</v>
      </c>
      <c r="E146" s="3">
        <v>5825015</v>
      </c>
      <c r="F146" s="3">
        <v>553356</v>
      </c>
      <c r="G146" s="3">
        <v>4312289</v>
      </c>
      <c r="H146" s="3">
        <v>23490565</v>
      </c>
      <c r="I146" s="3">
        <v>2623842</v>
      </c>
      <c r="J146" s="3">
        <v>91050189</v>
      </c>
      <c r="K146" s="3">
        <v>10937607</v>
      </c>
      <c r="L146" s="3">
        <v>737262</v>
      </c>
      <c r="M146" s="3">
        <v>9681334</v>
      </c>
      <c r="N146" s="3">
        <v>7578950</v>
      </c>
      <c r="O146" s="3">
        <v>12209157</v>
      </c>
      <c r="P146" s="3">
        <v>42102907</v>
      </c>
      <c r="Q146" s="3"/>
      <c r="R146" s="3">
        <v>4419639</v>
      </c>
      <c r="S146" s="3">
        <v>30237435</v>
      </c>
      <c r="T146" s="3">
        <v>5128767</v>
      </c>
      <c r="U146" s="3">
        <v>10878994</v>
      </c>
      <c r="V146" s="3"/>
      <c r="W146" s="3">
        <v>41674967</v>
      </c>
      <c r="X146" s="3">
        <v>13788882</v>
      </c>
      <c r="Y146" s="3">
        <v>14379761</v>
      </c>
      <c r="Z146" s="3">
        <v>137651903</v>
      </c>
      <c r="AA146" s="3">
        <v>2928305</v>
      </c>
      <c r="AB146" s="3">
        <v>14872304</v>
      </c>
      <c r="AC146" s="3">
        <v>14715242</v>
      </c>
      <c r="AD146" s="3">
        <v>4920190</v>
      </c>
      <c r="AE146" s="3">
        <v>757891</v>
      </c>
      <c r="AF146" s="3">
        <v>81666005</v>
      </c>
      <c r="AG146" s="3">
        <v>4966350</v>
      </c>
      <c r="AH146" s="3">
        <v>544</v>
      </c>
      <c r="AI146" s="3">
        <v>8263512</v>
      </c>
      <c r="AJ146" s="3">
        <v>373482</v>
      </c>
      <c r="AK146" s="3">
        <v>603350</v>
      </c>
      <c r="AL146" s="3">
        <v>8411057</v>
      </c>
      <c r="AM146" s="3">
        <v>819876</v>
      </c>
      <c r="AN146" s="3">
        <v>368805</v>
      </c>
    </row>
    <row r="147" spans="1:40" x14ac:dyDescent="0.25">
      <c r="A147">
        <v>2019</v>
      </c>
      <c r="B147" t="s">
        <v>77</v>
      </c>
      <c r="C147" t="s">
        <v>76</v>
      </c>
      <c r="D147" s="3" t="s">
        <v>71</v>
      </c>
      <c r="E147" s="3" t="s">
        <v>71</v>
      </c>
      <c r="F147" s="3" t="s">
        <v>71</v>
      </c>
      <c r="G147" s="3" t="s">
        <v>71</v>
      </c>
      <c r="H147" s="3">
        <v>2877</v>
      </c>
      <c r="I147" s="3">
        <v>187</v>
      </c>
      <c r="J147" s="3" t="s">
        <v>71</v>
      </c>
      <c r="K147" s="3" t="s">
        <v>71</v>
      </c>
      <c r="L147" s="3" t="s">
        <v>71</v>
      </c>
      <c r="M147" s="3" t="s">
        <v>71</v>
      </c>
      <c r="N147" s="3">
        <v>969620</v>
      </c>
      <c r="O147" s="3">
        <v>24699</v>
      </c>
      <c r="P147" s="3" t="s">
        <v>71</v>
      </c>
      <c r="Q147" s="3"/>
      <c r="R147" s="3" t="s">
        <v>71</v>
      </c>
      <c r="S147" s="3" t="s">
        <v>71</v>
      </c>
      <c r="T147" s="3" t="s">
        <v>71</v>
      </c>
      <c r="U147" s="3">
        <v>4547</v>
      </c>
      <c r="V147" s="3"/>
      <c r="W147" s="3">
        <v>38</v>
      </c>
      <c r="X147" s="3" t="s">
        <v>71</v>
      </c>
      <c r="Y147" s="3" t="s">
        <v>71</v>
      </c>
      <c r="Z147" s="3">
        <v>513873</v>
      </c>
      <c r="AA147" s="3">
        <v>3599</v>
      </c>
      <c r="AB147" s="3">
        <v>2400</v>
      </c>
      <c r="AC147" s="3">
        <v>8911</v>
      </c>
      <c r="AD147" s="3">
        <v>14</v>
      </c>
      <c r="AE147" s="3" t="s">
        <v>71</v>
      </c>
      <c r="AF147" s="3" t="s">
        <v>71</v>
      </c>
      <c r="AG147" s="3" t="s">
        <v>71</v>
      </c>
      <c r="AH147" s="3" t="s">
        <v>71</v>
      </c>
      <c r="AI147" s="3" t="s">
        <v>71</v>
      </c>
      <c r="AJ147" s="3">
        <v>17</v>
      </c>
      <c r="AK147" s="3" t="s">
        <v>71</v>
      </c>
      <c r="AL147" s="3" t="s">
        <v>71</v>
      </c>
      <c r="AM147" s="3" t="s">
        <v>71</v>
      </c>
      <c r="AN147" s="3">
        <v>10</v>
      </c>
    </row>
    <row r="148" spans="1:40" x14ac:dyDescent="0.25">
      <c r="A148">
        <v>2019</v>
      </c>
      <c r="B148" t="s">
        <v>77</v>
      </c>
      <c r="C148" t="s">
        <v>74</v>
      </c>
      <c r="D148" s="3">
        <v>1708829</v>
      </c>
      <c r="E148" s="3">
        <v>711625</v>
      </c>
      <c r="F148" s="3">
        <v>13256</v>
      </c>
      <c r="G148" s="3">
        <v>363798</v>
      </c>
      <c r="H148" s="3">
        <v>26451127</v>
      </c>
      <c r="I148" s="3">
        <v>338869</v>
      </c>
      <c r="J148" s="3">
        <v>55255715</v>
      </c>
      <c r="K148" s="3">
        <v>9664521</v>
      </c>
      <c r="L148" s="3">
        <v>223076</v>
      </c>
      <c r="M148" s="3">
        <v>5043549</v>
      </c>
      <c r="N148" s="3">
        <v>3852592</v>
      </c>
      <c r="O148" s="3">
        <v>1834188</v>
      </c>
      <c r="P148" s="3">
        <v>19004229</v>
      </c>
      <c r="Q148" s="3"/>
      <c r="R148" s="3">
        <v>2641379</v>
      </c>
      <c r="S148" s="3">
        <v>13978979</v>
      </c>
      <c r="T148" s="3">
        <v>1892246</v>
      </c>
      <c r="U148" s="3">
        <v>462883</v>
      </c>
      <c r="V148" s="3"/>
      <c r="W148" s="3">
        <v>43818166</v>
      </c>
      <c r="X148" s="3">
        <v>493563868</v>
      </c>
      <c r="Y148" s="3">
        <v>2774819</v>
      </c>
      <c r="Z148" s="3">
        <v>1112413</v>
      </c>
      <c r="AA148" s="3">
        <v>85334</v>
      </c>
      <c r="AB148" s="3">
        <v>1413802</v>
      </c>
      <c r="AC148" s="3">
        <v>51200716</v>
      </c>
      <c r="AD148" s="3">
        <v>3904491</v>
      </c>
      <c r="AE148" s="3">
        <v>72994</v>
      </c>
      <c r="AF148" s="3">
        <v>3214374</v>
      </c>
      <c r="AG148" s="3">
        <v>14052934</v>
      </c>
      <c r="AH148" s="3" t="s">
        <v>71</v>
      </c>
      <c r="AI148" s="3">
        <v>3333733</v>
      </c>
      <c r="AJ148" s="3">
        <v>230571</v>
      </c>
      <c r="AK148" s="3">
        <v>516650</v>
      </c>
      <c r="AL148" s="3">
        <v>1053327</v>
      </c>
      <c r="AM148" s="3">
        <v>568436</v>
      </c>
      <c r="AN148" s="3">
        <v>133960</v>
      </c>
    </row>
    <row r="149" spans="1:40" x14ac:dyDescent="0.25">
      <c r="A149">
        <v>2019</v>
      </c>
      <c r="B149" t="s">
        <v>77</v>
      </c>
      <c r="C149" t="s">
        <v>75</v>
      </c>
      <c r="D149" s="3">
        <v>21902617</v>
      </c>
      <c r="E149" s="3">
        <v>7614844</v>
      </c>
      <c r="F149" s="3">
        <v>666871</v>
      </c>
      <c r="G149" s="3">
        <v>8814691</v>
      </c>
      <c r="H149" s="3">
        <v>54785845</v>
      </c>
      <c r="I149" s="3">
        <v>3845338</v>
      </c>
      <c r="J149" s="3">
        <v>520951113</v>
      </c>
      <c r="K149" s="3">
        <v>65721307</v>
      </c>
      <c r="L149" s="3">
        <v>1519948</v>
      </c>
      <c r="M149" s="3">
        <v>23207749</v>
      </c>
      <c r="N149" s="3">
        <v>20273146</v>
      </c>
      <c r="O149" s="3">
        <v>22245079</v>
      </c>
      <c r="P149" s="3">
        <v>104238315</v>
      </c>
      <c r="Q149" s="3"/>
      <c r="R149" s="3">
        <v>7964293</v>
      </c>
      <c r="S149" s="3">
        <v>232827485</v>
      </c>
      <c r="T149" s="3">
        <v>22718897</v>
      </c>
      <c r="U149" s="3">
        <v>16665841</v>
      </c>
      <c r="V149" s="3"/>
      <c r="W149" s="3">
        <v>201372205</v>
      </c>
      <c r="X149" s="3">
        <v>516107302</v>
      </c>
      <c r="Y149" s="3">
        <v>20830978</v>
      </c>
      <c r="Z149" s="3">
        <v>146755618</v>
      </c>
      <c r="AA149" s="3">
        <v>3656183</v>
      </c>
      <c r="AB149" s="3">
        <v>20649242</v>
      </c>
      <c r="AC149" s="3">
        <v>76035732</v>
      </c>
      <c r="AD149" s="3">
        <v>10970068</v>
      </c>
      <c r="AE149" s="3">
        <v>1482910</v>
      </c>
      <c r="AF149" s="3">
        <v>89048463</v>
      </c>
      <c r="AG149" s="3">
        <v>32418898</v>
      </c>
      <c r="AH149" s="3">
        <v>3914</v>
      </c>
      <c r="AI149" s="3">
        <v>40676487</v>
      </c>
      <c r="AJ149" s="3">
        <v>1806610</v>
      </c>
      <c r="AK149" s="3">
        <v>11992915</v>
      </c>
      <c r="AL149" s="3">
        <v>13326820</v>
      </c>
      <c r="AM149" s="3">
        <v>4679934</v>
      </c>
      <c r="AN149" s="3">
        <v>853637</v>
      </c>
    </row>
    <row r="150" spans="1:40" x14ac:dyDescent="0.25">
      <c r="A150">
        <v>2019</v>
      </c>
      <c r="B150" t="s">
        <v>78</v>
      </c>
      <c r="C150" t="s">
        <v>72</v>
      </c>
      <c r="D150" s="3">
        <v>1344613</v>
      </c>
      <c r="E150" s="3">
        <v>90770</v>
      </c>
      <c r="F150" s="3">
        <v>15898</v>
      </c>
      <c r="G150" s="3">
        <v>1071998</v>
      </c>
      <c r="H150" s="3">
        <v>1044810</v>
      </c>
      <c r="I150" s="3">
        <v>1701655</v>
      </c>
      <c r="J150" s="3">
        <v>47060405</v>
      </c>
      <c r="K150" s="3">
        <v>6960173</v>
      </c>
      <c r="L150" s="3">
        <v>144019</v>
      </c>
      <c r="M150" s="3">
        <v>1974356</v>
      </c>
      <c r="N150" s="3">
        <v>2336511</v>
      </c>
      <c r="O150" s="3">
        <v>634938</v>
      </c>
      <c r="P150" s="3">
        <v>8942389</v>
      </c>
      <c r="Q150" s="3"/>
      <c r="R150" s="3">
        <v>134760</v>
      </c>
      <c r="S150" s="3">
        <v>59654205</v>
      </c>
      <c r="T150" s="3">
        <v>3295130</v>
      </c>
      <c r="U150" s="3">
        <v>1070335</v>
      </c>
      <c r="V150" s="3"/>
      <c r="W150" s="3">
        <v>76681587</v>
      </c>
      <c r="X150" s="3">
        <v>1723317</v>
      </c>
      <c r="Y150" s="3">
        <v>464721</v>
      </c>
      <c r="Z150" s="3">
        <v>604559</v>
      </c>
      <c r="AA150" s="3">
        <v>82069</v>
      </c>
      <c r="AB150" s="3">
        <v>983868</v>
      </c>
      <c r="AC150" s="3">
        <v>3739182</v>
      </c>
      <c r="AD150" s="3">
        <v>534943</v>
      </c>
      <c r="AE150" s="3">
        <v>189890</v>
      </c>
      <c r="AF150" s="3">
        <v>1084902</v>
      </c>
      <c r="AG150" s="3">
        <v>2382169</v>
      </c>
      <c r="AH150" s="3">
        <v>453</v>
      </c>
      <c r="AI150" s="3">
        <v>2304531</v>
      </c>
      <c r="AJ150" s="3">
        <v>128146</v>
      </c>
      <c r="AK150" s="3">
        <v>834842</v>
      </c>
      <c r="AL150" s="3">
        <v>217594</v>
      </c>
      <c r="AM150" s="3">
        <v>154314</v>
      </c>
      <c r="AN150" s="3">
        <v>141245</v>
      </c>
    </row>
    <row r="151" spans="1:40" x14ac:dyDescent="0.25">
      <c r="A151">
        <v>2019</v>
      </c>
      <c r="B151" t="s">
        <v>78</v>
      </c>
      <c r="C151" t="s">
        <v>73</v>
      </c>
      <c r="D151" s="3" t="s">
        <v>71</v>
      </c>
      <c r="E151" s="3" t="s">
        <v>71</v>
      </c>
      <c r="F151" s="3">
        <v>-3775</v>
      </c>
      <c r="G151" s="3">
        <v>-111498</v>
      </c>
      <c r="H151" s="3">
        <v>5297020</v>
      </c>
      <c r="I151" s="3">
        <v>-96829</v>
      </c>
      <c r="J151" s="3">
        <v>-509027</v>
      </c>
      <c r="K151" s="3">
        <v>-1186962</v>
      </c>
      <c r="L151" s="3">
        <v>224634</v>
      </c>
      <c r="M151" s="3">
        <v>1569215</v>
      </c>
      <c r="N151" s="3">
        <v>13636807</v>
      </c>
      <c r="O151" s="3">
        <v>-99829</v>
      </c>
      <c r="P151" s="3">
        <v>842705</v>
      </c>
      <c r="Q151" s="3"/>
      <c r="R151" s="3">
        <v>1369213</v>
      </c>
      <c r="S151" s="3">
        <v>2729037</v>
      </c>
      <c r="T151" s="3">
        <v>377405</v>
      </c>
      <c r="U151" s="3">
        <v>69126</v>
      </c>
      <c r="V151" s="3"/>
      <c r="W151" s="3">
        <v>4745890</v>
      </c>
      <c r="X151" s="3">
        <v>-289141</v>
      </c>
      <c r="Y151" s="3">
        <v>46981</v>
      </c>
      <c r="Z151" s="3">
        <v>2118199</v>
      </c>
      <c r="AA151" s="3">
        <v>-23040</v>
      </c>
      <c r="AB151" s="3">
        <v>1283988</v>
      </c>
      <c r="AC151" s="3">
        <v>17572449</v>
      </c>
      <c r="AD151" s="3">
        <v>-50686</v>
      </c>
      <c r="AE151" s="3">
        <v>-4883</v>
      </c>
      <c r="AF151" s="3">
        <v>5623997</v>
      </c>
      <c r="AG151" s="3">
        <v>4884739</v>
      </c>
      <c r="AH151" s="3">
        <v>-49</v>
      </c>
      <c r="AI151" s="3">
        <v>-681661</v>
      </c>
      <c r="AJ151" s="3">
        <v>-1100</v>
      </c>
      <c r="AK151" s="3">
        <v>1315</v>
      </c>
      <c r="AL151" s="3">
        <v>74146</v>
      </c>
      <c r="AM151" s="3">
        <v>-34180</v>
      </c>
      <c r="AN151" s="3">
        <v>-8255</v>
      </c>
    </row>
    <row r="152" spans="1:40" x14ac:dyDescent="0.25">
      <c r="A152">
        <v>2019</v>
      </c>
      <c r="B152" t="s">
        <v>78</v>
      </c>
      <c r="C152" t="s">
        <v>76</v>
      </c>
      <c r="D152" s="3" t="s">
        <v>71</v>
      </c>
      <c r="E152" s="3" t="s">
        <v>71</v>
      </c>
      <c r="F152" s="3" t="s">
        <v>71</v>
      </c>
      <c r="G152" s="3" t="s">
        <v>71</v>
      </c>
      <c r="H152" s="3" t="s">
        <v>71</v>
      </c>
      <c r="I152" s="3" t="s">
        <v>71</v>
      </c>
      <c r="J152" s="3" t="s">
        <v>71</v>
      </c>
      <c r="K152" s="3" t="s">
        <v>71</v>
      </c>
      <c r="L152" s="3" t="s">
        <v>71</v>
      </c>
      <c r="M152" s="3" t="s">
        <v>71</v>
      </c>
      <c r="N152" s="3">
        <v>1948</v>
      </c>
      <c r="O152" s="3">
        <v>22055</v>
      </c>
      <c r="P152" s="3" t="s">
        <v>71</v>
      </c>
      <c r="Q152" s="3"/>
      <c r="R152" s="3" t="s">
        <v>71</v>
      </c>
      <c r="S152" s="3">
        <v>4</v>
      </c>
      <c r="T152" s="3" t="s">
        <v>71</v>
      </c>
      <c r="U152" s="3" t="s">
        <v>71</v>
      </c>
      <c r="V152" s="3"/>
      <c r="W152" s="3" t="s">
        <v>71</v>
      </c>
      <c r="X152" s="3" t="s">
        <v>71</v>
      </c>
      <c r="Y152" s="3" t="s">
        <v>71</v>
      </c>
      <c r="Z152" s="3" t="s">
        <v>71</v>
      </c>
      <c r="AA152" s="3" t="s">
        <v>71</v>
      </c>
      <c r="AB152" s="3" t="s">
        <v>71</v>
      </c>
      <c r="AC152" s="3" t="s">
        <v>71</v>
      </c>
      <c r="AD152" s="3" t="s">
        <v>71</v>
      </c>
      <c r="AE152" s="3" t="s">
        <v>71</v>
      </c>
      <c r="AF152" s="3">
        <v>2</v>
      </c>
      <c r="AG152" s="3" t="s">
        <v>71</v>
      </c>
      <c r="AH152" s="3" t="s">
        <v>71</v>
      </c>
      <c r="AI152" s="3" t="s">
        <v>71</v>
      </c>
      <c r="AJ152" s="3" t="s">
        <v>71</v>
      </c>
      <c r="AK152" s="3" t="s">
        <v>71</v>
      </c>
      <c r="AL152" s="3" t="s">
        <v>71</v>
      </c>
      <c r="AM152" s="3" t="s">
        <v>71</v>
      </c>
      <c r="AN152" s="3" t="s">
        <v>71</v>
      </c>
    </row>
    <row r="153" spans="1:40" x14ac:dyDescent="0.25">
      <c r="A153">
        <v>2019</v>
      </c>
      <c r="B153" t="s">
        <v>78</v>
      </c>
      <c r="C153" t="s">
        <v>74</v>
      </c>
      <c r="D153" s="3" t="s">
        <v>71</v>
      </c>
      <c r="E153" s="3" t="s">
        <v>71</v>
      </c>
      <c r="F153" s="3" t="s">
        <v>71</v>
      </c>
      <c r="G153" s="3">
        <v>12764</v>
      </c>
      <c r="H153" s="3">
        <v>-4047553</v>
      </c>
      <c r="I153" s="3">
        <v>69054</v>
      </c>
      <c r="J153" s="3">
        <v>-16802633</v>
      </c>
      <c r="K153" s="3">
        <v>146016</v>
      </c>
      <c r="L153" s="3">
        <v>768710</v>
      </c>
      <c r="M153" s="3">
        <v>692324</v>
      </c>
      <c r="N153" s="3">
        <v>128350</v>
      </c>
      <c r="O153" s="3">
        <v>2800</v>
      </c>
      <c r="P153" s="3">
        <v>899466</v>
      </c>
      <c r="Q153" s="3"/>
      <c r="R153" s="3">
        <v>12113</v>
      </c>
      <c r="S153" s="3">
        <v>689413</v>
      </c>
      <c r="T153" s="3">
        <v>77956</v>
      </c>
      <c r="U153" s="3">
        <v>25800</v>
      </c>
      <c r="V153" s="3"/>
      <c r="W153" s="3">
        <v>4072746</v>
      </c>
      <c r="X153" s="3">
        <v>46076442</v>
      </c>
      <c r="Y153" s="3">
        <v>-1575</v>
      </c>
      <c r="Z153" s="3">
        <v>217967</v>
      </c>
      <c r="AA153" s="3" t="s">
        <v>71</v>
      </c>
      <c r="AB153" s="3">
        <v>18564</v>
      </c>
      <c r="AC153" s="3">
        <v>15916728</v>
      </c>
      <c r="AD153" s="3">
        <v>-6955</v>
      </c>
      <c r="AE153" s="3">
        <v>31737</v>
      </c>
      <c r="AF153" s="3">
        <v>-268944</v>
      </c>
      <c r="AG153" s="3">
        <v>23766</v>
      </c>
      <c r="AH153" s="3" t="s">
        <v>71</v>
      </c>
      <c r="AI153" s="3">
        <v>89186</v>
      </c>
      <c r="AJ153" s="3" t="s">
        <v>71</v>
      </c>
      <c r="AK153" s="3" t="s">
        <v>71</v>
      </c>
      <c r="AL153" s="3">
        <v>-35126</v>
      </c>
      <c r="AM153" s="3">
        <v>20630</v>
      </c>
      <c r="AN153" s="3">
        <v>8255</v>
      </c>
    </row>
    <row r="154" spans="1:40" x14ac:dyDescent="0.25">
      <c r="A154">
        <v>2019</v>
      </c>
      <c r="B154" t="s">
        <v>78</v>
      </c>
      <c r="C154" t="s">
        <v>75</v>
      </c>
      <c r="D154" s="3">
        <v>1344613</v>
      </c>
      <c r="E154" s="3">
        <v>90770</v>
      </c>
      <c r="F154" s="3">
        <v>12123</v>
      </c>
      <c r="G154" s="3">
        <v>973264</v>
      </c>
      <c r="H154" s="3">
        <v>2294277</v>
      </c>
      <c r="I154" s="3">
        <v>1673880</v>
      </c>
      <c r="J154" s="3">
        <v>29748745</v>
      </c>
      <c r="K154" s="3">
        <v>5919227</v>
      </c>
      <c r="L154" s="3">
        <v>1137363</v>
      </c>
      <c r="M154" s="3">
        <v>4235895</v>
      </c>
      <c r="N154" s="3">
        <v>16103617</v>
      </c>
      <c r="O154" s="3">
        <v>559964</v>
      </c>
      <c r="P154" s="3">
        <v>10684560</v>
      </c>
      <c r="Q154" s="3"/>
      <c r="R154" s="3">
        <v>1516086</v>
      </c>
      <c r="S154" s="3">
        <v>63072659</v>
      </c>
      <c r="T154" s="3">
        <v>3750491</v>
      </c>
      <c r="U154" s="3">
        <v>1165261</v>
      </c>
      <c r="V154" s="3"/>
      <c r="W154" s="3">
        <v>85500223</v>
      </c>
      <c r="X154" s="3">
        <v>47510617</v>
      </c>
      <c r="Y154" s="3">
        <v>510127</v>
      </c>
      <c r="Z154" s="3">
        <v>2940724</v>
      </c>
      <c r="AA154" s="3">
        <v>59030</v>
      </c>
      <c r="AB154" s="3">
        <v>2286421</v>
      </c>
      <c r="AC154" s="3">
        <v>37228360</v>
      </c>
      <c r="AD154" s="3">
        <v>477302</v>
      </c>
      <c r="AE154" s="3">
        <v>216744</v>
      </c>
      <c r="AF154" s="3">
        <v>6439957</v>
      </c>
      <c r="AG154" s="3">
        <v>7290673</v>
      </c>
      <c r="AH154" s="3">
        <v>404</v>
      </c>
      <c r="AI154" s="3">
        <v>1712056</v>
      </c>
      <c r="AJ154" s="3">
        <v>127046</v>
      </c>
      <c r="AK154" s="3">
        <v>836157</v>
      </c>
      <c r="AL154" s="3">
        <v>256614</v>
      </c>
      <c r="AM154" s="3">
        <v>140764</v>
      </c>
      <c r="AN154" s="3">
        <v>141245</v>
      </c>
    </row>
    <row r="155" spans="1:40" x14ac:dyDescent="0.25">
      <c r="A155">
        <v>2019</v>
      </c>
      <c r="B155" t="s">
        <v>80</v>
      </c>
      <c r="C155" t="s">
        <v>72</v>
      </c>
      <c r="D155" s="3">
        <v>10110904</v>
      </c>
      <c r="E155" s="3">
        <v>1168974</v>
      </c>
      <c r="F155" s="3">
        <v>116157</v>
      </c>
      <c r="G155" s="3">
        <v>5210602</v>
      </c>
      <c r="H155" s="3">
        <v>5886086</v>
      </c>
      <c r="I155" s="3">
        <v>2584095</v>
      </c>
      <c r="J155" s="3">
        <v>421705614</v>
      </c>
      <c r="K155" s="3">
        <v>52079352</v>
      </c>
      <c r="L155" s="3">
        <v>703629</v>
      </c>
      <c r="M155" s="3">
        <v>10457222</v>
      </c>
      <c r="N155" s="3">
        <v>10208495</v>
      </c>
      <c r="O155" s="3">
        <v>8811973</v>
      </c>
      <c r="P155" s="3">
        <v>52073569</v>
      </c>
      <c r="Q155" s="3"/>
      <c r="R155" s="3">
        <v>1038035</v>
      </c>
      <c r="S155" s="3">
        <v>248265276</v>
      </c>
      <c r="T155" s="3">
        <v>18993014</v>
      </c>
      <c r="U155" s="3">
        <v>6389752</v>
      </c>
      <c r="V155" s="3"/>
      <c r="W155" s="3">
        <v>192560621</v>
      </c>
      <c r="X155" s="3">
        <v>10477869</v>
      </c>
      <c r="Y155" s="3">
        <v>4141119</v>
      </c>
      <c r="Z155" s="3">
        <v>8081987</v>
      </c>
      <c r="AA155" s="3">
        <v>721014</v>
      </c>
      <c r="AB155" s="3">
        <v>5344604</v>
      </c>
      <c r="AC155" s="3">
        <v>13850045</v>
      </c>
      <c r="AD155" s="3">
        <v>2680316</v>
      </c>
      <c r="AE155" s="3">
        <v>841915</v>
      </c>
      <c r="AF155" s="3">
        <v>5252985</v>
      </c>
      <c r="AG155" s="3">
        <v>15781783</v>
      </c>
      <c r="AH155" s="3">
        <v>3823</v>
      </c>
      <c r="AI155" s="3">
        <v>31383773</v>
      </c>
      <c r="AJ155" s="3">
        <v>1330686</v>
      </c>
      <c r="AK155" s="3">
        <v>11707757</v>
      </c>
      <c r="AL155" s="3">
        <v>4080030</v>
      </c>
      <c r="AM155" s="3">
        <v>3445936</v>
      </c>
      <c r="AN155" s="3">
        <v>492107</v>
      </c>
    </row>
    <row r="156" spans="1:40" x14ac:dyDescent="0.25">
      <c r="A156">
        <v>2019</v>
      </c>
      <c r="B156" t="s">
        <v>80</v>
      </c>
      <c r="C156" t="s">
        <v>73</v>
      </c>
      <c r="D156" s="3">
        <v>11427496</v>
      </c>
      <c r="E156" s="3">
        <v>5825015</v>
      </c>
      <c r="F156" s="3">
        <v>549581</v>
      </c>
      <c r="G156" s="3">
        <v>4200791</v>
      </c>
      <c r="H156" s="3">
        <v>28787585</v>
      </c>
      <c r="I156" s="3">
        <v>2527013</v>
      </c>
      <c r="J156" s="3">
        <v>90541162</v>
      </c>
      <c r="K156" s="3">
        <v>9750645</v>
      </c>
      <c r="L156" s="3">
        <v>961896</v>
      </c>
      <c r="M156" s="3">
        <v>11250549</v>
      </c>
      <c r="N156" s="3">
        <v>21215757</v>
      </c>
      <c r="O156" s="3">
        <v>12109328</v>
      </c>
      <c r="P156" s="3">
        <v>42945612</v>
      </c>
      <c r="Q156" s="3"/>
      <c r="R156" s="3">
        <v>5788852</v>
      </c>
      <c r="S156" s="3">
        <v>32966472</v>
      </c>
      <c r="T156" s="3">
        <v>5506172</v>
      </c>
      <c r="U156" s="3">
        <v>10948119</v>
      </c>
      <c r="V156" s="3"/>
      <c r="W156" s="3">
        <v>46420857</v>
      </c>
      <c r="X156" s="3">
        <v>13499741</v>
      </c>
      <c r="Y156" s="3">
        <v>14426742</v>
      </c>
      <c r="Z156" s="3">
        <v>139770102</v>
      </c>
      <c r="AA156" s="3">
        <v>2905265</v>
      </c>
      <c r="AB156" s="3">
        <v>16156292</v>
      </c>
      <c r="AC156" s="3">
        <v>32287691</v>
      </c>
      <c r="AD156" s="3">
        <v>4869504</v>
      </c>
      <c r="AE156" s="3">
        <v>753008</v>
      </c>
      <c r="AF156" s="3">
        <v>87290003</v>
      </c>
      <c r="AG156" s="3">
        <v>9851089</v>
      </c>
      <c r="AH156" s="3">
        <v>495</v>
      </c>
      <c r="AI156" s="3">
        <v>7581851</v>
      </c>
      <c r="AJ156" s="3">
        <v>372382</v>
      </c>
      <c r="AK156" s="3">
        <v>604665</v>
      </c>
      <c r="AL156" s="3">
        <v>8485203</v>
      </c>
      <c r="AM156" s="3">
        <v>785696</v>
      </c>
      <c r="AN156" s="3">
        <v>360550</v>
      </c>
    </row>
    <row r="157" spans="1:40" x14ac:dyDescent="0.25">
      <c r="A157">
        <v>2019</v>
      </c>
      <c r="B157" t="s">
        <v>80</v>
      </c>
      <c r="C157" t="s">
        <v>76</v>
      </c>
      <c r="D157" s="3" t="s">
        <v>71</v>
      </c>
      <c r="E157" s="3" t="s">
        <v>71</v>
      </c>
      <c r="F157" s="3" t="s">
        <v>71</v>
      </c>
      <c r="G157" s="3" t="s">
        <v>71</v>
      </c>
      <c r="H157" s="3">
        <v>2877</v>
      </c>
      <c r="I157" s="3">
        <v>187</v>
      </c>
      <c r="J157" s="3" t="s">
        <v>71</v>
      </c>
      <c r="K157" s="3" t="s">
        <v>71</v>
      </c>
      <c r="L157" s="3" t="s">
        <v>71</v>
      </c>
      <c r="M157" s="3" t="s">
        <v>71</v>
      </c>
      <c r="N157" s="3">
        <v>971568</v>
      </c>
      <c r="O157" s="3">
        <v>46754</v>
      </c>
      <c r="P157" s="3" t="s">
        <v>71</v>
      </c>
      <c r="Q157" s="3"/>
      <c r="R157" s="3" t="s">
        <v>71</v>
      </c>
      <c r="S157" s="3">
        <v>4</v>
      </c>
      <c r="T157" s="3" t="s">
        <v>71</v>
      </c>
      <c r="U157" s="3">
        <v>4547</v>
      </c>
      <c r="V157" s="3"/>
      <c r="W157" s="3">
        <v>38</v>
      </c>
      <c r="X157" s="3" t="s">
        <v>71</v>
      </c>
      <c r="Y157" s="3" t="s">
        <v>71</v>
      </c>
      <c r="Z157" s="3">
        <v>513873</v>
      </c>
      <c r="AA157" s="3">
        <v>3599</v>
      </c>
      <c r="AB157" s="3">
        <v>2400</v>
      </c>
      <c r="AC157" s="3">
        <v>8911</v>
      </c>
      <c r="AD157" s="3">
        <v>14</v>
      </c>
      <c r="AE157" s="3" t="s">
        <v>71</v>
      </c>
      <c r="AF157" s="3">
        <v>2</v>
      </c>
      <c r="AG157" s="3" t="s">
        <v>71</v>
      </c>
      <c r="AH157" s="3" t="s">
        <v>71</v>
      </c>
      <c r="AI157" s="3" t="s">
        <v>71</v>
      </c>
      <c r="AJ157" s="3">
        <v>17</v>
      </c>
      <c r="AK157" s="3" t="s">
        <v>71</v>
      </c>
      <c r="AL157" s="3" t="s">
        <v>71</v>
      </c>
      <c r="AM157" s="3" t="s">
        <v>71</v>
      </c>
      <c r="AN157" s="3">
        <v>10</v>
      </c>
    </row>
    <row r="158" spans="1:40" x14ac:dyDescent="0.25">
      <c r="A158">
        <v>2019</v>
      </c>
      <c r="B158" t="s">
        <v>80</v>
      </c>
      <c r="C158" t="s">
        <v>74</v>
      </c>
      <c r="D158" s="3">
        <v>1708829</v>
      </c>
      <c r="E158" s="3">
        <v>711625</v>
      </c>
      <c r="F158" s="3">
        <v>13256</v>
      </c>
      <c r="G158" s="3">
        <v>376562</v>
      </c>
      <c r="H158" s="3">
        <v>22403574</v>
      </c>
      <c r="I158" s="3">
        <v>407923</v>
      </c>
      <c r="J158" s="3">
        <v>38453082</v>
      </c>
      <c r="K158" s="3">
        <v>9810538</v>
      </c>
      <c r="L158" s="3">
        <v>991786</v>
      </c>
      <c r="M158" s="3">
        <v>5735873</v>
      </c>
      <c r="N158" s="3">
        <v>3980942</v>
      </c>
      <c r="O158" s="3">
        <v>1836988</v>
      </c>
      <c r="P158" s="3">
        <v>19903695</v>
      </c>
      <c r="Q158" s="3"/>
      <c r="R158" s="3">
        <v>2653492</v>
      </c>
      <c r="S158" s="3">
        <v>14668392</v>
      </c>
      <c r="T158" s="3">
        <v>1970202</v>
      </c>
      <c r="U158" s="3">
        <v>488683</v>
      </c>
      <c r="V158" s="3"/>
      <c r="W158" s="3">
        <v>47890912</v>
      </c>
      <c r="X158" s="3">
        <v>539640310</v>
      </c>
      <c r="Y158" s="3">
        <v>2773244</v>
      </c>
      <c r="Z158" s="3">
        <v>1330380</v>
      </c>
      <c r="AA158" s="3">
        <v>85334</v>
      </c>
      <c r="AB158" s="3">
        <v>1432366</v>
      </c>
      <c r="AC158" s="3">
        <v>67117444</v>
      </c>
      <c r="AD158" s="3">
        <v>3897536</v>
      </c>
      <c r="AE158" s="3">
        <v>104731</v>
      </c>
      <c r="AF158" s="3">
        <v>2945431</v>
      </c>
      <c r="AG158" s="3">
        <v>14076700</v>
      </c>
      <c r="AH158" s="3" t="s">
        <v>71</v>
      </c>
      <c r="AI158" s="3">
        <v>3422919</v>
      </c>
      <c r="AJ158" s="3">
        <v>230571</v>
      </c>
      <c r="AK158" s="3">
        <v>516650</v>
      </c>
      <c r="AL158" s="3">
        <v>1018201</v>
      </c>
      <c r="AM158" s="3">
        <v>589066</v>
      </c>
      <c r="AN158" s="3">
        <v>142215</v>
      </c>
    </row>
    <row r="159" spans="1:40" x14ac:dyDescent="0.25">
      <c r="A159">
        <v>2019</v>
      </c>
      <c r="B159" t="s">
        <v>80</v>
      </c>
      <c r="C159" t="s">
        <v>75</v>
      </c>
      <c r="D159" s="3">
        <v>23247230</v>
      </c>
      <c r="E159" s="3">
        <v>7705614</v>
      </c>
      <c r="F159" s="3">
        <v>678993</v>
      </c>
      <c r="G159" s="3">
        <v>9787955</v>
      </c>
      <c r="H159" s="3">
        <v>57080122</v>
      </c>
      <c r="I159" s="3">
        <v>5519218</v>
      </c>
      <c r="J159" s="3">
        <v>550699858</v>
      </c>
      <c r="K159" s="3">
        <v>71640534</v>
      </c>
      <c r="L159" s="3">
        <v>2657311</v>
      </c>
      <c r="M159" s="3">
        <v>27443644</v>
      </c>
      <c r="N159" s="3">
        <v>36376763</v>
      </c>
      <c r="O159" s="3">
        <v>22805043</v>
      </c>
      <c r="P159" s="3">
        <v>114922876</v>
      </c>
      <c r="Q159" s="3"/>
      <c r="R159" s="3">
        <v>9480379</v>
      </c>
      <c r="S159" s="3">
        <v>295900144</v>
      </c>
      <c r="T159" s="3">
        <v>26469388</v>
      </c>
      <c r="U159" s="3">
        <v>17831102</v>
      </c>
      <c r="V159" s="3"/>
      <c r="W159" s="3">
        <v>286872428</v>
      </c>
      <c r="X159" s="3">
        <v>563617919</v>
      </c>
      <c r="Y159" s="3">
        <v>21341105</v>
      </c>
      <c r="Z159" s="3">
        <v>149696342</v>
      </c>
      <c r="AA159" s="3">
        <v>3715213</v>
      </c>
      <c r="AB159" s="3">
        <v>22935663</v>
      </c>
      <c r="AC159" s="3">
        <v>113264092</v>
      </c>
      <c r="AD159" s="3">
        <v>11447370</v>
      </c>
      <c r="AE159" s="3">
        <v>1699654</v>
      </c>
      <c r="AF159" s="3">
        <v>95488420</v>
      </c>
      <c r="AG159" s="3">
        <v>39709571</v>
      </c>
      <c r="AH159" s="3">
        <v>4318</v>
      </c>
      <c r="AI159" s="3">
        <v>42388543</v>
      </c>
      <c r="AJ159" s="3">
        <v>1933656</v>
      </c>
      <c r="AK159" s="3">
        <v>12829072</v>
      </c>
      <c r="AL159" s="3">
        <v>13583434</v>
      </c>
      <c r="AM159" s="3">
        <v>4820698</v>
      </c>
      <c r="AN159" s="3">
        <v>994882</v>
      </c>
    </row>
    <row r="160" spans="1:40" x14ac:dyDescent="0.25">
      <c r="A160">
        <v>2019</v>
      </c>
      <c r="B160" t="s">
        <v>79</v>
      </c>
      <c r="C160" t="s">
        <v>72</v>
      </c>
      <c r="D160" s="3">
        <v>10090946</v>
      </c>
      <c r="E160" s="3">
        <v>1168974</v>
      </c>
      <c r="F160" s="3">
        <v>116157</v>
      </c>
      <c r="G160" s="3">
        <v>5210602</v>
      </c>
      <c r="H160" s="3">
        <v>5812687</v>
      </c>
      <c r="I160" s="3">
        <v>2564069</v>
      </c>
      <c r="J160" s="3">
        <v>416818302</v>
      </c>
      <c r="K160" s="3">
        <v>49265723</v>
      </c>
      <c r="L160" s="3">
        <v>701722</v>
      </c>
      <c r="M160" s="3">
        <v>10370941</v>
      </c>
      <c r="N160" s="3">
        <v>10030312</v>
      </c>
      <c r="O160" s="3">
        <v>8636010</v>
      </c>
      <c r="P160" s="3">
        <v>48804060</v>
      </c>
      <c r="Q160" s="3"/>
      <c r="R160" s="3">
        <v>958958</v>
      </c>
      <c r="S160" s="3">
        <v>246945746</v>
      </c>
      <c r="T160" s="3">
        <v>18922078</v>
      </c>
      <c r="U160" s="3">
        <v>6327295</v>
      </c>
      <c r="V160" s="3"/>
      <c r="W160" s="3">
        <v>192121124</v>
      </c>
      <c r="X160" s="3">
        <v>10343480</v>
      </c>
      <c r="Y160" s="3">
        <v>3985490</v>
      </c>
      <c r="Z160" s="3">
        <v>8069951</v>
      </c>
      <c r="AA160" s="3">
        <v>702448</v>
      </c>
      <c r="AB160" s="3">
        <v>5309775</v>
      </c>
      <c r="AC160" s="3">
        <v>13811802</v>
      </c>
      <c r="AD160" s="3">
        <v>2679139</v>
      </c>
      <c r="AE160" s="3">
        <v>819603</v>
      </c>
      <c r="AF160" s="3">
        <v>5184631</v>
      </c>
      <c r="AG160" s="3">
        <v>15767988</v>
      </c>
      <c r="AH160" s="3">
        <v>3823</v>
      </c>
      <c r="AI160" s="3">
        <v>31178736</v>
      </c>
      <c r="AJ160" s="3">
        <v>1319542</v>
      </c>
      <c r="AK160" s="3">
        <v>11609566</v>
      </c>
      <c r="AL160" s="3">
        <v>4068114</v>
      </c>
      <c r="AM160" s="3">
        <v>3398649</v>
      </c>
      <c r="AN160" s="3">
        <v>488550</v>
      </c>
    </row>
    <row r="161" spans="1:40" x14ac:dyDescent="0.25">
      <c r="A161">
        <v>2019</v>
      </c>
      <c r="B161" t="s">
        <v>79</v>
      </c>
      <c r="C161" t="s">
        <v>73</v>
      </c>
      <c r="D161" s="3">
        <v>11427496</v>
      </c>
      <c r="E161" s="3">
        <v>5825015</v>
      </c>
      <c r="F161" s="3">
        <v>549581</v>
      </c>
      <c r="G161" s="3">
        <v>4184007</v>
      </c>
      <c r="H161" s="3">
        <v>28743237</v>
      </c>
      <c r="I161" s="3">
        <v>2527013</v>
      </c>
      <c r="J161" s="3">
        <v>89792302</v>
      </c>
      <c r="K161" s="3">
        <v>9750197</v>
      </c>
      <c r="L161" s="3">
        <v>961896</v>
      </c>
      <c r="M161" s="3">
        <v>11250549</v>
      </c>
      <c r="N161" s="3">
        <v>19205757</v>
      </c>
      <c r="O161" s="3">
        <v>11963212</v>
      </c>
      <c r="P161" s="3">
        <v>42048186</v>
      </c>
      <c r="Q161" s="3"/>
      <c r="R161" s="3">
        <v>4342322</v>
      </c>
      <c r="S161" s="3">
        <v>32900159</v>
      </c>
      <c r="T161" s="3">
        <v>5506122</v>
      </c>
      <c r="U161" s="3">
        <v>10906410</v>
      </c>
      <c r="V161" s="3"/>
      <c r="W161" s="3">
        <v>45570855</v>
      </c>
      <c r="X161" s="3">
        <v>13019638</v>
      </c>
      <c r="Y161" s="3">
        <v>14148737</v>
      </c>
      <c r="Z161" s="3">
        <v>139497978</v>
      </c>
      <c r="AA161" s="3">
        <v>2876172</v>
      </c>
      <c r="AB161" s="3">
        <v>16154076</v>
      </c>
      <c r="AC161" s="3">
        <v>32255991</v>
      </c>
      <c r="AD161" s="3">
        <v>4844633</v>
      </c>
      <c r="AE161" s="3">
        <v>753008</v>
      </c>
      <c r="AF161" s="3">
        <v>72727382</v>
      </c>
      <c r="AG161" s="3">
        <v>9834589</v>
      </c>
      <c r="AH161" s="3">
        <v>495</v>
      </c>
      <c r="AI161" s="3">
        <v>7581851</v>
      </c>
      <c r="AJ161" s="3">
        <v>372382</v>
      </c>
      <c r="AK161" s="3">
        <v>604665</v>
      </c>
      <c r="AL161" s="3">
        <v>8485203</v>
      </c>
      <c r="AM161" s="3">
        <v>785696</v>
      </c>
      <c r="AN161" s="3">
        <v>360550</v>
      </c>
    </row>
    <row r="162" spans="1:40" x14ac:dyDescent="0.25">
      <c r="A162">
        <v>2019</v>
      </c>
      <c r="B162" t="s">
        <v>79</v>
      </c>
      <c r="C162" t="s">
        <v>76</v>
      </c>
      <c r="D162" s="3" t="s">
        <v>71</v>
      </c>
      <c r="E162" s="3" t="s">
        <v>71</v>
      </c>
      <c r="F162" s="3" t="s">
        <v>71</v>
      </c>
      <c r="G162" s="3" t="s">
        <v>71</v>
      </c>
      <c r="H162" s="3">
        <v>2877</v>
      </c>
      <c r="I162" s="3">
        <v>187</v>
      </c>
      <c r="J162" s="3" t="s">
        <v>71</v>
      </c>
      <c r="K162" s="3" t="s">
        <v>71</v>
      </c>
      <c r="L162" s="3" t="s">
        <v>71</v>
      </c>
      <c r="M162" s="3" t="s">
        <v>71</v>
      </c>
      <c r="N162" s="3">
        <v>971568</v>
      </c>
      <c r="O162" s="3">
        <v>46249</v>
      </c>
      <c r="P162" s="3" t="s">
        <v>71</v>
      </c>
      <c r="Q162" s="3"/>
      <c r="R162" s="3" t="s">
        <v>71</v>
      </c>
      <c r="S162" s="3">
        <v>4</v>
      </c>
      <c r="T162" s="3" t="s">
        <v>71</v>
      </c>
      <c r="U162" s="3">
        <v>4547</v>
      </c>
      <c r="V162" s="3"/>
      <c r="W162" s="3">
        <v>38</v>
      </c>
      <c r="X162" s="3" t="s">
        <v>71</v>
      </c>
      <c r="Y162" s="3" t="s">
        <v>71</v>
      </c>
      <c r="Z162" s="3">
        <v>513873</v>
      </c>
      <c r="AA162" s="3">
        <v>3599</v>
      </c>
      <c r="AB162" s="3">
        <v>2400</v>
      </c>
      <c r="AC162" s="3">
        <v>8911</v>
      </c>
      <c r="AD162" s="3">
        <v>14</v>
      </c>
      <c r="AE162" s="3" t="s">
        <v>71</v>
      </c>
      <c r="AF162" s="3">
        <v>2</v>
      </c>
      <c r="AG162" s="3" t="s">
        <v>71</v>
      </c>
      <c r="AH162" s="3" t="s">
        <v>71</v>
      </c>
      <c r="AI162" s="3" t="s">
        <v>71</v>
      </c>
      <c r="AJ162" s="3">
        <v>17</v>
      </c>
      <c r="AK162" s="3" t="s">
        <v>71</v>
      </c>
      <c r="AL162" s="3" t="s">
        <v>71</v>
      </c>
      <c r="AM162" s="3" t="s">
        <v>71</v>
      </c>
      <c r="AN162" s="3">
        <v>10</v>
      </c>
    </row>
    <row r="163" spans="1:40" x14ac:dyDescent="0.25">
      <c r="A163">
        <v>2019</v>
      </c>
      <c r="B163" t="s">
        <v>79</v>
      </c>
      <c r="C163" t="s">
        <v>74</v>
      </c>
      <c r="D163" s="3">
        <v>1708829</v>
      </c>
      <c r="E163" s="3">
        <v>711625</v>
      </c>
      <c r="F163" s="3">
        <v>13256</v>
      </c>
      <c r="G163" s="3">
        <v>376562</v>
      </c>
      <c r="H163" s="3">
        <v>22367329</v>
      </c>
      <c r="I163" s="3">
        <v>407923</v>
      </c>
      <c r="J163" s="3">
        <v>38254087</v>
      </c>
      <c r="K163" s="3">
        <v>9744321</v>
      </c>
      <c r="L163" s="3">
        <v>991786</v>
      </c>
      <c r="M163" s="3">
        <v>5735873</v>
      </c>
      <c r="N163" s="3">
        <v>3941697</v>
      </c>
      <c r="O163" s="3">
        <v>1784988</v>
      </c>
      <c r="P163" s="3">
        <v>19551136</v>
      </c>
      <c r="Q163" s="3"/>
      <c r="R163" s="3">
        <v>2643748</v>
      </c>
      <c r="S163" s="3">
        <v>14583253</v>
      </c>
      <c r="T163" s="3">
        <v>1940844</v>
      </c>
      <c r="U163" s="3">
        <v>261014</v>
      </c>
      <c r="V163" s="3"/>
      <c r="W163" s="3">
        <v>37132429</v>
      </c>
      <c r="X163" s="3">
        <v>524222844</v>
      </c>
      <c r="Y163" s="3">
        <v>2771908</v>
      </c>
      <c r="Z163" s="3">
        <v>450380</v>
      </c>
      <c r="AA163" s="3">
        <v>66334</v>
      </c>
      <c r="AB163" s="3">
        <v>1427366</v>
      </c>
      <c r="AC163" s="3">
        <v>61453838</v>
      </c>
      <c r="AD163" s="3">
        <v>3897536</v>
      </c>
      <c r="AE163" s="3">
        <v>104731</v>
      </c>
      <c r="AF163" s="3">
        <v>2846633</v>
      </c>
      <c r="AG163" s="3">
        <v>14070845</v>
      </c>
      <c r="AH163" s="3" t="s">
        <v>71</v>
      </c>
      <c r="AI163" s="3">
        <v>3422919</v>
      </c>
      <c r="AJ163" s="3">
        <v>228993</v>
      </c>
      <c r="AK163" s="3">
        <v>430066</v>
      </c>
      <c r="AL163" s="3">
        <v>1018201</v>
      </c>
      <c r="AM163" s="3">
        <v>589066</v>
      </c>
      <c r="AN163" s="3">
        <v>142215</v>
      </c>
    </row>
    <row r="164" spans="1:40" x14ac:dyDescent="0.25">
      <c r="A164">
        <v>2019</v>
      </c>
      <c r="B164" t="s">
        <v>79</v>
      </c>
      <c r="C164" t="s">
        <v>75</v>
      </c>
      <c r="D164" s="3">
        <v>23227272</v>
      </c>
      <c r="E164" s="3">
        <v>7705614</v>
      </c>
      <c r="F164" s="3">
        <v>678993</v>
      </c>
      <c r="G164" s="3">
        <v>9771171</v>
      </c>
      <c r="H164" s="3">
        <v>56926130</v>
      </c>
      <c r="I164" s="3">
        <v>5499192</v>
      </c>
      <c r="J164" s="3">
        <v>544864691</v>
      </c>
      <c r="K164" s="3">
        <v>68760240</v>
      </c>
      <c r="L164" s="3">
        <v>2655403</v>
      </c>
      <c r="M164" s="3">
        <v>27357363</v>
      </c>
      <c r="N164" s="3">
        <v>34149334</v>
      </c>
      <c r="O164" s="3">
        <v>22430459</v>
      </c>
      <c r="P164" s="3">
        <v>110403382</v>
      </c>
      <c r="Q164" s="3"/>
      <c r="R164" s="3">
        <v>7945028</v>
      </c>
      <c r="S164" s="3">
        <v>294429162</v>
      </c>
      <c r="T164" s="3">
        <v>26369045</v>
      </c>
      <c r="U164" s="3">
        <v>17499266</v>
      </c>
      <c r="V164" s="3"/>
      <c r="W164" s="3">
        <v>274824446</v>
      </c>
      <c r="X164" s="3">
        <v>547585962</v>
      </c>
      <c r="Y164" s="3">
        <v>20906135</v>
      </c>
      <c r="Z164" s="3">
        <v>148532182</v>
      </c>
      <c r="AA164" s="3">
        <v>3648553</v>
      </c>
      <c r="AB164" s="3">
        <v>22893617</v>
      </c>
      <c r="AC164" s="3">
        <v>107530542</v>
      </c>
      <c r="AD164" s="3">
        <v>11421322</v>
      </c>
      <c r="AE164" s="3">
        <v>1677341</v>
      </c>
      <c r="AF164" s="3">
        <v>80758647</v>
      </c>
      <c r="AG164" s="3">
        <v>39673421</v>
      </c>
      <c r="AH164" s="3">
        <v>4318</v>
      </c>
      <c r="AI164" s="3">
        <v>42183506</v>
      </c>
      <c r="AJ164" s="3">
        <v>1920934</v>
      </c>
      <c r="AK164" s="3">
        <v>12644297</v>
      </c>
      <c r="AL164" s="3">
        <v>13571518</v>
      </c>
      <c r="AM164" s="3">
        <v>4773411</v>
      </c>
      <c r="AN164" s="3">
        <v>991325</v>
      </c>
    </row>
    <row r="165" spans="1:40" x14ac:dyDescent="0.25">
      <c r="A165">
        <v>2019</v>
      </c>
      <c r="B165" t="s">
        <v>81</v>
      </c>
      <c r="C165" t="s">
        <v>72</v>
      </c>
      <c r="D165" s="3">
        <v>8571183</v>
      </c>
      <c r="E165" s="3">
        <v>1108936</v>
      </c>
      <c r="F165" s="3">
        <v>114942</v>
      </c>
      <c r="G165" s="3">
        <v>5201913</v>
      </c>
      <c r="H165" s="3">
        <v>5792927</v>
      </c>
      <c r="I165" s="3">
        <v>2515388</v>
      </c>
      <c r="J165" s="3">
        <v>411205305</v>
      </c>
      <c r="K165" s="3">
        <v>48742487</v>
      </c>
      <c r="L165" s="3">
        <v>701574</v>
      </c>
      <c r="M165" s="3">
        <v>10357284</v>
      </c>
      <c r="N165" s="3">
        <v>9951837</v>
      </c>
      <c r="O165" s="3">
        <v>8626388</v>
      </c>
      <c r="P165" s="3">
        <v>48168222</v>
      </c>
      <c r="Q165" s="3"/>
      <c r="R165" s="3">
        <v>978542</v>
      </c>
      <c r="S165" s="3">
        <v>246812455</v>
      </c>
      <c r="T165" s="3">
        <v>18849333</v>
      </c>
      <c r="U165" s="3">
        <v>6139549</v>
      </c>
      <c r="V165" s="3"/>
      <c r="W165" s="3">
        <v>191526801</v>
      </c>
      <c r="X165" s="3">
        <v>10217896</v>
      </c>
      <c r="Y165" s="3">
        <v>3953866</v>
      </c>
      <c r="Z165" s="3">
        <v>7921486</v>
      </c>
      <c r="AA165" s="3">
        <v>675605</v>
      </c>
      <c r="AB165" s="3">
        <v>5226479</v>
      </c>
      <c r="AC165" s="3">
        <v>13514001</v>
      </c>
      <c r="AD165" s="3">
        <v>2657499</v>
      </c>
      <c r="AE165" s="3">
        <v>795186</v>
      </c>
      <c r="AF165" s="3">
        <v>5106454</v>
      </c>
      <c r="AG165" s="3">
        <v>15142575</v>
      </c>
      <c r="AH165" s="3">
        <v>3613</v>
      </c>
      <c r="AI165" s="3">
        <v>31980464</v>
      </c>
      <c r="AJ165" s="3">
        <v>1319324</v>
      </c>
      <c r="AK165" s="3">
        <v>11408753</v>
      </c>
      <c r="AL165" s="3">
        <v>4030693</v>
      </c>
      <c r="AM165" s="3">
        <v>3408920</v>
      </c>
      <c r="AN165" s="3">
        <v>488134</v>
      </c>
    </row>
    <row r="166" spans="1:40" x14ac:dyDescent="0.25">
      <c r="A166">
        <v>2019</v>
      </c>
      <c r="B166" t="s">
        <v>81</v>
      </c>
      <c r="C166" t="s">
        <v>73</v>
      </c>
      <c r="D166" s="3">
        <v>11396654</v>
      </c>
      <c r="E166" s="3">
        <v>4155081</v>
      </c>
      <c r="F166" s="3">
        <v>539562</v>
      </c>
      <c r="G166" s="3">
        <v>3269601</v>
      </c>
      <c r="H166" s="3">
        <v>26278777</v>
      </c>
      <c r="I166" s="3">
        <v>2000036</v>
      </c>
      <c r="J166" s="3">
        <v>77597020</v>
      </c>
      <c r="K166" s="3">
        <v>9385039</v>
      </c>
      <c r="L166" s="3">
        <v>741063</v>
      </c>
      <c r="M166" s="3">
        <v>10538022</v>
      </c>
      <c r="N166" s="3">
        <v>18132880</v>
      </c>
      <c r="O166" s="3">
        <v>10289998</v>
      </c>
      <c r="P166" s="3">
        <v>35995193</v>
      </c>
      <c r="Q166" s="3"/>
      <c r="R166" s="3">
        <v>2777317</v>
      </c>
      <c r="S166" s="3">
        <v>28348363</v>
      </c>
      <c r="T166" s="3">
        <v>4273840</v>
      </c>
      <c r="U166" s="3">
        <v>9848105</v>
      </c>
      <c r="V166" s="3"/>
      <c r="W166" s="3">
        <v>43619730</v>
      </c>
      <c r="X166" s="3">
        <v>11630730</v>
      </c>
      <c r="Y166" s="3">
        <v>13655146</v>
      </c>
      <c r="Z166" s="3">
        <v>130055759</v>
      </c>
      <c r="AA166" s="3">
        <v>2542818</v>
      </c>
      <c r="AB166" s="3">
        <v>13797811</v>
      </c>
      <c r="AC166" s="3">
        <v>29520463</v>
      </c>
      <c r="AD166" s="3">
        <v>4417603</v>
      </c>
      <c r="AE166" s="3">
        <v>681567</v>
      </c>
      <c r="AF166" s="3">
        <v>44785565</v>
      </c>
      <c r="AG166" s="3">
        <v>6424167</v>
      </c>
      <c r="AH166" s="3">
        <v>440</v>
      </c>
      <c r="AI166" s="3">
        <v>5058847</v>
      </c>
      <c r="AJ166" s="3">
        <v>368034</v>
      </c>
      <c r="AK166" s="3">
        <v>803167</v>
      </c>
      <c r="AL166" s="3">
        <v>7696080</v>
      </c>
      <c r="AM166" s="3">
        <v>674969</v>
      </c>
      <c r="AN166" s="3">
        <v>353469</v>
      </c>
    </row>
    <row r="167" spans="1:40" x14ac:dyDescent="0.25">
      <c r="A167">
        <v>2019</v>
      </c>
      <c r="B167" t="s">
        <v>81</v>
      </c>
      <c r="C167" t="s">
        <v>76</v>
      </c>
      <c r="D167" s="3" t="s">
        <v>71</v>
      </c>
      <c r="E167" s="3" t="s">
        <v>71</v>
      </c>
      <c r="F167" s="3" t="s">
        <v>71</v>
      </c>
      <c r="G167" s="3" t="s">
        <v>71</v>
      </c>
      <c r="H167" s="3">
        <v>938</v>
      </c>
      <c r="I167" s="3">
        <v>18</v>
      </c>
      <c r="J167" s="3" t="s">
        <v>71</v>
      </c>
      <c r="K167" s="3" t="s">
        <v>71</v>
      </c>
      <c r="L167" s="3" t="s">
        <v>71</v>
      </c>
      <c r="M167" s="3" t="s">
        <v>71</v>
      </c>
      <c r="N167" s="3">
        <v>670177</v>
      </c>
      <c r="O167" s="3">
        <v>37051</v>
      </c>
      <c r="P167" s="3" t="s">
        <v>71</v>
      </c>
      <c r="Q167" s="3"/>
      <c r="R167" s="3" t="s">
        <v>71</v>
      </c>
      <c r="S167" s="3">
        <v>2</v>
      </c>
      <c r="T167" s="3" t="s">
        <v>71</v>
      </c>
      <c r="U167" s="3">
        <v>4332</v>
      </c>
      <c r="V167" s="3"/>
      <c r="W167" s="3" t="s">
        <v>71</v>
      </c>
      <c r="X167" s="3" t="s">
        <v>71</v>
      </c>
      <c r="Y167" s="3" t="s">
        <v>71</v>
      </c>
      <c r="Z167" s="3">
        <v>299458</v>
      </c>
      <c r="AA167" s="3">
        <v>3324</v>
      </c>
      <c r="AB167" s="3">
        <v>2400</v>
      </c>
      <c r="AC167" s="3">
        <v>7806</v>
      </c>
      <c r="AD167" s="3">
        <v>4</v>
      </c>
      <c r="AE167" s="3" t="s">
        <v>71</v>
      </c>
      <c r="AF167" s="3">
        <v>1</v>
      </c>
      <c r="AG167" s="3" t="s">
        <v>71</v>
      </c>
      <c r="AH167" s="3" t="s">
        <v>71</v>
      </c>
      <c r="AI167" s="3" t="s">
        <v>71</v>
      </c>
      <c r="AJ167" s="3">
        <v>9</v>
      </c>
      <c r="AK167" s="3" t="s">
        <v>71</v>
      </c>
      <c r="AL167" s="3" t="s">
        <v>71</v>
      </c>
      <c r="AM167" s="3" t="s">
        <v>71</v>
      </c>
      <c r="AN167" s="3">
        <v>10</v>
      </c>
    </row>
    <row r="168" spans="1:40" x14ac:dyDescent="0.25">
      <c r="A168">
        <v>2019</v>
      </c>
      <c r="B168" t="s">
        <v>81</v>
      </c>
      <c r="C168" t="s">
        <v>74</v>
      </c>
      <c r="D168" s="3">
        <v>1479503</v>
      </c>
      <c r="E168" s="3">
        <v>107394</v>
      </c>
      <c r="F168" s="3">
        <v>9746</v>
      </c>
      <c r="G168" s="3">
        <v>85110</v>
      </c>
      <c r="H168" s="3">
        <v>16770049</v>
      </c>
      <c r="I168" s="3">
        <v>235767</v>
      </c>
      <c r="J168" s="3">
        <v>29100279</v>
      </c>
      <c r="K168" s="3">
        <v>8777906</v>
      </c>
      <c r="L168" s="3">
        <v>911059</v>
      </c>
      <c r="M168" s="3">
        <v>5116355</v>
      </c>
      <c r="N168" s="3">
        <v>3213580</v>
      </c>
      <c r="O168" s="3">
        <v>906439</v>
      </c>
      <c r="P168" s="3">
        <v>14181566</v>
      </c>
      <c r="Q168" s="3"/>
      <c r="R168" s="3">
        <v>493413</v>
      </c>
      <c r="S168" s="3">
        <v>12424938</v>
      </c>
      <c r="T168" s="3">
        <v>462723</v>
      </c>
      <c r="U168" s="3">
        <v>230050</v>
      </c>
      <c r="V168" s="3"/>
      <c r="W168" s="3">
        <v>31370831</v>
      </c>
      <c r="X168" s="3">
        <v>458698599</v>
      </c>
      <c r="Y168" s="3">
        <v>2494995</v>
      </c>
      <c r="Z168" s="3">
        <v>354324</v>
      </c>
      <c r="AA168" s="3">
        <v>47327</v>
      </c>
      <c r="AB168" s="3">
        <v>908742</v>
      </c>
      <c r="AC168" s="3">
        <v>48571986</v>
      </c>
      <c r="AD168" s="3">
        <v>1706193</v>
      </c>
      <c r="AE168" s="3">
        <v>76756</v>
      </c>
      <c r="AF168" s="3">
        <v>2003998</v>
      </c>
      <c r="AG168" s="3">
        <v>10003398</v>
      </c>
      <c r="AH168" s="3" t="s">
        <v>71</v>
      </c>
      <c r="AI168" s="3">
        <v>3426973</v>
      </c>
      <c r="AJ168" s="3">
        <v>226767</v>
      </c>
      <c r="AK168" s="3">
        <v>187896</v>
      </c>
      <c r="AL168" s="3">
        <v>350460</v>
      </c>
      <c r="AM168" s="3">
        <v>531801</v>
      </c>
      <c r="AN168" s="3">
        <v>128756</v>
      </c>
    </row>
    <row r="169" spans="1:40" x14ac:dyDescent="0.25">
      <c r="A169">
        <v>2019</v>
      </c>
      <c r="B169" t="s">
        <v>81</v>
      </c>
      <c r="C169" t="s">
        <v>75</v>
      </c>
      <c r="D169" s="3">
        <v>21447340</v>
      </c>
      <c r="E169" s="3">
        <v>5371410</v>
      </c>
      <c r="F169" s="3">
        <v>664249</v>
      </c>
      <c r="G169" s="3">
        <v>8556624</v>
      </c>
      <c r="H169" s="3">
        <v>48842691</v>
      </c>
      <c r="I169" s="3">
        <v>4751210</v>
      </c>
      <c r="J169" s="3">
        <v>517902604</v>
      </c>
      <c r="K169" s="3">
        <v>66905433</v>
      </c>
      <c r="L169" s="3">
        <v>2353697</v>
      </c>
      <c r="M169" s="3">
        <v>26011661</v>
      </c>
      <c r="N169" s="3">
        <v>31968475</v>
      </c>
      <c r="O169" s="3">
        <v>19859875</v>
      </c>
      <c r="P169" s="3">
        <v>98344980</v>
      </c>
      <c r="Q169" s="3"/>
      <c r="R169" s="3">
        <v>4249272</v>
      </c>
      <c r="S169" s="3">
        <v>287585759</v>
      </c>
      <c r="T169" s="3">
        <v>23585896</v>
      </c>
      <c r="U169" s="3">
        <v>16222036</v>
      </c>
      <c r="V169" s="3"/>
      <c r="W169" s="3">
        <v>266517362</v>
      </c>
      <c r="X169" s="3">
        <v>480547225</v>
      </c>
      <c r="Y169" s="3">
        <v>20104007</v>
      </c>
      <c r="Z169" s="3">
        <v>138631027</v>
      </c>
      <c r="AA169" s="3">
        <v>3269075</v>
      </c>
      <c r="AB169" s="3">
        <v>19935432</v>
      </c>
      <c r="AC169" s="3">
        <v>91614257</v>
      </c>
      <c r="AD169" s="3">
        <v>8781298</v>
      </c>
      <c r="AE169" s="3">
        <v>1553509</v>
      </c>
      <c r="AF169" s="3">
        <v>51896018</v>
      </c>
      <c r="AG169" s="3">
        <v>31570140</v>
      </c>
      <c r="AH169" s="3">
        <v>4053</v>
      </c>
      <c r="AI169" s="3">
        <v>40466284</v>
      </c>
      <c r="AJ169" s="3">
        <v>1914135</v>
      </c>
      <c r="AK169" s="3">
        <v>12399816</v>
      </c>
      <c r="AL169" s="3">
        <v>12077232</v>
      </c>
      <c r="AM169" s="3">
        <v>4615690</v>
      </c>
      <c r="AN169" s="3">
        <v>970369</v>
      </c>
    </row>
    <row r="170" spans="1:40" x14ac:dyDescent="0.25">
      <c r="A170">
        <v>2019</v>
      </c>
      <c r="B170" t="s">
        <v>82</v>
      </c>
      <c r="C170" t="s">
        <v>72</v>
      </c>
      <c r="D170" s="3">
        <v>1519762</v>
      </c>
      <c r="E170" s="3">
        <v>60038</v>
      </c>
      <c r="F170" s="3">
        <v>1215</v>
      </c>
      <c r="G170" s="3">
        <v>8689</v>
      </c>
      <c r="H170" s="3">
        <v>19760</v>
      </c>
      <c r="I170" s="3">
        <v>48682</v>
      </c>
      <c r="J170" s="3">
        <v>5612997</v>
      </c>
      <c r="K170" s="3">
        <v>523235</v>
      </c>
      <c r="L170" s="3">
        <v>147</v>
      </c>
      <c r="M170" s="3">
        <v>13657</v>
      </c>
      <c r="N170" s="3">
        <v>78475</v>
      </c>
      <c r="O170" s="3">
        <v>9622</v>
      </c>
      <c r="P170" s="3">
        <v>635838</v>
      </c>
      <c r="Q170" s="3"/>
      <c r="R170" s="3">
        <v>-19584</v>
      </c>
      <c r="S170" s="3">
        <v>133290</v>
      </c>
      <c r="T170" s="3">
        <v>72745</v>
      </c>
      <c r="U170" s="3">
        <v>187746</v>
      </c>
      <c r="V170" s="3"/>
      <c r="W170" s="3">
        <v>594323</v>
      </c>
      <c r="X170" s="3">
        <v>125584</v>
      </c>
      <c r="Y170" s="3">
        <v>31625</v>
      </c>
      <c r="Z170" s="3">
        <v>148465</v>
      </c>
      <c r="AA170" s="3">
        <v>26843</v>
      </c>
      <c r="AB170" s="3">
        <v>83296</v>
      </c>
      <c r="AC170" s="3">
        <v>297801</v>
      </c>
      <c r="AD170" s="3">
        <v>21640</v>
      </c>
      <c r="AE170" s="3">
        <v>24417</v>
      </c>
      <c r="AF170" s="3">
        <v>78176</v>
      </c>
      <c r="AG170" s="3">
        <v>625413</v>
      </c>
      <c r="AH170" s="3">
        <v>210</v>
      </c>
      <c r="AI170" s="3">
        <v>-801729</v>
      </c>
      <c r="AJ170" s="3">
        <v>217</v>
      </c>
      <c r="AK170" s="3">
        <v>200813</v>
      </c>
      <c r="AL170" s="3">
        <v>37421</v>
      </c>
      <c r="AM170" s="3">
        <v>-10271</v>
      </c>
      <c r="AN170" s="3">
        <v>415</v>
      </c>
    </row>
    <row r="171" spans="1:40" x14ac:dyDescent="0.25">
      <c r="A171">
        <v>2019</v>
      </c>
      <c r="B171" t="s">
        <v>82</v>
      </c>
      <c r="C171" t="s">
        <v>73</v>
      </c>
      <c r="D171" s="3">
        <v>30843</v>
      </c>
      <c r="E171" s="3">
        <v>1669935</v>
      </c>
      <c r="F171" s="3">
        <v>10020</v>
      </c>
      <c r="G171" s="3">
        <v>914406</v>
      </c>
      <c r="H171" s="3">
        <v>2464461</v>
      </c>
      <c r="I171" s="3">
        <v>526976</v>
      </c>
      <c r="J171" s="3">
        <v>12195282</v>
      </c>
      <c r="K171" s="3">
        <v>365158</v>
      </c>
      <c r="L171" s="3">
        <v>220833</v>
      </c>
      <c r="M171" s="3">
        <v>712527</v>
      </c>
      <c r="N171" s="3">
        <v>1072877</v>
      </c>
      <c r="O171" s="3">
        <v>1673214</v>
      </c>
      <c r="P171" s="3">
        <v>6052993</v>
      </c>
      <c r="Q171" s="3"/>
      <c r="R171" s="3">
        <v>1565005</v>
      </c>
      <c r="S171" s="3">
        <v>4551796</v>
      </c>
      <c r="T171" s="3">
        <v>1232282</v>
      </c>
      <c r="U171" s="3">
        <v>1058305</v>
      </c>
      <c r="V171" s="3"/>
      <c r="W171" s="3">
        <v>1951125</v>
      </c>
      <c r="X171" s="3">
        <v>1388908</v>
      </c>
      <c r="Y171" s="3">
        <v>493591</v>
      </c>
      <c r="Z171" s="3">
        <v>9442218</v>
      </c>
      <c r="AA171" s="3">
        <v>333354</v>
      </c>
      <c r="AB171" s="3">
        <v>2356265</v>
      </c>
      <c r="AC171" s="3">
        <v>2735528</v>
      </c>
      <c r="AD171" s="3">
        <v>427030</v>
      </c>
      <c r="AE171" s="3">
        <v>71441</v>
      </c>
      <c r="AF171" s="3">
        <v>27941817</v>
      </c>
      <c r="AG171" s="3">
        <v>3410422</v>
      </c>
      <c r="AH171" s="3">
        <v>55</v>
      </c>
      <c r="AI171" s="3">
        <v>2523005</v>
      </c>
      <c r="AJ171" s="3">
        <v>4348</v>
      </c>
      <c r="AK171" s="3">
        <v>-198502</v>
      </c>
      <c r="AL171" s="3">
        <v>789123</v>
      </c>
      <c r="AM171" s="3">
        <v>110727</v>
      </c>
      <c r="AN171" s="3">
        <v>7081</v>
      </c>
    </row>
    <row r="172" spans="1:40" x14ac:dyDescent="0.25">
      <c r="A172">
        <v>2019</v>
      </c>
      <c r="B172" t="s">
        <v>82</v>
      </c>
      <c r="C172" t="s">
        <v>76</v>
      </c>
      <c r="D172" s="3" t="s">
        <v>71</v>
      </c>
      <c r="E172" s="3" t="s">
        <v>71</v>
      </c>
      <c r="F172" s="3" t="s">
        <v>71</v>
      </c>
      <c r="G172" s="3" t="s">
        <v>71</v>
      </c>
      <c r="H172" s="3">
        <v>1939</v>
      </c>
      <c r="I172" s="3">
        <v>169</v>
      </c>
      <c r="J172" s="3" t="s">
        <v>71</v>
      </c>
      <c r="K172" s="3" t="s">
        <v>71</v>
      </c>
      <c r="L172" s="3" t="s">
        <v>71</v>
      </c>
      <c r="M172" s="3" t="s">
        <v>71</v>
      </c>
      <c r="N172" s="3">
        <v>301391</v>
      </c>
      <c r="O172" s="3">
        <v>9198</v>
      </c>
      <c r="P172" s="3" t="s">
        <v>71</v>
      </c>
      <c r="Q172" s="3"/>
      <c r="R172" s="3" t="s">
        <v>71</v>
      </c>
      <c r="S172" s="3">
        <v>2</v>
      </c>
      <c r="T172" s="3" t="s">
        <v>71</v>
      </c>
      <c r="U172" s="3">
        <v>215</v>
      </c>
      <c r="V172" s="3"/>
      <c r="W172" s="3">
        <v>38</v>
      </c>
      <c r="X172" s="3" t="s">
        <v>71</v>
      </c>
      <c r="Y172" s="3" t="s">
        <v>71</v>
      </c>
      <c r="Z172" s="3">
        <v>214415</v>
      </c>
      <c r="AA172" s="3">
        <v>275</v>
      </c>
      <c r="AB172" s="3" t="s">
        <v>71</v>
      </c>
      <c r="AC172" s="3">
        <v>1105</v>
      </c>
      <c r="AD172" s="3">
        <v>10</v>
      </c>
      <c r="AE172" s="3" t="s">
        <v>71</v>
      </c>
      <c r="AF172" s="3">
        <v>1</v>
      </c>
      <c r="AG172" s="3" t="s">
        <v>71</v>
      </c>
      <c r="AH172" s="3" t="s">
        <v>71</v>
      </c>
      <c r="AI172" s="3" t="s">
        <v>71</v>
      </c>
      <c r="AJ172" s="3">
        <v>8</v>
      </c>
      <c r="AK172" s="3" t="s">
        <v>71</v>
      </c>
      <c r="AL172" s="3" t="s">
        <v>71</v>
      </c>
      <c r="AM172" s="3" t="s">
        <v>71</v>
      </c>
      <c r="AN172" s="3" t="s">
        <v>71</v>
      </c>
    </row>
    <row r="173" spans="1:40" x14ac:dyDescent="0.25">
      <c r="A173">
        <v>2019</v>
      </c>
      <c r="B173" t="s">
        <v>82</v>
      </c>
      <c r="C173" t="s">
        <v>74</v>
      </c>
      <c r="D173" s="3">
        <v>229327</v>
      </c>
      <c r="E173" s="3">
        <v>604231</v>
      </c>
      <c r="F173" s="3">
        <v>3510</v>
      </c>
      <c r="G173" s="3">
        <v>291452</v>
      </c>
      <c r="H173" s="3">
        <v>5597280</v>
      </c>
      <c r="I173" s="3">
        <v>172155</v>
      </c>
      <c r="J173" s="3">
        <v>9153808</v>
      </c>
      <c r="K173" s="3">
        <v>966414</v>
      </c>
      <c r="L173" s="3">
        <v>80726</v>
      </c>
      <c r="M173" s="3">
        <v>619518</v>
      </c>
      <c r="N173" s="3">
        <v>728117</v>
      </c>
      <c r="O173" s="3">
        <v>878549</v>
      </c>
      <c r="P173" s="3">
        <v>5369571</v>
      </c>
      <c r="Q173" s="3"/>
      <c r="R173" s="3">
        <v>2150334</v>
      </c>
      <c r="S173" s="3">
        <v>2158315</v>
      </c>
      <c r="T173" s="3">
        <v>1478121</v>
      </c>
      <c r="U173" s="3">
        <v>30964</v>
      </c>
      <c r="V173" s="3"/>
      <c r="W173" s="3">
        <v>5761599</v>
      </c>
      <c r="X173" s="3">
        <v>65524245</v>
      </c>
      <c r="Y173" s="3">
        <v>276913</v>
      </c>
      <c r="Z173" s="3">
        <v>96056</v>
      </c>
      <c r="AA173" s="3">
        <v>19007</v>
      </c>
      <c r="AB173" s="3">
        <v>518624</v>
      </c>
      <c r="AC173" s="3">
        <v>12881852</v>
      </c>
      <c r="AD173" s="3">
        <v>2191344</v>
      </c>
      <c r="AE173" s="3">
        <v>27974</v>
      </c>
      <c r="AF173" s="3">
        <v>842635</v>
      </c>
      <c r="AG173" s="3">
        <v>4067447</v>
      </c>
      <c r="AH173" s="3" t="s">
        <v>71</v>
      </c>
      <c r="AI173" s="3">
        <v>-4054</v>
      </c>
      <c r="AJ173" s="3">
        <v>2226</v>
      </c>
      <c r="AK173" s="3">
        <v>242170</v>
      </c>
      <c r="AL173" s="3">
        <v>667741</v>
      </c>
      <c r="AM173" s="3">
        <v>57265</v>
      </c>
      <c r="AN173" s="3">
        <v>13459</v>
      </c>
    </row>
    <row r="174" spans="1:40" x14ac:dyDescent="0.25">
      <c r="A174">
        <v>2019</v>
      </c>
      <c r="B174" t="s">
        <v>82</v>
      </c>
      <c r="C174" t="s">
        <v>75</v>
      </c>
      <c r="D174" s="3">
        <v>1779932</v>
      </c>
      <c r="E174" s="3">
        <v>2334204</v>
      </c>
      <c r="F174" s="3">
        <v>14745</v>
      </c>
      <c r="G174" s="3">
        <v>1214547</v>
      </c>
      <c r="H174" s="3">
        <v>8083439</v>
      </c>
      <c r="I174" s="3">
        <v>747982</v>
      </c>
      <c r="J174" s="3">
        <v>26962086</v>
      </c>
      <c r="K174" s="3">
        <v>1854807</v>
      </c>
      <c r="L174" s="3">
        <v>301707</v>
      </c>
      <c r="M174" s="3">
        <v>1345702</v>
      </c>
      <c r="N174" s="3">
        <v>2180860</v>
      </c>
      <c r="O174" s="3">
        <v>2570584</v>
      </c>
      <c r="P174" s="3">
        <v>12058402</v>
      </c>
      <c r="Q174" s="3"/>
      <c r="R174" s="3">
        <v>3695755</v>
      </c>
      <c r="S174" s="3">
        <v>6843403</v>
      </c>
      <c r="T174" s="3">
        <v>2783148</v>
      </c>
      <c r="U174" s="3">
        <v>1277230</v>
      </c>
      <c r="V174" s="3"/>
      <c r="W174" s="3">
        <v>8307085</v>
      </c>
      <c r="X174" s="3">
        <v>67038736</v>
      </c>
      <c r="Y174" s="3">
        <v>802128</v>
      </c>
      <c r="Z174" s="3">
        <v>9901155</v>
      </c>
      <c r="AA174" s="3">
        <v>379479</v>
      </c>
      <c r="AB174" s="3">
        <v>2958185</v>
      </c>
      <c r="AC174" s="3">
        <v>15916285</v>
      </c>
      <c r="AD174" s="3">
        <v>2640024</v>
      </c>
      <c r="AE174" s="3">
        <v>123833</v>
      </c>
      <c r="AF174" s="3">
        <v>28862629</v>
      </c>
      <c r="AG174" s="3">
        <v>8103281</v>
      </c>
      <c r="AH174" s="3">
        <v>265</v>
      </c>
      <c r="AI174" s="3">
        <v>1717222</v>
      </c>
      <c r="AJ174" s="3">
        <v>6799</v>
      </c>
      <c r="AK174" s="3">
        <v>244481</v>
      </c>
      <c r="AL174" s="3">
        <v>1494286</v>
      </c>
      <c r="AM174" s="3">
        <v>157721</v>
      </c>
      <c r="AN174" s="3">
        <v>20955</v>
      </c>
    </row>
    <row r="175" spans="1:40" x14ac:dyDescent="0.25">
      <c r="A175">
        <v>2019</v>
      </c>
      <c r="B175" t="s">
        <v>83</v>
      </c>
      <c r="C175" t="s">
        <v>75</v>
      </c>
      <c r="D175" s="3">
        <v>13668745</v>
      </c>
      <c r="E175" s="3">
        <v>5049622</v>
      </c>
      <c r="F175" s="3">
        <v>546458</v>
      </c>
      <c r="G175" s="3">
        <v>7850799</v>
      </c>
      <c r="H175" s="3">
        <v>36778493</v>
      </c>
      <c r="I175" s="3">
        <v>4405651</v>
      </c>
      <c r="J175" s="3">
        <v>485895658</v>
      </c>
      <c r="K175" s="3">
        <v>56292628</v>
      </c>
      <c r="L175" s="3">
        <v>1159597</v>
      </c>
      <c r="M175" s="3">
        <v>22546557</v>
      </c>
      <c r="N175" s="3">
        <v>28739231</v>
      </c>
      <c r="O175" s="3">
        <v>17342271</v>
      </c>
      <c r="P175" s="3">
        <v>72626196</v>
      </c>
      <c r="Q175" s="3"/>
      <c r="R175" s="3">
        <v>2103464</v>
      </c>
      <c r="S175" s="3">
        <v>265725471</v>
      </c>
      <c r="T175" s="3">
        <v>21792341</v>
      </c>
      <c r="U175" s="3">
        <v>14318249</v>
      </c>
      <c r="V175" s="3"/>
      <c r="W175" s="3">
        <v>227270234</v>
      </c>
      <c r="X175" s="3">
        <v>271087046</v>
      </c>
      <c r="Y175" s="3">
        <v>17546982</v>
      </c>
      <c r="Z175" s="3">
        <v>116370411</v>
      </c>
      <c r="AA175" s="3">
        <v>2003919</v>
      </c>
      <c r="AB175" s="3">
        <v>16534736</v>
      </c>
      <c r="AC175" s="3">
        <v>38894925</v>
      </c>
      <c r="AD175" s="3">
        <v>5739324</v>
      </c>
      <c r="AE175" s="3">
        <v>1390212</v>
      </c>
      <c r="AF175" s="3">
        <v>45730712</v>
      </c>
      <c r="AG175" s="3">
        <v>10237509</v>
      </c>
      <c r="AH175" s="3">
        <v>3936</v>
      </c>
      <c r="AI175" s="3">
        <v>28690076</v>
      </c>
      <c r="AJ175" s="3">
        <v>1767111</v>
      </c>
      <c r="AK175" s="3">
        <v>12200469</v>
      </c>
      <c r="AL175" s="3">
        <v>11353421</v>
      </c>
      <c r="AM175" s="3">
        <v>1396375</v>
      </c>
      <c r="AN175" s="3">
        <v>936198</v>
      </c>
    </row>
    <row r="176" spans="1:40" x14ac:dyDescent="0.25">
      <c r="A176">
        <v>2018</v>
      </c>
      <c r="B176" t="s">
        <v>397</v>
      </c>
      <c r="C176" t="s">
        <v>72</v>
      </c>
      <c r="D176" s="3">
        <v>7378975</v>
      </c>
      <c r="E176" s="3">
        <v>994159</v>
      </c>
      <c r="F176" s="3">
        <v>83577</v>
      </c>
      <c r="G176" s="3">
        <v>3906283</v>
      </c>
      <c r="H176" s="3">
        <v>4287530</v>
      </c>
      <c r="I176" s="3">
        <v>701851</v>
      </c>
      <c r="J176" s="3">
        <v>359375316</v>
      </c>
      <c r="K176" s="3">
        <v>38168556</v>
      </c>
      <c r="L176" s="3">
        <v>472438</v>
      </c>
      <c r="M176" s="3">
        <v>7726921</v>
      </c>
      <c r="N176" s="3">
        <v>7159885</v>
      </c>
      <c r="O176" s="3">
        <v>7312739</v>
      </c>
      <c r="P176" s="3">
        <v>34154478</v>
      </c>
      <c r="Q176" s="3"/>
      <c r="R176" s="3">
        <v>830546</v>
      </c>
      <c r="S176" s="3">
        <v>137917530</v>
      </c>
      <c r="T176" s="3">
        <v>13100305</v>
      </c>
      <c r="U176" s="3">
        <v>4694960</v>
      </c>
      <c r="V176" s="3"/>
      <c r="W176" s="3">
        <v>82367124</v>
      </c>
      <c r="X176" s="3">
        <v>8134731</v>
      </c>
      <c r="Y176" s="3">
        <v>3331307</v>
      </c>
      <c r="Z176" s="3">
        <v>5893299</v>
      </c>
      <c r="AA176" s="3">
        <v>546567</v>
      </c>
      <c r="AB176" s="3">
        <v>1758069</v>
      </c>
      <c r="AC176" s="3">
        <v>6534385</v>
      </c>
      <c r="AD176" s="3">
        <v>1820319</v>
      </c>
      <c r="AE176" s="3">
        <v>620270</v>
      </c>
      <c r="AF176" s="3">
        <v>7159533</v>
      </c>
      <c r="AG176" s="3">
        <v>13540003</v>
      </c>
      <c r="AH176" s="3">
        <v>3064</v>
      </c>
      <c r="AI176" s="3">
        <v>25215779</v>
      </c>
      <c r="AJ176" s="3">
        <v>1094265</v>
      </c>
      <c r="AK176" s="3">
        <v>10435933</v>
      </c>
      <c r="AL176" s="3">
        <v>3318790</v>
      </c>
      <c r="AM176" s="3">
        <v>2095997</v>
      </c>
      <c r="AN176" s="3">
        <v>321512</v>
      </c>
    </row>
    <row r="177" spans="1:40" x14ac:dyDescent="0.25">
      <c r="A177">
        <v>2018</v>
      </c>
      <c r="B177" t="s">
        <v>397</v>
      </c>
      <c r="C177" t="s">
        <v>73</v>
      </c>
      <c r="D177" s="3">
        <v>7291176</v>
      </c>
      <c r="E177" s="3">
        <v>4666661</v>
      </c>
      <c r="F177" s="3">
        <v>349029</v>
      </c>
      <c r="G177" s="3">
        <v>4781921</v>
      </c>
      <c r="H177" s="3">
        <v>24434596</v>
      </c>
      <c r="I177" s="3">
        <v>964946</v>
      </c>
      <c r="J177" s="3">
        <v>86716337</v>
      </c>
      <c r="K177" s="3">
        <v>12811271</v>
      </c>
      <c r="L177" s="3">
        <v>620024</v>
      </c>
      <c r="M177" s="3">
        <v>9780876</v>
      </c>
      <c r="N177" s="3">
        <v>5398588</v>
      </c>
      <c r="O177" s="3">
        <v>10092698</v>
      </c>
      <c r="P177" s="3">
        <v>40857532</v>
      </c>
      <c r="Q177" s="3"/>
      <c r="R177" s="3">
        <v>3727347</v>
      </c>
      <c r="S177" s="3">
        <v>25537382</v>
      </c>
      <c r="T177" s="3">
        <v>3914933</v>
      </c>
      <c r="U177" s="3">
        <v>5787104</v>
      </c>
      <c r="V177" s="3"/>
      <c r="W177" s="3">
        <v>35180151</v>
      </c>
      <c r="X177" s="3">
        <v>16540729</v>
      </c>
      <c r="Y177" s="3">
        <v>13086733</v>
      </c>
      <c r="Z177" s="3">
        <v>131098876</v>
      </c>
      <c r="AA177" s="3">
        <v>2668167</v>
      </c>
      <c r="AB177" s="3">
        <v>4492896</v>
      </c>
      <c r="AC177" s="3">
        <v>13775288</v>
      </c>
      <c r="AD177" s="3">
        <v>4619886</v>
      </c>
      <c r="AE177" s="3">
        <v>648362</v>
      </c>
      <c r="AF177" s="3">
        <v>22132503</v>
      </c>
      <c r="AG177" s="3">
        <v>4766372</v>
      </c>
      <c r="AH177" s="3">
        <v>545</v>
      </c>
      <c r="AI177" s="3">
        <v>5708005</v>
      </c>
      <c r="AJ177" s="3">
        <v>310470</v>
      </c>
      <c r="AK177" s="3">
        <v>480878</v>
      </c>
      <c r="AL177" s="3">
        <v>12457778</v>
      </c>
      <c r="AM177" s="3">
        <v>401201</v>
      </c>
      <c r="AN177" s="3">
        <v>318692</v>
      </c>
    </row>
    <row r="178" spans="1:40" x14ac:dyDescent="0.25">
      <c r="A178">
        <v>2018</v>
      </c>
      <c r="B178" t="s">
        <v>397</v>
      </c>
      <c r="C178" t="s">
        <v>76</v>
      </c>
      <c r="D178" s="3" t="s">
        <v>71</v>
      </c>
      <c r="E178" s="3" t="s">
        <v>71</v>
      </c>
      <c r="F178" s="3" t="s">
        <v>71</v>
      </c>
      <c r="G178" s="3" t="s">
        <v>71</v>
      </c>
      <c r="H178" s="3">
        <v>2055</v>
      </c>
      <c r="I178" s="3">
        <v>107</v>
      </c>
      <c r="J178" s="3" t="s">
        <v>71</v>
      </c>
      <c r="K178" s="3" t="s">
        <v>71</v>
      </c>
      <c r="L178" s="3" t="s">
        <v>71</v>
      </c>
      <c r="M178" s="3" t="s">
        <v>71</v>
      </c>
      <c r="N178" s="3">
        <v>822197</v>
      </c>
      <c r="O178" s="3">
        <v>21886</v>
      </c>
      <c r="P178" s="3" t="s">
        <v>71</v>
      </c>
      <c r="Q178" s="3"/>
      <c r="R178" s="3" t="s">
        <v>71</v>
      </c>
      <c r="S178" s="3" t="s">
        <v>71</v>
      </c>
      <c r="T178" s="3" t="s">
        <v>71</v>
      </c>
      <c r="U178" s="3">
        <v>3400</v>
      </c>
      <c r="V178" s="3"/>
      <c r="W178" s="3">
        <v>19</v>
      </c>
      <c r="X178" s="3" t="s">
        <v>71</v>
      </c>
      <c r="Y178" s="3" t="s">
        <v>71</v>
      </c>
      <c r="Z178" s="3">
        <v>781732</v>
      </c>
      <c r="AA178" s="3">
        <v>3580</v>
      </c>
      <c r="AB178" s="3">
        <v>1202</v>
      </c>
      <c r="AC178" s="3">
        <v>7620</v>
      </c>
      <c r="AD178" s="3">
        <v>8</v>
      </c>
      <c r="AE178" s="3" t="s">
        <v>71</v>
      </c>
      <c r="AF178" s="3" t="s">
        <v>71</v>
      </c>
      <c r="AG178" s="3" t="s">
        <v>71</v>
      </c>
      <c r="AH178" s="3" t="s">
        <v>71</v>
      </c>
      <c r="AI178" s="3" t="s">
        <v>71</v>
      </c>
      <c r="AJ178" s="3">
        <v>13</v>
      </c>
      <c r="AK178" s="3" t="s">
        <v>71</v>
      </c>
      <c r="AL178" s="3" t="s">
        <v>71</v>
      </c>
      <c r="AM178" s="3" t="s">
        <v>71</v>
      </c>
      <c r="AN178" s="3">
        <v>10</v>
      </c>
    </row>
    <row r="179" spans="1:40" x14ac:dyDescent="0.25">
      <c r="A179">
        <v>2018</v>
      </c>
      <c r="B179" t="s">
        <v>397</v>
      </c>
      <c r="C179" t="s">
        <v>74</v>
      </c>
      <c r="D179" s="3" t="s">
        <v>71</v>
      </c>
      <c r="E179" s="3">
        <v>370190</v>
      </c>
      <c r="F179" s="3">
        <v>11340</v>
      </c>
      <c r="G179" s="3">
        <v>1245226</v>
      </c>
      <c r="H179" s="3">
        <v>23109125</v>
      </c>
      <c r="I179" s="3">
        <v>468228</v>
      </c>
      <c r="J179" s="3">
        <v>139643679</v>
      </c>
      <c r="K179" s="3">
        <v>10456845</v>
      </c>
      <c r="L179" s="3">
        <v>170765</v>
      </c>
      <c r="M179" s="3">
        <v>9608663</v>
      </c>
      <c r="N179" s="3">
        <v>4592617</v>
      </c>
      <c r="O179" s="3">
        <v>2085380</v>
      </c>
      <c r="P179" s="3">
        <v>29707732</v>
      </c>
      <c r="Q179" s="3"/>
      <c r="R179" s="3">
        <v>2312450</v>
      </c>
      <c r="S179" s="3">
        <v>7278739</v>
      </c>
      <c r="T179" s="3">
        <v>260294</v>
      </c>
      <c r="U179" s="3">
        <v>330140</v>
      </c>
      <c r="V179" s="3"/>
      <c r="W179" s="3">
        <v>27131578</v>
      </c>
      <c r="X179" s="3">
        <v>605567851</v>
      </c>
      <c r="Y179" s="3">
        <v>4489149</v>
      </c>
      <c r="Z179" s="3">
        <v>91442</v>
      </c>
      <c r="AA179" s="3">
        <v>118433</v>
      </c>
      <c r="AB179" s="3">
        <v>321672</v>
      </c>
      <c r="AC179" s="3">
        <v>51730837</v>
      </c>
      <c r="AD179" s="3">
        <v>2489029</v>
      </c>
      <c r="AE179" s="3">
        <v>28818</v>
      </c>
      <c r="AF179" s="3">
        <v>7585545</v>
      </c>
      <c r="AG179" s="3">
        <v>14042410</v>
      </c>
      <c r="AH179" s="3" t="s">
        <v>71</v>
      </c>
      <c r="AI179" s="3">
        <v>2859609</v>
      </c>
      <c r="AJ179" s="3">
        <v>84942</v>
      </c>
      <c r="AK179" s="3">
        <v>271541</v>
      </c>
      <c r="AL179" s="3">
        <v>155979</v>
      </c>
      <c r="AM179" s="3" t="s">
        <v>71</v>
      </c>
      <c r="AN179" s="3">
        <v>11731</v>
      </c>
    </row>
    <row r="180" spans="1:40" x14ac:dyDescent="0.25">
      <c r="A180">
        <v>2018</v>
      </c>
      <c r="B180" t="s">
        <v>397</v>
      </c>
      <c r="C180" t="s">
        <v>75</v>
      </c>
      <c r="D180" s="3">
        <v>14670147</v>
      </c>
      <c r="E180" s="3">
        <v>6031010</v>
      </c>
      <c r="F180" s="3">
        <v>443946</v>
      </c>
      <c r="G180" s="3">
        <v>9933430</v>
      </c>
      <c r="H180" s="3">
        <v>51833306</v>
      </c>
      <c r="I180" s="3">
        <v>2135132</v>
      </c>
      <c r="J180" s="3">
        <v>585735332</v>
      </c>
      <c r="K180" s="3">
        <v>61431672</v>
      </c>
      <c r="L180" s="3">
        <v>1263227</v>
      </c>
      <c r="M180" s="3">
        <v>27116460</v>
      </c>
      <c r="N180" s="3">
        <v>17973287</v>
      </c>
      <c r="O180" s="3">
        <v>19512703</v>
      </c>
      <c r="P180" s="3">
        <v>104719742</v>
      </c>
      <c r="Q180" s="3"/>
      <c r="R180" s="3">
        <v>6870343</v>
      </c>
      <c r="S180" s="3">
        <v>170733651</v>
      </c>
      <c r="T180" s="3">
        <v>17275532</v>
      </c>
      <c r="U180" s="3">
        <v>10815604</v>
      </c>
      <c r="V180" s="3"/>
      <c r="W180" s="3">
        <v>144678872</v>
      </c>
      <c r="X180" s="3">
        <v>630243311</v>
      </c>
      <c r="Y180" s="3">
        <v>20907189</v>
      </c>
      <c r="Z180" s="3">
        <v>137865349</v>
      </c>
      <c r="AA180" s="3">
        <v>3336747</v>
      </c>
      <c r="AB180" s="3">
        <v>6573839</v>
      </c>
      <c r="AC180" s="3">
        <v>72048130</v>
      </c>
      <c r="AD180" s="3">
        <v>8929242</v>
      </c>
      <c r="AE180" s="3">
        <v>1297450</v>
      </c>
      <c r="AF180" s="3">
        <v>36877581</v>
      </c>
      <c r="AG180" s="3">
        <v>32348785</v>
      </c>
      <c r="AH180" s="3">
        <v>3609</v>
      </c>
      <c r="AI180" s="3">
        <v>33783393</v>
      </c>
      <c r="AJ180" s="3">
        <v>1489690</v>
      </c>
      <c r="AK180" s="3">
        <v>11188352</v>
      </c>
      <c r="AL180" s="3">
        <v>15932547</v>
      </c>
      <c r="AM180" s="3">
        <v>2497198</v>
      </c>
      <c r="AN180" s="3">
        <v>651945</v>
      </c>
    </row>
    <row r="181" spans="1:40" x14ac:dyDescent="0.25">
      <c r="A181">
        <v>2018</v>
      </c>
      <c r="B181" t="s">
        <v>191</v>
      </c>
      <c r="C181" t="s">
        <v>72</v>
      </c>
      <c r="D181" s="3">
        <v>7968658</v>
      </c>
      <c r="E181" s="3">
        <v>994159</v>
      </c>
      <c r="F181" s="3">
        <v>83577</v>
      </c>
      <c r="G181" s="3">
        <v>3906283</v>
      </c>
      <c r="H181" s="3">
        <v>4287530</v>
      </c>
      <c r="I181" s="3">
        <v>701851</v>
      </c>
      <c r="J181" s="3">
        <v>353375316</v>
      </c>
      <c r="K181" s="3">
        <v>38168138</v>
      </c>
      <c r="L181" s="3">
        <v>472438</v>
      </c>
      <c r="M181" s="3">
        <v>7726921</v>
      </c>
      <c r="N181" s="3">
        <v>7159885</v>
      </c>
      <c r="O181" s="3">
        <v>7470987</v>
      </c>
      <c r="P181" s="3">
        <v>34154478</v>
      </c>
      <c r="Q181" s="3"/>
      <c r="R181" s="3">
        <v>830546</v>
      </c>
      <c r="S181" s="3">
        <v>137917530</v>
      </c>
      <c r="T181" s="3">
        <v>13113841</v>
      </c>
      <c r="U181" s="3">
        <v>4694960</v>
      </c>
      <c r="V181" s="3"/>
      <c r="W181" s="3">
        <v>83367124</v>
      </c>
      <c r="X181" s="3">
        <v>8134731</v>
      </c>
      <c r="Y181" s="3">
        <v>3331307</v>
      </c>
      <c r="Z181" s="3">
        <v>5893299</v>
      </c>
      <c r="AA181" s="3">
        <v>546567</v>
      </c>
      <c r="AB181" s="3">
        <v>1758069</v>
      </c>
      <c r="AC181" s="3">
        <v>6534385</v>
      </c>
      <c r="AD181" s="3">
        <v>1820319</v>
      </c>
      <c r="AE181" s="3">
        <v>703813</v>
      </c>
      <c r="AF181" s="3">
        <v>7159533</v>
      </c>
      <c r="AG181" s="3">
        <v>13540003</v>
      </c>
      <c r="AH181" s="3">
        <v>3064</v>
      </c>
      <c r="AI181" s="3">
        <v>25215779</v>
      </c>
      <c r="AJ181" s="3">
        <v>1094265</v>
      </c>
      <c r="AK181" s="3">
        <v>10435933</v>
      </c>
      <c r="AL181" s="3">
        <v>3318790</v>
      </c>
      <c r="AM181" s="3">
        <v>2102618</v>
      </c>
      <c r="AN181" s="3">
        <v>321512</v>
      </c>
    </row>
    <row r="182" spans="1:40" x14ac:dyDescent="0.25">
      <c r="A182">
        <v>2018</v>
      </c>
      <c r="B182" t="s">
        <v>191</v>
      </c>
      <c r="C182" t="s">
        <v>73</v>
      </c>
      <c r="D182" s="3">
        <v>8456989</v>
      </c>
      <c r="E182" s="3">
        <v>4666661</v>
      </c>
      <c r="F182" s="3">
        <v>449029</v>
      </c>
      <c r="G182" s="3">
        <v>4381921</v>
      </c>
      <c r="H182" s="3">
        <v>25724060</v>
      </c>
      <c r="I182" s="3">
        <v>964946</v>
      </c>
      <c r="J182" s="3">
        <v>77206750</v>
      </c>
      <c r="K182" s="3">
        <v>9772622</v>
      </c>
      <c r="L182" s="3">
        <v>620024</v>
      </c>
      <c r="M182" s="3">
        <v>9403997</v>
      </c>
      <c r="N182" s="3">
        <v>5458588</v>
      </c>
      <c r="O182" s="3">
        <v>10636706</v>
      </c>
      <c r="P182" s="3">
        <v>41841708</v>
      </c>
      <c r="Q182" s="3"/>
      <c r="R182" s="3">
        <v>3394202</v>
      </c>
      <c r="S182" s="3">
        <v>24272768</v>
      </c>
      <c r="T182" s="3">
        <v>3994317</v>
      </c>
      <c r="U182" s="3">
        <v>6068034</v>
      </c>
      <c r="V182" s="3"/>
      <c r="W182" s="3">
        <v>37136291</v>
      </c>
      <c r="X182" s="3">
        <v>16540729</v>
      </c>
      <c r="Y182" s="3">
        <v>13182283</v>
      </c>
      <c r="Z182" s="3">
        <v>133155363</v>
      </c>
      <c r="AA182" s="3">
        <v>2794667</v>
      </c>
      <c r="AB182" s="3">
        <v>2980896</v>
      </c>
      <c r="AC182" s="3">
        <v>14016751</v>
      </c>
      <c r="AD182" s="3">
        <v>4619886</v>
      </c>
      <c r="AE182" s="3">
        <v>648362</v>
      </c>
      <c r="AF182" s="3">
        <v>59616741</v>
      </c>
      <c r="AG182" s="3">
        <v>4774997</v>
      </c>
      <c r="AH182" s="3">
        <v>545</v>
      </c>
      <c r="AI182" s="3">
        <v>5757209</v>
      </c>
      <c r="AJ182" s="3">
        <v>310470</v>
      </c>
      <c r="AK182" s="3">
        <v>480878</v>
      </c>
      <c r="AL182" s="3">
        <v>12457778</v>
      </c>
      <c r="AM182" s="3">
        <v>417822</v>
      </c>
      <c r="AN182" s="3">
        <v>292341</v>
      </c>
    </row>
    <row r="183" spans="1:40" x14ac:dyDescent="0.25">
      <c r="A183">
        <v>2018</v>
      </c>
      <c r="B183" t="s">
        <v>191</v>
      </c>
      <c r="C183" t="s">
        <v>76</v>
      </c>
      <c r="D183" s="3" t="s">
        <v>71</v>
      </c>
      <c r="E183" s="3" t="s">
        <v>71</v>
      </c>
      <c r="F183" s="3" t="s">
        <v>71</v>
      </c>
      <c r="G183" s="3" t="s">
        <v>71</v>
      </c>
      <c r="H183" s="3">
        <v>1958</v>
      </c>
      <c r="I183" s="3">
        <v>107</v>
      </c>
      <c r="J183" s="3" t="s">
        <v>71</v>
      </c>
      <c r="K183" s="3" t="s">
        <v>71</v>
      </c>
      <c r="L183" s="3" t="s">
        <v>71</v>
      </c>
      <c r="M183" s="3" t="s">
        <v>71</v>
      </c>
      <c r="N183" s="3">
        <v>822197</v>
      </c>
      <c r="O183" s="3">
        <v>21886</v>
      </c>
      <c r="P183" s="3" t="s">
        <v>71</v>
      </c>
      <c r="Q183" s="3"/>
      <c r="R183" s="3" t="s">
        <v>71</v>
      </c>
      <c r="S183" s="3" t="s">
        <v>71</v>
      </c>
      <c r="T183" s="3" t="s">
        <v>71</v>
      </c>
      <c r="U183" s="3">
        <v>3400</v>
      </c>
      <c r="V183" s="3"/>
      <c r="W183" s="3">
        <v>19</v>
      </c>
      <c r="X183" s="3" t="s">
        <v>71</v>
      </c>
      <c r="Y183" s="3" t="s">
        <v>71</v>
      </c>
      <c r="Z183" s="3">
        <v>781732</v>
      </c>
      <c r="AA183" s="3">
        <v>3580</v>
      </c>
      <c r="AB183" s="3">
        <v>1202</v>
      </c>
      <c r="AC183" s="3">
        <v>7620</v>
      </c>
      <c r="AD183" s="3">
        <v>8</v>
      </c>
      <c r="AE183" s="3" t="s">
        <v>71</v>
      </c>
      <c r="AF183" s="3" t="s">
        <v>71</v>
      </c>
      <c r="AG183" s="3" t="s">
        <v>71</v>
      </c>
      <c r="AH183" s="3" t="s">
        <v>71</v>
      </c>
      <c r="AI183" s="3" t="s">
        <v>71</v>
      </c>
      <c r="AJ183" s="3">
        <v>13</v>
      </c>
      <c r="AK183" s="3" t="s">
        <v>71</v>
      </c>
      <c r="AL183" s="3" t="s">
        <v>71</v>
      </c>
      <c r="AM183" s="3" t="s">
        <v>71</v>
      </c>
      <c r="AN183" s="3">
        <v>10</v>
      </c>
    </row>
    <row r="184" spans="1:40" x14ac:dyDescent="0.25">
      <c r="A184">
        <v>2018</v>
      </c>
      <c r="B184" t="s">
        <v>191</v>
      </c>
      <c r="C184" t="s">
        <v>74</v>
      </c>
      <c r="D184" s="3">
        <v>1785250</v>
      </c>
      <c r="E184" s="3">
        <v>370190</v>
      </c>
      <c r="F184" s="3">
        <v>11340</v>
      </c>
      <c r="G184" s="3">
        <v>1245226</v>
      </c>
      <c r="H184" s="3">
        <v>23322711</v>
      </c>
      <c r="I184" s="3">
        <v>468228</v>
      </c>
      <c r="J184" s="3">
        <v>122730766</v>
      </c>
      <c r="K184" s="3">
        <v>14174560</v>
      </c>
      <c r="L184" s="3">
        <v>170765</v>
      </c>
      <c r="M184" s="3">
        <v>7779811</v>
      </c>
      <c r="N184" s="3">
        <v>5876874</v>
      </c>
      <c r="O184" s="3">
        <v>2190234</v>
      </c>
      <c r="P184" s="3">
        <v>31303383</v>
      </c>
      <c r="Q184" s="3"/>
      <c r="R184" s="3">
        <v>1147595</v>
      </c>
      <c r="S184" s="3">
        <v>8573567</v>
      </c>
      <c r="T184" s="3">
        <v>1357065</v>
      </c>
      <c r="U184" s="3">
        <v>373890</v>
      </c>
      <c r="V184" s="3"/>
      <c r="W184" s="3">
        <v>29195298</v>
      </c>
      <c r="X184" s="3">
        <v>613189023</v>
      </c>
      <c r="Y184" s="3">
        <v>4506552</v>
      </c>
      <c r="Z184" s="3">
        <v>1984042</v>
      </c>
      <c r="AA184" s="3">
        <v>138933</v>
      </c>
      <c r="AB184" s="3">
        <v>1121672</v>
      </c>
      <c r="AC184" s="3">
        <v>45781061</v>
      </c>
      <c r="AD184" s="3">
        <v>2489029</v>
      </c>
      <c r="AE184" s="3">
        <v>28818</v>
      </c>
      <c r="AF184" s="3">
        <v>7982687</v>
      </c>
      <c r="AG184" s="3">
        <v>14741999</v>
      </c>
      <c r="AH184" s="3" t="s">
        <v>71</v>
      </c>
      <c r="AI184" s="3">
        <v>3390611</v>
      </c>
      <c r="AJ184" s="3">
        <v>156812</v>
      </c>
      <c r="AK184" s="3">
        <v>311541</v>
      </c>
      <c r="AL184" s="3">
        <v>155979</v>
      </c>
      <c r="AM184" s="3">
        <v>130411</v>
      </c>
      <c r="AN184" s="3">
        <v>81641</v>
      </c>
    </row>
    <row r="185" spans="1:40" x14ac:dyDescent="0.25">
      <c r="A185">
        <v>2018</v>
      </c>
      <c r="B185" t="s">
        <v>191</v>
      </c>
      <c r="C185" t="s">
        <v>75</v>
      </c>
      <c r="D185" s="3">
        <v>18210897</v>
      </c>
      <c r="E185" s="3">
        <v>6031010</v>
      </c>
      <c r="F185" s="3">
        <v>543946</v>
      </c>
      <c r="G185" s="3">
        <v>9533430</v>
      </c>
      <c r="H185" s="3">
        <v>53336259</v>
      </c>
      <c r="I185" s="3">
        <v>2135132</v>
      </c>
      <c r="J185" s="3">
        <v>553312832</v>
      </c>
      <c r="K185" s="3">
        <v>62115320</v>
      </c>
      <c r="L185" s="3">
        <v>1263227</v>
      </c>
      <c r="M185" s="3">
        <v>24910729</v>
      </c>
      <c r="N185" s="3">
        <v>19317544</v>
      </c>
      <c r="O185" s="3">
        <v>20319813</v>
      </c>
      <c r="P185" s="3">
        <v>107299569</v>
      </c>
      <c r="Q185" s="3"/>
      <c r="R185" s="3">
        <v>5372343</v>
      </c>
      <c r="S185" s="3">
        <v>170763865</v>
      </c>
      <c r="T185" s="3">
        <v>18465223</v>
      </c>
      <c r="U185" s="3">
        <v>11140284</v>
      </c>
      <c r="V185" s="3"/>
      <c r="W185" s="3">
        <v>149698732</v>
      </c>
      <c r="X185" s="3">
        <v>637864483</v>
      </c>
      <c r="Y185" s="3">
        <v>21020142</v>
      </c>
      <c r="Z185" s="3">
        <v>141814436</v>
      </c>
      <c r="AA185" s="3">
        <v>3483747</v>
      </c>
      <c r="AB185" s="3">
        <v>5861839</v>
      </c>
      <c r="AC185" s="3">
        <v>66339817</v>
      </c>
      <c r="AD185" s="3">
        <v>8929242</v>
      </c>
      <c r="AE185" s="3">
        <v>1380993</v>
      </c>
      <c r="AF185" s="3">
        <v>74758961</v>
      </c>
      <c r="AG185" s="3">
        <v>33056999</v>
      </c>
      <c r="AH185" s="3">
        <v>3609</v>
      </c>
      <c r="AI185" s="3">
        <v>34363599</v>
      </c>
      <c r="AJ185" s="3">
        <v>1561560</v>
      </c>
      <c r="AK185" s="3">
        <v>11228352</v>
      </c>
      <c r="AL185" s="3">
        <v>15932547</v>
      </c>
      <c r="AM185" s="3">
        <v>2650851</v>
      </c>
      <c r="AN185" s="3">
        <v>695504</v>
      </c>
    </row>
    <row r="186" spans="1:40" x14ac:dyDescent="0.25">
      <c r="A186">
        <v>2018</v>
      </c>
      <c r="B186" t="s">
        <v>77</v>
      </c>
      <c r="C186" t="s">
        <v>72</v>
      </c>
      <c r="D186" s="3">
        <v>7968658</v>
      </c>
      <c r="E186" s="3">
        <v>994159</v>
      </c>
      <c r="F186" s="3">
        <v>83577</v>
      </c>
      <c r="G186" s="3">
        <v>3906283</v>
      </c>
      <c r="H186" s="3">
        <v>4287530</v>
      </c>
      <c r="I186" s="3">
        <v>701851</v>
      </c>
      <c r="J186" s="3">
        <v>353375316</v>
      </c>
      <c r="K186" s="3">
        <v>38168138</v>
      </c>
      <c r="L186" s="3">
        <v>472438</v>
      </c>
      <c r="M186" s="3">
        <v>7726921</v>
      </c>
      <c r="N186" s="3">
        <v>7159885</v>
      </c>
      <c r="O186" s="3">
        <v>7470987</v>
      </c>
      <c r="P186" s="3">
        <v>34154478</v>
      </c>
      <c r="Q186" s="3"/>
      <c r="R186" s="3">
        <v>830546</v>
      </c>
      <c r="S186" s="3">
        <v>137917530</v>
      </c>
      <c r="T186" s="3">
        <v>13113841</v>
      </c>
      <c r="U186" s="3">
        <v>4694960</v>
      </c>
      <c r="V186" s="3"/>
      <c r="W186" s="3">
        <v>83367124</v>
      </c>
      <c r="X186" s="3">
        <v>8134731</v>
      </c>
      <c r="Y186" s="3">
        <v>3331307</v>
      </c>
      <c r="Z186" s="3">
        <v>5893299</v>
      </c>
      <c r="AA186" s="3">
        <v>546567</v>
      </c>
      <c r="AB186" s="3">
        <v>1758069</v>
      </c>
      <c r="AC186" s="3">
        <v>6534385</v>
      </c>
      <c r="AD186" s="3">
        <v>1820319</v>
      </c>
      <c r="AE186" s="3">
        <v>703813</v>
      </c>
      <c r="AF186" s="3">
        <v>7159533</v>
      </c>
      <c r="AG186" s="3">
        <v>13540003</v>
      </c>
      <c r="AH186" s="3">
        <v>3064</v>
      </c>
      <c r="AI186" s="3">
        <v>25215779</v>
      </c>
      <c r="AJ186" s="3">
        <v>1094265</v>
      </c>
      <c r="AK186" s="3">
        <v>10435933</v>
      </c>
      <c r="AL186" s="3">
        <v>7191697</v>
      </c>
      <c r="AM186" s="3">
        <v>2102618</v>
      </c>
      <c r="AN186" s="3">
        <v>321512</v>
      </c>
    </row>
    <row r="187" spans="1:40" x14ac:dyDescent="0.25">
      <c r="A187">
        <v>2018</v>
      </c>
      <c r="B187" t="s">
        <v>77</v>
      </c>
      <c r="C187" t="s">
        <v>73</v>
      </c>
      <c r="D187" s="3">
        <v>9330080</v>
      </c>
      <c r="E187" s="3">
        <v>4666661</v>
      </c>
      <c r="F187" s="3">
        <v>449029</v>
      </c>
      <c r="G187" s="3">
        <v>4659454</v>
      </c>
      <c r="H187" s="3">
        <v>25724060</v>
      </c>
      <c r="I187" s="3">
        <v>964946</v>
      </c>
      <c r="J187" s="3">
        <v>77206750</v>
      </c>
      <c r="K187" s="3">
        <v>9772622</v>
      </c>
      <c r="L187" s="3">
        <v>620024</v>
      </c>
      <c r="M187" s="3">
        <v>9403997</v>
      </c>
      <c r="N187" s="3">
        <v>5458588</v>
      </c>
      <c r="O187" s="3">
        <v>10636706</v>
      </c>
      <c r="P187" s="3">
        <v>41841708</v>
      </c>
      <c r="Q187" s="3"/>
      <c r="R187" s="3">
        <v>3394202</v>
      </c>
      <c r="S187" s="3">
        <v>24272768</v>
      </c>
      <c r="T187" s="3">
        <v>3994317</v>
      </c>
      <c r="U187" s="3">
        <v>6068034</v>
      </c>
      <c r="V187" s="3"/>
      <c r="W187" s="3">
        <v>37136291</v>
      </c>
      <c r="X187" s="3">
        <v>16540729</v>
      </c>
      <c r="Y187" s="3">
        <v>13182283</v>
      </c>
      <c r="Z187" s="3">
        <v>133155363</v>
      </c>
      <c r="AA187" s="3">
        <v>2794667</v>
      </c>
      <c r="AB187" s="3">
        <v>2980896</v>
      </c>
      <c r="AC187" s="3">
        <v>14016751</v>
      </c>
      <c r="AD187" s="3">
        <v>4619886</v>
      </c>
      <c r="AE187" s="3">
        <v>648362</v>
      </c>
      <c r="AF187" s="3">
        <v>59651241</v>
      </c>
      <c r="AG187" s="3">
        <v>4774997</v>
      </c>
      <c r="AH187" s="3">
        <v>545</v>
      </c>
      <c r="AI187" s="3">
        <v>7149670</v>
      </c>
      <c r="AJ187" s="3">
        <v>310470</v>
      </c>
      <c r="AK187" s="3">
        <v>507831</v>
      </c>
      <c r="AL187" s="3">
        <v>14675195</v>
      </c>
      <c r="AM187" s="3">
        <v>556625</v>
      </c>
      <c r="AN187" s="3">
        <v>292341</v>
      </c>
    </row>
    <row r="188" spans="1:40" x14ac:dyDescent="0.25">
      <c r="A188">
        <v>2018</v>
      </c>
      <c r="B188" t="s">
        <v>77</v>
      </c>
      <c r="C188" t="s">
        <v>76</v>
      </c>
      <c r="D188" s="3" t="s">
        <v>71</v>
      </c>
      <c r="E188" s="3" t="s">
        <v>71</v>
      </c>
      <c r="F188" s="3" t="s">
        <v>71</v>
      </c>
      <c r="G188" s="3" t="s">
        <v>71</v>
      </c>
      <c r="H188" s="3">
        <v>1958</v>
      </c>
      <c r="I188" s="3">
        <v>107</v>
      </c>
      <c r="J188" s="3" t="s">
        <v>71</v>
      </c>
      <c r="K188" s="3" t="s">
        <v>71</v>
      </c>
      <c r="L188" s="3" t="s">
        <v>71</v>
      </c>
      <c r="M188" s="3" t="s">
        <v>71</v>
      </c>
      <c r="N188" s="3">
        <v>822197</v>
      </c>
      <c r="O188" s="3">
        <v>21886</v>
      </c>
      <c r="P188" s="3" t="s">
        <v>71</v>
      </c>
      <c r="Q188" s="3"/>
      <c r="R188" s="3" t="s">
        <v>71</v>
      </c>
      <c r="S188" s="3" t="s">
        <v>71</v>
      </c>
      <c r="T188" s="3" t="s">
        <v>71</v>
      </c>
      <c r="U188" s="3">
        <v>3400</v>
      </c>
      <c r="V188" s="3"/>
      <c r="W188" s="3">
        <v>19</v>
      </c>
      <c r="X188" s="3" t="s">
        <v>71</v>
      </c>
      <c r="Y188" s="3" t="s">
        <v>71</v>
      </c>
      <c r="Z188" s="3">
        <v>781732</v>
      </c>
      <c r="AA188" s="3">
        <v>3580</v>
      </c>
      <c r="AB188" s="3">
        <v>1202</v>
      </c>
      <c r="AC188" s="3">
        <v>7620</v>
      </c>
      <c r="AD188" s="3">
        <v>8</v>
      </c>
      <c r="AE188" s="3" t="s">
        <v>71</v>
      </c>
      <c r="AF188" s="3" t="s">
        <v>71</v>
      </c>
      <c r="AG188" s="3" t="s">
        <v>71</v>
      </c>
      <c r="AH188" s="3" t="s">
        <v>71</v>
      </c>
      <c r="AI188" s="3" t="s">
        <v>71</v>
      </c>
      <c r="AJ188" s="3">
        <v>13</v>
      </c>
      <c r="AK188" s="3" t="s">
        <v>71</v>
      </c>
      <c r="AL188" s="3" t="s">
        <v>71</v>
      </c>
      <c r="AM188" s="3" t="s">
        <v>71</v>
      </c>
      <c r="AN188" s="3">
        <v>10</v>
      </c>
    </row>
    <row r="189" spans="1:40" x14ac:dyDescent="0.25">
      <c r="A189">
        <v>2018</v>
      </c>
      <c r="B189" t="s">
        <v>77</v>
      </c>
      <c r="C189" t="s">
        <v>74</v>
      </c>
      <c r="D189" s="3">
        <v>2042474</v>
      </c>
      <c r="E189" s="3">
        <v>370190</v>
      </c>
      <c r="F189" s="3">
        <v>11340</v>
      </c>
      <c r="G189" s="3">
        <v>1461000</v>
      </c>
      <c r="H189" s="3">
        <v>23322711</v>
      </c>
      <c r="I189" s="3">
        <v>468228</v>
      </c>
      <c r="J189" s="3">
        <v>122730766</v>
      </c>
      <c r="K189" s="3">
        <v>14174560</v>
      </c>
      <c r="L189" s="3">
        <v>170765</v>
      </c>
      <c r="M189" s="3">
        <v>7779811</v>
      </c>
      <c r="N189" s="3">
        <v>5876874</v>
      </c>
      <c r="O189" s="3">
        <v>2190234</v>
      </c>
      <c r="P189" s="3">
        <v>31303383</v>
      </c>
      <c r="Q189" s="3"/>
      <c r="R189" s="3">
        <v>1147595</v>
      </c>
      <c r="S189" s="3">
        <v>8573567</v>
      </c>
      <c r="T189" s="3">
        <v>1357065</v>
      </c>
      <c r="U189" s="3">
        <v>373890</v>
      </c>
      <c r="V189" s="3"/>
      <c r="W189" s="3">
        <v>36033745</v>
      </c>
      <c r="X189" s="3">
        <v>613189023</v>
      </c>
      <c r="Y189" s="3">
        <v>4506552</v>
      </c>
      <c r="Z189" s="3">
        <v>1984042</v>
      </c>
      <c r="AA189" s="3">
        <v>138933</v>
      </c>
      <c r="AB189" s="3">
        <v>1121672</v>
      </c>
      <c r="AC189" s="3">
        <v>47690485</v>
      </c>
      <c r="AD189" s="3">
        <v>2489029</v>
      </c>
      <c r="AE189" s="3">
        <v>28818</v>
      </c>
      <c r="AF189" s="3">
        <v>8000599</v>
      </c>
      <c r="AG189" s="3">
        <v>14741999</v>
      </c>
      <c r="AH189" s="3" t="s">
        <v>71</v>
      </c>
      <c r="AI189" s="3">
        <v>3390611</v>
      </c>
      <c r="AJ189" s="3">
        <v>156812</v>
      </c>
      <c r="AK189" s="3">
        <v>536682</v>
      </c>
      <c r="AL189" s="3">
        <v>155979</v>
      </c>
      <c r="AM189" s="3">
        <v>130411</v>
      </c>
      <c r="AN189" s="3">
        <v>81641</v>
      </c>
    </row>
    <row r="190" spans="1:40" x14ac:dyDescent="0.25">
      <c r="A190">
        <v>2018</v>
      </c>
      <c r="B190" t="s">
        <v>77</v>
      </c>
      <c r="C190" t="s">
        <v>75</v>
      </c>
      <c r="D190" s="3">
        <v>19341212</v>
      </c>
      <c r="E190" s="3">
        <v>6031010</v>
      </c>
      <c r="F190" s="3">
        <v>543946</v>
      </c>
      <c r="G190" s="3">
        <v>10026737</v>
      </c>
      <c r="H190" s="3">
        <v>53336259</v>
      </c>
      <c r="I190" s="3">
        <v>2135132</v>
      </c>
      <c r="J190" s="3">
        <v>553312832</v>
      </c>
      <c r="K190" s="3">
        <v>62115320</v>
      </c>
      <c r="L190" s="3">
        <v>1263227</v>
      </c>
      <c r="M190" s="3">
        <v>24910729</v>
      </c>
      <c r="N190" s="3">
        <v>19317544</v>
      </c>
      <c r="O190" s="3">
        <v>20319813</v>
      </c>
      <c r="P190" s="3">
        <v>107299569</v>
      </c>
      <c r="Q190" s="3"/>
      <c r="R190" s="3">
        <v>5372343</v>
      </c>
      <c r="S190" s="3">
        <v>170763865</v>
      </c>
      <c r="T190" s="3">
        <v>18465223</v>
      </c>
      <c r="U190" s="3">
        <v>11140284</v>
      </c>
      <c r="V190" s="3"/>
      <c r="W190" s="3">
        <v>156537179</v>
      </c>
      <c r="X190" s="3">
        <v>637864483</v>
      </c>
      <c r="Y190" s="3">
        <v>21020142</v>
      </c>
      <c r="Z190" s="3">
        <v>141814436</v>
      </c>
      <c r="AA190" s="3">
        <v>3483747</v>
      </c>
      <c r="AB190" s="3">
        <v>5861839</v>
      </c>
      <c r="AC190" s="3">
        <v>68249241</v>
      </c>
      <c r="AD190" s="3">
        <v>8929242</v>
      </c>
      <c r="AE190" s="3">
        <v>1380993</v>
      </c>
      <c r="AF190" s="3">
        <v>74811373</v>
      </c>
      <c r="AG190" s="3">
        <v>33056999</v>
      </c>
      <c r="AH190" s="3">
        <v>3609</v>
      </c>
      <c r="AI190" s="3">
        <v>35756060</v>
      </c>
      <c r="AJ190" s="3">
        <v>1561560</v>
      </c>
      <c r="AK190" s="3">
        <v>11480446</v>
      </c>
      <c r="AL190" s="3">
        <v>22022871</v>
      </c>
      <c r="AM190" s="3">
        <v>2789654</v>
      </c>
      <c r="AN190" s="3">
        <v>695504</v>
      </c>
    </row>
    <row r="191" spans="1:40" x14ac:dyDescent="0.25">
      <c r="A191">
        <v>2018</v>
      </c>
      <c r="B191" t="s">
        <v>78</v>
      </c>
      <c r="C191" t="s">
        <v>72</v>
      </c>
      <c r="D191" s="3">
        <v>527974</v>
      </c>
      <c r="E191" s="3">
        <v>119392</v>
      </c>
      <c r="F191" s="3">
        <v>21424</v>
      </c>
      <c r="G191" s="3">
        <v>993469</v>
      </c>
      <c r="H191" s="3">
        <v>1018227</v>
      </c>
      <c r="I191" s="3">
        <v>1476618</v>
      </c>
      <c r="J191" s="3">
        <v>47446254</v>
      </c>
      <c r="K191" s="3">
        <v>6875201</v>
      </c>
      <c r="L191" s="3">
        <v>123823</v>
      </c>
      <c r="M191" s="3">
        <v>1721730</v>
      </c>
      <c r="N191" s="3">
        <v>1674880</v>
      </c>
      <c r="O191" s="3">
        <v>489368</v>
      </c>
      <c r="P191" s="3">
        <v>5933155</v>
      </c>
      <c r="Q191" s="3"/>
      <c r="R191" s="3">
        <v>88446</v>
      </c>
      <c r="S191" s="3">
        <v>74808063</v>
      </c>
      <c r="T191" s="3">
        <v>4074282</v>
      </c>
      <c r="U191" s="3">
        <v>830571</v>
      </c>
      <c r="V191" s="3"/>
      <c r="W191" s="3">
        <v>91511548</v>
      </c>
      <c r="X191" s="3">
        <v>1770886</v>
      </c>
      <c r="Y191" s="3">
        <v>465744</v>
      </c>
      <c r="Z191" s="3">
        <v>491805</v>
      </c>
      <c r="AA191" s="3">
        <v>100163</v>
      </c>
      <c r="AB191" s="3">
        <v>390504</v>
      </c>
      <c r="AC191" s="3">
        <v>4830302</v>
      </c>
      <c r="AD191" s="3">
        <v>577931</v>
      </c>
      <c r="AE191" s="3">
        <v>102748</v>
      </c>
      <c r="AF191" s="3">
        <v>1825141</v>
      </c>
      <c r="AG191" s="3">
        <v>77790</v>
      </c>
      <c r="AH191" s="3">
        <v>452</v>
      </c>
      <c r="AI191" s="3">
        <v>2022829</v>
      </c>
      <c r="AJ191" s="3">
        <v>191838</v>
      </c>
      <c r="AK191" s="3">
        <v>1307515</v>
      </c>
      <c r="AL191" s="3">
        <v>620706</v>
      </c>
      <c r="AM191" s="3">
        <v>170883</v>
      </c>
      <c r="AN191" s="3">
        <v>142693</v>
      </c>
    </row>
    <row r="192" spans="1:40" x14ac:dyDescent="0.25">
      <c r="A192">
        <v>2018</v>
      </c>
      <c r="B192" t="s">
        <v>78</v>
      </c>
      <c r="C192" t="s">
        <v>73</v>
      </c>
      <c r="D192" s="3">
        <v>1723165</v>
      </c>
      <c r="E192" s="3">
        <v>-31940</v>
      </c>
      <c r="F192" s="3">
        <v>-3540</v>
      </c>
      <c r="G192" s="3">
        <v>-172495</v>
      </c>
      <c r="H192" s="3">
        <v>1575150</v>
      </c>
      <c r="I192" s="3">
        <v>-95297</v>
      </c>
      <c r="J192" s="3">
        <v>449173</v>
      </c>
      <c r="K192" s="3">
        <v>-1221293</v>
      </c>
      <c r="L192" s="3">
        <v>897660</v>
      </c>
      <c r="M192" s="3">
        <v>-190005</v>
      </c>
      <c r="N192" s="3">
        <v>13553239</v>
      </c>
      <c r="O192" s="3">
        <v>-57696</v>
      </c>
      <c r="P192" s="3">
        <v>555698</v>
      </c>
      <c r="Q192" s="3"/>
      <c r="R192" s="3">
        <v>-13150</v>
      </c>
      <c r="S192" s="3">
        <v>1753905</v>
      </c>
      <c r="T192" s="3">
        <v>307888</v>
      </c>
      <c r="U192" s="3">
        <v>652547</v>
      </c>
      <c r="V192" s="3"/>
      <c r="W192" s="3">
        <v>6235733</v>
      </c>
      <c r="X192" s="3">
        <v>-358744</v>
      </c>
      <c r="Y192" s="3">
        <v>-31390</v>
      </c>
      <c r="Z192" s="3">
        <v>2413178</v>
      </c>
      <c r="AA192" s="3">
        <v>-14756</v>
      </c>
      <c r="AB192" s="3">
        <v>893600</v>
      </c>
      <c r="AC192" s="3">
        <v>3258488</v>
      </c>
      <c r="AD192" s="3">
        <v>498681</v>
      </c>
      <c r="AE192" s="3">
        <v>18056</v>
      </c>
      <c r="AF192" s="3">
        <v>2144829</v>
      </c>
      <c r="AG192" s="3">
        <v>2562919</v>
      </c>
      <c r="AH192" s="3">
        <v>-100</v>
      </c>
      <c r="AI192" s="3">
        <v>-459557</v>
      </c>
      <c r="AJ192" s="3">
        <v>-1200</v>
      </c>
      <c r="AK192" s="3">
        <v>-3516</v>
      </c>
      <c r="AL192" s="3">
        <v>-2182432</v>
      </c>
      <c r="AM192" s="3">
        <v>-116182</v>
      </c>
      <c r="AN192" s="3">
        <v>-732</v>
      </c>
    </row>
    <row r="193" spans="1:40" x14ac:dyDescent="0.25">
      <c r="A193">
        <v>2018</v>
      </c>
      <c r="B193" t="s">
        <v>78</v>
      </c>
      <c r="C193" t="s">
        <v>76</v>
      </c>
      <c r="D193" s="3" t="s">
        <v>71</v>
      </c>
      <c r="E193" s="3" t="s">
        <v>71</v>
      </c>
      <c r="F193" s="3" t="s">
        <v>71</v>
      </c>
      <c r="G193" s="3" t="s">
        <v>71</v>
      </c>
      <c r="H193" s="3">
        <v>20</v>
      </c>
      <c r="I193" s="3" t="s">
        <v>71</v>
      </c>
      <c r="J193" s="3" t="s">
        <v>71</v>
      </c>
      <c r="K193" s="3" t="s">
        <v>71</v>
      </c>
      <c r="L193" s="3" t="s">
        <v>71</v>
      </c>
      <c r="M193" s="3" t="s">
        <v>71</v>
      </c>
      <c r="N193" s="3" t="s">
        <v>71</v>
      </c>
      <c r="O193" s="3">
        <v>22217</v>
      </c>
      <c r="P193" s="3" t="s">
        <v>71</v>
      </c>
      <c r="Q193" s="3"/>
      <c r="R193" s="3" t="s">
        <v>71</v>
      </c>
      <c r="S193" s="3" t="s">
        <v>71</v>
      </c>
      <c r="T193" s="3" t="s">
        <v>71</v>
      </c>
      <c r="U193" s="3">
        <v>370</v>
      </c>
      <c r="V193" s="3"/>
      <c r="W193" s="3" t="s">
        <v>71</v>
      </c>
      <c r="X193" s="3" t="s">
        <v>71</v>
      </c>
      <c r="Y193" s="3" t="s">
        <v>71</v>
      </c>
      <c r="Z193" s="3" t="s">
        <v>71</v>
      </c>
      <c r="AA193" s="3" t="s">
        <v>71</v>
      </c>
      <c r="AB193" s="3" t="s">
        <v>71</v>
      </c>
      <c r="AC193" s="3" t="s">
        <v>71</v>
      </c>
      <c r="AD193" s="3" t="s">
        <v>71</v>
      </c>
      <c r="AE193" s="3" t="s">
        <v>71</v>
      </c>
      <c r="AF193" s="3">
        <v>10</v>
      </c>
      <c r="AG193" s="3" t="s">
        <v>71</v>
      </c>
      <c r="AH193" s="3" t="s">
        <v>71</v>
      </c>
      <c r="AI193" s="3" t="s">
        <v>71</v>
      </c>
      <c r="AJ193" s="3" t="s">
        <v>71</v>
      </c>
      <c r="AK193" s="3" t="s">
        <v>71</v>
      </c>
      <c r="AL193" s="3" t="s">
        <v>71</v>
      </c>
      <c r="AM193" s="3" t="s">
        <v>71</v>
      </c>
      <c r="AN193" s="3" t="s">
        <v>71</v>
      </c>
    </row>
    <row r="194" spans="1:40" x14ac:dyDescent="0.25">
      <c r="A194">
        <v>2018</v>
      </c>
      <c r="B194" t="s">
        <v>78</v>
      </c>
      <c r="C194" t="s">
        <v>74</v>
      </c>
      <c r="D194" s="3">
        <v>54360</v>
      </c>
      <c r="E194" s="3" t="s">
        <v>71</v>
      </c>
      <c r="F194" s="3" t="s">
        <v>71</v>
      </c>
      <c r="G194" s="3">
        <v>5433</v>
      </c>
      <c r="H194" s="3">
        <v>-3744566</v>
      </c>
      <c r="I194" s="3">
        <v>66784</v>
      </c>
      <c r="J194" s="3">
        <v>-88556209</v>
      </c>
      <c r="K194" s="3">
        <v>29099</v>
      </c>
      <c r="L194" s="3">
        <v>79041</v>
      </c>
      <c r="M194" s="3">
        <v>615034</v>
      </c>
      <c r="N194" s="3">
        <v>194470</v>
      </c>
      <c r="O194" s="3">
        <v>751</v>
      </c>
      <c r="P194" s="3">
        <v>176000</v>
      </c>
      <c r="Q194" s="3"/>
      <c r="R194" s="3">
        <v>1299</v>
      </c>
      <c r="S194" s="3">
        <v>4368033</v>
      </c>
      <c r="T194" s="3">
        <v>438093</v>
      </c>
      <c r="U194" s="3">
        <v>26500</v>
      </c>
      <c r="V194" s="3"/>
      <c r="W194" s="3">
        <v>1183295</v>
      </c>
      <c r="X194" s="3">
        <v>119965083</v>
      </c>
      <c r="Y194" s="3">
        <v>6602</v>
      </c>
      <c r="Z194" s="3">
        <v>14514</v>
      </c>
      <c r="AA194" s="3" t="s">
        <v>71</v>
      </c>
      <c r="AB194" s="3">
        <v>234700</v>
      </c>
      <c r="AC194" s="3">
        <v>6922227</v>
      </c>
      <c r="AD194" s="3">
        <v>-514320</v>
      </c>
      <c r="AE194" s="3">
        <v>3537</v>
      </c>
      <c r="AF194" s="3">
        <v>-4805653</v>
      </c>
      <c r="AG194" s="3">
        <v>832262</v>
      </c>
      <c r="AH194" s="3" t="s">
        <v>71</v>
      </c>
      <c r="AI194" s="3">
        <v>424481</v>
      </c>
      <c r="AJ194" s="3" t="s">
        <v>71</v>
      </c>
      <c r="AK194" s="3" t="s">
        <v>71</v>
      </c>
      <c r="AL194" s="3">
        <v>2369196</v>
      </c>
      <c r="AM194" s="3">
        <v>54301</v>
      </c>
      <c r="AN194" s="3">
        <v>732</v>
      </c>
    </row>
    <row r="195" spans="1:40" x14ac:dyDescent="0.25">
      <c r="A195">
        <v>2018</v>
      </c>
      <c r="B195" t="s">
        <v>78</v>
      </c>
      <c r="C195" t="s">
        <v>75</v>
      </c>
      <c r="D195" s="3">
        <v>2305499</v>
      </c>
      <c r="E195" s="3">
        <v>87452</v>
      </c>
      <c r="F195" s="3">
        <v>17884</v>
      </c>
      <c r="G195" s="3">
        <v>826407</v>
      </c>
      <c r="H195" s="3">
        <v>-1151169</v>
      </c>
      <c r="I195" s="3">
        <v>1448105</v>
      </c>
      <c r="J195" s="3">
        <v>-40660782</v>
      </c>
      <c r="K195" s="3">
        <v>5683007</v>
      </c>
      <c r="L195" s="3">
        <v>1100524</v>
      </c>
      <c r="M195" s="3">
        <v>2146759</v>
      </c>
      <c r="N195" s="3">
        <v>15422589</v>
      </c>
      <c r="O195" s="3">
        <v>454640</v>
      </c>
      <c r="P195" s="3">
        <v>6664854</v>
      </c>
      <c r="Q195" s="3"/>
      <c r="R195" s="3">
        <v>76596</v>
      </c>
      <c r="S195" s="3">
        <v>80930001</v>
      </c>
      <c r="T195" s="3">
        <v>4820263</v>
      </c>
      <c r="U195" s="3">
        <v>1509988</v>
      </c>
      <c r="V195" s="3"/>
      <c r="W195" s="3">
        <v>98930576</v>
      </c>
      <c r="X195" s="3">
        <v>121377224</v>
      </c>
      <c r="Y195" s="3">
        <v>440956</v>
      </c>
      <c r="Z195" s="3">
        <v>2919497</v>
      </c>
      <c r="AA195" s="3">
        <v>85408</v>
      </c>
      <c r="AB195" s="3">
        <v>1518804</v>
      </c>
      <c r="AC195" s="3">
        <v>15011017</v>
      </c>
      <c r="AD195" s="3">
        <v>562292</v>
      </c>
      <c r="AE195" s="3">
        <v>124340</v>
      </c>
      <c r="AF195" s="3">
        <v>-835672</v>
      </c>
      <c r="AG195" s="3">
        <v>3472971</v>
      </c>
      <c r="AH195" s="3">
        <v>352</v>
      </c>
      <c r="AI195" s="3">
        <v>1987753</v>
      </c>
      <c r="AJ195" s="3">
        <v>190638</v>
      </c>
      <c r="AK195" s="3">
        <v>1303999</v>
      </c>
      <c r="AL195" s="3">
        <v>807469</v>
      </c>
      <c r="AM195" s="3">
        <v>109002</v>
      </c>
      <c r="AN195" s="3">
        <v>142693</v>
      </c>
    </row>
    <row r="196" spans="1:40" x14ac:dyDescent="0.25">
      <c r="A196">
        <v>2018</v>
      </c>
      <c r="B196" t="s">
        <v>80</v>
      </c>
      <c r="C196" t="s">
        <v>72</v>
      </c>
      <c r="D196" s="3">
        <v>8496632</v>
      </c>
      <c r="E196" s="3">
        <v>1113551</v>
      </c>
      <c r="F196" s="3">
        <v>105001</v>
      </c>
      <c r="G196" s="3">
        <v>4899752</v>
      </c>
      <c r="H196" s="3">
        <v>5305757</v>
      </c>
      <c r="I196" s="3">
        <v>2178469</v>
      </c>
      <c r="J196" s="3">
        <v>400821570</v>
      </c>
      <c r="K196" s="3">
        <v>45043339</v>
      </c>
      <c r="L196" s="3">
        <v>596261</v>
      </c>
      <c r="M196" s="3">
        <v>9448651</v>
      </c>
      <c r="N196" s="3">
        <v>8834765</v>
      </c>
      <c r="O196" s="3">
        <v>7960355</v>
      </c>
      <c r="P196" s="3">
        <v>40087633</v>
      </c>
      <c r="Q196" s="3"/>
      <c r="R196" s="3">
        <v>918992</v>
      </c>
      <c r="S196" s="3">
        <v>212725593</v>
      </c>
      <c r="T196" s="3">
        <v>17188123</v>
      </c>
      <c r="U196" s="3">
        <v>5525531</v>
      </c>
      <c r="V196" s="3"/>
      <c r="W196" s="3">
        <v>174878672</v>
      </c>
      <c r="X196" s="3">
        <v>9905617</v>
      </c>
      <c r="Y196" s="3">
        <v>3797051</v>
      </c>
      <c r="Z196" s="3">
        <v>6385104</v>
      </c>
      <c r="AA196" s="3">
        <v>646730</v>
      </c>
      <c r="AB196" s="3">
        <v>2148573</v>
      </c>
      <c r="AC196" s="3">
        <v>11364687</v>
      </c>
      <c r="AD196" s="3">
        <v>2398250</v>
      </c>
      <c r="AE196" s="3">
        <v>806561</v>
      </c>
      <c r="AF196" s="3">
        <v>8984674</v>
      </c>
      <c r="AG196" s="3">
        <v>13617793</v>
      </c>
      <c r="AH196" s="3">
        <v>3516</v>
      </c>
      <c r="AI196" s="3">
        <v>27238608</v>
      </c>
      <c r="AJ196" s="3">
        <v>1286103</v>
      </c>
      <c r="AK196" s="3">
        <v>11743448</v>
      </c>
      <c r="AL196" s="3">
        <v>7812403</v>
      </c>
      <c r="AM196" s="3">
        <v>2273501</v>
      </c>
      <c r="AN196" s="3">
        <v>464205</v>
      </c>
    </row>
    <row r="197" spans="1:40" x14ac:dyDescent="0.25">
      <c r="A197">
        <v>2018</v>
      </c>
      <c r="B197" t="s">
        <v>80</v>
      </c>
      <c r="C197" t="s">
        <v>73</v>
      </c>
      <c r="D197" s="3">
        <v>11053245</v>
      </c>
      <c r="E197" s="3">
        <v>4634721</v>
      </c>
      <c r="F197" s="3">
        <v>445489</v>
      </c>
      <c r="G197" s="3">
        <v>4486959</v>
      </c>
      <c r="H197" s="3">
        <v>27299210</v>
      </c>
      <c r="I197" s="3">
        <v>869649</v>
      </c>
      <c r="J197" s="3">
        <v>77655923</v>
      </c>
      <c r="K197" s="3">
        <v>8551329</v>
      </c>
      <c r="L197" s="3">
        <v>1517684</v>
      </c>
      <c r="M197" s="3">
        <v>9213992</v>
      </c>
      <c r="N197" s="3">
        <v>19011827</v>
      </c>
      <c r="O197" s="3">
        <v>10579010</v>
      </c>
      <c r="P197" s="3">
        <v>42397406</v>
      </c>
      <c r="Q197" s="3"/>
      <c r="R197" s="3">
        <v>3381052</v>
      </c>
      <c r="S197" s="3">
        <v>26026673</v>
      </c>
      <c r="T197" s="3">
        <v>4302205</v>
      </c>
      <c r="U197" s="3">
        <v>6720581</v>
      </c>
      <c r="V197" s="3"/>
      <c r="W197" s="3">
        <v>43372024</v>
      </c>
      <c r="X197" s="3">
        <v>16181985</v>
      </c>
      <c r="Y197" s="3">
        <v>13150893</v>
      </c>
      <c r="Z197" s="3">
        <v>135568541</v>
      </c>
      <c r="AA197" s="3">
        <v>2779912</v>
      </c>
      <c r="AB197" s="3">
        <v>3874496</v>
      </c>
      <c r="AC197" s="3">
        <v>17275239</v>
      </c>
      <c r="AD197" s="3">
        <v>5118567</v>
      </c>
      <c r="AE197" s="3">
        <v>666418</v>
      </c>
      <c r="AF197" s="3">
        <v>61796070</v>
      </c>
      <c r="AG197" s="3">
        <v>7337916</v>
      </c>
      <c r="AH197" s="3">
        <v>445</v>
      </c>
      <c r="AI197" s="3">
        <v>6690113</v>
      </c>
      <c r="AJ197" s="3">
        <v>309270</v>
      </c>
      <c r="AK197" s="3">
        <v>504315</v>
      </c>
      <c r="AL197" s="3">
        <v>12492763</v>
      </c>
      <c r="AM197" s="3">
        <v>440443</v>
      </c>
      <c r="AN197" s="3">
        <v>291609</v>
      </c>
    </row>
    <row r="198" spans="1:40" x14ac:dyDescent="0.25">
      <c r="A198">
        <v>2018</v>
      </c>
      <c r="B198" t="s">
        <v>80</v>
      </c>
      <c r="C198" t="s">
        <v>76</v>
      </c>
      <c r="D198" s="3" t="s">
        <v>71</v>
      </c>
      <c r="E198" s="3" t="s">
        <v>71</v>
      </c>
      <c r="F198" s="3" t="s">
        <v>71</v>
      </c>
      <c r="G198" s="3" t="s">
        <v>71</v>
      </c>
      <c r="H198" s="3">
        <v>1978</v>
      </c>
      <c r="I198" s="3">
        <v>107</v>
      </c>
      <c r="J198" s="3" t="s">
        <v>71</v>
      </c>
      <c r="K198" s="3" t="s">
        <v>71</v>
      </c>
      <c r="L198" s="3" t="s">
        <v>71</v>
      </c>
      <c r="M198" s="3" t="s">
        <v>71</v>
      </c>
      <c r="N198" s="3">
        <v>822197</v>
      </c>
      <c r="O198" s="3">
        <v>44103</v>
      </c>
      <c r="P198" s="3" t="s">
        <v>71</v>
      </c>
      <c r="Q198" s="3"/>
      <c r="R198" s="3" t="s">
        <v>71</v>
      </c>
      <c r="S198" s="3" t="s">
        <v>71</v>
      </c>
      <c r="T198" s="3" t="s">
        <v>71</v>
      </c>
      <c r="U198" s="3">
        <v>3770</v>
      </c>
      <c r="V198" s="3"/>
      <c r="W198" s="3">
        <v>19</v>
      </c>
      <c r="X198" s="3" t="s">
        <v>71</v>
      </c>
      <c r="Y198" s="3" t="s">
        <v>71</v>
      </c>
      <c r="Z198" s="3">
        <v>781732</v>
      </c>
      <c r="AA198" s="3">
        <v>3580</v>
      </c>
      <c r="AB198" s="3">
        <v>1202</v>
      </c>
      <c r="AC198" s="3">
        <v>7620</v>
      </c>
      <c r="AD198" s="3">
        <v>8</v>
      </c>
      <c r="AE198" s="3" t="s">
        <v>71</v>
      </c>
      <c r="AF198" s="3">
        <v>10</v>
      </c>
      <c r="AG198" s="3" t="s">
        <v>71</v>
      </c>
      <c r="AH198" s="3" t="s">
        <v>71</v>
      </c>
      <c r="AI198" s="3" t="s">
        <v>71</v>
      </c>
      <c r="AJ198" s="3">
        <v>13</v>
      </c>
      <c r="AK198" s="3" t="s">
        <v>71</v>
      </c>
      <c r="AL198" s="3" t="s">
        <v>71</v>
      </c>
      <c r="AM198" s="3" t="s">
        <v>71</v>
      </c>
      <c r="AN198" s="3">
        <v>10</v>
      </c>
    </row>
    <row r="199" spans="1:40" x14ac:dyDescent="0.25">
      <c r="A199">
        <v>2018</v>
      </c>
      <c r="B199" t="s">
        <v>80</v>
      </c>
      <c r="C199" t="s">
        <v>74</v>
      </c>
      <c r="D199" s="3">
        <v>2096834</v>
      </c>
      <c r="E199" s="3">
        <v>370190</v>
      </c>
      <c r="F199" s="3">
        <v>11340</v>
      </c>
      <c r="G199" s="3">
        <v>1466433</v>
      </c>
      <c r="H199" s="3">
        <v>19578145</v>
      </c>
      <c r="I199" s="3">
        <v>535012</v>
      </c>
      <c r="J199" s="3">
        <v>34174557</v>
      </c>
      <c r="K199" s="3">
        <v>14203659</v>
      </c>
      <c r="L199" s="3">
        <v>249806</v>
      </c>
      <c r="M199" s="3">
        <v>8394845</v>
      </c>
      <c r="N199" s="3">
        <v>6071344</v>
      </c>
      <c r="O199" s="3">
        <v>2190985</v>
      </c>
      <c r="P199" s="3">
        <v>31479383</v>
      </c>
      <c r="Q199" s="3"/>
      <c r="R199" s="3">
        <v>1148894</v>
      </c>
      <c r="S199" s="3">
        <v>12941600</v>
      </c>
      <c r="T199" s="3">
        <v>1795158</v>
      </c>
      <c r="U199" s="3">
        <v>400390</v>
      </c>
      <c r="V199" s="3"/>
      <c r="W199" s="3">
        <v>37217041</v>
      </c>
      <c r="X199" s="3">
        <v>733154106</v>
      </c>
      <c r="Y199" s="3">
        <v>4513154</v>
      </c>
      <c r="Z199" s="3">
        <v>1998556</v>
      </c>
      <c r="AA199" s="3">
        <v>138933</v>
      </c>
      <c r="AB199" s="3">
        <v>1356372</v>
      </c>
      <c r="AC199" s="3">
        <v>54612712</v>
      </c>
      <c r="AD199" s="3">
        <v>1974709</v>
      </c>
      <c r="AE199" s="3">
        <v>32355</v>
      </c>
      <c r="AF199" s="3">
        <v>3194946</v>
      </c>
      <c r="AG199" s="3">
        <v>15574261</v>
      </c>
      <c r="AH199" s="3" t="s">
        <v>71</v>
      </c>
      <c r="AI199" s="3">
        <v>3815092</v>
      </c>
      <c r="AJ199" s="3">
        <v>156812</v>
      </c>
      <c r="AK199" s="3">
        <v>536682</v>
      </c>
      <c r="AL199" s="3">
        <v>2525175</v>
      </c>
      <c r="AM199" s="3">
        <v>184712</v>
      </c>
      <c r="AN199" s="3">
        <v>82373</v>
      </c>
    </row>
    <row r="200" spans="1:40" x14ac:dyDescent="0.25">
      <c r="A200">
        <v>2018</v>
      </c>
      <c r="B200" t="s">
        <v>80</v>
      </c>
      <c r="C200" t="s">
        <v>75</v>
      </c>
      <c r="D200" s="3">
        <v>21646711</v>
      </c>
      <c r="E200" s="3">
        <v>6118462</v>
      </c>
      <c r="F200" s="3">
        <v>561830</v>
      </c>
      <c r="G200" s="3">
        <v>10853144</v>
      </c>
      <c r="H200" s="3">
        <v>52185090</v>
      </c>
      <c r="I200" s="3">
        <v>3583237</v>
      </c>
      <c r="J200" s="3">
        <v>512652050</v>
      </c>
      <c r="K200" s="3">
        <v>67798327</v>
      </c>
      <c r="L200" s="3">
        <v>2363751</v>
      </c>
      <c r="M200" s="3">
        <v>27057488</v>
      </c>
      <c r="N200" s="3">
        <v>34740133</v>
      </c>
      <c r="O200" s="3">
        <v>20774453</v>
      </c>
      <c r="P200" s="3">
        <v>113964423</v>
      </c>
      <c r="Q200" s="3"/>
      <c r="R200" s="3">
        <v>5448939</v>
      </c>
      <c r="S200" s="3">
        <v>251693866</v>
      </c>
      <c r="T200" s="3">
        <v>23285486</v>
      </c>
      <c r="U200" s="3">
        <v>12650272</v>
      </c>
      <c r="V200" s="3"/>
      <c r="W200" s="3">
        <v>255467755</v>
      </c>
      <c r="X200" s="3">
        <v>759241707</v>
      </c>
      <c r="Y200" s="3">
        <v>21461098</v>
      </c>
      <c r="Z200" s="3">
        <v>144733933</v>
      </c>
      <c r="AA200" s="3">
        <v>3569155</v>
      </c>
      <c r="AB200" s="3">
        <v>7380643</v>
      </c>
      <c r="AC200" s="3">
        <v>83260258</v>
      </c>
      <c r="AD200" s="3">
        <v>9491534</v>
      </c>
      <c r="AE200" s="3">
        <v>1505333</v>
      </c>
      <c r="AF200" s="3">
        <v>73975701</v>
      </c>
      <c r="AG200" s="3">
        <v>36529970</v>
      </c>
      <c r="AH200" s="3">
        <v>3961</v>
      </c>
      <c r="AI200" s="3">
        <v>37743813</v>
      </c>
      <c r="AJ200" s="3">
        <v>1752198</v>
      </c>
      <c r="AK200" s="3">
        <v>12784445</v>
      </c>
      <c r="AL200" s="3">
        <v>22830340</v>
      </c>
      <c r="AM200" s="3">
        <v>2898656</v>
      </c>
      <c r="AN200" s="3">
        <v>838197</v>
      </c>
    </row>
    <row r="201" spans="1:40" x14ac:dyDescent="0.25">
      <c r="A201">
        <v>2018</v>
      </c>
      <c r="B201" t="s">
        <v>79</v>
      </c>
      <c r="C201" t="s">
        <v>72</v>
      </c>
      <c r="D201" s="3">
        <v>8283178</v>
      </c>
      <c r="E201" s="3">
        <v>1113551</v>
      </c>
      <c r="F201" s="3">
        <v>104973</v>
      </c>
      <c r="G201" s="3">
        <v>4899711</v>
      </c>
      <c r="H201" s="3">
        <v>5269199</v>
      </c>
      <c r="I201" s="3">
        <v>2164294</v>
      </c>
      <c r="J201" s="3">
        <v>384261160</v>
      </c>
      <c r="K201" s="3">
        <v>43568947</v>
      </c>
      <c r="L201" s="3">
        <v>596261</v>
      </c>
      <c r="M201" s="3">
        <v>9385633</v>
      </c>
      <c r="N201" s="3">
        <v>8697410</v>
      </c>
      <c r="O201" s="3">
        <v>7859674</v>
      </c>
      <c r="P201" s="3">
        <v>36917588</v>
      </c>
      <c r="Q201" s="3"/>
      <c r="R201" s="3">
        <v>910484</v>
      </c>
      <c r="S201" s="3">
        <v>209692410</v>
      </c>
      <c r="T201" s="3">
        <v>17134977</v>
      </c>
      <c r="U201" s="3">
        <v>5501701</v>
      </c>
      <c r="V201" s="3"/>
      <c r="W201" s="3">
        <v>174666612</v>
      </c>
      <c r="X201" s="3">
        <v>9805535</v>
      </c>
      <c r="Y201" s="3">
        <v>3672639</v>
      </c>
      <c r="Z201" s="3">
        <v>6377941</v>
      </c>
      <c r="AA201" s="3">
        <v>635841</v>
      </c>
      <c r="AB201" s="3">
        <v>2142622</v>
      </c>
      <c r="AC201" s="3">
        <v>11363432</v>
      </c>
      <c r="AD201" s="3">
        <v>2376681</v>
      </c>
      <c r="AE201" s="3">
        <v>692470</v>
      </c>
      <c r="AF201" s="3">
        <v>8825096</v>
      </c>
      <c r="AG201" s="3">
        <v>12788245</v>
      </c>
      <c r="AH201" s="3">
        <v>3516</v>
      </c>
      <c r="AI201" s="3">
        <v>27040139</v>
      </c>
      <c r="AJ201" s="3">
        <v>1283511</v>
      </c>
      <c r="AK201" s="3">
        <v>11487916</v>
      </c>
      <c r="AL201" s="3">
        <v>7812403</v>
      </c>
      <c r="AM201" s="3">
        <v>2270384</v>
      </c>
      <c r="AN201" s="3">
        <v>464205</v>
      </c>
    </row>
    <row r="202" spans="1:40" x14ac:dyDescent="0.25">
      <c r="A202">
        <v>2018</v>
      </c>
      <c r="B202" t="s">
        <v>79</v>
      </c>
      <c r="C202" t="s">
        <v>73</v>
      </c>
      <c r="D202" s="3">
        <v>11053245</v>
      </c>
      <c r="E202" s="3">
        <v>4634721</v>
      </c>
      <c r="F202" s="3">
        <v>445489</v>
      </c>
      <c r="G202" s="3">
        <v>4476959</v>
      </c>
      <c r="H202" s="3">
        <v>27299210</v>
      </c>
      <c r="I202" s="3">
        <v>869649</v>
      </c>
      <c r="J202" s="3">
        <v>77456135</v>
      </c>
      <c r="K202" s="3">
        <v>8537930</v>
      </c>
      <c r="L202" s="3">
        <v>1517684</v>
      </c>
      <c r="M202" s="3">
        <v>9213992</v>
      </c>
      <c r="N202" s="3">
        <v>19001827</v>
      </c>
      <c r="O202" s="3">
        <v>10545004</v>
      </c>
      <c r="P202" s="3">
        <v>42347406</v>
      </c>
      <c r="Q202" s="3"/>
      <c r="R202" s="3">
        <v>3381052</v>
      </c>
      <c r="S202" s="3">
        <v>26022973</v>
      </c>
      <c r="T202" s="3">
        <v>4302155</v>
      </c>
      <c r="U202" s="3">
        <v>6720581</v>
      </c>
      <c r="V202" s="3"/>
      <c r="W202" s="3">
        <v>43372024</v>
      </c>
      <c r="X202" s="3">
        <v>15701882</v>
      </c>
      <c r="Y202" s="3">
        <v>13150893</v>
      </c>
      <c r="Z202" s="3">
        <v>135514952</v>
      </c>
      <c r="AA202" s="3">
        <v>2747912</v>
      </c>
      <c r="AB202" s="3">
        <v>3874496</v>
      </c>
      <c r="AC202" s="3">
        <v>17275239</v>
      </c>
      <c r="AD202" s="3">
        <v>5051821</v>
      </c>
      <c r="AE202" s="3">
        <v>666418</v>
      </c>
      <c r="AF202" s="3">
        <v>61771292</v>
      </c>
      <c r="AG202" s="3">
        <v>7240973</v>
      </c>
      <c r="AH202" s="3">
        <v>445</v>
      </c>
      <c r="AI202" s="3">
        <v>6690113</v>
      </c>
      <c r="AJ202" s="3">
        <v>309270</v>
      </c>
      <c r="AK202" s="3">
        <v>504315</v>
      </c>
      <c r="AL202" s="3">
        <v>12492763</v>
      </c>
      <c r="AM202" s="3">
        <v>440443</v>
      </c>
      <c r="AN202" s="3">
        <v>291609</v>
      </c>
    </row>
    <row r="203" spans="1:40" x14ac:dyDescent="0.25">
      <c r="A203">
        <v>2018</v>
      </c>
      <c r="B203" t="s">
        <v>79</v>
      </c>
      <c r="C203" t="s">
        <v>76</v>
      </c>
      <c r="D203" s="3" t="s">
        <v>71</v>
      </c>
      <c r="E203" s="3" t="s">
        <v>71</v>
      </c>
      <c r="F203" s="3" t="s">
        <v>71</v>
      </c>
      <c r="G203" s="3" t="s">
        <v>71</v>
      </c>
      <c r="H203" s="3">
        <v>1978</v>
      </c>
      <c r="I203" s="3">
        <v>107</v>
      </c>
      <c r="J203" s="3" t="s">
        <v>71</v>
      </c>
      <c r="K203" s="3" t="s">
        <v>71</v>
      </c>
      <c r="L203" s="3" t="s">
        <v>71</v>
      </c>
      <c r="M203" s="3" t="s">
        <v>71</v>
      </c>
      <c r="N203" s="3">
        <v>822197</v>
      </c>
      <c r="O203" s="3">
        <v>44103</v>
      </c>
      <c r="P203" s="3" t="s">
        <v>71</v>
      </c>
      <c r="Q203" s="3"/>
      <c r="R203" s="3" t="s">
        <v>71</v>
      </c>
      <c r="S203" s="3" t="s">
        <v>71</v>
      </c>
      <c r="T203" s="3" t="s">
        <v>71</v>
      </c>
      <c r="U203" s="3">
        <v>3770</v>
      </c>
      <c r="V203" s="3"/>
      <c r="W203" s="3">
        <v>19</v>
      </c>
      <c r="X203" s="3" t="s">
        <v>71</v>
      </c>
      <c r="Y203" s="3" t="s">
        <v>71</v>
      </c>
      <c r="Z203" s="3">
        <v>781732</v>
      </c>
      <c r="AA203" s="3">
        <v>3580</v>
      </c>
      <c r="AB203" s="3">
        <v>1202</v>
      </c>
      <c r="AC203" s="3">
        <v>7620</v>
      </c>
      <c r="AD203" s="3">
        <v>8</v>
      </c>
      <c r="AE203" s="3" t="s">
        <v>71</v>
      </c>
      <c r="AF203" s="3">
        <v>10</v>
      </c>
      <c r="AG203" s="3" t="s">
        <v>71</v>
      </c>
      <c r="AH203" s="3" t="s">
        <v>71</v>
      </c>
      <c r="AI203" s="3" t="s">
        <v>71</v>
      </c>
      <c r="AJ203" s="3">
        <v>13</v>
      </c>
      <c r="AK203" s="3" t="s">
        <v>71</v>
      </c>
      <c r="AL203" s="3" t="s">
        <v>71</v>
      </c>
      <c r="AM203" s="3" t="s">
        <v>71</v>
      </c>
      <c r="AN203" s="3">
        <v>10</v>
      </c>
    </row>
    <row r="204" spans="1:40" x14ac:dyDescent="0.25">
      <c r="A204">
        <v>2018</v>
      </c>
      <c r="B204" t="s">
        <v>79</v>
      </c>
      <c r="C204" t="s">
        <v>74</v>
      </c>
      <c r="D204" s="3">
        <v>2096834</v>
      </c>
      <c r="E204" s="3">
        <v>370190</v>
      </c>
      <c r="F204" s="3">
        <v>11340</v>
      </c>
      <c r="G204" s="3">
        <v>1466433</v>
      </c>
      <c r="H204" s="3">
        <v>19578145</v>
      </c>
      <c r="I204" s="3">
        <v>535012</v>
      </c>
      <c r="J204" s="3">
        <v>34068404</v>
      </c>
      <c r="K204" s="3">
        <v>14174110</v>
      </c>
      <c r="L204" s="3">
        <v>249806</v>
      </c>
      <c r="M204" s="3">
        <v>8394845</v>
      </c>
      <c r="N204" s="3">
        <v>6012099</v>
      </c>
      <c r="O204" s="3">
        <v>2144985</v>
      </c>
      <c r="P204" s="3">
        <v>31479204</v>
      </c>
      <c r="Q204" s="3"/>
      <c r="R204" s="3">
        <v>1148894</v>
      </c>
      <c r="S204" s="3">
        <v>12940999</v>
      </c>
      <c r="T204" s="3">
        <v>1791000</v>
      </c>
      <c r="U204" s="3">
        <v>391739</v>
      </c>
      <c r="V204" s="3"/>
      <c r="W204" s="3">
        <v>37181618</v>
      </c>
      <c r="X204" s="3">
        <v>726656682</v>
      </c>
      <c r="Y204" s="3">
        <v>4513154</v>
      </c>
      <c r="Z204" s="3">
        <v>1907956</v>
      </c>
      <c r="AA204" s="3">
        <v>138933</v>
      </c>
      <c r="AB204" s="3">
        <v>1356372</v>
      </c>
      <c r="AC204" s="3">
        <v>54612712</v>
      </c>
      <c r="AD204" s="3">
        <v>1974709</v>
      </c>
      <c r="AE204" s="3">
        <v>32355</v>
      </c>
      <c r="AF204" s="3">
        <v>3149148</v>
      </c>
      <c r="AG204" s="3">
        <v>15569261</v>
      </c>
      <c r="AH204" s="3" t="s">
        <v>71</v>
      </c>
      <c r="AI204" s="3">
        <v>3815092</v>
      </c>
      <c r="AJ204" s="3">
        <v>156812</v>
      </c>
      <c r="AK204" s="3">
        <v>536682</v>
      </c>
      <c r="AL204" s="3">
        <v>2525175</v>
      </c>
      <c r="AM204" s="3">
        <v>184712</v>
      </c>
      <c r="AN204" s="3">
        <v>82373</v>
      </c>
    </row>
    <row r="205" spans="1:40" x14ac:dyDescent="0.25">
      <c r="A205">
        <v>2018</v>
      </c>
      <c r="B205" t="s">
        <v>79</v>
      </c>
      <c r="C205" t="s">
        <v>75</v>
      </c>
      <c r="D205" s="3">
        <v>21433257</v>
      </c>
      <c r="E205" s="3">
        <v>6118462</v>
      </c>
      <c r="F205" s="3">
        <v>561802</v>
      </c>
      <c r="G205" s="3">
        <v>10843104</v>
      </c>
      <c r="H205" s="3">
        <v>52148532</v>
      </c>
      <c r="I205" s="3">
        <v>3569062</v>
      </c>
      <c r="J205" s="3">
        <v>495785699</v>
      </c>
      <c r="K205" s="3">
        <v>66280988</v>
      </c>
      <c r="L205" s="3">
        <v>2363751</v>
      </c>
      <c r="M205" s="3">
        <v>26994470</v>
      </c>
      <c r="N205" s="3">
        <v>34533533</v>
      </c>
      <c r="O205" s="3">
        <v>20593766</v>
      </c>
      <c r="P205" s="3">
        <v>110744199</v>
      </c>
      <c r="Q205" s="3"/>
      <c r="R205" s="3">
        <v>5440430</v>
      </c>
      <c r="S205" s="3">
        <v>248656383</v>
      </c>
      <c r="T205" s="3">
        <v>23228132</v>
      </c>
      <c r="U205" s="3">
        <v>12617791</v>
      </c>
      <c r="V205" s="3"/>
      <c r="W205" s="3">
        <v>255220273</v>
      </c>
      <c r="X205" s="3">
        <v>752164100</v>
      </c>
      <c r="Y205" s="3">
        <v>21336686</v>
      </c>
      <c r="Z205" s="3">
        <v>144582581</v>
      </c>
      <c r="AA205" s="3">
        <v>3526266</v>
      </c>
      <c r="AB205" s="3">
        <v>7374693</v>
      </c>
      <c r="AC205" s="3">
        <v>83259003</v>
      </c>
      <c r="AD205" s="3">
        <v>9403219</v>
      </c>
      <c r="AE205" s="3">
        <v>1391243</v>
      </c>
      <c r="AF205" s="3">
        <v>73745547</v>
      </c>
      <c r="AG205" s="3">
        <v>35598479</v>
      </c>
      <c r="AH205" s="3">
        <v>3961</v>
      </c>
      <c r="AI205" s="3">
        <v>37545343</v>
      </c>
      <c r="AJ205" s="3">
        <v>1749606</v>
      </c>
      <c r="AK205" s="3">
        <v>12528913</v>
      </c>
      <c r="AL205" s="3">
        <v>22830340</v>
      </c>
      <c r="AM205" s="3">
        <v>2895538</v>
      </c>
      <c r="AN205" s="3">
        <v>838197</v>
      </c>
    </row>
    <row r="206" spans="1:40" x14ac:dyDescent="0.25">
      <c r="A206">
        <v>2018</v>
      </c>
      <c r="B206" t="s">
        <v>81</v>
      </c>
      <c r="C206" t="s">
        <v>72</v>
      </c>
      <c r="D206" s="3">
        <v>7187111</v>
      </c>
      <c r="E206" s="3">
        <v>1080110</v>
      </c>
      <c r="F206" s="3">
        <v>104837</v>
      </c>
      <c r="G206" s="3">
        <v>4842013</v>
      </c>
      <c r="H206" s="3">
        <v>5239517</v>
      </c>
      <c r="I206" s="3">
        <v>2146220</v>
      </c>
      <c r="J206" s="3">
        <v>379856082</v>
      </c>
      <c r="K206" s="3">
        <v>43251884</v>
      </c>
      <c r="L206" s="3">
        <v>595967</v>
      </c>
      <c r="M206" s="3">
        <v>9354572</v>
      </c>
      <c r="N206" s="3">
        <v>8599165</v>
      </c>
      <c r="O206" s="3">
        <v>7852724</v>
      </c>
      <c r="P206" s="3">
        <v>36590220</v>
      </c>
      <c r="Q206" s="3"/>
      <c r="R206" s="3">
        <v>904498</v>
      </c>
      <c r="S206" s="3">
        <v>209567525</v>
      </c>
      <c r="T206" s="3">
        <v>16690473</v>
      </c>
      <c r="U206" s="3">
        <v>5287881</v>
      </c>
      <c r="V206" s="3"/>
      <c r="W206" s="3">
        <v>174294080</v>
      </c>
      <c r="X206" s="3">
        <v>9668313</v>
      </c>
      <c r="Y206" s="3">
        <v>3600609</v>
      </c>
      <c r="Z206" s="3">
        <v>6297793</v>
      </c>
      <c r="AA206" s="3">
        <v>612190</v>
      </c>
      <c r="AB206" s="3">
        <v>2127333</v>
      </c>
      <c r="AC206" s="3">
        <v>11325937</v>
      </c>
      <c r="AD206" s="3">
        <v>2360970</v>
      </c>
      <c r="AE206" s="3">
        <v>675246</v>
      </c>
      <c r="AF206" s="3">
        <v>8685965</v>
      </c>
      <c r="AG206" s="3">
        <v>12456876</v>
      </c>
      <c r="AH206" s="3">
        <v>3423</v>
      </c>
      <c r="AI206" s="3">
        <v>26995192</v>
      </c>
      <c r="AJ206" s="3">
        <v>1283312</v>
      </c>
      <c r="AK206" s="3">
        <v>11017910</v>
      </c>
      <c r="AL206" s="3">
        <v>7450230</v>
      </c>
      <c r="AM206" s="3">
        <v>2270176</v>
      </c>
      <c r="AN206" s="3">
        <v>462165</v>
      </c>
    </row>
    <row r="207" spans="1:40" x14ac:dyDescent="0.25">
      <c r="A207">
        <v>2018</v>
      </c>
      <c r="B207" t="s">
        <v>81</v>
      </c>
      <c r="C207" t="s">
        <v>73</v>
      </c>
      <c r="D207" s="3">
        <v>9280641</v>
      </c>
      <c r="E207" s="3">
        <v>3993778</v>
      </c>
      <c r="F207" s="3">
        <v>442255</v>
      </c>
      <c r="G207" s="3">
        <v>3540269</v>
      </c>
      <c r="H207" s="3">
        <v>24556545</v>
      </c>
      <c r="I207" s="3">
        <v>754370</v>
      </c>
      <c r="J207" s="3">
        <v>68961805</v>
      </c>
      <c r="K207" s="3">
        <v>8275684</v>
      </c>
      <c r="L207" s="3">
        <v>1035529</v>
      </c>
      <c r="M207" s="3">
        <v>8590608</v>
      </c>
      <c r="N207" s="3">
        <v>18140491</v>
      </c>
      <c r="O207" s="3">
        <v>9595305</v>
      </c>
      <c r="P207" s="3">
        <v>38738275</v>
      </c>
      <c r="Q207" s="3"/>
      <c r="R207" s="3">
        <v>2692249</v>
      </c>
      <c r="S207" s="3">
        <v>24085827</v>
      </c>
      <c r="T207" s="3">
        <v>3554613</v>
      </c>
      <c r="U207" s="3">
        <v>6448837</v>
      </c>
      <c r="V207" s="3"/>
      <c r="W207" s="3">
        <v>40913604</v>
      </c>
      <c r="X207" s="3">
        <v>15149122</v>
      </c>
      <c r="Y207" s="3">
        <v>12981937</v>
      </c>
      <c r="Z207" s="3">
        <v>130091235</v>
      </c>
      <c r="AA207" s="3">
        <v>2515401</v>
      </c>
      <c r="AB207" s="3">
        <v>3101014</v>
      </c>
      <c r="AC207" s="3">
        <v>16114333</v>
      </c>
      <c r="AD207" s="3">
        <v>4080592</v>
      </c>
      <c r="AE207" s="3">
        <v>646950</v>
      </c>
      <c r="AF207" s="3">
        <v>39033513</v>
      </c>
      <c r="AG207" s="3">
        <v>7030207</v>
      </c>
      <c r="AH207" s="3">
        <v>286</v>
      </c>
      <c r="AI207" s="3">
        <v>4962300</v>
      </c>
      <c r="AJ207" s="3">
        <v>304063</v>
      </c>
      <c r="AK207" s="3">
        <v>759322</v>
      </c>
      <c r="AL207" s="3">
        <v>10489277</v>
      </c>
      <c r="AM207" s="3">
        <v>371307</v>
      </c>
      <c r="AN207" s="3">
        <v>272148</v>
      </c>
    </row>
    <row r="208" spans="1:40" x14ac:dyDescent="0.25">
      <c r="A208">
        <v>2018</v>
      </c>
      <c r="B208" t="s">
        <v>81</v>
      </c>
      <c r="C208" t="s">
        <v>76</v>
      </c>
      <c r="D208" s="3" t="s">
        <v>71</v>
      </c>
      <c r="E208" s="3" t="s">
        <v>71</v>
      </c>
      <c r="F208" s="3" t="s">
        <v>71</v>
      </c>
      <c r="G208" s="3" t="s">
        <v>71</v>
      </c>
      <c r="H208" s="3">
        <v>961</v>
      </c>
      <c r="I208" s="3">
        <v>27</v>
      </c>
      <c r="J208" s="3" t="s">
        <v>71</v>
      </c>
      <c r="K208" s="3" t="s">
        <v>71</v>
      </c>
      <c r="L208" s="3" t="s">
        <v>71</v>
      </c>
      <c r="M208" s="3" t="s">
        <v>71</v>
      </c>
      <c r="N208" s="3">
        <v>701928</v>
      </c>
      <c r="O208" s="3">
        <v>41795</v>
      </c>
      <c r="P208" s="3" t="s">
        <v>71</v>
      </c>
      <c r="Q208" s="3"/>
      <c r="R208" s="3" t="s">
        <v>71</v>
      </c>
      <c r="S208" s="3" t="s">
        <v>71</v>
      </c>
      <c r="T208" s="3" t="s">
        <v>71</v>
      </c>
      <c r="U208" s="3">
        <v>2623</v>
      </c>
      <c r="V208" s="3"/>
      <c r="W208" s="3" t="s">
        <v>71</v>
      </c>
      <c r="X208" s="3" t="s">
        <v>71</v>
      </c>
      <c r="Y208" s="3" t="s">
        <v>71</v>
      </c>
      <c r="Z208" s="3">
        <v>777420</v>
      </c>
      <c r="AA208" s="3">
        <v>3561</v>
      </c>
      <c r="AB208" s="3">
        <v>1202</v>
      </c>
      <c r="AC208" s="3">
        <v>6597</v>
      </c>
      <c r="AD208" s="3">
        <v>2</v>
      </c>
      <c r="AE208" s="3" t="s">
        <v>71</v>
      </c>
      <c r="AF208" s="3">
        <v>1</v>
      </c>
      <c r="AG208" s="3" t="s">
        <v>71</v>
      </c>
      <c r="AH208" s="3" t="s">
        <v>71</v>
      </c>
      <c r="AI208" s="3" t="s">
        <v>71</v>
      </c>
      <c r="AJ208" s="3">
        <v>9</v>
      </c>
      <c r="AK208" s="3" t="s">
        <v>71</v>
      </c>
      <c r="AL208" s="3" t="s">
        <v>71</v>
      </c>
      <c r="AM208" s="3" t="s">
        <v>71</v>
      </c>
      <c r="AN208" s="3">
        <v>10</v>
      </c>
    </row>
    <row r="209" spans="1:40" x14ac:dyDescent="0.25">
      <c r="A209">
        <v>2018</v>
      </c>
      <c r="B209" t="s">
        <v>81</v>
      </c>
      <c r="C209" t="s">
        <v>74</v>
      </c>
      <c r="D209" s="3">
        <v>1811950</v>
      </c>
      <c r="E209" s="3">
        <v>170228</v>
      </c>
      <c r="F209" s="3">
        <v>11084</v>
      </c>
      <c r="G209" s="3">
        <v>1214654</v>
      </c>
      <c r="H209" s="3">
        <v>14602129</v>
      </c>
      <c r="I209" s="3">
        <v>382660</v>
      </c>
      <c r="J209" s="3">
        <v>22969817</v>
      </c>
      <c r="K209" s="3">
        <v>13469235</v>
      </c>
      <c r="L209" s="3">
        <v>164312</v>
      </c>
      <c r="M209" s="3">
        <v>7763339</v>
      </c>
      <c r="N209" s="3">
        <v>5523395</v>
      </c>
      <c r="O209" s="3">
        <v>1414019</v>
      </c>
      <c r="P209" s="3">
        <v>29193173</v>
      </c>
      <c r="Q209" s="3"/>
      <c r="R209" s="3">
        <v>946611</v>
      </c>
      <c r="S209" s="3">
        <v>10593712</v>
      </c>
      <c r="T209" s="3">
        <v>1407469</v>
      </c>
      <c r="U209" s="3">
        <v>362243</v>
      </c>
      <c r="V209" s="3"/>
      <c r="W209" s="3">
        <v>24286251</v>
      </c>
      <c r="X209" s="3">
        <v>671439018</v>
      </c>
      <c r="Y209" s="3">
        <v>3869730</v>
      </c>
      <c r="Z209" s="3">
        <v>1759372</v>
      </c>
      <c r="AA209" s="3">
        <v>128074</v>
      </c>
      <c r="AB209" s="3">
        <v>1035558</v>
      </c>
      <c r="AC209" s="3">
        <v>47446986</v>
      </c>
      <c r="AD209" s="3">
        <v>520611</v>
      </c>
      <c r="AE209" s="3">
        <v>24268</v>
      </c>
      <c r="AF209" s="3">
        <v>2335756</v>
      </c>
      <c r="AG209" s="3">
        <v>14580088</v>
      </c>
      <c r="AH209" s="3" t="s">
        <v>71</v>
      </c>
      <c r="AI209" s="3">
        <v>3370509</v>
      </c>
      <c r="AJ209" s="3">
        <v>155981</v>
      </c>
      <c r="AK209" s="3">
        <v>470090</v>
      </c>
      <c r="AL209" s="3">
        <v>1742742</v>
      </c>
      <c r="AM209" s="3">
        <v>159278</v>
      </c>
      <c r="AN209" s="3">
        <v>79194</v>
      </c>
    </row>
    <row r="210" spans="1:40" x14ac:dyDescent="0.25">
      <c r="A210">
        <v>2018</v>
      </c>
      <c r="B210" t="s">
        <v>81</v>
      </c>
      <c r="C210" t="s">
        <v>75</v>
      </c>
      <c r="D210" s="3">
        <v>18279703</v>
      </c>
      <c r="E210" s="3">
        <v>5244116</v>
      </c>
      <c r="F210" s="3">
        <v>558176</v>
      </c>
      <c r="G210" s="3">
        <v>9596936</v>
      </c>
      <c r="H210" s="3">
        <v>44399153</v>
      </c>
      <c r="I210" s="3">
        <v>3283278</v>
      </c>
      <c r="J210" s="3">
        <v>471787704</v>
      </c>
      <c r="K210" s="3">
        <v>64996803</v>
      </c>
      <c r="L210" s="3">
        <v>1795808</v>
      </c>
      <c r="M210" s="3">
        <v>25708518</v>
      </c>
      <c r="N210" s="3">
        <v>32964979</v>
      </c>
      <c r="O210" s="3">
        <v>18903843</v>
      </c>
      <c r="P210" s="3">
        <v>104521668</v>
      </c>
      <c r="Q210" s="3"/>
      <c r="R210" s="3">
        <v>4543358</v>
      </c>
      <c r="S210" s="3">
        <v>244247064</v>
      </c>
      <c r="T210" s="3">
        <v>21652555</v>
      </c>
      <c r="U210" s="3">
        <v>12101584</v>
      </c>
      <c r="V210" s="3"/>
      <c r="W210" s="3">
        <v>239493936</v>
      </c>
      <c r="X210" s="3">
        <v>696256453</v>
      </c>
      <c r="Y210" s="3">
        <v>20452276</v>
      </c>
      <c r="Z210" s="3">
        <v>138925820</v>
      </c>
      <c r="AA210" s="3">
        <v>3259226</v>
      </c>
      <c r="AB210" s="3">
        <v>6265107</v>
      </c>
      <c r="AC210" s="3">
        <v>74893853</v>
      </c>
      <c r="AD210" s="3">
        <v>6962175</v>
      </c>
      <c r="AE210" s="3">
        <v>1346464</v>
      </c>
      <c r="AF210" s="3">
        <v>50055235</v>
      </c>
      <c r="AG210" s="3">
        <v>34067171</v>
      </c>
      <c r="AH210" s="3">
        <v>3709</v>
      </c>
      <c r="AI210" s="3">
        <v>35328001</v>
      </c>
      <c r="AJ210" s="3">
        <v>1743365</v>
      </c>
      <c r="AK210" s="3">
        <v>12247322</v>
      </c>
      <c r="AL210" s="3">
        <v>19682249</v>
      </c>
      <c r="AM210" s="3">
        <v>2800762</v>
      </c>
      <c r="AN210" s="3">
        <v>813517</v>
      </c>
    </row>
    <row r="211" spans="1:40" x14ac:dyDescent="0.25">
      <c r="A211">
        <v>2018</v>
      </c>
      <c r="B211" t="s">
        <v>82</v>
      </c>
      <c r="C211" t="s">
        <v>72</v>
      </c>
      <c r="D211" s="3">
        <v>1096067</v>
      </c>
      <c r="E211" s="3">
        <v>33441</v>
      </c>
      <c r="F211" s="3">
        <v>136</v>
      </c>
      <c r="G211" s="3">
        <v>57699</v>
      </c>
      <c r="H211" s="3">
        <v>29682</v>
      </c>
      <c r="I211" s="3">
        <v>18074</v>
      </c>
      <c r="J211" s="3">
        <v>4405078</v>
      </c>
      <c r="K211" s="3">
        <v>317063</v>
      </c>
      <c r="L211" s="3">
        <v>294</v>
      </c>
      <c r="M211" s="3">
        <v>31061</v>
      </c>
      <c r="N211" s="3">
        <v>98245</v>
      </c>
      <c r="O211" s="3">
        <v>6950</v>
      </c>
      <c r="P211" s="3">
        <v>327368</v>
      </c>
      <c r="Q211" s="3"/>
      <c r="R211" s="3">
        <v>5986</v>
      </c>
      <c r="S211" s="3">
        <v>124885</v>
      </c>
      <c r="T211" s="3">
        <v>444505</v>
      </c>
      <c r="U211" s="3">
        <v>213820</v>
      </c>
      <c r="V211" s="3"/>
      <c r="W211" s="3">
        <v>372532</v>
      </c>
      <c r="X211" s="3">
        <v>137222</v>
      </c>
      <c r="Y211" s="3">
        <v>72029</v>
      </c>
      <c r="Z211" s="3">
        <v>80148</v>
      </c>
      <c r="AA211" s="3">
        <v>23651</v>
      </c>
      <c r="AB211" s="3">
        <v>15289</v>
      </c>
      <c r="AC211" s="3">
        <v>37495</v>
      </c>
      <c r="AD211" s="3">
        <v>15711</v>
      </c>
      <c r="AE211" s="3">
        <v>17224</v>
      </c>
      <c r="AF211" s="3">
        <v>139131</v>
      </c>
      <c r="AG211" s="3">
        <v>331369</v>
      </c>
      <c r="AH211" s="3">
        <v>93</v>
      </c>
      <c r="AI211" s="3">
        <v>44947</v>
      </c>
      <c r="AJ211" s="3">
        <v>199</v>
      </c>
      <c r="AK211" s="3">
        <v>470005</v>
      </c>
      <c r="AL211" s="3">
        <v>362173</v>
      </c>
      <c r="AM211" s="3">
        <v>207</v>
      </c>
      <c r="AN211" s="3">
        <v>2040</v>
      </c>
    </row>
    <row r="212" spans="1:40" x14ac:dyDescent="0.25">
      <c r="A212">
        <v>2018</v>
      </c>
      <c r="B212" t="s">
        <v>82</v>
      </c>
      <c r="C212" t="s">
        <v>73</v>
      </c>
      <c r="D212" s="3">
        <v>1772604</v>
      </c>
      <c r="E212" s="3">
        <v>640943</v>
      </c>
      <c r="F212" s="3">
        <v>3234</v>
      </c>
      <c r="G212" s="3">
        <v>936690</v>
      </c>
      <c r="H212" s="3">
        <v>2742665</v>
      </c>
      <c r="I212" s="3">
        <v>115279</v>
      </c>
      <c r="J212" s="3">
        <v>8494330</v>
      </c>
      <c r="K212" s="3">
        <v>262246</v>
      </c>
      <c r="L212" s="3">
        <v>482155</v>
      </c>
      <c r="M212" s="3">
        <v>623385</v>
      </c>
      <c r="N212" s="3">
        <v>861336</v>
      </c>
      <c r="O212" s="3">
        <v>949699</v>
      </c>
      <c r="P212" s="3">
        <v>3609131</v>
      </c>
      <c r="Q212" s="3"/>
      <c r="R212" s="3">
        <v>688803</v>
      </c>
      <c r="S212" s="3">
        <v>1937146</v>
      </c>
      <c r="T212" s="3">
        <v>747542</v>
      </c>
      <c r="U212" s="3">
        <v>271744</v>
      </c>
      <c r="V212" s="3"/>
      <c r="W212" s="3">
        <v>2458420</v>
      </c>
      <c r="X212" s="3">
        <v>552760</v>
      </c>
      <c r="Y212" s="3">
        <v>168956</v>
      </c>
      <c r="Z212" s="3">
        <v>5423717</v>
      </c>
      <c r="AA212" s="3">
        <v>232511</v>
      </c>
      <c r="AB212" s="3">
        <v>773482</v>
      </c>
      <c r="AC212" s="3">
        <v>1160906</v>
      </c>
      <c r="AD212" s="3">
        <v>971229</v>
      </c>
      <c r="AE212" s="3">
        <v>19468</v>
      </c>
      <c r="AF212" s="3">
        <v>22737779</v>
      </c>
      <c r="AG212" s="3">
        <v>210766</v>
      </c>
      <c r="AH212" s="3">
        <v>159</v>
      </c>
      <c r="AI212" s="3">
        <v>1727813</v>
      </c>
      <c r="AJ212" s="3">
        <v>5207</v>
      </c>
      <c r="AK212" s="3">
        <v>-255007</v>
      </c>
      <c r="AL212" s="3">
        <v>2003485</v>
      </c>
      <c r="AM212" s="3">
        <v>69136</v>
      </c>
      <c r="AN212" s="3">
        <v>19461</v>
      </c>
    </row>
    <row r="213" spans="1:40" x14ac:dyDescent="0.25">
      <c r="A213">
        <v>2018</v>
      </c>
      <c r="B213" t="s">
        <v>82</v>
      </c>
      <c r="C213" t="s">
        <v>76</v>
      </c>
      <c r="D213" s="3" t="s">
        <v>71</v>
      </c>
      <c r="E213" s="3" t="s">
        <v>71</v>
      </c>
      <c r="F213" s="3" t="s">
        <v>71</v>
      </c>
      <c r="G213" s="3" t="s">
        <v>71</v>
      </c>
      <c r="H213" s="3">
        <v>1017</v>
      </c>
      <c r="I213" s="3">
        <v>80</v>
      </c>
      <c r="J213" s="3" t="s">
        <v>71</v>
      </c>
      <c r="K213" s="3" t="s">
        <v>71</v>
      </c>
      <c r="L213" s="3" t="s">
        <v>71</v>
      </c>
      <c r="M213" s="3" t="s">
        <v>71</v>
      </c>
      <c r="N213" s="3">
        <v>120269</v>
      </c>
      <c r="O213" s="3">
        <v>2308</v>
      </c>
      <c r="P213" s="3" t="s">
        <v>71</v>
      </c>
      <c r="Q213" s="3"/>
      <c r="R213" s="3" t="s">
        <v>71</v>
      </c>
      <c r="S213" s="3" t="s">
        <v>71</v>
      </c>
      <c r="T213" s="3" t="s">
        <v>71</v>
      </c>
      <c r="U213" s="3">
        <v>1147</v>
      </c>
      <c r="V213" s="3"/>
      <c r="W213" s="3">
        <v>19</v>
      </c>
      <c r="X213" s="3" t="s">
        <v>71</v>
      </c>
      <c r="Y213" s="3" t="s">
        <v>71</v>
      </c>
      <c r="Z213" s="3">
        <v>4312</v>
      </c>
      <c r="AA213" s="3">
        <v>19</v>
      </c>
      <c r="AB213" s="3" t="s">
        <v>71</v>
      </c>
      <c r="AC213" s="3">
        <v>1023</v>
      </c>
      <c r="AD213" s="3">
        <v>6</v>
      </c>
      <c r="AE213" s="3" t="s">
        <v>71</v>
      </c>
      <c r="AF213" s="3">
        <v>9</v>
      </c>
      <c r="AG213" s="3" t="s">
        <v>71</v>
      </c>
      <c r="AH213" s="3" t="s">
        <v>71</v>
      </c>
      <c r="AI213" s="3" t="s">
        <v>71</v>
      </c>
      <c r="AJ213" s="3">
        <v>4</v>
      </c>
      <c r="AK213" s="3" t="s">
        <v>71</v>
      </c>
      <c r="AL213" s="3" t="s">
        <v>71</v>
      </c>
      <c r="AM213" s="3" t="s">
        <v>71</v>
      </c>
      <c r="AN213" s="3" t="s">
        <v>71</v>
      </c>
    </row>
    <row r="214" spans="1:40" x14ac:dyDescent="0.25">
      <c r="A214">
        <v>2018</v>
      </c>
      <c r="B214" t="s">
        <v>82</v>
      </c>
      <c r="C214" t="s">
        <v>74</v>
      </c>
      <c r="D214" s="3">
        <v>284884</v>
      </c>
      <c r="E214" s="3">
        <v>199962</v>
      </c>
      <c r="F214" s="3">
        <v>256</v>
      </c>
      <c r="G214" s="3">
        <v>251779</v>
      </c>
      <c r="H214" s="3">
        <v>4976016</v>
      </c>
      <c r="I214" s="3">
        <v>152352</v>
      </c>
      <c r="J214" s="3">
        <v>11098587</v>
      </c>
      <c r="K214" s="3">
        <v>704875</v>
      </c>
      <c r="L214" s="3">
        <v>85494</v>
      </c>
      <c r="M214" s="3">
        <v>631506</v>
      </c>
      <c r="N214" s="3">
        <v>488704</v>
      </c>
      <c r="O214" s="3">
        <v>730966</v>
      </c>
      <c r="P214" s="3">
        <v>2286031</v>
      </c>
      <c r="Q214" s="3"/>
      <c r="R214" s="3">
        <v>202283</v>
      </c>
      <c r="S214" s="3">
        <v>2347287</v>
      </c>
      <c r="T214" s="3">
        <v>383531</v>
      </c>
      <c r="U214" s="3">
        <v>29496</v>
      </c>
      <c r="V214" s="3"/>
      <c r="W214" s="3">
        <v>12895367</v>
      </c>
      <c r="X214" s="3">
        <v>55217664</v>
      </c>
      <c r="Y214" s="3">
        <v>643425</v>
      </c>
      <c r="Z214" s="3">
        <v>148584</v>
      </c>
      <c r="AA214" s="3">
        <v>10859</v>
      </c>
      <c r="AB214" s="3">
        <v>320814</v>
      </c>
      <c r="AC214" s="3">
        <v>7165726</v>
      </c>
      <c r="AD214" s="3">
        <v>1454098</v>
      </c>
      <c r="AE214" s="3">
        <v>8087</v>
      </c>
      <c r="AF214" s="3">
        <v>813392</v>
      </c>
      <c r="AG214" s="3">
        <v>989173</v>
      </c>
      <c r="AH214" s="3" t="s">
        <v>71</v>
      </c>
      <c r="AI214" s="3">
        <v>444583</v>
      </c>
      <c r="AJ214" s="3">
        <v>831</v>
      </c>
      <c r="AK214" s="3">
        <v>66592</v>
      </c>
      <c r="AL214" s="3">
        <v>782433</v>
      </c>
      <c r="AM214" s="3">
        <v>25434</v>
      </c>
      <c r="AN214" s="3">
        <v>3179</v>
      </c>
    </row>
    <row r="215" spans="1:40" x14ac:dyDescent="0.25">
      <c r="A215">
        <v>2018</v>
      </c>
      <c r="B215" t="s">
        <v>82</v>
      </c>
      <c r="C215" t="s">
        <v>75</v>
      </c>
      <c r="D215" s="3">
        <v>3153554</v>
      </c>
      <c r="E215" s="3">
        <v>874346</v>
      </c>
      <c r="F215" s="3">
        <v>3626</v>
      </c>
      <c r="G215" s="3">
        <v>1246168</v>
      </c>
      <c r="H215" s="3">
        <v>7749380</v>
      </c>
      <c r="I215" s="3">
        <v>285784</v>
      </c>
      <c r="J215" s="3">
        <v>23997994</v>
      </c>
      <c r="K215" s="3">
        <v>1284184</v>
      </c>
      <c r="L215" s="3">
        <v>567943</v>
      </c>
      <c r="M215" s="3">
        <v>1285952</v>
      </c>
      <c r="N215" s="3">
        <v>1568554</v>
      </c>
      <c r="O215" s="3">
        <v>1689923</v>
      </c>
      <c r="P215" s="3">
        <v>6222531</v>
      </c>
      <c r="Q215" s="3"/>
      <c r="R215" s="3">
        <v>897072</v>
      </c>
      <c r="S215" s="3">
        <v>4409318</v>
      </c>
      <c r="T215" s="3">
        <v>1575577</v>
      </c>
      <c r="U215" s="3">
        <v>516207</v>
      </c>
      <c r="V215" s="3"/>
      <c r="W215" s="3">
        <v>15726337</v>
      </c>
      <c r="X215" s="3">
        <v>55907647</v>
      </c>
      <c r="Y215" s="3">
        <v>884410</v>
      </c>
      <c r="Z215" s="3">
        <v>5656761</v>
      </c>
      <c r="AA215" s="3">
        <v>267040</v>
      </c>
      <c r="AB215" s="3">
        <v>1109586</v>
      </c>
      <c r="AC215" s="3">
        <v>8365150</v>
      </c>
      <c r="AD215" s="3">
        <v>2441044</v>
      </c>
      <c r="AE215" s="3">
        <v>44779</v>
      </c>
      <c r="AF215" s="3">
        <v>23690312</v>
      </c>
      <c r="AG215" s="3">
        <v>1531308</v>
      </c>
      <c r="AH215" s="3">
        <v>252</v>
      </c>
      <c r="AI215" s="3">
        <v>2217342</v>
      </c>
      <c r="AJ215" s="3">
        <v>6241</v>
      </c>
      <c r="AK215" s="3">
        <v>281591</v>
      </c>
      <c r="AL215" s="3">
        <v>3148091</v>
      </c>
      <c r="AM215" s="3">
        <v>94777</v>
      </c>
      <c r="AN215" s="3">
        <v>24680</v>
      </c>
    </row>
    <row r="216" spans="1:40" x14ac:dyDescent="0.25">
      <c r="A216">
        <v>2018</v>
      </c>
      <c r="B216" t="s">
        <v>83</v>
      </c>
      <c r="C216" t="s">
        <v>75</v>
      </c>
      <c r="D216" s="3">
        <v>11042907</v>
      </c>
      <c r="E216" s="3">
        <v>4792536</v>
      </c>
      <c r="F216" s="3">
        <v>469889</v>
      </c>
      <c r="G216" s="3">
        <v>8058711</v>
      </c>
      <c r="H216" s="3">
        <v>32571219</v>
      </c>
      <c r="I216" s="3">
        <v>2660249</v>
      </c>
      <c r="J216" s="3">
        <v>438868752</v>
      </c>
      <c r="K216" s="3">
        <v>57627240</v>
      </c>
      <c r="L216" s="3">
        <v>1006025</v>
      </c>
      <c r="M216" s="3">
        <v>20216501</v>
      </c>
      <c r="N216" s="3">
        <v>27115699</v>
      </c>
      <c r="O216" s="3">
        <v>17411011</v>
      </c>
      <c r="P216" s="3">
        <v>67891990</v>
      </c>
      <c r="Q216" s="3"/>
      <c r="R216" s="3">
        <v>3074830</v>
      </c>
      <c r="S216" s="3">
        <v>234362609</v>
      </c>
      <c r="T216" s="3">
        <v>20190376</v>
      </c>
      <c r="U216" s="3">
        <v>11204032</v>
      </c>
      <c r="V216" s="3"/>
      <c r="W216" s="3">
        <v>207396798</v>
      </c>
      <c r="X216" s="3">
        <v>298481162</v>
      </c>
      <c r="Y216" s="3">
        <v>15710238</v>
      </c>
      <c r="Z216" s="3">
        <v>118397437</v>
      </c>
      <c r="AA216" s="3">
        <v>2140248</v>
      </c>
      <c r="AB216" s="3">
        <v>5127488</v>
      </c>
      <c r="AC216" s="3">
        <v>30510094</v>
      </c>
      <c r="AD216" s="3">
        <v>4700000</v>
      </c>
      <c r="AE216" s="3">
        <v>1327740</v>
      </c>
      <c r="AF216" s="3">
        <v>38556074</v>
      </c>
      <c r="AG216" s="3">
        <v>21299599</v>
      </c>
      <c r="AH216" s="3">
        <v>3547</v>
      </c>
      <c r="AI216" s="3">
        <v>35005938</v>
      </c>
      <c r="AJ216" s="3">
        <v>1675804</v>
      </c>
      <c r="AK216" s="3">
        <v>11897530</v>
      </c>
      <c r="AL216" s="3">
        <v>17092236</v>
      </c>
      <c r="AM216" s="3">
        <v>2693321</v>
      </c>
      <c r="AN216" s="3">
        <v>746014</v>
      </c>
    </row>
    <row r="217" spans="1:40" x14ac:dyDescent="0.25">
      <c r="A217">
        <v>2017</v>
      </c>
      <c r="B217" t="s">
        <v>397</v>
      </c>
      <c r="C217" t="s">
        <v>72</v>
      </c>
      <c r="D217" s="3">
        <v>6583410</v>
      </c>
      <c r="E217" s="3">
        <v>707424</v>
      </c>
      <c r="F217" s="3">
        <v>61135</v>
      </c>
      <c r="G217" s="3">
        <v>3930910</v>
      </c>
      <c r="H217" s="3">
        <v>3995923</v>
      </c>
      <c r="I217" s="3">
        <v>652499</v>
      </c>
      <c r="J217" s="3">
        <v>328454300</v>
      </c>
      <c r="K217" s="3">
        <v>35804948</v>
      </c>
      <c r="L217" s="3">
        <v>404753</v>
      </c>
      <c r="M217" s="3">
        <v>6905621</v>
      </c>
      <c r="N217" s="3">
        <v>6976850</v>
      </c>
      <c r="O217" s="3">
        <v>6641530</v>
      </c>
      <c r="P217" s="3">
        <v>28215272</v>
      </c>
      <c r="Q217" s="3"/>
      <c r="R217" s="3">
        <v>741733</v>
      </c>
      <c r="S217" s="3">
        <v>117604603</v>
      </c>
      <c r="T217" s="3">
        <v>11021064</v>
      </c>
      <c r="U217" s="3">
        <v>3679683</v>
      </c>
      <c r="V217" s="3"/>
      <c r="W217" s="3">
        <v>72256727</v>
      </c>
      <c r="X217" s="3">
        <v>7746698</v>
      </c>
      <c r="Y217" s="3">
        <v>2995403</v>
      </c>
      <c r="Z217" s="3">
        <v>5489166</v>
      </c>
      <c r="AA217" s="3">
        <v>493850</v>
      </c>
      <c r="AB217" s="3">
        <v>1603769</v>
      </c>
      <c r="AC217" s="3">
        <v>6082451</v>
      </c>
      <c r="AD217" s="3">
        <v>1713602</v>
      </c>
      <c r="AE217" s="3">
        <v>618488</v>
      </c>
      <c r="AF217" s="3">
        <v>6559559</v>
      </c>
      <c r="AG217" s="3">
        <v>14673063</v>
      </c>
      <c r="AH217" s="3">
        <v>2790</v>
      </c>
      <c r="AI217" s="3">
        <v>22773916</v>
      </c>
      <c r="AJ217" s="3">
        <v>987967</v>
      </c>
      <c r="AK217" s="3">
        <v>9490076</v>
      </c>
      <c r="AL217" s="3">
        <v>2464465</v>
      </c>
      <c r="AM217" s="3">
        <v>1812109</v>
      </c>
      <c r="AN217" s="3">
        <v>297414</v>
      </c>
    </row>
    <row r="218" spans="1:40" x14ac:dyDescent="0.25">
      <c r="A218">
        <v>2017</v>
      </c>
      <c r="B218" t="s">
        <v>397</v>
      </c>
      <c r="C218" t="s">
        <v>73</v>
      </c>
      <c r="D218" s="3">
        <v>7074443</v>
      </c>
      <c r="E218" s="3">
        <v>19282774</v>
      </c>
      <c r="F218" s="3">
        <v>357324</v>
      </c>
      <c r="G218" s="3">
        <v>4206901</v>
      </c>
      <c r="H218" s="3">
        <v>22066671</v>
      </c>
      <c r="I218" s="3">
        <v>681383</v>
      </c>
      <c r="J218" s="3">
        <v>78979577</v>
      </c>
      <c r="K218" s="3">
        <v>11262326</v>
      </c>
      <c r="L218" s="3">
        <v>585646</v>
      </c>
      <c r="M218" s="3">
        <v>10902271</v>
      </c>
      <c r="N218" s="3">
        <v>6043380</v>
      </c>
      <c r="O218" s="3">
        <v>8632446</v>
      </c>
      <c r="P218" s="3">
        <v>38583713</v>
      </c>
      <c r="Q218" s="3"/>
      <c r="R218" s="3">
        <v>2334874</v>
      </c>
      <c r="S218" s="3">
        <v>25110678</v>
      </c>
      <c r="T218" s="3">
        <v>3574955</v>
      </c>
      <c r="U218" s="3">
        <v>8989468</v>
      </c>
      <c r="V218" s="3"/>
      <c r="W218" s="3">
        <v>32142413</v>
      </c>
      <c r="X218" s="3">
        <v>16407126</v>
      </c>
      <c r="Y218" s="3">
        <v>11502244</v>
      </c>
      <c r="Z218" s="3">
        <v>122926173</v>
      </c>
      <c r="AA218" s="3">
        <v>1905430</v>
      </c>
      <c r="AB218" s="3">
        <v>2966225</v>
      </c>
      <c r="AC218" s="3">
        <v>13038707</v>
      </c>
      <c r="AD218" s="3">
        <v>3019318</v>
      </c>
      <c r="AE218" s="3">
        <v>564737</v>
      </c>
      <c r="AF218" s="3">
        <v>23923361</v>
      </c>
      <c r="AG218" s="3">
        <v>3940092</v>
      </c>
      <c r="AH218" s="3">
        <v>545</v>
      </c>
      <c r="AI218" s="3">
        <v>5621672</v>
      </c>
      <c r="AJ218" s="3">
        <v>285061</v>
      </c>
      <c r="AK218" s="3">
        <v>359421</v>
      </c>
      <c r="AL218" s="3">
        <v>652672</v>
      </c>
      <c r="AM218" s="3">
        <v>393628</v>
      </c>
      <c r="AN218" s="3">
        <v>156545</v>
      </c>
    </row>
    <row r="219" spans="1:40" x14ac:dyDescent="0.25">
      <c r="A219">
        <v>2017</v>
      </c>
      <c r="B219" t="s">
        <v>397</v>
      </c>
      <c r="C219" t="s">
        <v>76</v>
      </c>
      <c r="D219" s="3" t="s">
        <v>71</v>
      </c>
      <c r="E219" s="3" t="s">
        <v>71</v>
      </c>
      <c r="F219" s="3" t="s">
        <v>71</v>
      </c>
      <c r="G219" s="3" t="s">
        <v>71</v>
      </c>
      <c r="H219" s="3">
        <v>1777</v>
      </c>
      <c r="I219" s="3">
        <v>108</v>
      </c>
      <c r="J219" s="3" t="s">
        <v>71</v>
      </c>
      <c r="K219" s="3" t="s">
        <v>71</v>
      </c>
      <c r="L219" s="3" t="s">
        <v>71</v>
      </c>
      <c r="M219" s="3" t="s">
        <v>71</v>
      </c>
      <c r="N219" s="3">
        <v>928348</v>
      </c>
      <c r="O219" s="3">
        <v>17889</v>
      </c>
      <c r="P219" s="3" t="s">
        <v>71</v>
      </c>
      <c r="Q219" s="3"/>
      <c r="R219" s="3" t="s">
        <v>71</v>
      </c>
      <c r="S219" s="3" t="s">
        <v>71</v>
      </c>
      <c r="T219" s="3" t="s">
        <v>71</v>
      </c>
      <c r="U219" s="3">
        <v>3000</v>
      </c>
      <c r="V219" s="3"/>
      <c r="W219" s="3">
        <v>19</v>
      </c>
      <c r="X219" s="3" t="s">
        <v>71</v>
      </c>
      <c r="Y219" s="3" t="s">
        <v>71</v>
      </c>
      <c r="Z219" s="3">
        <v>1020956</v>
      </c>
      <c r="AA219" s="3">
        <v>1600</v>
      </c>
      <c r="AB219" s="3">
        <v>1202</v>
      </c>
      <c r="AC219" s="3">
        <v>6182</v>
      </c>
      <c r="AD219" s="3">
        <v>211</v>
      </c>
      <c r="AE219" s="3" t="s">
        <v>71</v>
      </c>
      <c r="AF219" s="3" t="s">
        <v>71</v>
      </c>
      <c r="AG219" s="3" t="s">
        <v>71</v>
      </c>
      <c r="AH219" s="3" t="s">
        <v>71</v>
      </c>
      <c r="AI219" s="3" t="s">
        <v>71</v>
      </c>
      <c r="AJ219" s="3">
        <v>9</v>
      </c>
      <c r="AK219" s="3" t="s">
        <v>71</v>
      </c>
      <c r="AL219" s="3" t="s">
        <v>71</v>
      </c>
      <c r="AM219" s="3" t="s">
        <v>71</v>
      </c>
      <c r="AN219" s="3">
        <v>10</v>
      </c>
    </row>
    <row r="220" spans="1:40" x14ac:dyDescent="0.25">
      <c r="A220">
        <v>2017</v>
      </c>
      <c r="B220" t="s">
        <v>397</v>
      </c>
      <c r="C220" t="s">
        <v>74</v>
      </c>
      <c r="D220" s="3" t="s">
        <v>71</v>
      </c>
      <c r="E220" s="3">
        <v>660</v>
      </c>
      <c r="F220" s="3">
        <v>10159</v>
      </c>
      <c r="G220" s="3">
        <v>1663680</v>
      </c>
      <c r="H220" s="3">
        <v>18502229</v>
      </c>
      <c r="I220" s="3">
        <v>96029</v>
      </c>
      <c r="J220" s="3">
        <v>135800347</v>
      </c>
      <c r="K220" s="3">
        <v>9022942</v>
      </c>
      <c r="L220" s="3">
        <v>108610</v>
      </c>
      <c r="M220" s="3">
        <v>10863268</v>
      </c>
      <c r="N220" s="3">
        <v>7352154</v>
      </c>
      <c r="O220" s="3">
        <v>1296185</v>
      </c>
      <c r="P220" s="3">
        <v>25183626</v>
      </c>
      <c r="Q220" s="3"/>
      <c r="R220" s="3">
        <v>426774</v>
      </c>
      <c r="S220" s="3">
        <v>6016698</v>
      </c>
      <c r="T220" s="3">
        <v>421042</v>
      </c>
      <c r="U220" s="3">
        <v>544259</v>
      </c>
      <c r="V220" s="3"/>
      <c r="W220" s="3">
        <v>29888344</v>
      </c>
      <c r="X220" s="3">
        <v>421512776</v>
      </c>
      <c r="Y220" s="3">
        <v>6119369</v>
      </c>
      <c r="Z220" s="3">
        <v>371708</v>
      </c>
      <c r="AA220" s="3">
        <v>56170</v>
      </c>
      <c r="AB220" s="3">
        <v>194383</v>
      </c>
      <c r="AC220" s="3">
        <v>34000186</v>
      </c>
      <c r="AD220" s="3">
        <v>437202</v>
      </c>
      <c r="AE220" s="3">
        <v>21568</v>
      </c>
      <c r="AF220" s="3">
        <v>5568273</v>
      </c>
      <c r="AG220" s="3">
        <v>21960791</v>
      </c>
      <c r="AH220" s="3" t="s">
        <v>71</v>
      </c>
      <c r="AI220" s="3">
        <v>3228535</v>
      </c>
      <c r="AJ220" s="3">
        <v>57490</v>
      </c>
      <c r="AK220" s="3">
        <v>163780</v>
      </c>
      <c r="AL220" s="3" t="s">
        <v>71</v>
      </c>
      <c r="AM220" s="3">
        <v>16122</v>
      </c>
      <c r="AN220" s="3">
        <v>17689</v>
      </c>
    </row>
    <row r="221" spans="1:40" x14ac:dyDescent="0.25">
      <c r="A221">
        <v>2017</v>
      </c>
      <c r="B221" t="s">
        <v>397</v>
      </c>
      <c r="C221" t="s">
        <v>75</v>
      </c>
      <c r="D221" s="3">
        <v>13657853</v>
      </c>
      <c r="E221" s="3">
        <v>19990858</v>
      </c>
      <c r="F221" s="3">
        <v>428618</v>
      </c>
      <c r="G221" s="3">
        <v>9801491</v>
      </c>
      <c r="H221" s="3">
        <v>44566600</v>
      </c>
      <c r="I221" s="3">
        <v>1430019</v>
      </c>
      <c r="J221" s="3">
        <v>543234224</v>
      </c>
      <c r="K221" s="3">
        <v>56090216</v>
      </c>
      <c r="L221" s="3">
        <v>1099009</v>
      </c>
      <c r="M221" s="3">
        <v>28671160</v>
      </c>
      <c r="N221" s="3">
        <v>21300732</v>
      </c>
      <c r="O221" s="3">
        <v>16588050</v>
      </c>
      <c r="P221" s="3">
        <v>91982611</v>
      </c>
      <c r="Q221" s="3"/>
      <c r="R221" s="3">
        <v>3503381</v>
      </c>
      <c r="S221" s="3">
        <v>148731979</v>
      </c>
      <c r="T221" s="3">
        <v>15017061</v>
      </c>
      <c r="U221" s="3">
        <v>13216410</v>
      </c>
      <c r="V221" s="3"/>
      <c r="W221" s="3">
        <v>134287503</v>
      </c>
      <c r="X221" s="3">
        <v>445666600</v>
      </c>
      <c r="Y221" s="3">
        <v>20617016</v>
      </c>
      <c r="Z221" s="3">
        <v>129808003</v>
      </c>
      <c r="AA221" s="3">
        <v>2457050</v>
      </c>
      <c r="AB221" s="3">
        <v>4765579</v>
      </c>
      <c r="AC221" s="3">
        <v>53127526</v>
      </c>
      <c r="AD221" s="3">
        <v>5170333</v>
      </c>
      <c r="AE221" s="3">
        <v>1204793</v>
      </c>
      <c r="AF221" s="3">
        <v>36051193</v>
      </c>
      <c r="AG221" s="3">
        <v>40573946</v>
      </c>
      <c r="AH221" s="3">
        <v>3335</v>
      </c>
      <c r="AI221" s="3">
        <v>31624123</v>
      </c>
      <c r="AJ221" s="3">
        <v>1330527</v>
      </c>
      <c r="AK221" s="3">
        <v>10013277</v>
      </c>
      <c r="AL221" s="3">
        <v>3117137</v>
      </c>
      <c r="AM221" s="3">
        <v>2221859</v>
      </c>
      <c r="AN221" s="3">
        <v>471658</v>
      </c>
    </row>
    <row r="222" spans="1:40" x14ac:dyDescent="0.25">
      <c r="A222">
        <v>2017</v>
      </c>
      <c r="B222" t="s">
        <v>191</v>
      </c>
      <c r="C222" t="s">
        <v>72</v>
      </c>
      <c r="D222" s="3">
        <v>7259849</v>
      </c>
      <c r="E222" s="3">
        <v>707424</v>
      </c>
      <c r="F222" s="3">
        <v>61135</v>
      </c>
      <c r="G222" s="3">
        <v>3930910</v>
      </c>
      <c r="H222" s="3">
        <v>3995923</v>
      </c>
      <c r="I222" s="3">
        <v>652499</v>
      </c>
      <c r="J222" s="3">
        <v>328454300</v>
      </c>
      <c r="K222" s="3">
        <v>35810476</v>
      </c>
      <c r="L222" s="3">
        <v>404753</v>
      </c>
      <c r="M222" s="3">
        <v>6905621</v>
      </c>
      <c r="N222" s="3">
        <v>6976850</v>
      </c>
      <c r="O222" s="3">
        <v>6641530</v>
      </c>
      <c r="P222" s="3">
        <v>28215272</v>
      </c>
      <c r="Q222" s="3"/>
      <c r="R222" s="3">
        <v>741733</v>
      </c>
      <c r="S222" s="3">
        <v>117604603</v>
      </c>
      <c r="T222" s="3">
        <v>11043346</v>
      </c>
      <c r="U222" s="3">
        <v>3679683</v>
      </c>
      <c r="V222" s="3"/>
      <c r="W222" s="3">
        <v>72256727</v>
      </c>
      <c r="X222" s="3">
        <v>7746698</v>
      </c>
      <c r="Y222" s="3">
        <v>2995403</v>
      </c>
      <c r="Z222" s="3">
        <v>5489166</v>
      </c>
      <c r="AA222" s="3">
        <v>493850</v>
      </c>
      <c r="AB222" s="3">
        <v>1603769</v>
      </c>
      <c r="AC222" s="3">
        <v>6082451</v>
      </c>
      <c r="AD222" s="3">
        <v>1713602</v>
      </c>
      <c r="AE222" s="3">
        <v>736430</v>
      </c>
      <c r="AF222" s="3">
        <v>6588479</v>
      </c>
      <c r="AG222" s="3">
        <v>14673063</v>
      </c>
      <c r="AH222" s="3">
        <v>2790</v>
      </c>
      <c r="AI222" s="3">
        <v>22794807</v>
      </c>
      <c r="AJ222" s="3">
        <v>987967</v>
      </c>
      <c r="AK222" s="3">
        <v>9490076</v>
      </c>
      <c r="AL222" s="3">
        <v>2464465</v>
      </c>
      <c r="AM222" s="3">
        <v>1812109</v>
      </c>
      <c r="AN222" s="3">
        <v>297414</v>
      </c>
    </row>
    <row r="223" spans="1:40" x14ac:dyDescent="0.25">
      <c r="A223">
        <v>2017</v>
      </c>
      <c r="B223" t="s">
        <v>191</v>
      </c>
      <c r="C223" t="s">
        <v>73</v>
      </c>
      <c r="D223" s="3">
        <v>7267878</v>
      </c>
      <c r="E223" s="3">
        <v>19282774</v>
      </c>
      <c r="F223" s="3">
        <v>357324</v>
      </c>
      <c r="G223" s="3">
        <v>4355084</v>
      </c>
      <c r="H223" s="3">
        <v>22113396</v>
      </c>
      <c r="I223" s="3">
        <v>681383</v>
      </c>
      <c r="J223" s="3">
        <v>79547440</v>
      </c>
      <c r="K223" s="3">
        <v>12742767</v>
      </c>
      <c r="L223" s="3">
        <v>587423</v>
      </c>
      <c r="M223" s="3">
        <v>10878174</v>
      </c>
      <c r="N223" s="3">
        <v>6083380</v>
      </c>
      <c r="O223" s="3">
        <v>8637446</v>
      </c>
      <c r="P223" s="3">
        <v>40544767</v>
      </c>
      <c r="Q223" s="3"/>
      <c r="R223" s="3">
        <v>2364893</v>
      </c>
      <c r="S223" s="3">
        <v>23770777</v>
      </c>
      <c r="T223" s="3">
        <v>3900888</v>
      </c>
      <c r="U223" s="3">
        <v>7211791</v>
      </c>
      <c r="V223" s="3"/>
      <c r="W223" s="3">
        <v>33485719</v>
      </c>
      <c r="X223" s="3">
        <v>16710141</v>
      </c>
      <c r="Y223" s="3">
        <v>11658244</v>
      </c>
      <c r="Z223" s="3">
        <v>121419637</v>
      </c>
      <c r="AA223" s="3">
        <v>1977852</v>
      </c>
      <c r="AB223" s="3">
        <v>2839027</v>
      </c>
      <c r="AC223" s="3">
        <v>14207683</v>
      </c>
      <c r="AD223" s="3">
        <v>3019318</v>
      </c>
      <c r="AE223" s="3">
        <v>564737</v>
      </c>
      <c r="AF223" s="3">
        <v>31104440</v>
      </c>
      <c r="AG223" s="3">
        <v>3944092</v>
      </c>
      <c r="AH223" s="3">
        <v>545</v>
      </c>
      <c r="AI223" s="3">
        <v>5631123</v>
      </c>
      <c r="AJ223" s="3">
        <v>292996</v>
      </c>
      <c r="AK223" s="3">
        <v>359421</v>
      </c>
      <c r="AL223" s="3">
        <v>652672</v>
      </c>
      <c r="AM223" s="3">
        <v>393628</v>
      </c>
      <c r="AN223" s="3">
        <v>321960</v>
      </c>
    </row>
    <row r="224" spans="1:40" x14ac:dyDescent="0.25">
      <c r="A224">
        <v>2017</v>
      </c>
      <c r="B224" t="s">
        <v>191</v>
      </c>
      <c r="C224" t="s">
        <v>76</v>
      </c>
      <c r="D224" s="3" t="s">
        <v>71</v>
      </c>
      <c r="E224" s="3" t="s">
        <v>71</v>
      </c>
      <c r="F224" s="3" t="s">
        <v>71</v>
      </c>
      <c r="G224" s="3" t="s">
        <v>71</v>
      </c>
      <c r="H224" s="3">
        <v>1777</v>
      </c>
      <c r="I224" s="3">
        <v>108</v>
      </c>
      <c r="J224" s="3" t="s">
        <v>71</v>
      </c>
      <c r="K224" s="3" t="s">
        <v>71</v>
      </c>
      <c r="L224" s="3" t="s">
        <v>71</v>
      </c>
      <c r="M224" s="3" t="s">
        <v>71</v>
      </c>
      <c r="N224" s="3">
        <v>928348</v>
      </c>
      <c r="O224" s="3">
        <v>17889</v>
      </c>
      <c r="P224" s="3" t="s">
        <v>71</v>
      </c>
      <c r="Q224" s="3"/>
      <c r="R224" s="3" t="s">
        <v>71</v>
      </c>
      <c r="S224" s="3" t="s">
        <v>71</v>
      </c>
      <c r="T224" s="3" t="s">
        <v>71</v>
      </c>
      <c r="U224" s="3">
        <v>3000</v>
      </c>
      <c r="V224" s="3"/>
      <c r="W224" s="3">
        <v>19</v>
      </c>
      <c r="X224" s="3" t="s">
        <v>71</v>
      </c>
      <c r="Y224" s="3" t="s">
        <v>71</v>
      </c>
      <c r="Z224" s="3">
        <v>1020956</v>
      </c>
      <c r="AA224" s="3">
        <v>1600</v>
      </c>
      <c r="AB224" s="3">
        <v>1202</v>
      </c>
      <c r="AC224" s="3">
        <v>6182</v>
      </c>
      <c r="AD224" s="3">
        <v>211</v>
      </c>
      <c r="AE224" s="3" t="s">
        <v>71</v>
      </c>
      <c r="AF224" s="3" t="s">
        <v>71</v>
      </c>
      <c r="AG224" s="3" t="s">
        <v>71</v>
      </c>
      <c r="AH224" s="3" t="s">
        <v>71</v>
      </c>
      <c r="AI224" s="3" t="s">
        <v>71</v>
      </c>
      <c r="AJ224" s="3">
        <v>9</v>
      </c>
      <c r="AK224" s="3" t="s">
        <v>71</v>
      </c>
      <c r="AL224" s="3" t="s">
        <v>71</v>
      </c>
      <c r="AM224" s="3" t="s">
        <v>71</v>
      </c>
      <c r="AN224" s="3">
        <v>10</v>
      </c>
    </row>
    <row r="225" spans="1:40" x14ac:dyDescent="0.25">
      <c r="A225">
        <v>2017</v>
      </c>
      <c r="B225" t="s">
        <v>191</v>
      </c>
      <c r="C225" t="s">
        <v>74</v>
      </c>
      <c r="D225" s="3">
        <v>447899</v>
      </c>
      <c r="E225" s="3">
        <v>180660</v>
      </c>
      <c r="F225" s="3">
        <v>10159</v>
      </c>
      <c r="G225" s="3">
        <v>1515497</v>
      </c>
      <c r="H225" s="3">
        <v>19111329</v>
      </c>
      <c r="I225" s="3">
        <v>96029</v>
      </c>
      <c r="J225" s="3">
        <v>136107347</v>
      </c>
      <c r="K225" s="3">
        <v>10165134</v>
      </c>
      <c r="L225" s="3">
        <v>108610</v>
      </c>
      <c r="M225" s="3">
        <v>8862159</v>
      </c>
      <c r="N225" s="3">
        <v>7512154</v>
      </c>
      <c r="O225" s="3">
        <v>1296185</v>
      </c>
      <c r="P225" s="3">
        <v>27576753</v>
      </c>
      <c r="Q225" s="3"/>
      <c r="R225" s="3">
        <v>426774</v>
      </c>
      <c r="S225" s="3">
        <v>6661698</v>
      </c>
      <c r="T225" s="3">
        <v>635243</v>
      </c>
      <c r="U225" s="3">
        <v>544259</v>
      </c>
      <c r="V225" s="3"/>
      <c r="W225" s="3">
        <v>31440358</v>
      </c>
      <c r="X225" s="3">
        <v>430264174</v>
      </c>
      <c r="Y225" s="3">
        <v>6119369</v>
      </c>
      <c r="Z225" s="3">
        <v>371708</v>
      </c>
      <c r="AA225" s="3">
        <v>56170</v>
      </c>
      <c r="AB225" s="3">
        <v>232883</v>
      </c>
      <c r="AC225" s="3">
        <v>33050210</v>
      </c>
      <c r="AD225" s="3">
        <v>553502</v>
      </c>
      <c r="AE225" s="3">
        <v>21568</v>
      </c>
      <c r="AF225" s="3">
        <v>5707078</v>
      </c>
      <c r="AG225" s="3">
        <v>13644691</v>
      </c>
      <c r="AH225" s="3" t="s">
        <v>71</v>
      </c>
      <c r="AI225" s="3">
        <v>3425191</v>
      </c>
      <c r="AJ225" s="3">
        <v>59972</v>
      </c>
      <c r="AK225" s="3">
        <v>263780</v>
      </c>
      <c r="AL225" s="3" t="s">
        <v>71</v>
      </c>
      <c r="AM225" s="3">
        <v>16122</v>
      </c>
      <c r="AN225" s="3">
        <v>105484</v>
      </c>
    </row>
    <row r="226" spans="1:40" x14ac:dyDescent="0.25">
      <c r="A226">
        <v>2017</v>
      </c>
      <c r="B226" t="s">
        <v>191</v>
      </c>
      <c r="C226" t="s">
        <v>75</v>
      </c>
      <c r="D226" s="3">
        <v>14975626</v>
      </c>
      <c r="E226" s="3">
        <v>20170858</v>
      </c>
      <c r="F226" s="3">
        <v>428618</v>
      </c>
      <c r="G226" s="3">
        <v>9801491</v>
      </c>
      <c r="H226" s="3">
        <v>45222425</v>
      </c>
      <c r="I226" s="3">
        <v>1430019</v>
      </c>
      <c r="J226" s="3">
        <v>544109087</v>
      </c>
      <c r="K226" s="3">
        <v>58718377</v>
      </c>
      <c r="L226" s="3">
        <v>1100786</v>
      </c>
      <c r="M226" s="3">
        <v>26645954</v>
      </c>
      <c r="N226" s="3">
        <v>21500732</v>
      </c>
      <c r="O226" s="3">
        <v>16593050</v>
      </c>
      <c r="P226" s="3">
        <v>96336792</v>
      </c>
      <c r="Q226" s="3"/>
      <c r="R226" s="3">
        <v>3533400</v>
      </c>
      <c r="S226" s="3">
        <v>148037078</v>
      </c>
      <c r="T226" s="3">
        <v>15579477</v>
      </c>
      <c r="U226" s="3">
        <v>11438733</v>
      </c>
      <c r="V226" s="3"/>
      <c r="W226" s="3">
        <v>137182823</v>
      </c>
      <c r="X226" s="3">
        <v>454721013</v>
      </c>
      <c r="Y226" s="3">
        <v>20773016</v>
      </c>
      <c r="Z226" s="3">
        <v>128301467</v>
      </c>
      <c r="AA226" s="3">
        <v>2529472</v>
      </c>
      <c r="AB226" s="3">
        <v>4676881</v>
      </c>
      <c r="AC226" s="3">
        <v>53346526</v>
      </c>
      <c r="AD226" s="3">
        <v>5286633</v>
      </c>
      <c r="AE226" s="3">
        <v>1322735</v>
      </c>
      <c r="AF226" s="3">
        <v>43399997</v>
      </c>
      <c r="AG226" s="3">
        <v>32261846</v>
      </c>
      <c r="AH226" s="3">
        <v>3335</v>
      </c>
      <c r="AI226" s="3">
        <v>31851121</v>
      </c>
      <c r="AJ226" s="3">
        <v>1340944</v>
      </c>
      <c r="AK226" s="3">
        <v>10113277</v>
      </c>
      <c r="AL226" s="3">
        <v>3117137</v>
      </c>
      <c r="AM226" s="3">
        <v>2221859</v>
      </c>
      <c r="AN226" s="3">
        <v>724868</v>
      </c>
    </row>
    <row r="227" spans="1:40" x14ac:dyDescent="0.25">
      <c r="A227">
        <v>2017</v>
      </c>
      <c r="B227" t="s">
        <v>77</v>
      </c>
      <c r="C227" t="s">
        <v>72</v>
      </c>
      <c r="D227" s="3">
        <v>7259849</v>
      </c>
      <c r="E227" s="3">
        <v>707424</v>
      </c>
      <c r="F227" s="3">
        <v>61135</v>
      </c>
      <c r="G227" s="3">
        <v>3930910</v>
      </c>
      <c r="H227" s="3">
        <v>3995923</v>
      </c>
      <c r="I227" s="3">
        <v>652499</v>
      </c>
      <c r="J227" s="3">
        <v>328454300</v>
      </c>
      <c r="K227" s="3">
        <v>35810476</v>
      </c>
      <c r="L227" s="3">
        <v>404753</v>
      </c>
      <c r="M227" s="3">
        <v>6905621</v>
      </c>
      <c r="N227" s="3">
        <v>6976850</v>
      </c>
      <c r="O227" s="3">
        <v>6641530</v>
      </c>
      <c r="P227" s="3">
        <v>28215272</v>
      </c>
      <c r="Q227" s="3"/>
      <c r="R227" s="3">
        <v>741733</v>
      </c>
      <c r="S227" s="3">
        <v>117604603</v>
      </c>
      <c r="T227" s="3">
        <v>11043346</v>
      </c>
      <c r="U227" s="3">
        <v>3679683</v>
      </c>
      <c r="V227" s="3"/>
      <c r="W227" s="3">
        <v>72256727</v>
      </c>
      <c r="X227" s="3">
        <v>7746698</v>
      </c>
      <c r="Y227" s="3">
        <v>2995403</v>
      </c>
      <c r="Z227" s="3">
        <v>5489166</v>
      </c>
      <c r="AA227" s="3">
        <v>493850</v>
      </c>
      <c r="AB227" s="3">
        <v>1603769</v>
      </c>
      <c r="AC227" s="3">
        <v>6082451</v>
      </c>
      <c r="AD227" s="3">
        <v>1713602</v>
      </c>
      <c r="AE227" s="3">
        <v>736430</v>
      </c>
      <c r="AF227" s="3">
        <v>6588479</v>
      </c>
      <c r="AG227" s="3">
        <v>14673063</v>
      </c>
      <c r="AH227" s="3">
        <v>2790</v>
      </c>
      <c r="AI227" s="3">
        <v>22794807</v>
      </c>
      <c r="AJ227" s="3">
        <v>987967</v>
      </c>
      <c r="AK227" s="3">
        <v>9490076</v>
      </c>
      <c r="AL227" s="3">
        <v>2464465</v>
      </c>
      <c r="AM227" s="3">
        <v>1812109</v>
      </c>
      <c r="AN227" s="3">
        <v>297414</v>
      </c>
    </row>
    <row r="228" spans="1:40" x14ac:dyDescent="0.25">
      <c r="A228">
        <v>2017</v>
      </c>
      <c r="B228" t="s">
        <v>77</v>
      </c>
      <c r="C228" t="s">
        <v>73</v>
      </c>
      <c r="D228" s="3">
        <v>8387608</v>
      </c>
      <c r="E228" s="3">
        <v>19988423</v>
      </c>
      <c r="F228" s="3">
        <v>600432</v>
      </c>
      <c r="G228" s="3">
        <v>7394654</v>
      </c>
      <c r="H228" s="3">
        <v>25023991</v>
      </c>
      <c r="I228" s="3">
        <v>1168612</v>
      </c>
      <c r="J228" s="3">
        <v>99813288</v>
      </c>
      <c r="K228" s="3">
        <v>14665361</v>
      </c>
      <c r="L228" s="3">
        <v>726744</v>
      </c>
      <c r="M228" s="3">
        <v>12915371</v>
      </c>
      <c r="N228" s="3">
        <v>8425255</v>
      </c>
      <c r="O228" s="3">
        <v>9667890</v>
      </c>
      <c r="P228" s="3">
        <v>43949453</v>
      </c>
      <c r="Q228" s="3"/>
      <c r="R228" s="3">
        <v>4321436</v>
      </c>
      <c r="S228" s="3">
        <v>26900192</v>
      </c>
      <c r="T228" s="3">
        <v>4735699</v>
      </c>
      <c r="U228" s="3">
        <v>9652912</v>
      </c>
      <c r="V228" s="3"/>
      <c r="W228" s="3">
        <v>37512472</v>
      </c>
      <c r="X228" s="3">
        <v>19953730</v>
      </c>
      <c r="Y228" s="3">
        <v>11930205</v>
      </c>
      <c r="Z228" s="3">
        <v>142013053</v>
      </c>
      <c r="AA228" s="3">
        <v>2267471</v>
      </c>
      <c r="AB228" s="3">
        <v>3276054</v>
      </c>
      <c r="AC228" s="3">
        <v>19280413</v>
      </c>
      <c r="AD228" s="3">
        <v>3966460</v>
      </c>
      <c r="AE228" s="3">
        <v>590889</v>
      </c>
      <c r="AF228" s="3">
        <v>33755561</v>
      </c>
      <c r="AG228" s="3">
        <v>4772959</v>
      </c>
      <c r="AH228" s="3">
        <v>655</v>
      </c>
      <c r="AI228" s="3">
        <v>7666659</v>
      </c>
      <c r="AJ228" s="3">
        <v>303781</v>
      </c>
      <c r="AK228" s="3">
        <v>369276</v>
      </c>
      <c r="AL228" s="3">
        <v>9454317</v>
      </c>
      <c r="AM228" s="3">
        <v>598052</v>
      </c>
      <c r="AN228" s="3">
        <v>324298</v>
      </c>
    </row>
    <row r="229" spans="1:40" x14ac:dyDescent="0.25">
      <c r="A229">
        <v>2017</v>
      </c>
      <c r="B229" t="s">
        <v>77</v>
      </c>
      <c r="C229" t="s">
        <v>76</v>
      </c>
      <c r="D229" s="3" t="s">
        <v>71</v>
      </c>
      <c r="E229" s="3" t="s">
        <v>71</v>
      </c>
      <c r="F229" s="3" t="s">
        <v>71</v>
      </c>
      <c r="G229" s="3" t="s">
        <v>71</v>
      </c>
      <c r="H229" s="3">
        <v>3119</v>
      </c>
      <c r="I229" s="3">
        <v>203</v>
      </c>
      <c r="J229" s="3" t="s">
        <v>71</v>
      </c>
      <c r="K229" s="3" t="s">
        <v>71</v>
      </c>
      <c r="L229" s="3" t="s">
        <v>71</v>
      </c>
      <c r="M229" s="3" t="s">
        <v>71</v>
      </c>
      <c r="N229" s="3">
        <v>1058599</v>
      </c>
      <c r="O229" s="3">
        <v>19687</v>
      </c>
      <c r="P229" s="3" t="s">
        <v>71</v>
      </c>
      <c r="Q229" s="3"/>
      <c r="R229" s="3" t="s">
        <v>71</v>
      </c>
      <c r="S229" s="3" t="s">
        <v>71</v>
      </c>
      <c r="T229" s="3" t="s">
        <v>71</v>
      </c>
      <c r="U229" s="3">
        <v>3000</v>
      </c>
      <c r="V229" s="3"/>
      <c r="W229" s="3">
        <v>38</v>
      </c>
      <c r="X229" s="3" t="s">
        <v>71</v>
      </c>
      <c r="Y229" s="3" t="s">
        <v>71</v>
      </c>
      <c r="Z229" s="3">
        <v>1026866</v>
      </c>
      <c r="AA229" s="3">
        <v>1622</v>
      </c>
      <c r="AB229" s="3">
        <v>1308</v>
      </c>
      <c r="AC229" s="3">
        <v>7443</v>
      </c>
      <c r="AD229" s="3">
        <v>425</v>
      </c>
      <c r="AE229" s="3" t="s">
        <v>71</v>
      </c>
      <c r="AF229" s="3">
        <v>2</v>
      </c>
      <c r="AG229" s="3" t="s">
        <v>71</v>
      </c>
      <c r="AH229" s="3" t="s">
        <v>71</v>
      </c>
      <c r="AI229" s="3" t="s">
        <v>71</v>
      </c>
      <c r="AJ229" s="3">
        <v>11</v>
      </c>
      <c r="AK229" s="3" t="s">
        <v>71</v>
      </c>
      <c r="AL229" s="3" t="s">
        <v>71</v>
      </c>
      <c r="AM229" s="3" t="s">
        <v>71</v>
      </c>
      <c r="AN229" s="3">
        <v>10</v>
      </c>
    </row>
    <row r="230" spans="1:40" x14ac:dyDescent="0.25">
      <c r="A230">
        <v>2017</v>
      </c>
      <c r="B230" t="s">
        <v>77</v>
      </c>
      <c r="C230" t="s">
        <v>74</v>
      </c>
      <c r="D230" s="3">
        <v>523212</v>
      </c>
      <c r="E230" s="3">
        <v>274136</v>
      </c>
      <c r="F230" s="3">
        <v>10562</v>
      </c>
      <c r="G230" s="3">
        <v>1995705</v>
      </c>
      <c r="H230" s="3">
        <v>22287032</v>
      </c>
      <c r="I230" s="3">
        <v>110838</v>
      </c>
      <c r="J230" s="3">
        <v>151406164</v>
      </c>
      <c r="K230" s="3">
        <v>13340712</v>
      </c>
      <c r="L230" s="3">
        <v>109051</v>
      </c>
      <c r="M230" s="3">
        <v>9532808</v>
      </c>
      <c r="N230" s="3">
        <v>10685917</v>
      </c>
      <c r="O230" s="3">
        <v>3527887</v>
      </c>
      <c r="P230" s="3">
        <v>35524610</v>
      </c>
      <c r="Q230" s="3"/>
      <c r="R230" s="3">
        <v>1177303</v>
      </c>
      <c r="S230" s="3">
        <v>9919055</v>
      </c>
      <c r="T230" s="3">
        <v>920745</v>
      </c>
      <c r="U230" s="3">
        <v>664672</v>
      </c>
      <c r="V230" s="3"/>
      <c r="W230" s="3">
        <v>47389055</v>
      </c>
      <c r="X230" s="3">
        <v>532021198</v>
      </c>
      <c r="Y230" s="3">
        <v>6428067</v>
      </c>
      <c r="Z230" s="3">
        <v>677659</v>
      </c>
      <c r="AA230" s="3">
        <v>103277</v>
      </c>
      <c r="AB230" s="3">
        <v>372090</v>
      </c>
      <c r="AC230" s="3">
        <v>48230792</v>
      </c>
      <c r="AD230" s="3">
        <v>637075</v>
      </c>
      <c r="AE230" s="3">
        <v>25802</v>
      </c>
      <c r="AF230" s="3">
        <v>6746652</v>
      </c>
      <c r="AG230" s="3">
        <v>15824719</v>
      </c>
      <c r="AH230" s="3" t="s">
        <v>71</v>
      </c>
      <c r="AI230" s="3">
        <v>3425191</v>
      </c>
      <c r="AJ230" s="3">
        <v>64153</v>
      </c>
      <c r="AK230" s="3">
        <v>586309</v>
      </c>
      <c r="AL230" s="3">
        <v>2000</v>
      </c>
      <c r="AM230" s="3">
        <v>16122</v>
      </c>
      <c r="AN230" s="3">
        <v>124422</v>
      </c>
    </row>
    <row r="231" spans="1:40" x14ac:dyDescent="0.25">
      <c r="A231">
        <v>2017</v>
      </c>
      <c r="B231" t="s">
        <v>77</v>
      </c>
      <c r="C231" t="s">
        <v>75</v>
      </c>
      <c r="D231" s="3">
        <v>16170669</v>
      </c>
      <c r="E231" s="3">
        <v>20969983</v>
      </c>
      <c r="F231" s="3">
        <v>672129</v>
      </c>
      <c r="G231" s="3">
        <v>13321269</v>
      </c>
      <c r="H231" s="3">
        <v>51310065</v>
      </c>
      <c r="I231" s="3">
        <v>1932152</v>
      </c>
      <c r="J231" s="3">
        <v>579673753</v>
      </c>
      <c r="K231" s="3">
        <v>63816549</v>
      </c>
      <c r="L231" s="3">
        <v>1240548</v>
      </c>
      <c r="M231" s="3">
        <v>29353800</v>
      </c>
      <c r="N231" s="3">
        <v>27146621</v>
      </c>
      <c r="O231" s="3">
        <v>19856994</v>
      </c>
      <c r="P231" s="3">
        <v>107689335</v>
      </c>
      <c r="Q231" s="3"/>
      <c r="R231" s="3">
        <v>6240472</v>
      </c>
      <c r="S231" s="3">
        <v>154423850</v>
      </c>
      <c r="T231" s="3">
        <v>16699790</v>
      </c>
      <c r="U231" s="3">
        <v>14000268</v>
      </c>
      <c r="V231" s="3"/>
      <c r="W231" s="3">
        <v>157158292</v>
      </c>
      <c r="X231" s="3">
        <v>559721626</v>
      </c>
      <c r="Y231" s="3">
        <v>21353675</v>
      </c>
      <c r="Z231" s="3">
        <v>149206744</v>
      </c>
      <c r="AA231" s="3">
        <v>2866220</v>
      </c>
      <c r="AB231" s="3">
        <v>5253221</v>
      </c>
      <c r="AC231" s="3">
        <v>73601099</v>
      </c>
      <c r="AD231" s="3">
        <v>6317562</v>
      </c>
      <c r="AE231" s="3">
        <v>1353121</v>
      </c>
      <c r="AF231" s="3">
        <v>47090695</v>
      </c>
      <c r="AG231" s="3">
        <v>35270741</v>
      </c>
      <c r="AH231" s="3">
        <v>3445</v>
      </c>
      <c r="AI231" s="3">
        <v>33886657</v>
      </c>
      <c r="AJ231" s="3">
        <v>1355912</v>
      </c>
      <c r="AK231" s="3">
        <v>10445661</v>
      </c>
      <c r="AL231" s="3">
        <v>11920782</v>
      </c>
      <c r="AM231" s="3">
        <v>2426283</v>
      </c>
      <c r="AN231" s="3">
        <v>746144</v>
      </c>
    </row>
    <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118718</v>
      </c>
      <c r="M232" s="3">
        <v>1991668</v>
      </c>
      <c r="N232" s="3">
        <v>1454938</v>
      </c>
      <c r="O232" s="3">
        <v>747491</v>
      </c>
      <c r="P232" s="3">
        <v>5172881</v>
      </c>
      <c r="Q232" s="3"/>
      <c r="R232" s="3">
        <v>144575</v>
      </c>
      <c r="S232" s="3">
        <v>43312233</v>
      </c>
      <c r="T232" s="3">
        <v>3393915</v>
      </c>
      <c r="U232" s="3">
        <v>1055504</v>
      </c>
      <c r="V232" s="3"/>
      <c r="W232" s="3">
        <v>55699015</v>
      </c>
      <c r="X232" s="3">
        <v>1593191</v>
      </c>
      <c r="Y232" s="3">
        <v>580501</v>
      </c>
      <c r="Z232" s="3">
        <v>614699</v>
      </c>
      <c r="AA232" s="3">
        <v>83606</v>
      </c>
      <c r="AB232" s="3">
        <v>331390</v>
      </c>
      <c r="AC232" s="3">
        <v>2412065</v>
      </c>
      <c r="AD232" s="3">
        <v>404403</v>
      </c>
      <c r="AE232" s="3">
        <v>92872</v>
      </c>
      <c r="AF232" s="3">
        <v>1498284</v>
      </c>
      <c r="AG232" s="3">
        <v>-167667</v>
      </c>
      <c r="AH232" s="3">
        <v>520</v>
      </c>
      <c r="AI232" s="3">
        <v>2192004</v>
      </c>
      <c r="AJ232" s="3">
        <v>139676</v>
      </c>
      <c r="AK232" s="3">
        <v>1191002</v>
      </c>
      <c r="AL232" s="3">
        <v>4873752</v>
      </c>
      <c r="AM232" s="3">
        <v>127602</v>
      </c>
      <c r="AN232" s="3">
        <v>75588</v>
      </c>
    </row>
    <row r="233" spans="1:40" x14ac:dyDescent="0.25">
      <c r="A233">
        <v>2017</v>
      </c>
      <c r="B233" t="s">
        <v>78</v>
      </c>
      <c r="C233" t="s">
        <v>73</v>
      </c>
      <c r="D233" s="3">
        <v>-340749</v>
      </c>
      <c r="E233" s="3">
        <v>-4412678</v>
      </c>
      <c r="F233" s="3">
        <v>-3300</v>
      </c>
      <c r="G233" s="3">
        <v>-278025</v>
      </c>
      <c r="H233" s="3">
        <v>3410870</v>
      </c>
      <c r="I233" s="3">
        <v>-108862</v>
      </c>
      <c r="J233" s="3">
        <v>413378</v>
      </c>
      <c r="K233" s="3">
        <v>-779319</v>
      </c>
      <c r="L233" s="3">
        <v>1364750</v>
      </c>
      <c r="M233" s="3">
        <v>-251866</v>
      </c>
      <c r="N233" s="3">
        <v>9316846</v>
      </c>
      <c r="O233" s="3">
        <v>8290</v>
      </c>
      <c r="P233" s="3">
        <v>214499</v>
      </c>
      <c r="Q233" s="3"/>
      <c r="R233" s="3">
        <v>172593</v>
      </c>
      <c r="S233" s="3">
        <v>4725130</v>
      </c>
      <c r="T233" s="3">
        <v>336440</v>
      </c>
      <c r="U233" s="3">
        <v>86219</v>
      </c>
      <c r="V233" s="3"/>
      <c r="W233" s="3">
        <v>4225160</v>
      </c>
      <c r="X233" s="3">
        <v>1738341</v>
      </c>
      <c r="Y233" s="3">
        <v>-60551</v>
      </c>
      <c r="Z233" s="3">
        <v>11795255</v>
      </c>
      <c r="AA233" s="3">
        <v>810953</v>
      </c>
      <c r="AB233" s="3">
        <v>141117</v>
      </c>
      <c r="AC233" s="3">
        <v>1797283</v>
      </c>
      <c r="AD233" s="3">
        <v>-17713</v>
      </c>
      <c r="AE233" s="3">
        <v>1498333</v>
      </c>
      <c r="AF233" s="3">
        <v>3415748</v>
      </c>
      <c r="AG233" s="3">
        <v>2355655</v>
      </c>
      <c r="AH233" s="3">
        <v>-100</v>
      </c>
      <c r="AI233" s="3">
        <v>-1680957</v>
      </c>
      <c r="AJ233" s="3">
        <v>-1175</v>
      </c>
      <c r="AK233" s="3">
        <v>27174</v>
      </c>
      <c r="AL233" s="3">
        <v>-5532523</v>
      </c>
      <c r="AM233" s="3">
        <v>-148443</v>
      </c>
      <c r="AN233" s="3" t="s">
        <v>71</v>
      </c>
    </row>
    <row r="234" spans="1:40" x14ac:dyDescent="0.25">
      <c r="A234">
        <v>2017</v>
      </c>
      <c r="B234" t="s">
        <v>78</v>
      </c>
      <c r="C234" t="s">
        <v>76</v>
      </c>
      <c r="D234" s="3" t="s">
        <v>71</v>
      </c>
      <c r="E234" s="3" t="s">
        <v>71</v>
      </c>
      <c r="F234" s="3" t="s">
        <v>71</v>
      </c>
      <c r="G234" s="3" t="s">
        <v>71</v>
      </c>
      <c r="H234" s="3" t="s">
        <v>71</v>
      </c>
      <c r="I234" s="3" t="s">
        <v>71</v>
      </c>
      <c r="J234" s="3" t="s">
        <v>71</v>
      </c>
      <c r="K234" s="3" t="s">
        <v>71</v>
      </c>
      <c r="L234" s="3" t="s">
        <v>71</v>
      </c>
      <c r="M234" s="3" t="s">
        <v>71</v>
      </c>
      <c r="N234" s="3" t="s">
        <v>71</v>
      </c>
      <c r="O234" s="3">
        <v>9484</v>
      </c>
      <c r="P234" s="3" t="s">
        <v>71</v>
      </c>
      <c r="Q234" s="3"/>
      <c r="R234" s="3" t="s">
        <v>71</v>
      </c>
      <c r="S234" s="3" t="s">
        <v>71</v>
      </c>
      <c r="T234" s="3" t="s">
        <v>71</v>
      </c>
      <c r="U234" s="3" t="s">
        <v>71</v>
      </c>
      <c r="V234" s="3"/>
      <c r="W234" s="3" t="s">
        <v>71</v>
      </c>
      <c r="X234" s="3" t="s">
        <v>71</v>
      </c>
      <c r="Y234" s="3" t="s">
        <v>71</v>
      </c>
      <c r="Z234" s="3">
        <v>-47693</v>
      </c>
      <c r="AA234" s="3" t="s">
        <v>71</v>
      </c>
      <c r="AB234" s="3">
        <v>-14</v>
      </c>
      <c r="AC234" s="3" t="s">
        <v>71</v>
      </c>
      <c r="AD234" s="3" t="s">
        <v>71</v>
      </c>
      <c r="AE234" s="3" t="s">
        <v>71</v>
      </c>
      <c r="AF234" s="3">
        <v>10</v>
      </c>
      <c r="AG234" s="3" t="s">
        <v>71</v>
      </c>
      <c r="AH234" s="3" t="s">
        <v>71</v>
      </c>
      <c r="AI234" s="3" t="s">
        <v>71</v>
      </c>
      <c r="AJ234" s="3" t="s">
        <v>71</v>
      </c>
      <c r="AK234" s="3" t="s">
        <v>71</v>
      </c>
      <c r="AL234" s="3" t="s">
        <v>71</v>
      </c>
      <c r="AM234" s="3" t="s">
        <v>71</v>
      </c>
      <c r="AN234" s="3" t="s">
        <v>71</v>
      </c>
    </row>
    <row r="235" spans="1:40" x14ac:dyDescent="0.25">
      <c r="A235">
        <v>2017</v>
      </c>
      <c r="B235" t="s">
        <v>78</v>
      </c>
      <c r="C235" t="s">
        <v>74</v>
      </c>
      <c r="D235" s="3">
        <v>-9235</v>
      </c>
      <c r="E235" s="3" t="s">
        <v>71</v>
      </c>
      <c r="F235" s="3" t="s">
        <v>71</v>
      </c>
      <c r="G235" s="3">
        <v>79559</v>
      </c>
      <c r="H235" s="3">
        <v>-4308685</v>
      </c>
      <c r="I235" s="3">
        <v>89489</v>
      </c>
      <c r="J235" s="3">
        <v>-108766388</v>
      </c>
      <c r="K235" s="3">
        <v>119787</v>
      </c>
      <c r="L235" s="3">
        <v>257564</v>
      </c>
      <c r="M235" s="3">
        <v>205683</v>
      </c>
      <c r="N235" s="3">
        <v>879935</v>
      </c>
      <c r="O235" s="3">
        <v>1793</v>
      </c>
      <c r="P235" s="3">
        <v>1214401</v>
      </c>
      <c r="Q235" s="3"/>
      <c r="R235" s="3">
        <v>2289</v>
      </c>
      <c r="S235" s="3">
        <v>7043978</v>
      </c>
      <c r="T235" s="3">
        <v>446026</v>
      </c>
      <c r="U235" s="3">
        <v>34710</v>
      </c>
      <c r="V235" s="3"/>
      <c r="W235" s="3">
        <v>6833659</v>
      </c>
      <c r="X235" s="3">
        <v>125941872</v>
      </c>
      <c r="Y235" s="3">
        <v>79044</v>
      </c>
      <c r="Z235" s="3">
        <v>-398</v>
      </c>
      <c r="AA235" s="3">
        <v>253642</v>
      </c>
      <c r="AB235" s="3">
        <v>55240</v>
      </c>
      <c r="AC235" s="3">
        <v>5603356</v>
      </c>
      <c r="AD235" s="3" t="s">
        <v>71</v>
      </c>
      <c r="AE235" s="3">
        <v>51626</v>
      </c>
      <c r="AF235" s="3">
        <v>794352</v>
      </c>
      <c r="AG235" s="3">
        <v>257022</v>
      </c>
      <c r="AH235" s="3" t="s">
        <v>71</v>
      </c>
      <c r="AI235" s="3">
        <v>376970</v>
      </c>
      <c r="AJ235" s="3" t="s">
        <v>71</v>
      </c>
      <c r="AK235" s="3">
        <v>9988</v>
      </c>
      <c r="AL235" s="3">
        <v>960770</v>
      </c>
      <c r="AM235" s="3">
        <v>137065</v>
      </c>
      <c r="AN235" s="3" t="s">
        <v>71</v>
      </c>
    </row>
    <row r="236" spans="1:40" x14ac:dyDescent="0.25">
      <c r="A236">
        <v>2017</v>
      </c>
      <c r="B236" t="s">
        <v>78</v>
      </c>
      <c r="C236" t="s">
        <v>75</v>
      </c>
      <c r="D236" s="3">
        <v>117733</v>
      </c>
      <c r="E236" s="3">
        <v>-4222827</v>
      </c>
      <c r="F236" s="3">
        <v>24101</v>
      </c>
      <c r="G236" s="3">
        <v>534588</v>
      </c>
      <c r="H236" s="3">
        <v>-70647</v>
      </c>
      <c r="I236" s="3">
        <v>1593383</v>
      </c>
      <c r="J236" s="3">
        <v>-78432808</v>
      </c>
      <c r="K236" s="3">
        <v>5335735</v>
      </c>
      <c r="L236" s="3">
        <v>1741033</v>
      </c>
      <c r="M236" s="3">
        <v>1945485</v>
      </c>
      <c r="N236" s="3">
        <v>11651718</v>
      </c>
      <c r="O236" s="3">
        <v>767059</v>
      </c>
      <c r="P236" s="3">
        <v>6601781</v>
      </c>
      <c r="Q236" s="3"/>
      <c r="R236" s="3">
        <v>319457</v>
      </c>
      <c r="S236" s="3">
        <v>55081342</v>
      </c>
      <c r="T236" s="3">
        <v>4176381</v>
      </c>
      <c r="U236" s="3">
        <v>1176433</v>
      </c>
      <c r="V236" s="3"/>
      <c r="W236" s="3">
        <v>66757835</v>
      </c>
      <c r="X236" s="3">
        <v>129273403</v>
      </c>
      <c r="Y236" s="3">
        <v>598995</v>
      </c>
      <c r="Z236" s="3">
        <v>12361864</v>
      </c>
      <c r="AA236" s="3">
        <v>1148201</v>
      </c>
      <c r="AB236" s="3">
        <v>527733</v>
      </c>
      <c r="AC236" s="3">
        <v>9812705</v>
      </c>
      <c r="AD236" s="3">
        <v>386690</v>
      </c>
      <c r="AE236" s="3">
        <v>1642831</v>
      </c>
      <c r="AF236" s="3">
        <v>5708394</v>
      </c>
      <c r="AG236" s="3">
        <v>2445010</v>
      </c>
      <c r="AH236" s="3">
        <v>420</v>
      </c>
      <c r="AI236" s="3">
        <v>888017</v>
      </c>
      <c r="AJ236" s="3">
        <v>138501</v>
      </c>
      <c r="AK236" s="3">
        <v>1228164</v>
      </c>
      <c r="AL236" s="3">
        <v>301999</v>
      </c>
      <c r="AM236" s="3">
        <v>116223</v>
      </c>
      <c r="AN236" s="3">
        <v>75588</v>
      </c>
    </row>
    <row r="237" spans="1:40" x14ac:dyDescent="0.25">
      <c r="A237">
        <v>2017</v>
      </c>
      <c r="B237" t="s">
        <v>80</v>
      </c>
      <c r="C237" t="s">
        <v>72</v>
      </c>
      <c r="D237" s="3">
        <v>7727566</v>
      </c>
      <c r="E237" s="3">
        <v>897275</v>
      </c>
      <c r="F237" s="3">
        <v>88536</v>
      </c>
      <c r="G237" s="3">
        <v>4663964</v>
      </c>
      <c r="H237" s="3">
        <v>4823091</v>
      </c>
      <c r="I237" s="3">
        <v>2265256</v>
      </c>
      <c r="J237" s="3">
        <v>358374502</v>
      </c>
      <c r="K237" s="3">
        <v>41805744</v>
      </c>
      <c r="L237" s="3">
        <v>523471</v>
      </c>
      <c r="M237" s="3">
        <v>8897289</v>
      </c>
      <c r="N237" s="3">
        <v>8431788</v>
      </c>
      <c r="O237" s="3">
        <v>7389021</v>
      </c>
      <c r="P237" s="3">
        <v>33388153</v>
      </c>
      <c r="Q237" s="3"/>
      <c r="R237" s="3">
        <v>886308</v>
      </c>
      <c r="S237" s="3">
        <v>160916836</v>
      </c>
      <c r="T237" s="3">
        <v>14437261</v>
      </c>
      <c r="U237" s="3">
        <v>4735187</v>
      </c>
      <c r="V237" s="3"/>
      <c r="W237" s="3">
        <v>127955742</v>
      </c>
      <c r="X237" s="3">
        <v>9339889</v>
      </c>
      <c r="Y237" s="3">
        <v>3575904</v>
      </c>
      <c r="Z237" s="3">
        <v>6103865</v>
      </c>
      <c r="AA237" s="3">
        <v>577456</v>
      </c>
      <c r="AB237" s="3">
        <v>1935159</v>
      </c>
      <c r="AC237" s="3">
        <v>8494516</v>
      </c>
      <c r="AD237" s="3">
        <v>2118005</v>
      </c>
      <c r="AE237" s="3">
        <v>829302</v>
      </c>
      <c r="AF237" s="3">
        <v>8086763</v>
      </c>
      <c r="AG237" s="3">
        <v>14505396</v>
      </c>
      <c r="AH237" s="3">
        <v>3310</v>
      </c>
      <c r="AI237" s="3">
        <v>24986811</v>
      </c>
      <c r="AJ237" s="3">
        <v>1127643</v>
      </c>
      <c r="AK237" s="3">
        <v>10681078</v>
      </c>
      <c r="AL237" s="3">
        <v>7338217</v>
      </c>
      <c r="AM237" s="3">
        <v>1939711</v>
      </c>
      <c r="AN237" s="3">
        <v>373002</v>
      </c>
    </row>
    <row r="238" spans="1:40" x14ac:dyDescent="0.25">
      <c r="A238">
        <v>2017</v>
      </c>
      <c r="B238" t="s">
        <v>80</v>
      </c>
      <c r="C238" t="s">
        <v>73</v>
      </c>
      <c r="D238" s="3">
        <v>8046859</v>
      </c>
      <c r="E238" s="3">
        <v>15575745</v>
      </c>
      <c r="F238" s="3">
        <v>597132</v>
      </c>
      <c r="G238" s="3">
        <v>7116629</v>
      </c>
      <c r="H238" s="3">
        <v>28434861</v>
      </c>
      <c r="I238" s="3">
        <v>1059750</v>
      </c>
      <c r="J238" s="3">
        <v>100226666</v>
      </c>
      <c r="K238" s="3">
        <v>13886042</v>
      </c>
      <c r="L238" s="3">
        <v>2091494</v>
      </c>
      <c r="M238" s="3">
        <v>12663505</v>
      </c>
      <c r="N238" s="3">
        <v>17742101</v>
      </c>
      <c r="O238" s="3">
        <v>9676180</v>
      </c>
      <c r="P238" s="3">
        <v>44163952</v>
      </c>
      <c r="Q238" s="3"/>
      <c r="R238" s="3">
        <v>4494029</v>
      </c>
      <c r="S238" s="3">
        <v>31625322</v>
      </c>
      <c r="T238" s="3">
        <v>5072139</v>
      </c>
      <c r="U238" s="3">
        <v>9739131</v>
      </c>
      <c r="V238" s="3"/>
      <c r="W238" s="3">
        <v>41737632</v>
      </c>
      <c r="X238" s="3">
        <v>21692071</v>
      </c>
      <c r="Y238" s="3">
        <v>11869654</v>
      </c>
      <c r="Z238" s="3">
        <v>153808308</v>
      </c>
      <c r="AA238" s="3">
        <v>3078424</v>
      </c>
      <c r="AB238" s="3">
        <v>3417171</v>
      </c>
      <c r="AC238" s="3">
        <v>21077696</v>
      </c>
      <c r="AD238" s="3">
        <v>3948747</v>
      </c>
      <c r="AE238" s="3">
        <v>2089221</v>
      </c>
      <c r="AF238" s="3">
        <v>37171310</v>
      </c>
      <c r="AG238" s="3">
        <v>7128614</v>
      </c>
      <c r="AH238" s="3">
        <v>555</v>
      </c>
      <c r="AI238" s="3">
        <v>5985702</v>
      </c>
      <c r="AJ238" s="3">
        <v>302606</v>
      </c>
      <c r="AK238" s="3">
        <v>396450</v>
      </c>
      <c r="AL238" s="3">
        <v>3921794</v>
      </c>
      <c r="AM238" s="3">
        <v>449609</v>
      </c>
      <c r="AN238" s="3">
        <v>324298</v>
      </c>
    </row>
    <row r="239" spans="1:40" x14ac:dyDescent="0.25">
      <c r="A239">
        <v>2017</v>
      </c>
      <c r="B239" t="s">
        <v>80</v>
      </c>
      <c r="C239" t="s">
        <v>76</v>
      </c>
      <c r="D239" s="3" t="s">
        <v>71</v>
      </c>
      <c r="E239" s="3" t="s">
        <v>71</v>
      </c>
      <c r="F239" s="3" t="s">
        <v>71</v>
      </c>
      <c r="G239" s="3" t="s">
        <v>71</v>
      </c>
      <c r="H239" s="3">
        <v>3119</v>
      </c>
      <c r="I239" s="3">
        <v>203</v>
      </c>
      <c r="J239" s="3" t="s">
        <v>71</v>
      </c>
      <c r="K239" s="3" t="s">
        <v>71</v>
      </c>
      <c r="L239" s="3" t="s">
        <v>71</v>
      </c>
      <c r="M239" s="3" t="s">
        <v>71</v>
      </c>
      <c r="N239" s="3">
        <v>1058599</v>
      </c>
      <c r="O239" s="3">
        <v>29171</v>
      </c>
      <c r="P239" s="3" t="s">
        <v>71</v>
      </c>
      <c r="Q239" s="3"/>
      <c r="R239" s="3" t="s">
        <v>71</v>
      </c>
      <c r="S239" s="3" t="s">
        <v>71</v>
      </c>
      <c r="T239" s="3" t="s">
        <v>71</v>
      </c>
      <c r="U239" s="3">
        <v>3000</v>
      </c>
      <c r="V239" s="3"/>
      <c r="W239" s="3">
        <v>38</v>
      </c>
      <c r="X239" s="3" t="s">
        <v>71</v>
      </c>
      <c r="Y239" s="3" t="s">
        <v>71</v>
      </c>
      <c r="Z239" s="3">
        <v>979173</v>
      </c>
      <c r="AA239" s="3">
        <v>1622</v>
      </c>
      <c r="AB239" s="3">
        <v>1294</v>
      </c>
      <c r="AC239" s="3">
        <v>7443</v>
      </c>
      <c r="AD239" s="3">
        <v>425</v>
      </c>
      <c r="AE239" s="3" t="s">
        <v>71</v>
      </c>
      <c r="AF239" s="3">
        <v>12</v>
      </c>
      <c r="AG239" s="3" t="s">
        <v>71</v>
      </c>
      <c r="AH239" s="3" t="s">
        <v>71</v>
      </c>
      <c r="AI239" s="3" t="s">
        <v>71</v>
      </c>
      <c r="AJ239" s="3">
        <v>11</v>
      </c>
      <c r="AK239" s="3" t="s">
        <v>71</v>
      </c>
      <c r="AL239" s="3" t="s">
        <v>71</v>
      </c>
      <c r="AM239" s="3" t="s">
        <v>71</v>
      </c>
      <c r="AN239" s="3">
        <v>10</v>
      </c>
    </row>
    <row r="240" spans="1:40" x14ac:dyDescent="0.25">
      <c r="A240">
        <v>2017</v>
      </c>
      <c r="B240" t="s">
        <v>80</v>
      </c>
      <c r="C240" t="s">
        <v>74</v>
      </c>
      <c r="D240" s="3">
        <v>513977</v>
      </c>
      <c r="E240" s="3">
        <v>274136</v>
      </c>
      <c r="F240" s="3">
        <v>10562</v>
      </c>
      <c r="G240" s="3">
        <v>2075264</v>
      </c>
      <c r="H240" s="3">
        <v>17978347</v>
      </c>
      <c r="I240" s="3">
        <v>200327</v>
      </c>
      <c r="J240" s="3">
        <v>42639776</v>
      </c>
      <c r="K240" s="3">
        <v>13460499</v>
      </c>
      <c r="L240" s="3">
        <v>366615</v>
      </c>
      <c r="M240" s="3">
        <v>9738491</v>
      </c>
      <c r="N240" s="3">
        <v>11565852</v>
      </c>
      <c r="O240" s="3">
        <v>3529680</v>
      </c>
      <c r="P240" s="3">
        <v>36739011</v>
      </c>
      <c r="Q240" s="3"/>
      <c r="R240" s="3">
        <v>1179592</v>
      </c>
      <c r="S240" s="3">
        <v>16963033</v>
      </c>
      <c r="T240" s="3">
        <v>1366771</v>
      </c>
      <c r="U240" s="3">
        <v>699382</v>
      </c>
      <c r="V240" s="3"/>
      <c r="W240" s="3">
        <v>54222714</v>
      </c>
      <c r="X240" s="3">
        <v>657963070</v>
      </c>
      <c r="Y240" s="3">
        <v>6507111</v>
      </c>
      <c r="Z240" s="3">
        <v>677261</v>
      </c>
      <c r="AA240" s="3">
        <v>356919</v>
      </c>
      <c r="AB240" s="3">
        <v>427330</v>
      </c>
      <c r="AC240" s="3">
        <v>53834148</v>
      </c>
      <c r="AD240" s="3">
        <v>637075</v>
      </c>
      <c r="AE240" s="3">
        <v>77429</v>
      </c>
      <c r="AF240" s="3">
        <v>7541004</v>
      </c>
      <c r="AG240" s="3">
        <v>16081741</v>
      </c>
      <c r="AH240" s="3" t="s">
        <v>71</v>
      </c>
      <c r="AI240" s="3">
        <v>3802161</v>
      </c>
      <c r="AJ240" s="3">
        <v>64153</v>
      </c>
      <c r="AK240" s="3">
        <v>596297</v>
      </c>
      <c r="AL240" s="3">
        <v>962770</v>
      </c>
      <c r="AM240" s="3">
        <v>153187</v>
      </c>
      <c r="AN240" s="3">
        <v>124422</v>
      </c>
    </row>
    <row r="241" spans="1:40" x14ac:dyDescent="0.25">
      <c r="A241">
        <v>2017</v>
      </c>
      <c r="B241" t="s">
        <v>80</v>
      </c>
      <c r="C241" t="s">
        <v>75</v>
      </c>
      <c r="D241" s="3">
        <v>16288402</v>
      </c>
      <c r="E241" s="3">
        <v>16747156</v>
      </c>
      <c r="F241" s="3">
        <v>696230</v>
      </c>
      <c r="G241" s="3">
        <v>13855857</v>
      </c>
      <c r="H241" s="3">
        <v>51239418</v>
      </c>
      <c r="I241" s="3">
        <v>3525536</v>
      </c>
      <c r="J241" s="3">
        <v>501240945</v>
      </c>
      <c r="K241" s="3">
        <v>69152285</v>
      </c>
      <c r="L241" s="3">
        <v>2981581</v>
      </c>
      <c r="M241" s="3">
        <v>31299285</v>
      </c>
      <c r="N241" s="3">
        <v>38798339</v>
      </c>
      <c r="O241" s="3">
        <v>20624053</v>
      </c>
      <c r="P241" s="3">
        <v>114291116</v>
      </c>
      <c r="Q241" s="3"/>
      <c r="R241" s="3">
        <v>6559929</v>
      </c>
      <c r="S241" s="3">
        <v>209505192</v>
      </c>
      <c r="T241" s="3">
        <v>20876171</v>
      </c>
      <c r="U241" s="3">
        <v>15176701</v>
      </c>
      <c r="V241" s="3"/>
      <c r="W241" s="3">
        <v>223916127</v>
      </c>
      <c r="X241" s="3">
        <v>688995029</v>
      </c>
      <c r="Y241" s="3">
        <v>21952670</v>
      </c>
      <c r="Z241" s="3">
        <v>161568607</v>
      </c>
      <c r="AA241" s="3">
        <v>4014421</v>
      </c>
      <c r="AB241" s="3">
        <v>5780954</v>
      </c>
      <c r="AC241" s="3">
        <v>83413804</v>
      </c>
      <c r="AD241" s="3">
        <v>6704252</v>
      </c>
      <c r="AE241" s="3">
        <v>2995952</v>
      </c>
      <c r="AF241" s="3">
        <v>52799089</v>
      </c>
      <c r="AG241" s="3">
        <v>37715751</v>
      </c>
      <c r="AH241" s="3">
        <v>3865</v>
      </c>
      <c r="AI241" s="3">
        <v>34774674</v>
      </c>
      <c r="AJ241" s="3">
        <v>1494413</v>
      </c>
      <c r="AK241" s="3">
        <v>11673825</v>
      </c>
      <c r="AL241" s="3">
        <v>12222781</v>
      </c>
      <c r="AM241" s="3">
        <v>2542506</v>
      </c>
      <c r="AN241" s="3">
        <v>821732</v>
      </c>
    </row>
    <row r="242" spans="1:40" x14ac:dyDescent="0.25">
      <c r="A242">
        <v>2017</v>
      </c>
      <c r="B242" t="s">
        <v>79</v>
      </c>
      <c r="C242" t="s">
        <v>72</v>
      </c>
      <c r="D242" s="3">
        <v>7238449</v>
      </c>
      <c r="E242" s="3">
        <v>897246</v>
      </c>
      <c r="F242" s="3">
        <v>88536</v>
      </c>
      <c r="G242" s="3">
        <v>4650124</v>
      </c>
      <c r="H242" s="3">
        <v>4814135</v>
      </c>
      <c r="I242" s="3">
        <v>2247140</v>
      </c>
      <c r="J242" s="3">
        <v>329375402</v>
      </c>
      <c r="K242" s="3">
        <v>38899598</v>
      </c>
      <c r="L242" s="3">
        <v>517221</v>
      </c>
      <c r="M242" s="3">
        <v>8852052</v>
      </c>
      <c r="N242" s="3">
        <v>7948477</v>
      </c>
      <c r="O242" s="3">
        <v>7389021</v>
      </c>
      <c r="P242" s="3">
        <v>31382445</v>
      </c>
      <c r="Q242" s="3"/>
      <c r="R242" s="3">
        <v>886308</v>
      </c>
      <c r="S242" s="3">
        <v>154096043</v>
      </c>
      <c r="T242" s="3">
        <v>14380094</v>
      </c>
      <c r="U242" s="3">
        <v>4702455</v>
      </c>
      <c r="V242" s="3"/>
      <c r="W242" s="3">
        <v>127481273</v>
      </c>
      <c r="X242" s="3">
        <v>9080226</v>
      </c>
      <c r="Y242" s="3">
        <v>3428012</v>
      </c>
      <c r="Z242" s="3">
        <v>6102499</v>
      </c>
      <c r="AA242" s="3">
        <v>569676</v>
      </c>
      <c r="AB242" s="3">
        <v>1924411</v>
      </c>
      <c r="AC242" s="3">
        <v>8488998</v>
      </c>
      <c r="AD242" s="3">
        <v>2101201</v>
      </c>
      <c r="AE242" s="3">
        <v>676715</v>
      </c>
      <c r="AF242" s="3">
        <v>7914661</v>
      </c>
      <c r="AG242" s="3">
        <v>13657137</v>
      </c>
      <c r="AH242" s="3">
        <v>3310</v>
      </c>
      <c r="AI242" s="3">
        <v>24525970</v>
      </c>
      <c r="AJ242" s="3">
        <v>1124134</v>
      </c>
      <c r="AK242" s="3">
        <v>10524396</v>
      </c>
      <c r="AL242" s="3">
        <v>7338217</v>
      </c>
      <c r="AM242" s="3">
        <v>1938837</v>
      </c>
      <c r="AN242" s="3">
        <v>372280</v>
      </c>
    </row>
    <row r="243" spans="1:40" x14ac:dyDescent="0.25">
      <c r="A243">
        <v>2017</v>
      </c>
      <c r="B243" t="s">
        <v>79</v>
      </c>
      <c r="C243" t="s">
        <v>73</v>
      </c>
      <c r="D243" s="3">
        <v>8046859</v>
      </c>
      <c r="E243" s="3">
        <v>15575745</v>
      </c>
      <c r="F243" s="3">
        <v>597132</v>
      </c>
      <c r="G243" s="3">
        <v>6883080</v>
      </c>
      <c r="H243" s="3">
        <v>28399201</v>
      </c>
      <c r="I243" s="3">
        <v>1059750</v>
      </c>
      <c r="J243" s="3">
        <v>100109666</v>
      </c>
      <c r="K243" s="3">
        <v>13307419</v>
      </c>
      <c r="L243" s="3">
        <v>2091494</v>
      </c>
      <c r="M243" s="3">
        <v>12663505</v>
      </c>
      <c r="N243" s="3">
        <v>17692101</v>
      </c>
      <c r="O243" s="3">
        <v>9669844</v>
      </c>
      <c r="P243" s="3">
        <v>44163832</v>
      </c>
      <c r="Q243" s="3"/>
      <c r="R243" s="3">
        <v>4482967</v>
      </c>
      <c r="S243" s="3">
        <v>31582622</v>
      </c>
      <c r="T243" s="3">
        <v>5005389</v>
      </c>
      <c r="U243" s="3">
        <v>9589131</v>
      </c>
      <c r="V243" s="3"/>
      <c r="W243" s="3">
        <v>41669632</v>
      </c>
      <c r="X243" s="3">
        <v>20819756</v>
      </c>
      <c r="Y243" s="3">
        <v>11869654</v>
      </c>
      <c r="Z243" s="3">
        <v>153808308</v>
      </c>
      <c r="AA243" s="3">
        <v>3078424</v>
      </c>
      <c r="AB243" s="3">
        <v>3417171</v>
      </c>
      <c r="AC243" s="3">
        <v>21067696</v>
      </c>
      <c r="AD243" s="3">
        <v>3889504</v>
      </c>
      <c r="AE243" s="3">
        <v>2089221</v>
      </c>
      <c r="AF243" s="3">
        <v>37128235</v>
      </c>
      <c r="AG243" s="3">
        <v>7124614</v>
      </c>
      <c r="AH243" s="3">
        <v>555</v>
      </c>
      <c r="AI243" s="3">
        <v>5985702</v>
      </c>
      <c r="AJ243" s="3">
        <v>302606</v>
      </c>
      <c r="AK243" s="3">
        <v>396450</v>
      </c>
      <c r="AL243" s="3">
        <v>3921794</v>
      </c>
      <c r="AM243" s="3">
        <v>449609</v>
      </c>
      <c r="AN243" s="3">
        <v>324298</v>
      </c>
    </row>
    <row r="244" spans="1:40" x14ac:dyDescent="0.25">
      <c r="A244">
        <v>2017</v>
      </c>
      <c r="B244" t="s">
        <v>79</v>
      </c>
      <c r="C244" t="s">
        <v>76</v>
      </c>
      <c r="D244" s="3" t="s">
        <v>71</v>
      </c>
      <c r="E244" s="3" t="s">
        <v>71</v>
      </c>
      <c r="F244" s="3" t="s">
        <v>71</v>
      </c>
      <c r="G244" s="3" t="s">
        <v>71</v>
      </c>
      <c r="H244" s="3">
        <v>3119</v>
      </c>
      <c r="I244" s="3">
        <v>203</v>
      </c>
      <c r="J244" s="3" t="s">
        <v>71</v>
      </c>
      <c r="K244" s="3" t="s">
        <v>71</v>
      </c>
      <c r="L244" s="3" t="s">
        <v>71</v>
      </c>
      <c r="M244" s="3" t="s">
        <v>71</v>
      </c>
      <c r="N244" s="3">
        <v>1058599</v>
      </c>
      <c r="O244" s="3">
        <v>29171</v>
      </c>
      <c r="P244" s="3" t="s">
        <v>71</v>
      </c>
      <c r="Q244" s="3"/>
      <c r="R244" s="3" t="s">
        <v>71</v>
      </c>
      <c r="S244" s="3" t="s">
        <v>71</v>
      </c>
      <c r="T244" s="3" t="s">
        <v>71</v>
      </c>
      <c r="U244" s="3">
        <v>3000</v>
      </c>
      <c r="V244" s="3"/>
      <c r="W244" s="3">
        <v>38</v>
      </c>
      <c r="X244" s="3" t="s">
        <v>71</v>
      </c>
      <c r="Y244" s="3" t="s">
        <v>71</v>
      </c>
      <c r="Z244" s="3">
        <v>979173</v>
      </c>
      <c r="AA244" s="3">
        <v>1622</v>
      </c>
      <c r="AB244" s="3">
        <v>1294</v>
      </c>
      <c r="AC244" s="3">
        <v>7443</v>
      </c>
      <c r="AD244" s="3">
        <v>425</v>
      </c>
      <c r="AE244" s="3" t="s">
        <v>71</v>
      </c>
      <c r="AF244" s="3">
        <v>12</v>
      </c>
      <c r="AG244" s="3" t="s">
        <v>71</v>
      </c>
      <c r="AH244" s="3" t="s">
        <v>71</v>
      </c>
      <c r="AI244" s="3" t="s">
        <v>71</v>
      </c>
      <c r="AJ244" s="3">
        <v>11</v>
      </c>
      <c r="AK244" s="3" t="s">
        <v>71</v>
      </c>
      <c r="AL244" s="3" t="s">
        <v>71</v>
      </c>
      <c r="AM244" s="3" t="s">
        <v>71</v>
      </c>
      <c r="AN244" s="3">
        <v>10</v>
      </c>
    </row>
    <row r="245" spans="1:40" x14ac:dyDescent="0.25">
      <c r="A245">
        <v>2017</v>
      </c>
      <c r="B245" t="s">
        <v>79</v>
      </c>
      <c r="C245" t="s">
        <v>74</v>
      </c>
      <c r="D245" s="3">
        <v>513977</v>
      </c>
      <c r="E245" s="3">
        <v>274136</v>
      </c>
      <c r="F245" s="3">
        <v>10562</v>
      </c>
      <c r="G245" s="3">
        <v>2075264</v>
      </c>
      <c r="H245" s="3">
        <v>17975607</v>
      </c>
      <c r="I245" s="3">
        <v>200327</v>
      </c>
      <c r="J245" s="3">
        <v>42611396</v>
      </c>
      <c r="K245" s="3">
        <v>13350530</v>
      </c>
      <c r="L245" s="3">
        <v>366615</v>
      </c>
      <c r="M245" s="3">
        <v>9738491</v>
      </c>
      <c r="N245" s="3">
        <v>11565852</v>
      </c>
      <c r="O245" s="3">
        <v>3522180</v>
      </c>
      <c r="P245" s="3">
        <v>36715713</v>
      </c>
      <c r="Q245" s="3"/>
      <c r="R245" s="3">
        <v>1176910</v>
      </c>
      <c r="S245" s="3">
        <v>16690433</v>
      </c>
      <c r="T245" s="3">
        <v>1335571</v>
      </c>
      <c r="U245" s="3">
        <v>699382</v>
      </c>
      <c r="V245" s="3"/>
      <c r="W245" s="3">
        <v>49243175</v>
      </c>
      <c r="X245" s="3">
        <v>645032903</v>
      </c>
      <c r="Y245" s="3">
        <v>6507111</v>
      </c>
      <c r="Z245" s="3">
        <v>677261</v>
      </c>
      <c r="AA245" s="3">
        <v>356919</v>
      </c>
      <c r="AB245" s="3">
        <v>427330</v>
      </c>
      <c r="AC245" s="3">
        <v>52716407</v>
      </c>
      <c r="AD245" s="3">
        <v>634075</v>
      </c>
      <c r="AE245" s="3">
        <v>77429</v>
      </c>
      <c r="AF245" s="3">
        <v>7469895</v>
      </c>
      <c r="AG245" s="3">
        <v>16080741</v>
      </c>
      <c r="AH245" s="3" t="s">
        <v>71</v>
      </c>
      <c r="AI245" s="3">
        <v>3802161</v>
      </c>
      <c r="AJ245" s="3">
        <v>64153</v>
      </c>
      <c r="AK245" s="3">
        <v>596297</v>
      </c>
      <c r="AL245" s="3">
        <v>962770</v>
      </c>
      <c r="AM245" s="3">
        <v>153187</v>
      </c>
      <c r="AN245" s="3">
        <v>110337</v>
      </c>
    </row>
    <row r="246" spans="1:40" x14ac:dyDescent="0.25">
      <c r="A246">
        <v>2017</v>
      </c>
      <c r="B246" t="s">
        <v>79</v>
      </c>
      <c r="C246" t="s">
        <v>75</v>
      </c>
      <c r="D246" s="3">
        <v>15799285</v>
      </c>
      <c r="E246" s="3">
        <v>16747128</v>
      </c>
      <c r="F246" s="3">
        <v>696230</v>
      </c>
      <c r="G246" s="3">
        <v>13608468</v>
      </c>
      <c r="H246" s="3">
        <v>51192062</v>
      </c>
      <c r="I246" s="3">
        <v>3507419</v>
      </c>
      <c r="J246" s="3">
        <v>472096464</v>
      </c>
      <c r="K246" s="3">
        <v>65557546</v>
      </c>
      <c r="L246" s="3">
        <v>2975330</v>
      </c>
      <c r="M246" s="3">
        <v>31254048</v>
      </c>
      <c r="N246" s="3">
        <v>38265029</v>
      </c>
      <c r="O246" s="3">
        <v>20610217</v>
      </c>
      <c r="P246" s="3">
        <v>112261989</v>
      </c>
      <c r="Q246" s="3"/>
      <c r="R246" s="3">
        <v>6546185</v>
      </c>
      <c r="S246" s="3">
        <v>202369098</v>
      </c>
      <c r="T246" s="3">
        <v>20721054</v>
      </c>
      <c r="U246" s="3">
        <v>14993969</v>
      </c>
      <c r="V246" s="3"/>
      <c r="W246" s="3">
        <v>218394117</v>
      </c>
      <c r="X246" s="3">
        <v>674932885</v>
      </c>
      <c r="Y246" s="3">
        <v>21804778</v>
      </c>
      <c r="Z246" s="3">
        <v>161567241</v>
      </c>
      <c r="AA246" s="3">
        <v>4006641</v>
      </c>
      <c r="AB246" s="3">
        <v>5770206</v>
      </c>
      <c r="AC246" s="3">
        <v>82280544</v>
      </c>
      <c r="AD246" s="3">
        <v>6625205</v>
      </c>
      <c r="AE246" s="3">
        <v>2843365</v>
      </c>
      <c r="AF246" s="3">
        <v>52512803</v>
      </c>
      <c r="AG246" s="3">
        <v>36862493</v>
      </c>
      <c r="AH246" s="3">
        <v>3865</v>
      </c>
      <c r="AI246" s="3">
        <v>34313834</v>
      </c>
      <c r="AJ246" s="3">
        <v>1490903</v>
      </c>
      <c r="AK246" s="3">
        <v>11517144</v>
      </c>
      <c r="AL246" s="3">
        <v>12222781</v>
      </c>
      <c r="AM246" s="3">
        <v>2541633</v>
      </c>
      <c r="AN246" s="3">
        <v>806925</v>
      </c>
    </row>
    <row r="247" spans="1:40" x14ac:dyDescent="0.25">
      <c r="A247">
        <v>2017</v>
      </c>
      <c r="B247" t="s">
        <v>81</v>
      </c>
      <c r="C247" t="s">
        <v>72</v>
      </c>
      <c r="D247" s="3">
        <v>6830546</v>
      </c>
      <c r="E247" s="3">
        <v>880087</v>
      </c>
      <c r="F247" s="3">
        <v>88400</v>
      </c>
      <c r="G247" s="3">
        <v>4544958</v>
      </c>
      <c r="H247" s="3">
        <v>4741798</v>
      </c>
      <c r="I247" s="3">
        <v>2237922</v>
      </c>
      <c r="J247" s="3">
        <v>326966322</v>
      </c>
      <c r="K247" s="3">
        <v>38303210</v>
      </c>
      <c r="L247" s="3">
        <v>515744</v>
      </c>
      <c r="M247" s="3">
        <v>8833072</v>
      </c>
      <c r="N247" s="3">
        <v>7793420</v>
      </c>
      <c r="O247" s="3">
        <v>7354695</v>
      </c>
      <c r="P247" s="3">
        <v>30778047</v>
      </c>
      <c r="Q247" s="3"/>
      <c r="R247" s="3">
        <v>878695</v>
      </c>
      <c r="S247" s="3">
        <v>153970777</v>
      </c>
      <c r="T247" s="3">
        <v>14189731</v>
      </c>
      <c r="U247" s="3">
        <v>4243483</v>
      </c>
      <c r="V247" s="3"/>
      <c r="W247" s="3">
        <v>127351632</v>
      </c>
      <c r="X247" s="3">
        <v>8854298</v>
      </c>
      <c r="Y247" s="3">
        <v>3340258</v>
      </c>
      <c r="Z247" s="3">
        <v>6080205</v>
      </c>
      <c r="AA247" s="3">
        <v>543042</v>
      </c>
      <c r="AB247" s="3">
        <v>1917357</v>
      </c>
      <c r="AC247" s="3">
        <v>8195969</v>
      </c>
      <c r="AD247" s="3">
        <v>2048338</v>
      </c>
      <c r="AE247" s="3">
        <v>658183</v>
      </c>
      <c r="AF247" s="3">
        <v>7809897</v>
      </c>
      <c r="AG247" s="3">
        <v>12133338</v>
      </c>
      <c r="AH247" s="3">
        <v>3290</v>
      </c>
      <c r="AI247" s="3">
        <v>24749402</v>
      </c>
      <c r="AJ247" s="3">
        <v>1119746</v>
      </c>
      <c r="AK247" s="3">
        <v>10153417</v>
      </c>
      <c r="AL247" s="3">
        <v>3167523</v>
      </c>
      <c r="AM247" s="3">
        <v>1899717</v>
      </c>
      <c r="AN247" s="3">
        <v>372279</v>
      </c>
    </row>
    <row r="248" spans="1:40" x14ac:dyDescent="0.25">
      <c r="A248">
        <v>2017</v>
      </c>
      <c r="B248" t="s">
        <v>81</v>
      </c>
      <c r="C248" t="s">
        <v>73</v>
      </c>
      <c r="D248" s="3">
        <v>7014928</v>
      </c>
      <c r="E248" s="3">
        <v>10487468</v>
      </c>
      <c r="F248" s="3">
        <v>564838</v>
      </c>
      <c r="G248" s="3">
        <v>4207024</v>
      </c>
      <c r="H248" s="3">
        <v>26462637</v>
      </c>
      <c r="I248" s="3">
        <v>701058</v>
      </c>
      <c r="J248" s="3">
        <v>92589244</v>
      </c>
      <c r="K248" s="3">
        <v>12446142</v>
      </c>
      <c r="L248" s="3">
        <v>1391336</v>
      </c>
      <c r="M248" s="3">
        <v>11766166</v>
      </c>
      <c r="N248" s="3">
        <v>14348896</v>
      </c>
      <c r="O248" s="3">
        <v>8619259</v>
      </c>
      <c r="P248" s="3">
        <v>41969210</v>
      </c>
      <c r="Q248" s="3"/>
      <c r="R248" s="3">
        <v>4248367</v>
      </c>
      <c r="S248" s="3">
        <v>30678630</v>
      </c>
      <c r="T248" s="3">
        <v>3953149</v>
      </c>
      <c r="U248" s="3">
        <v>8023029</v>
      </c>
      <c r="V248" s="3"/>
      <c r="W248" s="3">
        <v>41023494</v>
      </c>
      <c r="X248" s="3">
        <v>17422902</v>
      </c>
      <c r="Y248" s="3">
        <v>11530971</v>
      </c>
      <c r="Z248" s="3">
        <v>145927563</v>
      </c>
      <c r="AA248" s="3">
        <v>2802135</v>
      </c>
      <c r="AB248" s="3">
        <v>3194556</v>
      </c>
      <c r="AC248" s="3">
        <v>17124525</v>
      </c>
      <c r="AD248" s="3">
        <v>3370943</v>
      </c>
      <c r="AE248" s="3">
        <v>1948366</v>
      </c>
      <c r="AF248" s="3">
        <v>34774121</v>
      </c>
      <c r="AG248" s="3">
        <v>7297154</v>
      </c>
      <c r="AH248" s="3">
        <v>408</v>
      </c>
      <c r="AI248" s="3">
        <v>4682354</v>
      </c>
      <c r="AJ248" s="3">
        <v>295480</v>
      </c>
      <c r="AK248" s="3">
        <v>626919</v>
      </c>
      <c r="AL248" s="3">
        <v>1527825</v>
      </c>
      <c r="AM248" s="3">
        <v>406287</v>
      </c>
      <c r="AN248" s="3">
        <v>324298</v>
      </c>
    </row>
    <row r="249" spans="1:40" x14ac:dyDescent="0.25">
      <c r="A249">
        <v>2017</v>
      </c>
      <c r="B249" t="s">
        <v>81</v>
      </c>
      <c r="C249" t="s">
        <v>76</v>
      </c>
      <c r="D249" s="3">
        <v>30</v>
      </c>
      <c r="E249" s="3" t="s">
        <v>71</v>
      </c>
      <c r="F249" s="3" t="s">
        <v>71</v>
      </c>
      <c r="G249" s="3" t="s">
        <v>71</v>
      </c>
      <c r="H249" s="3">
        <v>1185</v>
      </c>
      <c r="I249" s="3">
        <v>29</v>
      </c>
      <c r="J249" s="3" t="s">
        <v>71</v>
      </c>
      <c r="K249" s="3" t="s">
        <v>71</v>
      </c>
      <c r="L249" s="3" t="s">
        <v>71</v>
      </c>
      <c r="M249" s="3" t="s">
        <v>71</v>
      </c>
      <c r="N249" s="3">
        <v>940418</v>
      </c>
      <c r="O249" s="3">
        <v>27412</v>
      </c>
      <c r="P249" s="3">
        <v>1</v>
      </c>
      <c r="Q249" s="3"/>
      <c r="R249" s="3" t="s">
        <v>71</v>
      </c>
      <c r="S249" s="3" t="s">
        <v>71</v>
      </c>
      <c r="T249" s="3" t="s">
        <v>71</v>
      </c>
      <c r="U249" s="3">
        <v>2980</v>
      </c>
      <c r="V249" s="3"/>
      <c r="W249" s="3" t="s">
        <v>71</v>
      </c>
      <c r="X249" s="3" t="s">
        <v>71</v>
      </c>
      <c r="Y249" s="3" t="s">
        <v>71</v>
      </c>
      <c r="Z249" s="3">
        <v>979057</v>
      </c>
      <c r="AA249" s="3">
        <v>1352</v>
      </c>
      <c r="AB249" s="3">
        <v>1205</v>
      </c>
      <c r="AC249" s="3">
        <v>6388</v>
      </c>
      <c r="AD249" s="3">
        <v>3</v>
      </c>
      <c r="AE249" s="3" t="s">
        <v>71</v>
      </c>
      <c r="AF249" s="3">
        <v>2</v>
      </c>
      <c r="AG249" s="3" t="s">
        <v>71</v>
      </c>
      <c r="AH249" s="3" t="s">
        <v>71</v>
      </c>
      <c r="AI249" s="3" t="s">
        <v>71</v>
      </c>
      <c r="AJ249" s="3">
        <v>9</v>
      </c>
      <c r="AK249" s="3" t="s">
        <v>71</v>
      </c>
      <c r="AL249" s="3" t="s">
        <v>71</v>
      </c>
      <c r="AM249" s="3" t="s">
        <v>71</v>
      </c>
      <c r="AN249" s="3">
        <v>10</v>
      </c>
    </row>
    <row r="250" spans="1:40" x14ac:dyDescent="0.25">
      <c r="A250">
        <v>2017</v>
      </c>
      <c r="B250" t="s">
        <v>81</v>
      </c>
      <c r="C250" t="s">
        <v>74</v>
      </c>
      <c r="D250" s="3">
        <v>345519</v>
      </c>
      <c r="E250" s="3">
        <v>249472</v>
      </c>
      <c r="F250" s="3">
        <v>10193</v>
      </c>
      <c r="G250" s="3">
        <v>1821522</v>
      </c>
      <c r="H250" s="3">
        <v>17214269</v>
      </c>
      <c r="I250" s="3">
        <v>121752</v>
      </c>
      <c r="J250" s="3">
        <v>38851557</v>
      </c>
      <c r="K250" s="3">
        <v>12630674</v>
      </c>
      <c r="L250" s="3">
        <v>311666</v>
      </c>
      <c r="M250" s="3">
        <v>9560605</v>
      </c>
      <c r="N250" s="3">
        <v>10387406</v>
      </c>
      <c r="O250" s="3">
        <v>2927985</v>
      </c>
      <c r="P250" s="3">
        <v>33990348</v>
      </c>
      <c r="Q250" s="3"/>
      <c r="R250" s="3">
        <v>1052940</v>
      </c>
      <c r="S250" s="3">
        <v>16272173</v>
      </c>
      <c r="T250" s="3">
        <v>905408</v>
      </c>
      <c r="U250" s="3">
        <v>613568</v>
      </c>
      <c r="V250" s="3"/>
      <c r="W250" s="3">
        <v>44258987</v>
      </c>
      <c r="X250" s="3">
        <v>595663529</v>
      </c>
      <c r="Y250" s="3">
        <v>5744539</v>
      </c>
      <c r="Z250" s="3">
        <v>636053</v>
      </c>
      <c r="AA250" s="3">
        <v>355660</v>
      </c>
      <c r="AB250" s="3">
        <v>382868</v>
      </c>
      <c r="AC250" s="3">
        <v>43900250</v>
      </c>
      <c r="AD250" s="3">
        <v>625326</v>
      </c>
      <c r="AE250" s="3">
        <v>77542</v>
      </c>
      <c r="AF250" s="3">
        <v>7156553</v>
      </c>
      <c r="AG250" s="3">
        <v>15753227</v>
      </c>
      <c r="AH250" s="3" t="s">
        <v>71</v>
      </c>
      <c r="AI250" s="3">
        <v>3489617</v>
      </c>
      <c r="AJ250" s="3">
        <v>64152</v>
      </c>
      <c r="AK250" s="3">
        <v>293349</v>
      </c>
      <c r="AL250" s="3">
        <v>953239</v>
      </c>
      <c r="AM250" s="3">
        <v>96826</v>
      </c>
      <c r="AN250" s="3">
        <v>110337</v>
      </c>
    </row>
    <row r="251" spans="1:40" x14ac:dyDescent="0.25">
      <c r="A251">
        <v>2017</v>
      </c>
      <c r="B251" t="s">
        <v>81</v>
      </c>
      <c r="C251" t="s">
        <v>75</v>
      </c>
      <c r="D251" s="3">
        <v>14191023</v>
      </c>
      <c r="E251" s="3">
        <v>11617027</v>
      </c>
      <c r="F251" s="3">
        <v>663431</v>
      </c>
      <c r="G251" s="3">
        <v>10573504</v>
      </c>
      <c r="H251" s="3">
        <v>48419889</v>
      </c>
      <c r="I251" s="3">
        <v>3060761</v>
      </c>
      <c r="J251" s="3">
        <v>458407123</v>
      </c>
      <c r="K251" s="3">
        <v>63380026</v>
      </c>
      <c r="L251" s="3">
        <v>2218745</v>
      </c>
      <c r="M251" s="3">
        <v>30159842</v>
      </c>
      <c r="N251" s="3">
        <v>33470140</v>
      </c>
      <c r="O251" s="3">
        <v>18929351</v>
      </c>
      <c r="P251" s="3">
        <v>106737606</v>
      </c>
      <c r="Q251" s="3"/>
      <c r="R251" s="3">
        <v>6180002</v>
      </c>
      <c r="S251" s="3">
        <v>200921579</v>
      </c>
      <c r="T251" s="3">
        <v>19048288</v>
      </c>
      <c r="U251" s="3">
        <v>12883061</v>
      </c>
      <c r="V251" s="3"/>
      <c r="W251" s="3">
        <v>212634113</v>
      </c>
      <c r="X251" s="3">
        <v>621940729</v>
      </c>
      <c r="Y251" s="3">
        <v>20615768</v>
      </c>
      <c r="Z251" s="3">
        <v>153622877</v>
      </c>
      <c r="AA251" s="3">
        <v>3702189</v>
      </c>
      <c r="AB251" s="3">
        <v>5495986</v>
      </c>
      <c r="AC251" s="3">
        <v>69227132</v>
      </c>
      <c r="AD251" s="3">
        <v>6044610</v>
      </c>
      <c r="AE251" s="3">
        <v>2684091</v>
      </c>
      <c r="AF251" s="3">
        <v>49740573</v>
      </c>
      <c r="AG251" s="3">
        <v>35183719</v>
      </c>
      <c r="AH251" s="3">
        <v>3698</v>
      </c>
      <c r="AI251" s="3">
        <v>32921372</v>
      </c>
      <c r="AJ251" s="3">
        <v>1479387</v>
      </c>
      <c r="AK251" s="3">
        <v>11073685</v>
      </c>
      <c r="AL251" s="3">
        <v>5648587</v>
      </c>
      <c r="AM251" s="3">
        <v>2402830</v>
      </c>
      <c r="AN251" s="3">
        <v>806924</v>
      </c>
    </row>
    <row r="252" spans="1:40" x14ac:dyDescent="0.25">
      <c r="A252">
        <v>2017</v>
      </c>
      <c r="B252" t="s">
        <v>82</v>
      </c>
      <c r="C252" t="s">
        <v>72</v>
      </c>
      <c r="D252" s="3">
        <v>407903</v>
      </c>
      <c r="E252" s="3">
        <v>17160</v>
      </c>
      <c r="F252" s="3">
        <v>136</v>
      </c>
      <c r="G252" s="3">
        <v>105166</v>
      </c>
      <c r="H252" s="3">
        <v>72337</v>
      </c>
      <c r="I252" s="3">
        <v>9218</v>
      </c>
      <c r="J252" s="3">
        <v>2409080</v>
      </c>
      <c r="K252" s="3">
        <v>596387</v>
      </c>
      <c r="L252" s="3">
        <v>1477</v>
      </c>
      <c r="M252" s="3">
        <v>18980</v>
      </c>
      <c r="N252" s="3">
        <v>155057</v>
      </c>
      <c r="O252" s="3">
        <v>34326</v>
      </c>
      <c r="P252" s="3">
        <v>604398</v>
      </c>
      <c r="Q252" s="3"/>
      <c r="R252" s="3">
        <v>7614</v>
      </c>
      <c r="S252" s="3">
        <v>125266</v>
      </c>
      <c r="T252" s="3">
        <v>190363</v>
      </c>
      <c r="U252" s="3">
        <v>458972</v>
      </c>
      <c r="V252" s="3"/>
      <c r="W252" s="3">
        <v>129640</v>
      </c>
      <c r="X252" s="3">
        <v>225928</v>
      </c>
      <c r="Y252" s="3">
        <v>87754</v>
      </c>
      <c r="Z252" s="3">
        <v>22294</v>
      </c>
      <c r="AA252" s="3">
        <v>26634</v>
      </c>
      <c r="AB252" s="3">
        <v>7054</v>
      </c>
      <c r="AC252" s="3">
        <v>293029</v>
      </c>
      <c r="AD252" s="3">
        <v>52863</v>
      </c>
      <c r="AE252" s="3">
        <v>18532</v>
      </c>
      <c r="AF252" s="3">
        <v>104763</v>
      </c>
      <c r="AG252" s="3">
        <v>1523799</v>
      </c>
      <c r="AH252" s="3">
        <v>20</v>
      </c>
      <c r="AI252" s="3">
        <v>-223432</v>
      </c>
      <c r="AJ252" s="3">
        <v>4388</v>
      </c>
      <c r="AK252" s="3">
        <v>370979</v>
      </c>
      <c r="AL252" s="3">
        <v>4170694</v>
      </c>
      <c r="AM252" s="3">
        <v>39120</v>
      </c>
      <c r="AN252" s="3">
        <v>0</v>
      </c>
    </row>
    <row r="253" spans="1:40" x14ac:dyDescent="0.25">
      <c r="A253">
        <v>2017</v>
      </c>
      <c r="B253" t="s">
        <v>82</v>
      </c>
      <c r="C253" t="s">
        <v>73</v>
      </c>
      <c r="D253" s="3">
        <v>1031931</v>
      </c>
      <c r="E253" s="3">
        <v>5088277</v>
      </c>
      <c r="F253" s="3">
        <v>32293</v>
      </c>
      <c r="G253" s="3">
        <v>2676056</v>
      </c>
      <c r="H253" s="3">
        <v>1936564</v>
      </c>
      <c r="I253" s="3">
        <v>358692</v>
      </c>
      <c r="J253" s="3">
        <v>7520423</v>
      </c>
      <c r="K253" s="3">
        <v>861277</v>
      </c>
      <c r="L253" s="3">
        <v>700158</v>
      </c>
      <c r="M253" s="3">
        <v>897339</v>
      </c>
      <c r="N253" s="3">
        <v>3343205</v>
      </c>
      <c r="O253" s="3">
        <v>1050585</v>
      </c>
      <c r="P253" s="3">
        <v>2194622</v>
      </c>
      <c r="Q253" s="3"/>
      <c r="R253" s="3">
        <v>234600</v>
      </c>
      <c r="S253" s="3">
        <v>903992</v>
      </c>
      <c r="T253" s="3">
        <v>1052240</v>
      </c>
      <c r="U253" s="3">
        <v>1566103</v>
      </c>
      <c r="V253" s="3"/>
      <c r="W253" s="3">
        <v>646138</v>
      </c>
      <c r="X253" s="3">
        <v>3396854</v>
      </c>
      <c r="Y253" s="3">
        <v>338683</v>
      </c>
      <c r="Z253" s="3">
        <v>7880746</v>
      </c>
      <c r="AA253" s="3">
        <v>276289</v>
      </c>
      <c r="AB253" s="3">
        <v>222615</v>
      </c>
      <c r="AC253" s="3">
        <v>3943171</v>
      </c>
      <c r="AD253" s="3">
        <v>518561</v>
      </c>
      <c r="AE253" s="3">
        <v>140855</v>
      </c>
      <c r="AF253" s="3">
        <v>2354114</v>
      </c>
      <c r="AG253" s="3">
        <v>-172540</v>
      </c>
      <c r="AH253" s="3">
        <v>147</v>
      </c>
      <c r="AI253" s="3">
        <v>1303348</v>
      </c>
      <c r="AJ253" s="3">
        <v>7126</v>
      </c>
      <c r="AK253" s="3">
        <v>-230469</v>
      </c>
      <c r="AL253" s="3">
        <v>2393969</v>
      </c>
      <c r="AM253" s="3">
        <v>43322</v>
      </c>
      <c r="AN253" s="3" t="s">
        <v>71</v>
      </c>
    </row>
    <row r="254" spans="1:40" x14ac:dyDescent="0.25">
      <c r="A254">
        <v>2017</v>
      </c>
      <c r="B254" t="s">
        <v>82</v>
      </c>
      <c r="C254" t="s">
        <v>76</v>
      </c>
      <c r="D254" s="3">
        <v>-30</v>
      </c>
      <c r="E254" s="3" t="s">
        <v>71</v>
      </c>
      <c r="F254" s="3" t="s">
        <v>71</v>
      </c>
      <c r="G254" s="3" t="s">
        <v>71</v>
      </c>
      <c r="H254" s="3">
        <v>1934</v>
      </c>
      <c r="I254" s="3">
        <v>174</v>
      </c>
      <c r="J254" s="3" t="s">
        <v>71</v>
      </c>
      <c r="K254" s="3" t="s">
        <v>71</v>
      </c>
      <c r="L254" s="3" t="s">
        <v>71</v>
      </c>
      <c r="M254" s="3" t="s">
        <v>71</v>
      </c>
      <c r="N254" s="3">
        <v>118181</v>
      </c>
      <c r="O254" s="3">
        <v>1759</v>
      </c>
      <c r="P254" s="3">
        <v>-1</v>
      </c>
      <c r="Q254" s="3"/>
      <c r="R254" s="3" t="s">
        <v>71</v>
      </c>
      <c r="S254" s="3" t="s">
        <v>71</v>
      </c>
      <c r="T254" s="3" t="s">
        <v>71</v>
      </c>
      <c r="U254" s="3">
        <v>20</v>
      </c>
      <c r="V254" s="3"/>
      <c r="W254" s="3">
        <v>38</v>
      </c>
      <c r="X254" s="3" t="s">
        <v>71</v>
      </c>
      <c r="Y254" s="3" t="s">
        <v>71</v>
      </c>
      <c r="Z254" s="3">
        <v>116</v>
      </c>
      <c r="AA254" s="3">
        <v>270</v>
      </c>
      <c r="AB254" s="3">
        <v>89</v>
      </c>
      <c r="AC254" s="3">
        <v>1055</v>
      </c>
      <c r="AD254" s="3">
        <v>422</v>
      </c>
      <c r="AE254" s="3" t="s">
        <v>71</v>
      </c>
      <c r="AF254" s="3">
        <v>10</v>
      </c>
      <c r="AG254" s="3" t="s">
        <v>71</v>
      </c>
      <c r="AH254" s="3" t="s">
        <v>71</v>
      </c>
      <c r="AI254" s="3" t="s">
        <v>71</v>
      </c>
      <c r="AJ254" s="3">
        <v>2</v>
      </c>
      <c r="AK254" s="3" t="s">
        <v>71</v>
      </c>
      <c r="AL254" s="3" t="s">
        <v>71</v>
      </c>
      <c r="AM254" s="3" t="s">
        <v>71</v>
      </c>
      <c r="AN254" s="3" t="s">
        <v>71</v>
      </c>
    </row>
    <row r="255" spans="1:40" x14ac:dyDescent="0.25">
      <c r="A255">
        <v>2017</v>
      </c>
      <c r="B255" t="s">
        <v>82</v>
      </c>
      <c r="C255" t="s">
        <v>74</v>
      </c>
      <c r="D255" s="3">
        <v>168458</v>
      </c>
      <c r="E255" s="3">
        <v>24664</v>
      </c>
      <c r="F255" s="3">
        <v>369</v>
      </c>
      <c r="G255" s="3">
        <v>253743</v>
      </c>
      <c r="H255" s="3">
        <v>761338</v>
      </c>
      <c r="I255" s="3">
        <v>78575</v>
      </c>
      <c r="J255" s="3">
        <v>3759839</v>
      </c>
      <c r="K255" s="3">
        <v>719856</v>
      </c>
      <c r="L255" s="3">
        <v>54949</v>
      </c>
      <c r="M255" s="3">
        <v>177886</v>
      </c>
      <c r="N255" s="3">
        <v>1178446</v>
      </c>
      <c r="O255" s="3">
        <v>594196</v>
      </c>
      <c r="P255" s="3">
        <v>2725365</v>
      </c>
      <c r="Q255" s="3"/>
      <c r="R255" s="3">
        <v>123969</v>
      </c>
      <c r="S255" s="3">
        <v>418260</v>
      </c>
      <c r="T255" s="3">
        <v>430163</v>
      </c>
      <c r="U255" s="3">
        <v>85814</v>
      </c>
      <c r="V255" s="3"/>
      <c r="W255" s="3">
        <v>4984187</v>
      </c>
      <c r="X255" s="3">
        <v>49369374</v>
      </c>
      <c r="Y255" s="3">
        <v>762572</v>
      </c>
      <c r="Z255" s="3">
        <v>41208</v>
      </c>
      <c r="AA255" s="3">
        <v>1259</v>
      </c>
      <c r="AB255" s="3">
        <v>44462</v>
      </c>
      <c r="AC255" s="3">
        <v>8816157</v>
      </c>
      <c r="AD255" s="3">
        <v>8749</v>
      </c>
      <c r="AE255" s="3">
        <v>-113</v>
      </c>
      <c r="AF255" s="3">
        <v>313342</v>
      </c>
      <c r="AG255" s="3">
        <v>327514</v>
      </c>
      <c r="AH255" s="3" t="s">
        <v>71</v>
      </c>
      <c r="AI255" s="3">
        <v>312545</v>
      </c>
      <c r="AJ255" s="3">
        <v>1</v>
      </c>
      <c r="AK255" s="3">
        <v>302948</v>
      </c>
      <c r="AL255" s="3">
        <v>9531</v>
      </c>
      <c r="AM255" s="3">
        <v>56361</v>
      </c>
      <c r="AN255" s="3">
        <v>0</v>
      </c>
    </row>
    <row r="256" spans="1:40" x14ac:dyDescent="0.25">
      <c r="A256">
        <v>2017</v>
      </c>
      <c r="B256" t="s">
        <v>82</v>
      </c>
      <c r="C256" t="s">
        <v>75</v>
      </c>
      <c r="D256" s="3">
        <v>1608262</v>
      </c>
      <c r="E256" s="3">
        <v>5130100</v>
      </c>
      <c r="F256" s="3">
        <v>32799</v>
      </c>
      <c r="G256" s="3">
        <v>3034965</v>
      </c>
      <c r="H256" s="3">
        <v>2772173</v>
      </c>
      <c r="I256" s="3">
        <v>446658</v>
      </c>
      <c r="J256" s="3">
        <v>13689341</v>
      </c>
      <c r="K256" s="3">
        <v>2177520</v>
      </c>
      <c r="L256" s="3">
        <v>756585</v>
      </c>
      <c r="M256" s="3">
        <v>1094205</v>
      </c>
      <c r="N256" s="3">
        <v>4794889</v>
      </c>
      <c r="O256" s="3">
        <v>1680866</v>
      </c>
      <c r="P256" s="3">
        <v>5524383</v>
      </c>
      <c r="Q256" s="3"/>
      <c r="R256" s="3">
        <v>366183</v>
      </c>
      <c r="S256" s="3">
        <v>1447519</v>
      </c>
      <c r="T256" s="3">
        <v>1672766</v>
      </c>
      <c r="U256" s="3">
        <v>2110908</v>
      </c>
      <c r="V256" s="3"/>
      <c r="W256" s="3">
        <v>5760004</v>
      </c>
      <c r="X256" s="3">
        <v>52992156</v>
      </c>
      <c r="Y256" s="3">
        <v>1189009</v>
      </c>
      <c r="Z256" s="3">
        <v>7944364</v>
      </c>
      <c r="AA256" s="3">
        <v>304452</v>
      </c>
      <c r="AB256" s="3">
        <v>274220</v>
      </c>
      <c r="AC256" s="3">
        <v>13053412</v>
      </c>
      <c r="AD256" s="3">
        <v>580595</v>
      </c>
      <c r="AE256" s="3">
        <v>159274</v>
      </c>
      <c r="AF256" s="3">
        <v>2772230</v>
      </c>
      <c r="AG256" s="3">
        <v>1678774</v>
      </c>
      <c r="AH256" s="3">
        <v>167</v>
      </c>
      <c r="AI256" s="3">
        <v>1392461</v>
      </c>
      <c r="AJ256" s="3">
        <v>11516</v>
      </c>
      <c r="AK256" s="3">
        <v>443458</v>
      </c>
      <c r="AL256" s="3">
        <v>6574194</v>
      </c>
      <c r="AM256" s="3">
        <v>138803</v>
      </c>
      <c r="AN256" s="3">
        <v>0</v>
      </c>
    </row>
    <row r="257" spans="1:40" x14ac:dyDescent="0.25">
      <c r="A257">
        <v>2017</v>
      </c>
      <c r="B257" t="s">
        <v>83</v>
      </c>
      <c r="C257" t="s">
        <v>75</v>
      </c>
      <c r="D257" s="3">
        <v>4446757</v>
      </c>
      <c r="E257" s="3">
        <v>8572342</v>
      </c>
      <c r="F257" s="3">
        <v>615230</v>
      </c>
      <c r="G257" s="3">
        <v>8273686</v>
      </c>
      <c r="H257" s="3">
        <v>32026477</v>
      </c>
      <c r="I257" s="3">
        <v>2760172</v>
      </c>
      <c r="J257" s="3">
        <v>384436335</v>
      </c>
      <c r="K257" s="3">
        <v>53564842</v>
      </c>
      <c r="L257" s="3">
        <v>998479</v>
      </c>
      <c r="M257" s="3">
        <v>22211510</v>
      </c>
      <c r="N257" s="3">
        <v>23243945</v>
      </c>
      <c r="O257" s="3">
        <v>15195195</v>
      </c>
      <c r="P257" s="3">
        <v>67567829</v>
      </c>
      <c r="Q257" s="3"/>
      <c r="R257" s="3">
        <v>2406864</v>
      </c>
      <c r="S257" s="3">
        <v>183646655</v>
      </c>
      <c r="T257" s="3">
        <v>17632349</v>
      </c>
      <c r="U257" s="3">
        <v>10262126</v>
      </c>
      <c r="V257" s="3"/>
      <c r="W257" s="3">
        <v>142529349</v>
      </c>
      <c r="X257" s="3">
        <v>225857451</v>
      </c>
      <c r="Y257" s="3">
        <v>14241284</v>
      </c>
      <c r="Z257" s="3">
        <v>129679099</v>
      </c>
      <c r="AA257" s="3">
        <v>2407630</v>
      </c>
      <c r="AB257" s="3">
        <v>4737419</v>
      </c>
      <c r="AC257" s="3">
        <v>27129678</v>
      </c>
      <c r="AD257" s="3">
        <v>4515957</v>
      </c>
      <c r="AE257" s="3">
        <v>2601597</v>
      </c>
      <c r="AF257" s="3">
        <v>31363964</v>
      </c>
      <c r="AG257" s="3">
        <v>23127979</v>
      </c>
      <c r="AH257" s="3">
        <v>3684</v>
      </c>
      <c r="AI257" s="3">
        <v>32054760</v>
      </c>
      <c r="AJ257" s="3">
        <v>1475794</v>
      </c>
      <c r="AK257" s="3">
        <v>10972984</v>
      </c>
      <c r="AL257" s="3">
        <v>4618177</v>
      </c>
      <c r="AM257" s="3">
        <v>2289724</v>
      </c>
      <c r="AN257" s="3">
        <v>700575</v>
      </c>
    </row>
    <row r="258" spans="1:40" x14ac:dyDescent="0.25">
      <c r="A258">
        <v>2016</v>
      </c>
      <c r="B258" t="s">
        <v>397</v>
      </c>
      <c r="C258" t="s">
        <v>72</v>
      </c>
      <c r="D258" s="3">
        <v>5647911</v>
      </c>
      <c r="E258" s="3">
        <v>771670</v>
      </c>
      <c r="F258" s="3">
        <v>48771</v>
      </c>
      <c r="G258" s="3">
        <v>2797597</v>
      </c>
      <c r="H258" s="3">
        <v>2822077</v>
      </c>
      <c r="I258" s="3">
        <v>530403</v>
      </c>
      <c r="J258" s="3">
        <v>253314425</v>
      </c>
      <c r="K258" s="3">
        <v>26916021</v>
      </c>
      <c r="L258" s="3">
        <v>321218</v>
      </c>
      <c r="M258" s="3">
        <v>3741799</v>
      </c>
      <c r="N258" s="3">
        <v>6020404</v>
      </c>
      <c r="O258" s="3">
        <v>6510021</v>
      </c>
      <c r="P258" s="3">
        <v>21214444</v>
      </c>
      <c r="Q258" s="3"/>
      <c r="R258" s="3"/>
      <c r="S258" s="3">
        <v>93951804</v>
      </c>
      <c r="T258" s="3">
        <v>8656769</v>
      </c>
      <c r="U258" s="3">
        <v>3861575</v>
      </c>
      <c r="V258" s="3"/>
      <c r="W258" s="3">
        <v>63330592</v>
      </c>
      <c r="X258" s="3">
        <v>5883266</v>
      </c>
      <c r="Y258" s="3">
        <v>2910357</v>
      </c>
      <c r="Z258" s="3">
        <v>4824817</v>
      </c>
      <c r="AA258" s="3">
        <v>374721</v>
      </c>
      <c r="AB258" s="3">
        <v>1184776</v>
      </c>
      <c r="AC258" s="3">
        <v>5403711</v>
      </c>
      <c r="AD258" s="3">
        <v>1698561</v>
      </c>
      <c r="AE258" s="3">
        <v>514232</v>
      </c>
      <c r="AF258" s="3">
        <v>3727579</v>
      </c>
      <c r="AG258" s="3">
        <v>10885259</v>
      </c>
      <c r="AH258" s="3">
        <v>2351</v>
      </c>
      <c r="AI258" s="3">
        <v>17367790</v>
      </c>
      <c r="AJ258" s="3">
        <v>784621</v>
      </c>
      <c r="AK258" s="3">
        <v>8316473</v>
      </c>
      <c r="AL258" s="3">
        <v>8641552</v>
      </c>
      <c r="AM258" s="3">
        <v>1439788</v>
      </c>
      <c r="AN258" s="3">
        <v>235428</v>
      </c>
    </row>
    <row r="259" spans="1:40" x14ac:dyDescent="0.25">
      <c r="A259">
        <v>2016</v>
      </c>
      <c r="B259" t="s">
        <v>397</v>
      </c>
      <c r="C259" t="s">
        <v>73</v>
      </c>
      <c r="D259" s="3">
        <v>6530164</v>
      </c>
      <c r="E259" s="3">
        <v>1957333</v>
      </c>
      <c r="F259" s="3">
        <v>179722</v>
      </c>
      <c r="G259" s="3">
        <v>6423540</v>
      </c>
      <c r="H259" s="3">
        <v>25091373</v>
      </c>
      <c r="I259" s="3">
        <v>796711</v>
      </c>
      <c r="J259" s="3">
        <v>59111643</v>
      </c>
      <c r="K259" s="3">
        <v>11129474</v>
      </c>
      <c r="L259" s="3">
        <v>425217</v>
      </c>
      <c r="M259" s="3">
        <v>8670375</v>
      </c>
      <c r="N259" s="3">
        <v>5881981</v>
      </c>
      <c r="O259" s="3">
        <v>10710813</v>
      </c>
      <c r="P259" s="3">
        <v>74910826</v>
      </c>
      <c r="Q259" s="3"/>
      <c r="R259" s="3"/>
      <c r="S259" s="3">
        <v>24602459</v>
      </c>
      <c r="T259" s="3">
        <v>3544132</v>
      </c>
      <c r="U259" s="3">
        <v>10753580</v>
      </c>
      <c r="V259" s="3"/>
      <c r="W259" s="3">
        <v>26716746</v>
      </c>
      <c r="X259" s="3">
        <v>13621217</v>
      </c>
      <c r="Y259" s="3">
        <v>12098768</v>
      </c>
      <c r="Z259" s="3">
        <v>97349520</v>
      </c>
      <c r="AA259" s="3">
        <v>2746916</v>
      </c>
      <c r="AB259" s="3">
        <v>2629453</v>
      </c>
      <c r="AC259" s="3">
        <v>13442530</v>
      </c>
      <c r="AD259" s="3">
        <v>4490650</v>
      </c>
      <c r="AE259" s="3">
        <v>528577</v>
      </c>
      <c r="AF259" s="3">
        <v>9513893</v>
      </c>
      <c r="AG259" s="3">
        <v>4489826</v>
      </c>
      <c r="AH259" s="3">
        <v>532</v>
      </c>
      <c r="AI259" s="3">
        <v>5369840</v>
      </c>
      <c r="AJ259" s="3">
        <v>286852</v>
      </c>
      <c r="AK259" s="3">
        <v>338675</v>
      </c>
      <c r="AL259" s="3">
        <v>6861296</v>
      </c>
      <c r="AM259" s="3">
        <v>253183</v>
      </c>
      <c r="AN259" s="3">
        <v>148689</v>
      </c>
    </row>
    <row r="260" spans="1:40" x14ac:dyDescent="0.25">
      <c r="A260">
        <v>2016</v>
      </c>
      <c r="B260" t="s">
        <v>397</v>
      </c>
      <c r="C260" t="s">
        <v>76</v>
      </c>
      <c r="D260" s="3" t="s">
        <v>71</v>
      </c>
      <c r="E260" s="3" t="s">
        <v>71</v>
      </c>
      <c r="F260" s="3" t="s">
        <v>71</v>
      </c>
      <c r="G260" s="3" t="s">
        <v>71</v>
      </c>
      <c r="H260" s="3">
        <v>2042</v>
      </c>
      <c r="I260" s="3">
        <v>108</v>
      </c>
      <c r="J260" s="3" t="s">
        <v>71</v>
      </c>
      <c r="K260" s="3" t="s">
        <v>71</v>
      </c>
      <c r="L260" s="3" t="s">
        <v>71</v>
      </c>
      <c r="M260" s="3" t="s">
        <v>71</v>
      </c>
      <c r="N260" s="3">
        <v>849899</v>
      </c>
      <c r="O260" s="3">
        <v>17892</v>
      </c>
      <c r="P260" s="3" t="s">
        <v>71</v>
      </c>
      <c r="Q260" s="3"/>
      <c r="R260" s="3"/>
      <c r="S260" s="3" t="s">
        <v>71</v>
      </c>
      <c r="T260" s="3" t="s">
        <v>71</v>
      </c>
      <c r="U260" s="3" t="s">
        <v>71</v>
      </c>
      <c r="V260" s="3"/>
      <c r="W260" s="3">
        <v>19</v>
      </c>
      <c r="X260" s="3" t="s">
        <v>71</v>
      </c>
      <c r="Y260" s="3" t="s">
        <v>71</v>
      </c>
      <c r="Z260" s="3">
        <v>781732</v>
      </c>
      <c r="AA260" s="3">
        <v>1522</v>
      </c>
      <c r="AB260" s="3">
        <v>1215</v>
      </c>
      <c r="AC260" s="3">
        <v>7220</v>
      </c>
      <c r="AD260" s="3">
        <v>218</v>
      </c>
      <c r="AE260" s="3" t="s">
        <v>71</v>
      </c>
      <c r="AF260" s="3">
        <v>2</v>
      </c>
      <c r="AG260" s="3" t="s">
        <v>71</v>
      </c>
      <c r="AH260" s="3" t="s">
        <v>71</v>
      </c>
      <c r="AI260" s="3" t="s">
        <v>71</v>
      </c>
      <c r="AJ260" s="3">
        <v>13</v>
      </c>
      <c r="AK260" s="3" t="s">
        <v>71</v>
      </c>
      <c r="AL260" s="3" t="s">
        <v>71</v>
      </c>
      <c r="AM260" s="3" t="s">
        <v>71</v>
      </c>
      <c r="AN260" s="3">
        <v>10</v>
      </c>
    </row>
    <row r="261" spans="1:40" x14ac:dyDescent="0.25">
      <c r="A261">
        <v>2016</v>
      </c>
      <c r="B261" t="s">
        <v>397</v>
      </c>
      <c r="C261" t="s">
        <v>74</v>
      </c>
      <c r="D261" s="3">
        <v>27509</v>
      </c>
      <c r="E261" s="3">
        <v>96995</v>
      </c>
      <c r="F261" s="3">
        <v>2019</v>
      </c>
      <c r="G261" s="3">
        <v>911221</v>
      </c>
      <c r="H261" s="3">
        <v>19967184</v>
      </c>
      <c r="I261" s="3">
        <v>58387</v>
      </c>
      <c r="J261" s="3">
        <v>99013721</v>
      </c>
      <c r="K261" s="3">
        <v>5721674</v>
      </c>
      <c r="L261" s="3">
        <v>29441</v>
      </c>
      <c r="M261" s="3">
        <v>10430946</v>
      </c>
      <c r="N261" s="3">
        <v>6114641</v>
      </c>
      <c r="O261" s="3">
        <v>3297370</v>
      </c>
      <c r="P261" s="3">
        <v>27489237</v>
      </c>
      <c r="Q261" s="3"/>
      <c r="R261" s="3"/>
      <c r="S261" s="3">
        <v>5598271</v>
      </c>
      <c r="T261" s="3">
        <v>565374</v>
      </c>
      <c r="U261" s="3">
        <v>679721</v>
      </c>
      <c r="V261" s="3"/>
      <c r="W261" s="3">
        <v>25795446</v>
      </c>
      <c r="X261" s="3">
        <v>358840934</v>
      </c>
      <c r="Y261" s="3">
        <v>2940150</v>
      </c>
      <c r="Z261" s="3">
        <v>1060374</v>
      </c>
      <c r="AA261" s="3">
        <v>465115</v>
      </c>
      <c r="AB261" s="3">
        <v>143872</v>
      </c>
      <c r="AC261" s="3">
        <v>24600025</v>
      </c>
      <c r="AD261" s="3">
        <v>648180</v>
      </c>
      <c r="AE261" s="3">
        <v>44097</v>
      </c>
      <c r="AF261" s="3">
        <v>1635583</v>
      </c>
      <c r="AG261" s="3">
        <v>13116925</v>
      </c>
      <c r="AH261" s="3" t="s">
        <v>71</v>
      </c>
      <c r="AI261" s="3">
        <v>3153931</v>
      </c>
      <c r="AJ261" s="3">
        <v>183478</v>
      </c>
      <c r="AK261" s="3">
        <v>73944</v>
      </c>
      <c r="AL261" s="3" t="s">
        <v>71</v>
      </c>
      <c r="AM261" s="3">
        <v>21402</v>
      </c>
      <c r="AN261" s="3">
        <v>24044</v>
      </c>
    </row>
    <row r="262" spans="1:40" x14ac:dyDescent="0.25">
      <c r="A262">
        <v>2016</v>
      </c>
      <c r="B262" t="s">
        <v>397</v>
      </c>
      <c r="C262" t="s">
        <v>75</v>
      </c>
      <c r="D262" s="3">
        <v>12205584</v>
      </c>
      <c r="E262" s="3">
        <v>2825998</v>
      </c>
      <c r="F262" s="3">
        <v>230512</v>
      </c>
      <c r="G262" s="3">
        <v>10132358</v>
      </c>
      <c r="H262" s="3">
        <v>47882676</v>
      </c>
      <c r="I262" s="3">
        <v>1385609</v>
      </c>
      <c r="J262" s="3">
        <v>411439789</v>
      </c>
      <c r="K262" s="3">
        <v>43767169</v>
      </c>
      <c r="L262" s="3">
        <v>775876</v>
      </c>
      <c r="M262" s="3">
        <v>22843120</v>
      </c>
      <c r="N262" s="3">
        <v>18866925</v>
      </c>
      <c r="O262" s="3">
        <v>20536096</v>
      </c>
      <c r="P262" s="3">
        <v>123614507</v>
      </c>
      <c r="Q262" s="3"/>
      <c r="R262" s="3"/>
      <c r="S262" s="3">
        <v>124152534</v>
      </c>
      <c r="T262" s="3">
        <v>12766275</v>
      </c>
      <c r="U262" s="3">
        <v>15294876</v>
      </c>
      <c r="V262" s="3"/>
      <c r="W262" s="3">
        <v>115842803</v>
      </c>
      <c r="X262" s="3">
        <v>378345417</v>
      </c>
      <c r="Y262" s="3">
        <v>17949275</v>
      </c>
      <c r="Z262" s="3">
        <v>104016443</v>
      </c>
      <c r="AA262" s="3">
        <v>3588274</v>
      </c>
      <c r="AB262" s="3">
        <v>3959316</v>
      </c>
      <c r="AC262" s="3">
        <v>43453486</v>
      </c>
      <c r="AD262" s="3">
        <v>6837609</v>
      </c>
      <c r="AE262" s="3">
        <v>1086906</v>
      </c>
      <c r="AF262" s="3">
        <v>14877057</v>
      </c>
      <c r="AG262" s="3">
        <v>28492010</v>
      </c>
      <c r="AH262" s="3">
        <v>2883</v>
      </c>
      <c r="AI262" s="3">
        <v>25891561</v>
      </c>
      <c r="AJ262" s="3">
        <v>1254964</v>
      </c>
      <c r="AK262" s="3">
        <v>8729092</v>
      </c>
      <c r="AL262" s="3">
        <v>15502848</v>
      </c>
      <c r="AM262" s="3">
        <v>1714373</v>
      </c>
      <c r="AN262" s="3">
        <v>408171</v>
      </c>
    </row>
    <row r="263" spans="1:40" x14ac:dyDescent="0.25">
      <c r="A263">
        <v>2016</v>
      </c>
      <c r="B263" t="s">
        <v>191</v>
      </c>
      <c r="C263" t="s">
        <v>72</v>
      </c>
      <c r="D263" s="3">
        <v>6090275</v>
      </c>
      <c r="E263" s="3">
        <v>771670</v>
      </c>
      <c r="F263" s="3">
        <v>48771</v>
      </c>
      <c r="G263" s="3">
        <v>2797597</v>
      </c>
      <c r="H263" s="3">
        <v>2822077</v>
      </c>
      <c r="I263" s="3">
        <v>530403</v>
      </c>
      <c r="J263" s="3">
        <v>253314425</v>
      </c>
      <c r="K263" s="3">
        <v>26916021</v>
      </c>
      <c r="L263" s="3">
        <v>340782</v>
      </c>
      <c r="M263" s="3">
        <v>3741799</v>
      </c>
      <c r="N263" s="3">
        <v>6030521</v>
      </c>
      <c r="O263" s="3">
        <v>6558139</v>
      </c>
      <c r="P263" s="3">
        <v>21214444</v>
      </c>
      <c r="Q263" s="3"/>
      <c r="R263" s="3"/>
      <c r="S263" s="3">
        <v>93951804</v>
      </c>
      <c r="T263" s="3">
        <v>8656769</v>
      </c>
      <c r="U263" s="3">
        <v>3861575</v>
      </c>
      <c r="V263" s="3"/>
      <c r="W263" s="3">
        <v>63330592</v>
      </c>
      <c r="X263" s="3">
        <v>5883266</v>
      </c>
      <c r="Y263" s="3">
        <v>2910357</v>
      </c>
      <c r="Z263" s="3">
        <v>4824817</v>
      </c>
      <c r="AA263" s="3">
        <v>374721</v>
      </c>
      <c r="AB263" s="3">
        <v>1184776</v>
      </c>
      <c r="AC263" s="3">
        <v>5403711</v>
      </c>
      <c r="AD263" s="3">
        <v>1698561</v>
      </c>
      <c r="AE263" s="3">
        <v>628992</v>
      </c>
      <c r="AF263" s="3">
        <v>3727579</v>
      </c>
      <c r="AG263" s="3">
        <v>10885259</v>
      </c>
      <c r="AH263" s="3">
        <v>2351</v>
      </c>
      <c r="AI263" s="3">
        <v>17367790</v>
      </c>
      <c r="AJ263" s="3">
        <v>784621</v>
      </c>
      <c r="AK263" s="3">
        <v>8316473</v>
      </c>
      <c r="AL263" s="3">
        <v>8641552</v>
      </c>
      <c r="AM263" s="3">
        <v>1439788</v>
      </c>
      <c r="AN263" s="3">
        <v>235428</v>
      </c>
    </row>
    <row r="264" spans="1:40" x14ac:dyDescent="0.25">
      <c r="A264">
        <v>2016</v>
      </c>
      <c r="B264" t="s">
        <v>191</v>
      </c>
      <c r="C264" t="s">
        <v>73</v>
      </c>
      <c r="D264" s="3">
        <v>7074443</v>
      </c>
      <c r="E264" s="3">
        <v>1957333</v>
      </c>
      <c r="F264" s="3">
        <v>449210</v>
      </c>
      <c r="G264" s="3">
        <v>6423540</v>
      </c>
      <c r="H264" s="3">
        <v>24856776</v>
      </c>
      <c r="I264" s="3">
        <v>796711</v>
      </c>
      <c r="J264" s="3">
        <v>59356390</v>
      </c>
      <c r="K264" s="3">
        <v>11518629</v>
      </c>
      <c r="L264" s="3">
        <v>425217</v>
      </c>
      <c r="M264" s="3">
        <v>9149468</v>
      </c>
      <c r="N264" s="3">
        <v>5748463</v>
      </c>
      <c r="O264" s="3">
        <v>10790985</v>
      </c>
      <c r="P264" s="3">
        <v>74745111</v>
      </c>
      <c r="Q264" s="3"/>
      <c r="R264" s="3"/>
      <c r="S264" s="3">
        <v>24061891</v>
      </c>
      <c r="T264" s="3">
        <v>3662732</v>
      </c>
      <c r="U264" s="3">
        <v>13703461</v>
      </c>
      <c r="V264" s="3"/>
      <c r="W264" s="3">
        <v>26871259</v>
      </c>
      <c r="X264" s="3">
        <v>13621217</v>
      </c>
      <c r="Y264" s="3">
        <v>12102268</v>
      </c>
      <c r="Z264" s="3">
        <v>104130202</v>
      </c>
      <c r="AA264" s="3">
        <v>2778386</v>
      </c>
      <c r="AB264" s="3">
        <v>2840103</v>
      </c>
      <c r="AC264" s="3">
        <v>12396205</v>
      </c>
      <c r="AD264" s="3">
        <v>3290650</v>
      </c>
      <c r="AE264" s="3">
        <v>528577</v>
      </c>
      <c r="AF264" s="3">
        <v>9171630</v>
      </c>
      <c r="AG264" s="3">
        <v>4489826</v>
      </c>
      <c r="AH264" s="3">
        <v>532</v>
      </c>
      <c r="AI264" s="3">
        <v>5369840</v>
      </c>
      <c r="AJ264" s="3">
        <v>286852</v>
      </c>
      <c r="AK264" s="3">
        <v>338675</v>
      </c>
      <c r="AL264" s="3">
        <v>7361296</v>
      </c>
      <c r="AM264" s="3">
        <v>386276</v>
      </c>
      <c r="AN264" s="3">
        <v>165689</v>
      </c>
    </row>
    <row r="265" spans="1:40" x14ac:dyDescent="0.25">
      <c r="A265">
        <v>2016</v>
      </c>
      <c r="B265" t="s">
        <v>191</v>
      </c>
      <c r="C265" t="s">
        <v>76</v>
      </c>
      <c r="D265" s="3" t="s">
        <v>71</v>
      </c>
      <c r="E265" s="3" t="s">
        <v>71</v>
      </c>
      <c r="F265" s="3" t="s">
        <v>71</v>
      </c>
      <c r="G265" s="3" t="s">
        <v>71</v>
      </c>
      <c r="H265" s="3">
        <v>2042</v>
      </c>
      <c r="I265" s="3">
        <v>108</v>
      </c>
      <c r="J265" s="3" t="s">
        <v>71</v>
      </c>
      <c r="K265" s="3" t="s">
        <v>71</v>
      </c>
      <c r="L265" s="3" t="s">
        <v>71</v>
      </c>
      <c r="M265" s="3" t="s">
        <v>71</v>
      </c>
      <c r="N265" s="3">
        <v>849899</v>
      </c>
      <c r="O265" s="3">
        <v>18115</v>
      </c>
      <c r="P265" s="3" t="s">
        <v>71</v>
      </c>
      <c r="Q265" s="3"/>
      <c r="R265" s="3"/>
      <c r="S265" s="3" t="s">
        <v>71</v>
      </c>
      <c r="T265" s="3" t="s">
        <v>71</v>
      </c>
      <c r="U265" s="3" t="s">
        <v>71</v>
      </c>
      <c r="V265" s="3"/>
      <c r="W265" s="3">
        <v>19</v>
      </c>
      <c r="X265" s="3" t="s">
        <v>71</v>
      </c>
      <c r="Y265" s="3" t="s">
        <v>71</v>
      </c>
      <c r="Z265" s="3">
        <v>781732</v>
      </c>
      <c r="AA265" s="3">
        <v>1522</v>
      </c>
      <c r="AB265" s="3">
        <v>1215</v>
      </c>
      <c r="AC265" s="3">
        <v>7220</v>
      </c>
      <c r="AD265" s="3">
        <v>218</v>
      </c>
      <c r="AE265" s="3" t="s">
        <v>71</v>
      </c>
      <c r="AF265" s="3">
        <v>2</v>
      </c>
      <c r="AG265" s="3" t="s">
        <v>71</v>
      </c>
      <c r="AH265" s="3" t="s">
        <v>71</v>
      </c>
      <c r="AI265" s="3" t="s">
        <v>71</v>
      </c>
      <c r="AJ265" s="3">
        <v>13</v>
      </c>
      <c r="AK265" s="3" t="s">
        <v>71</v>
      </c>
      <c r="AL265" s="3" t="s">
        <v>71</v>
      </c>
      <c r="AM265" s="3" t="s">
        <v>71</v>
      </c>
      <c r="AN265" s="3">
        <v>10</v>
      </c>
    </row>
    <row r="266" spans="1:40" x14ac:dyDescent="0.25">
      <c r="A266">
        <v>2016</v>
      </c>
      <c r="B266" t="s">
        <v>191</v>
      </c>
      <c r="C266" t="s">
        <v>74</v>
      </c>
      <c r="D266" s="3">
        <v>393709</v>
      </c>
      <c r="E266" s="3">
        <v>96995</v>
      </c>
      <c r="F266" s="3">
        <v>2019</v>
      </c>
      <c r="G266" s="3">
        <v>911221</v>
      </c>
      <c r="H266" s="3">
        <v>20766581</v>
      </c>
      <c r="I266" s="3">
        <v>58387</v>
      </c>
      <c r="J266" s="3">
        <v>99234442</v>
      </c>
      <c r="K266" s="3">
        <v>8980077</v>
      </c>
      <c r="L266" s="3">
        <v>29441</v>
      </c>
      <c r="M266" s="3">
        <v>8951853</v>
      </c>
      <c r="N266" s="3">
        <v>6113641</v>
      </c>
      <c r="O266" s="3">
        <v>3308379</v>
      </c>
      <c r="P266" s="3">
        <v>27551233</v>
      </c>
      <c r="Q266" s="3"/>
      <c r="R266" s="3"/>
      <c r="S266" s="3">
        <v>6215595</v>
      </c>
      <c r="T266" s="3">
        <v>646574</v>
      </c>
      <c r="U266" s="3">
        <v>706721</v>
      </c>
      <c r="V266" s="3"/>
      <c r="W266" s="3">
        <v>27319246</v>
      </c>
      <c r="X266" s="3">
        <v>364782681</v>
      </c>
      <c r="Y266" s="3">
        <v>3016650</v>
      </c>
      <c r="Z266" s="3">
        <v>1079870</v>
      </c>
      <c r="AA266" s="3">
        <v>465115</v>
      </c>
      <c r="AB266" s="3">
        <v>163222</v>
      </c>
      <c r="AC266" s="3">
        <v>24873350</v>
      </c>
      <c r="AD266" s="3">
        <v>648180</v>
      </c>
      <c r="AE266" s="3">
        <v>44097</v>
      </c>
      <c r="AF266" s="3">
        <v>1597733</v>
      </c>
      <c r="AG266" s="3">
        <v>13116925</v>
      </c>
      <c r="AH266" s="3" t="s">
        <v>71</v>
      </c>
      <c r="AI266" s="3">
        <v>3269658</v>
      </c>
      <c r="AJ266" s="3">
        <v>183478</v>
      </c>
      <c r="AK266" s="3">
        <v>273944</v>
      </c>
      <c r="AL266" s="3">
        <v>2000</v>
      </c>
      <c r="AM266" s="3">
        <v>175816</v>
      </c>
      <c r="AN266" s="3">
        <v>38544</v>
      </c>
    </row>
    <row r="267" spans="1:40" x14ac:dyDescent="0.25">
      <c r="A267">
        <v>2016</v>
      </c>
      <c r="B267" t="s">
        <v>191</v>
      </c>
      <c r="C267" t="s">
        <v>75</v>
      </c>
      <c r="D267" s="3">
        <v>13558427</v>
      </c>
      <c r="E267" s="3">
        <v>2825998</v>
      </c>
      <c r="F267" s="3">
        <v>500000</v>
      </c>
      <c r="G267" s="3">
        <v>10132358</v>
      </c>
      <c r="H267" s="3">
        <v>48447476</v>
      </c>
      <c r="I267" s="3">
        <v>1385609</v>
      </c>
      <c r="J267" s="3">
        <v>411905257</v>
      </c>
      <c r="K267" s="3">
        <v>47414727</v>
      </c>
      <c r="L267" s="3">
        <v>795440</v>
      </c>
      <c r="M267" s="3">
        <v>21843120</v>
      </c>
      <c r="N267" s="3">
        <v>18742524</v>
      </c>
      <c r="O267" s="3">
        <v>20675618</v>
      </c>
      <c r="P267" s="3">
        <v>123510788</v>
      </c>
      <c r="Q267" s="3"/>
      <c r="R267" s="3"/>
      <c r="S267" s="3">
        <v>124229290</v>
      </c>
      <c r="T267" s="3">
        <v>12966075</v>
      </c>
      <c r="U267" s="3">
        <v>18271757</v>
      </c>
      <c r="V267" s="3"/>
      <c r="W267" s="3">
        <v>117521116</v>
      </c>
      <c r="X267" s="3">
        <v>384287164</v>
      </c>
      <c r="Y267" s="3">
        <v>18029275</v>
      </c>
      <c r="Z267" s="3">
        <v>110816621</v>
      </c>
      <c r="AA267" s="3">
        <v>3619744</v>
      </c>
      <c r="AB267" s="3">
        <v>4189316</v>
      </c>
      <c r="AC267" s="3">
        <v>42680486</v>
      </c>
      <c r="AD267" s="3">
        <v>5637609</v>
      </c>
      <c r="AE267" s="3">
        <v>1201666</v>
      </c>
      <c r="AF267" s="3">
        <v>14496944</v>
      </c>
      <c r="AG267" s="3">
        <v>28492010</v>
      </c>
      <c r="AH267" s="3">
        <v>2883</v>
      </c>
      <c r="AI267" s="3">
        <v>26007288</v>
      </c>
      <c r="AJ267" s="3">
        <v>1254964</v>
      </c>
      <c r="AK267" s="3">
        <v>8929092</v>
      </c>
      <c r="AL267" s="3">
        <v>16004848</v>
      </c>
      <c r="AM267" s="3">
        <v>2001880</v>
      </c>
      <c r="AN267" s="3">
        <v>439671</v>
      </c>
    </row>
    <row r="268" spans="1:40" x14ac:dyDescent="0.25">
      <c r="A268">
        <v>2016</v>
      </c>
      <c r="B268" t="s">
        <v>77</v>
      </c>
      <c r="C268" t="s">
        <v>72</v>
      </c>
      <c r="D268" s="3">
        <v>6090275</v>
      </c>
      <c r="E268" s="3">
        <v>771670</v>
      </c>
      <c r="F268" s="3">
        <v>48771</v>
      </c>
      <c r="G268" s="3">
        <v>2797597</v>
      </c>
      <c r="H268" s="3">
        <v>2822077</v>
      </c>
      <c r="I268" s="3">
        <v>530403</v>
      </c>
      <c r="J268" s="3">
        <v>253314425</v>
      </c>
      <c r="K268" s="3">
        <v>26916021</v>
      </c>
      <c r="L268" s="3">
        <v>340782</v>
      </c>
      <c r="M268" s="3">
        <v>3741799</v>
      </c>
      <c r="N268" s="3">
        <v>6030521</v>
      </c>
      <c r="O268" s="3">
        <v>6558139</v>
      </c>
      <c r="P268" s="3">
        <v>21214444</v>
      </c>
      <c r="Q268" s="3"/>
      <c r="R268" s="3"/>
      <c r="S268" s="3">
        <v>93951804</v>
      </c>
      <c r="T268" s="3">
        <v>8656769</v>
      </c>
      <c r="U268" s="3">
        <v>3861575</v>
      </c>
      <c r="V268" s="3"/>
      <c r="W268" s="3">
        <v>63330592</v>
      </c>
      <c r="X268" s="3">
        <v>5883266</v>
      </c>
      <c r="Y268" s="3">
        <v>2910357</v>
      </c>
      <c r="Z268" s="3">
        <v>4824817</v>
      </c>
      <c r="AA268" s="3">
        <v>374721</v>
      </c>
      <c r="AB268" s="3">
        <v>1184776</v>
      </c>
      <c r="AC268" s="3">
        <v>5403711</v>
      </c>
      <c r="AD268" s="3">
        <v>1698561</v>
      </c>
      <c r="AE268" s="3">
        <v>628992</v>
      </c>
      <c r="AF268" s="3">
        <v>3727579</v>
      </c>
      <c r="AG268" s="3">
        <v>10885259</v>
      </c>
      <c r="AH268" s="3">
        <v>2351</v>
      </c>
      <c r="AI268" s="3">
        <v>17367790</v>
      </c>
      <c r="AJ268" s="3">
        <v>784621</v>
      </c>
      <c r="AK268" s="3">
        <v>8316473</v>
      </c>
      <c r="AL268" s="3">
        <v>8641552</v>
      </c>
      <c r="AM268" s="3">
        <v>1439788</v>
      </c>
      <c r="AN268" s="3">
        <v>235428</v>
      </c>
    </row>
    <row r="269" spans="1:40" x14ac:dyDescent="0.25">
      <c r="A269">
        <v>2016</v>
      </c>
      <c r="B269" t="s">
        <v>77</v>
      </c>
      <c r="C269" t="s">
        <v>73</v>
      </c>
      <c r="D269" s="3">
        <v>7923886</v>
      </c>
      <c r="E269" s="3">
        <v>5428942</v>
      </c>
      <c r="F269" s="3">
        <v>454938</v>
      </c>
      <c r="G269" s="3">
        <v>9524537</v>
      </c>
      <c r="H269" s="3">
        <v>29625645</v>
      </c>
      <c r="I269" s="3">
        <v>1312709</v>
      </c>
      <c r="J269" s="3">
        <v>72748811</v>
      </c>
      <c r="K269" s="3">
        <v>12956680</v>
      </c>
      <c r="L269" s="3">
        <v>681668</v>
      </c>
      <c r="M269" s="3">
        <v>10916059</v>
      </c>
      <c r="N269" s="3">
        <v>8116585</v>
      </c>
      <c r="O269" s="3">
        <v>11772592</v>
      </c>
      <c r="P269" s="3">
        <v>78910197</v>
      </c>
      <c r="Q269" s="3"/>
      <c r="R269" s="3"/>
      <c r="S269" s="3">
        <v>27527168</v>
      </c>
      <c r="T269" s="3">
        <v>4091620</v>
      </c>
      <c r="U269" s="3">
        <v>14412319</v>
      </c>
      <c r="V269" s="3"/>
      <c r="W269" s="3">
        <v>31220205</v>
      </c>
      <c r="X269" s="3">
        <v>16210788</v>
      </c>
      <c r="Y269" s="3">
        <v>14516619</v>
      </c>
      <c r="Z269" s="3">
        <v>119875325</v>
      </c>
      <c r="AA269" s="3">
        <v>2935787</v>
      </c>
      <c r="AB269" s="3">
        <v>3237230</v>
      </c>
      <c r="AC269" s="3">
        <v>16373928</v>
      </c>
      <c r="AD269" s="3">
        <v>4496751</v>
      </c>
      <c r="AE269" s="3">
        <v>529281</v>
      </c>
      <c r="AF269" s="3">
        <v>9974253</v>
      </c>
      <c r="AG269" s="3">
        <v>4563020</v>
      </c>
      <c r="AH269" s="3">
        <v>755</v>
      </c>
      <c r="AI269" s="3">
        <v>9979393</v>
      </c>
      <c r="AJ269" s="3">
        <v>295305</v>
      </c>
      <c r="AK269" s="3">
        <v>894561</v>
      </c>
      <c r="AL269" s="3">
        <v>12747128</v>
      </c>
      <c r="AM269" s="3">
        <v>717503</v>
      </c>
      <c r="AN269" s="3">
        <v>166626</v>
      </c>
    </row>
    <row r="270" spans="1:40" x14ac:dyDescent="0.25">
      <c r="A270">
        <v>2016</v>
      </c>
      <c r="B270" t="s">
        <v>77</v>
      </c>
      <c r="C270" t="s">
        <v>76</v>
      </c>
      <c r="D270" s="3" t="s">
        <v>71</v>
      </c>
      <c r="E270" s="3" t="s">
        <v>71</v>
      </c>
      <c r="F270" s="3" t="s">
        <v>71</v>
      </c>
      <c r="G270" s="3" t="s">
        <v>71</v>
      </c>
      <c r="H270" s="3">
        <v>2419</v>
      </c>
      <c r="I270" s="3">
        <v>108</v>
      </c>
      <c r="J270" s="3" t="s">
        <v>71</v>
      </c>
      <c r="K270" s="3" t="s">
        <v>71</v>
      </c>
      <c r="L270" s="3" t="s">
        <v>71</v>
      </c>
      <c r="M270" s="3">
        <v>3</v>
      </c>
      <c r="N270" s="3">
        <v>925986</v>
      </c>
      <c r="O270" s="3">
        <v>18115</v>
      </c>
      <c r="P270" s="3" t="s">
        <v>71</v>
      </c>
      <c r="Q270" s="3"/>
      <c r="R270" s="3"/>
      <c r="S270" s="3" t="s">
        <v>71</v>
      </c>
      <c r="T270" s="3" t="s">
        <v>71</v>
      </c>
      <c r="U270" s="3" t="s">
        <v>71</v>
      </c>
      <c r="V270" s="3"/>
      <c r="W270" s="3">
        <v>19</v>
      </c>
      <c r="X270" s="3" t="s">
        <v>71</v>
      </c>
      <c r="Y270" s="3" t="s">
        <v>71</v>
      </c>
      <c r="Z270" s="3">
        <v>781732</v>
      </c>
      <c r="AA270" s="3">
        <v>1534</v>
      </c>
      <c r="AB270" s="3">
        <v>1340</v>
      </c>
      <c r="AC270" s="3">
        <v>7220</v>
      </c>
      <c r="AD270" s="3">
        <v>218</v>
      </c>
      <c r="AE270" s="3" t="s">
        <v>71</v>
      </c>
      <c r="AF270" s="3">
        <v>2</v>
      </c>
      <c r="AG270" s="3" t="s">
        <v>71</v>
      </c>
      <c r="AH270" s="3" t="s">
        <v>71</v>
      </c>
      <c r="AI270" s="3" t="s">
        <v>71</v>
      </c>
      <c r="AJ270" s="3">
        <v>13</v>
      </c>
      <c r="AK270" s="3" t="s">
        <v>71</v>
      </c>
      <c r="AL270" s="3" t="s">
        <v>71</v>
      </c>
      <c r="AM270" s="3" t="s">
        <v>71</v>
      </c>
      <c r="AN270" s="3">
        <v>10</v>
      </c>
    </row>
    <row r="271" spans="1:40" x14ac:dyDescent="0.25">
      <c r="A271">
        <v>2016</v>
      </c>
      <c r="B271" t="s">
        <v>77</v>
      </c>
      <c r="C271" t="s">
        <v>74</v>
      </c>
      <c r="D271" s="3">
        <v>420990</v>
      </c>
      <c r="E271" s="3">
        <v>132801</v>
      </c>
      <c r="F271" s="3">
        <v>4703</v>
      </c>
      <c r="G271" s="3">
        <v>913936</v>
      </c>
      <c r="H271" s="3">
        <v>22880860</v>
      </c>
      <c r="I271" s="3">
        <v>198302</v>
      </c>
      <c r="J271" s="3">
        <v>116904910</v>
      </c>
      <c r="K271" s="3">
        <v>13703234</v>
      </c>
      <c r="L271" s="3">
        <v>2474558</v>
      </c>
      <c r="M271" s="3">
        <v>9740295</v>
      </c>
      <c r="N271" s="3">
        <v>6737265</v>
      </c>
      <c r="O271" s="3">
        <v>3845311</v>
      </c>
      <c r="P271" s="3">
        <v>34952420</v>
      </c>
      <c r="Q271" s="3"/>
      <c r="R271" s="3"/>
      <c r="S271" s="3">
        <v>9224064</v>
      </c>
      <c r="T271" s="3">
        <v>960058</v>
      </c>
      <c r="U271" s="3">
        <v>742337</v>
      </c>
      <c r="V271" s="3"/>
      <c r="W271" s="3">
        <v>36223805</v>
      </c>
      <c r="X271" s="3">
        <v>444554316</v>
      </c>
      <c r="Y271" s="3">
        <v>3966236</v>
      </c>
      <c r="Z271" s="3">
        <v>1318551</v>
      </c>
      <c r="AA271" s="3">
        <v>465295</v>
      </c>
      <c r="AB271" s="3">
        <v>176161</v>
      </c>
      <c r="AC271" s="3">
        <v>45257491</v>
      </c>
      <c r="AD271" s="3">
        <v>803142</v>
      </c>
      <c r="AE271" s="3">
        <v>44835</v>
      </c>
      <c r="AF271" s="3">
        <v>2251774</v>
      </c>
      <c r="AG271" s="3">
        <v>13140325</v>
      </c>
      <c r="AH271" s="3">
        <v>4</v>
      </c>
      <c r="AI271" s="3">
        <v>3269658</v>
      </c>
      <c r="AJ271" s="3">
        <v>186221</v>
      </c>
      <c r="AK271" s="3">
        <v>273944</v>
      </c>
      <c r="AL271" s="3">
        <v>2000</v>
      </c>
      <c r="AM271" s="3">
        <v>175816</v>
      </c>
      <c r="AN271" s="3">
        <v>43344</v>
      </c>
    </row>
    <row r="272" spans="1:40" x14ac:dyDescent="0.25">
      <c r="A272">
        <v>2016</v>
      </c>
      <c r="B272" t="s">
        <v>77</v>
      </c>
      <c r="C272" t="s">
        <v>75</v>
      </c>
      <c r="D272" s="3">
        <v>14435151</v>
      </c>
      <c r="E272" s="3">
        <v>6333413</v>
      </c>
      <c r="F272" s="3">
        <v>508412</v>
      </c>
      <c r="G272" s="3">
        <v>13236070</v>
      </c>
      <c r="H272" s="3">
        <v>55331001</v>
      </c>
      <c r="I272" s="3">
        <v>2041522</v>
      </c>
      <c r="J272" s="3">
        <v>442968146</v>
      </c>
      <c r="K272" s="3">
        <v>53575935</v>
      </c>
      <c r="L272" s="3">
        <v>3497008</v>
      </c>
      <c r="M272" s="3">
        <v>24398156</v>
      </c>
      <c r="N272" s="3">
        <v>21810357</v>
      </c>
      <c r="O272" s="3">
        <v>22194157</v>
      </c>
      <c r="P272" s="3">
        <v>135077061</v>
      </c>
      <c r="Q272" s="3"/>
      <c r="R272" s="3"/>
      <c r="S272" s="3">
        <v>130703036</v>
      </c>
      <c r="T272" s="3">
        <v>13708447</v>
      </c>
      <c r="U272" s="3">
        <v>19016232</v>
      </c>
      <c r="V272" s="3"/>
      <c r="W272" s="3">
        <v>130774621</v>
      </c>
      <c r="X272" s="3">
        <v>466648370</v>
      </c>
      <c r="Y272" s="3">
        <v>21393212</v>
      </c>
      <c r="Z272" s="3">
        <v>126800425</v>
      </c>
      <c r="AA272" s="3">
        <v>3777337</v>
      </c>
      <c r="AB272" s="3">
        <v>4599507</v>
      </c>
      <c r="AC272" s="3">
        <v>67042350</v>
      </c>
      <c r="AD272" s="3">
        <v>6998672</v>
      </c>
      <c r="AE272" s="3">
        <v>1203108</v>
      </c>
      <c r="AF272" s="3">
        <v>15953608</v>
      </c>
      <c r="AG272" s="3">
        <v>28588604</v>
      </c>
      <c r="AH272" s="3">
        <v>3110</v>
      </c>
      <c r="AI272" s="3">
        <v>30616841</v>
      </c>
      <c r="AJ272" s="3">
        <v>1266160</v>
      </c>
      <c r="AK272" s="3">
        <v>9484978</v>
      </c>
      <c r="AL272" s="3">
        <v>21390680</v>
      </c>
      <c r="AM272" s="3">
        <v>2333107</v>
      </c>
      <c r="AN272" s="3">
        <v>445408</v>
      </c>
    </row>
    <row r="273" spans="1:40" x14ac:dyDescent="0.25">
      <c r="A273">
        <v>2016</v>
      </c>
      <c r="B273" t="s">
        <v>78</v>
      </c>
      <c r="C273" t="s">
        <v>72</v>
      </c>
      <c r="D273" s="3">
        <v>840936</v>
      </c>
      <c r="E273" s="3">
        <v>172935</v>
      </c>
      <c r="F273" s="3">
        <v>21329</v>
      </c>
      <c r="G273" s="3">
        <v>1473997</v>
      </c>
      <c r="H273" s="3">
        <v>1691338</v>
      </c>
      <c r="I273" s="3">
        <v>1395515</v>
      </c>
      <c r="J273" s="3">
        <v>57536059</v>
      </c>
      <c r="K273" s="3">
        <v>8178383</v>
      </c>
      <c r="L273" s="3">
        <v>110073</v>
      </c>
      <c r="M273" s="3">
        <v>4362985</v>
      </c>
      <c r="N273" s="3">
        <v>2053123</v>
      </c>
      <c r="O273" s="3">
        <v>355020</v>
      </c>
      <c r="P273" s="3">
        <v>7548364</v>
      </c>
      <c r="Q273" s="3"/>
      <c r="R273" s="3"/>
      <c r="S273" s="3">
        <v>47077867</v>
      </c>
      <c r="T273" s="3">
        <v>4436318</v>
      </c>
      <c r="U273" s="3">
        <v>1704436</v>
      </c>
      <c r="V273" s="3"/>
      <c r="W273" s="3">
        <v>61897465</v>
      </c>
      <c r="X273" s="3">
        <v>2847879</v>
      </c>
      <c r="Y273" s="3">
        <v>748821</v>
      </c>
      <c r="Z273" s="3">
        <v>961292</v>
      </c>
      <c r="AA273" s="3">
        <v>126157</v>
      </c>
      <c r="AB273" s="3">
        <v>597480</v>
      </c>
      <c r="AC273" s="3">
        <v>2382887</v>
      </c>
      <c r="AD273" s="3">
        <v>1145322</v>
      </c>
      <c r="AE273" s="3">
        <v>146437</v>
      </c>
      <c r="AF273" s="3">
        <v>1414515</v>
      </c>
      <c r="AG273" s="3">
        <v>1234708</v>
      </c>
      <c r="AH273" s="3">
        <v>425</v>
      </c>
      <c r="AI273" s="3">
        <v>2629044</v>
      </c>
      <c r="AJ273" s="3">
        <v>219428</v>
      </c>
      <c r="AK273" s="3">
        <v>1201221</v>
      </c>
      <c r="AL273" s="3">
        <v>461007</v>
      </c>
      <c r="AM273" s="3">
        <v>200794</v>
      </c>
      <c r="AN273" s="3">
        <v>73387</v>
      </c>
    </row>
    <row r="274" spans="1:40" x14ac:dyDescent="0.25">
      <c r="A274">
        <v>2016</v>
      </c>
      <c r="B274" t="s">
        <v>78</v>
      </c>
      <c r="C274" t="s">
        <v>73</v>
      </c>
      <c r="D274" s="3">
        <v>-61908</v>
      </c>
      <c r="E274" s="3">
        <v>48135</v>
      </c>
      <c r="F274" s="3">
        <v>-2848</v>
      </c>
      <c r="G274" s="3">
        <v>-209230</v>
      </c>
      <c r="H274" s="3">
        <v>-212436</v>
      </c>
      <c r="I274" s="3">
        <v>-21156</v>
      </c>
      <c r="J274" s="3">
        <v>1302868</v>
      </c>
      <c r="K274" s="3">
        <v>-553498</v>
      </c>
      <c r="L274" s="3">
        <v>1001493</v>
      </c>
      <c r="M274" s="3">
        <v>-310406</v>
      </c>
      <c r="N274" s="3">
        <v>3893544</v>
      </c>
      <c r="O274" s="3">
        <v>89345</v>
      </c>
      <c r="P274" s="3">
        <v>-44064564</v>
      </c>
      <c r="Q274" s="3"/>
      <c r="R274" s="3"/>
      <c r="S274" s="3">
        <v>121035</v>
      </c>
      <c r="T274" s="3">
        <v>176480</v>
      </c>
      <c r="U274" s="3">
        <v>45912</v>
      </c>
      <c r="V274" s="3"/>
      <c r="W274" s="3">
        <v>926207</v>
      </c>
      <c r="X274" s="3">
        <v>419816</v>
      </c>
      <c r="Y274" s="3">
        <v>6186</v>
      </c>
      <c r="Z274" s="3">
        <v>4166328</v>
      </c>
      <c r="AA274" s="3">
        <v>-16687</v>
      </c>
      <c r="AB274" s="3">
        <v>757665</v>
      </c>
      <c r="AC274" s="3">
        <v>15931713</v>
      </c>
      <c r="AD274" s="3">
        <v>-38171</v>
      </c>
      <c r="AE274" s="3">
        <v>42763</v>
      </c>
      <c r="AF274" s="3">
        <v>3207528</v>
      </c>
      <c r="AG274" s="3">
        <v>1604217</v>
      </c>
      <c r="AH274" s="3">
        <v>-75</v>
      </c>
      <c r="AI274" s="3">
        <v>-56108</v>
      </c>
      <c r="AJ274" s="3">
        <v>36857</v>
      </c>
      <c r="AK274" s="3">
        <v>-296798</v>
      </c>
      <c r="AL274" s="3" t="s">
        <v>71</v>
      </c>
      <c r="AM274" s="3">
        <v>262</v>
      </c>
      <c r="AN274" s="3">
        <v>-1</v>
      </c>
    </row>
    <row r="275" spans="1:40" x14ac:dyDescent="0.25">
      <c r="A275">
        <v>2016</v>
      </c>
      <c r="B275" t="s">
        <v>78</v>
      </c>
      <c r="C275" t="s">
        <v>76</v>
      </c>
      <c r="D275" s="3" t="s">
        <v>71</v>
      </c>
      <c r="E275" s="3" t="s">
        <v>71</v>
      </c>
      <c r="F275" s="3" t="s">
        <v>71</v>
      </c>
      <c r="G275" s="3" t="s">
        <v>71</v>
      </c>
      <c r="H275" s="3">
        <v>19</v>
      </c>
      <c r="I275" s="3" t="s">
        <v>71</v>
      </c>
      <c r="J275" s="3" t="s">
        <v>71</v>
      </c>
      <c r="K275" s="3" t="s">
        <v>71</v>
      </c>
      <c r="L275" s="3" t="s">
        <v>71</v>
      </c>
      <c r="M275" s="3">
        <v>-3</v>
      </c>
      <c r="N275" s="3">
        <v>475</v>
      </c>
      <c r="O275" s="3">
        <v>4000</v>
      </c>
      <c r="P275" s="3" t="s">
        <v>71</v>
      </c>
      <c r="Q275" s="3"/>
      <c r="R275" s="3"/>
      <c r="S275" s="3" t="s">
        <v>71</v>
      </c>
      <c r="T275" s="3" t="s">
        <v>71</v>
      </c>
      <c r="U275" s="3" t="s">
        <v>71</v>
      </c>
      <c r="V275" s="3"/>
      <c r="W275" s="3" t="s">
        <v>71</v>
      </c>
      <c r="X275" s="3" t="s">
        <v>71</v>
      </c>
      <c r="Y275" s="3" t="s">
        <v>71</v>
      </c>
      <c r="Z275" s="3">
        <v>4724</v>
      </c>
      <c r="AA275" s="3" t="s">
        <v>71</v>
      </c>
      <c r="AB275" s="3" t="s">
        <v>71</v>
      </c>
      <c r="AC275" s="3" t="s">
        <v>71</v>
      </c>
      <c r="AD275" s="3" t="s">
        <v>71</v>
      </c>
      <c r="AE275" s="3" t="s">
        <v>71</v>
      </c>
      <c r="AF275" s="3">
        <v>9</v>
      </c>
      <c r="AG275" s="3" t="s">
        <v>71</v>
      </c>
      <c r="AH275" s="3" t="s">
        <v>71</v>
      </c>
      <c r="AI275" s="3" t="s">
        <v>71</v>
      </c>
      <c r="AJ275" s="3" t="s">
        <v>71</v>
      </c>
      <c r="AK275" s="3" t="s">
        <v>71</v>
      </c>
      <c r="AL275" s="3" t="s">
        <v>71</v>
      </c>
      <c r="AM275" s="3" t="s">
        <v>71</v>
      </c>
      <c r="AN275" s="3" t="s">
        <v>71</v>
      </c>
    </row>
    <row r="276" spans="1:40" x14ac:dyDescent="0.25">
      <c r="A276">
        <v>2016</v>
      </c>
      <c r="B276" t="s">
        <v>78</v>
      </c>
      <c r="C276" t="s">
        <v>74</v>
      </c>
      <c r="D276" s="3">
        <v>8058</v>
      </c>
      <c r="E276" s="3">
        <v>25215</v>
      </c>
      <c r="F276" s="3" t="s">
        <v>71</v>
      </c>
      <c r="G276" s="3" t="s">
        <v>71</v>
      </c>
      <c r="H276" s="3">
        <v>-4173871</v>
      </c>
      <c r="I276" s="3">
        <v>3792</v>
      </c>
      <c r="J276" s="3">
        <v>-73175060</v>
      </c>
      <c r="K276" s="3">
        <v>-158012</v>
      </c>
      <c r="L276" s="3">
        <v>29573</v>
      </c>
      <c r="M276" s="3">
        <v>136700</v>
      </c>
      <c r="N276" s="3">
        <v>1570327</v>
      </c>
      <c r="O276" s="3" t="s">
        <v>71</v>
      </c>
      <c r="P276" s="3">
        <v>-3666791</v>
      </c>
      <c r="Q276" s="3"/>
      <c r="R276" s="3"/>
      <c r="S276" s="3">
        <v>2348439</v>
      </c>
      <c r="T276" s="3">
        <v>108567</v>
      </c>
      <c r="U276" s="3">
        <v>216</v>
      </c>
      <c r="V276" s="3"/>
      <c r="W276" s="3">
        <v>2238127</v>
      </c>
      <c r="X276" s="3">
        <v>100442871</v>
      </c>
      <c r="Y276" s="3">
        <v>341220</v>
      </c>
      <c r="Z276" s="3">
        <v>1039</v>
      </c>
      <c r="AA276" s="3" t="s">
        <v>71</v>
      </c>
      <c r="AB276" s="3">
        <v>123003</v>
      </c>
      <c r="AC276" s="3">
        <v>7208059</v>
      </c>
      <c r="AD276" s="3">
        <v>2000</v>
      </c>
      <c r="AE276" s="3" t="s">
        <v>71</v>
      </c>
      <c r="AF276" s="3">
        <v>889427</v>
      </c>
      <c r="AG276" s="3" t="s">
        <v>71</v>
      </c>
      <c r="AH276" s="3" t="s">
        <v>71</v>
      </c>
      <c r="AI276" s="3" t="s">
        <v>71</v>
      </c>
      <c r="AJ276" s="3">
        <v>56715</v>
      </c>
      <c r="AK276" s="3">
        <v>220405</v>
      </c>
      <c r="AL276" s="3" t="s">
        <v>71</v>
      </c>
      <c r="AM276" s="3" t="s">
        <v>71</v>
      </c>
      <c r="AN276" s="3" t="s">
        <v>71</v>
      </c>
    </row>
    <row r="277" spans="1:40" x14ac:dyDescent="0.25">
      <c r="A277">
        <v>2016</v>
      </c>
      <c r="B277" t="s">
        <v>78</v>
      </c>
      <c r="C277" t="s">
        <v>75</v>
      </c>
      <c r="D277" s="3">
        <v>787086</v>
      </c>
      <c r="E277" s="3">
        <v>246285</v>
      </c>
      <c r="F277" s="3">
        <v>18482</v>
      </c>
      <c r="G277" s="3">
        <v>1264766</v>
      </c>
      <c r="H277" s="3">
        <v>-2694950</v>
      </c>
      <c r="I277" s="3">
        <v>1378151</v>
      </c>
      <c r="J277" s="3">
        <v>-14336133</v>
      </c>
      <c r="K277" s="3">
        <v>7466873</v>
      </c>
      <c r="L277" s="3">
        <v>1141139</v>
      </c>
      <c r="M277" s="3">
        <v>4189276</v>
      </c>
      <c r="N277" s="3">
        <v>7517469</v>
      </c>
      <c r="O277" s="3">
        <v>448365</v>
      </c>
      <c r="P277" s="3">
        <v>-40182991</v>
      </c>
      <c r="Q277" s="3"/>
      <c r="R277" s="3"/>
      <c r="S277" s="3">
        <v>49547341</v>
      </c>
      <c r="T277" s="3">
        <v>4721365</v>
      </c>
      <c r="U277" s="3">
        <v>1750564</v>
      </c>
      <c r="V277" s="3"/>
      <c r="W277" s="3">
        <v>65061798</v>
      </c>
      <c r="X277" s="3">
        <v>103710566</v>
      </c>
      <c r="Y277" s="3">
        <v>1096227</v>
      </c>
      <c r="Z277" s="3">
        <v>5133382</v>
      </c>
      <c r="AA277" s="3">
        <v>109469</v>
      </c>
      <c r="AB277" s="3">
        <v>1478149</v>
      </c>
      <c r="AC277" s="3">
        <v>25522659</v>
      </c>
      <c r="AD277" s="3">
        <v>1109151</v>
      </c>
      <c r="AE277" s="3">
        <v>189200</v>
      </c>
      <c r="AF277" s="3">
        <v>5511479</v>
      </c>
      <c r="AG277" s="3">
        <v>2838925</v>
      </c>
      <c r="AH277" s="3">
        <v>350</v>
      </c>
      <c r="AI277" s="3">
        <v>2572936</v>
      </c>
      <c r="AJ277" s="3">
        <v>313001</v>
      </c>
      <c r="AK277" s="3">
        <v>1124829</v>
      </c>
      <c r="AL277" s="3">
        <v>461007</v>
      </c>
      <c r="AM277" s="3">
        <v>201056</v>
      </c>
      <c r="AN277" s="3">
        <v>73386</v>
      </c>
    </row>
    <row r="278" spans="1:40" x14ac:dyDescent="0.25">
      <c r="A278">
        <v>2016</v>
      </c>
      <c r="B278" t="s">
        <v>80</v>
      </c>
      <c r="C278" t="s">
        <v>72</v>
      </c>
      <c r="D278" s="3">
        <v>6931211</v>
      </c>
      <c r="E278" s="3">
        <v>944605</v>
      </c>
      <c r="F278" s="3">
        <v>70100</v>
      </c>
      <c r="G278" s="3">
        <v>4271594</v>
      </c>
      <c r="H278" s="3">
        <v>4513415</v>
      </c>
      <c r="I278" s="3">
        <v>1925918</v>
      </c>
      <c r="J278" s="3">
        <v>310850484</v>
      </c>
      <c r="K278" s="3">
        <v>35094404</v>
      </c>
      <c r="L278" s="3">
        <v>450855</v>
      </c>
      <c r="M278" s="3">
        <v>8104784</v>
      </c>
      <c r="N278" s="3">
        <v>8083644</v>
      </c>
      <c r="O278" s="3">
        <v>6913159</v>
      </c>
      <c r="P278" s="3">
        <v>28762808</v>
      </c>
      <c r="Q278" s="3"/>
      <c r="R278" s="3"/>
      <c r="S278" s="3">
        <v>141029671</v>
      </c>
      <c r="T278" s="3">
        <v>13093087</v>
      </c>
      <c r="U278" s="3">
        <v>5566011</v>
      </c>
      <c r="V278" s="3"/>
      <c r="W278" s="3">
        <v>125228057</v>
      </c>
      <c r="X278" s="3">
        <v>8731145</v>
      </c>
      <c r="Y278" s="3">
        <v>3659178</v>
      </c>
      <c r="Z278" s="3">
        <v>5786109</v>
      </c>
      <c r="AA278" s="3">
        <v>500878</v>
      </c>
      <c r="AB278" s="3">
        <v>1782256</v>
      </c>
      <c r="AC278" s="3">
        <v>7786598</v>
      </c>
      <c r="AD278" s="3">
        <v>2843883</v>
      </c>
      <c r="AE278" s="3">
        <v>775429</v>
      </c>
      <c r="AF278" s="3">
        <v>5142094</v>
      </c>
      <c r="AG278" s="3">
        <v>12119967</v>
      </c>
      <c r="AH278" s="3">
        <v>2776</v>
      </c>
      <c r="AI278" s="3">
        <v>19996834</v>
      </c>
      <c r="AJ278" s="3">
        <v>1004049</v>
      </c>
      <c r="AK278" s="3">
        <v>9517694</v>
      </c>
      <c r="AL278" s="3">
        <v>9102559</v>
      </c>
      <c r="AM278" s="3">
        <v>1640582</v>
      </c>
      <c r="AN278" s="3">
        <v>308815</v>
      </c>
    </row>
    <row r="279" spans="1:40" x14ac:dyDescent="0.25">
      <c r="A279">
        <v>2016</v>
      </c>
      <c r="B279" t="s">
        <v>80</v>
      </c>
      <c r="C279" t="s">
        <v>73</v>
      </c>
      <c r="D279" s="3">
        <v>7861978</v>
      </c>
      <c r="E279" s="3">
        <v>5477077</v>
      </c>
      <c r="F279" s="3">
        <v>452090</v>
      </c>
      <c r="G279" s="3">
        <v>9315307</v>
      </c>
      <c r="H279" s="3">
        <v>29413209</v>
      </c>
      <c r="I279" s="3">
        <v>1291554</v>
      </c>
      <c r="J279" s="3">
        <v>74051679</v>
      </c>
      <c r="K279" s="3">
        <v>12403182</v>
      </c>
      <c r="L279" s="3">
        <v>1683161</v>
      </c>
      <c r="M279" s="3">
        <v>10605653</v>
      </c>
      <c r="N279" s="3">
        <v>12010129</v>
      </c>
      <c r="O279" s="3">
        <v>11861937</v>
      </c>
      <c r="P279" s="3">
        <v>34845633</v>
      </c>
      <c r="Q279" s="3"/>
      <c r="R279" s="3"/>
      <c r="S279" s="3">
        <v>27648203</v>
      </c>
      <c r="T279" s="3">
        <v>4268100</v>
      </c>
      <c r="U279" s="3">
        <v>14458231</v>
      </c>
      <c r="V279" s="3"/>
      <c r="W279" s="3">
        <v>32146412</v>
      </c>
      <c r="X279" s="3">
        <v>16630604</v>
      </c>
      <c r="Y279" s="3">
        <v>14522805</v>
      </c>
      <c r="Z279" s="3">
        <v>124041653</v>
      </c>
      <c r="AA279" s="3">
        <v>2919100</v>
      </c>
      <c r="AB279" s="3">
        <v>3994895</v>
      </c>
      <c r="AC279" s="3">
        <v>32305641</v>
      </c>
      <c r="AD279" s="3">
        <v>4458580</v>
      </c>
      <c r="AE279" s="3">
        <v>572044</v>
      </c>
      <c r="AF279" s="3">
        <v>13181781</v>
      </c>
      <c r="AG279" s="3">
        <v>6167237</v>
      </c>
      <c r="AH279" s="3">
        <v>680</v>
      </c>
      <c r="AI279" s="3">
        <v>9923285</v>
      </c>
      <c r="AJ279" s="3">
        <v>332162</v>
      </c>
      <c r="AK279" s="3">
        <v>597763</v>
      </c>
      <c r="AL279" s="3">
        <v>12747128</v>
      </c>
      <c r="AM279" s="3">
        <v>717765</v>
      </c>
      <c r="AN279" s="3">
        <v>166625</v>
      </c>
    </row>
    <row r="280" spans="1:40" x14ac:dyDescent="0.25">
      <c r="A280">
        <v>2016</v>
      </c>
      <c r="B280" t="s">
        <v>80</v>
      </c>
      <c r="C280" t="s">
        <v>76</v>
      </c>
      <c r="D280" s="3" t="s">
        <v>71</v>
      </c>
      <c r="E280" s="3" t="s">
        <v>71</v>
      </c>
      <c r="F280" s="3" t="s">
        <v>71</v>
      </c>
      <c r="G280" s="3" t="s">
        <v>71</v>
      </c>
      <c r="H280" s="3">
        <v>2438</v>
      </c>
      <c r="I280" s="3">
        <v>108</v>
      </c>
      <c r="J280" s="3" t="s">
        <v>71</v>
      </c>
      <c r="K280" s="3" t="s">
        <v>71</v>
      </c>
      <c r="L280" s="3" t="s">
        <v>71</v>
      </c>
      <c r="M280" s="3" t="s">
        <v>71</v>
      </c>
      <c r="N280" s="3">
        <v>926461</v>
      </c>
      <c r="O280" s="3">
        <v>22115</v>
      </c>
      <c r="P280" s="3" t="s">
        <v>71</v>
      </c>
      <c r="Q280" s="3"/>
      <c r="R280" s="3"/>
      <c r="S280" s="3" t="s">
        <v>71</v>
      </c>
      <c r="T280" s="3" t="s">
        <v>71</v>
      </c>
      <c r="U280" s="3" t="s">
        <v>71</v>
      </c>
      <c r="V280" s="3"/>
      <c r="W280" s="3">
        <v>19</v>
      </c>
      <c r="X280" s="3" t="s">
        <v>71</v>
      </c>
      <c r="Y280" s="3" t="s">
        <v>71</v>
      </c>
      <c r="Z280" s="3">
        <v>786456</v>
      </c>
      <c r="AA280" s="3">
        <v>1534</v>
      </c>
      <c r="AB280" s="3">
        <v>1340</v>
      </c>
      <c r="AC280" s="3">
        <v>7220</v>
      </c>
      <c r="AD280" s="3">
        <v>218</v>
      </c>
      <c r="AE280" s="3" t="s">
        <v>71</v>
      </c>
      <c r="AF280" s="3">
        <v>11</v>
      </c>
      <c r="AG280" s="3" t="s">
        <v>71</v>
      </c>
      <c r="AH280" s="3" t="s">
        <v>71</v>
      </c>
      <c r="AI280" s="3" t="s">
        <v>71</v>
      </c>
      <c r="AJ280" s="3">
        <v>13</v>
      </c>
      <c r="AK280" s="3" t="s">
        <v>71</v>
      </c>
      <c r="AL280" s="3" t="s">
        <v>71</v>
      </c>
      <c r="AM280" s="3" t="s">
        <v>71</v>
      </c>
      <c r="AN280" s="3">
        <v>10</v>
      </c>
    </row>
    <row r="281" spans="1:40" x14ac:dyDescent="0.25">
      <c r="A281">
        <v>2016</v>
      </c>
      <c r="B281" t="s">
        <v>80</v>
      </c>
      <c r="C281" t="s">
        <v>74</v>
      </c>
      <c r="D281" s="3">
        <v>429048</v>
      </c>
      <c r="E281" s="3">
        <v>158016</v>
      </c>
      <c r="F281" s="3">
        <v>4703</v>
      </c>
      <c r="G281" s="3">
        <v>913936</v>
      </c>
      <c r="H281" s="3">
        <v>18706989</v>
      </c>
      <c r="I281" s="3">
        <v>202094</v>
      </c>
      <c r="J281" s="3">
        <v>43729850</v>
      </c>
      <c r="K281" s="3">
        <v>13545222</v>
      </c>
      <c r="L281" s="3">
        <v>2504131</v>
      </c>
      <c r="M281" s="3">
        <v>9876995</v>
      </c>
      <c r="N281" s="3">
        <v>8307592</v>
      </c>
      <c r="O281" s="3">
        <v>3845311</v>
      </c>
      <c r="P281" s="3">
        <v>31285629</v>
      </c>
      <c r="Q281" s="3"/>
      <c r="R281" s="3"/>
      <c r="S281" s="3">
        <v>11572503</v>
      </c>
      <c r="T281" s="3">
        <v>1068625</v>
      </c>
      <c r="U281" s="3">
        <v>742553</v>
      </c>
      <c r="V281" s="3"/>
      <c r="W281" s="3">
        <v>38461932</v>
      </c>
      <c r="X281" s="3">
        <v>544997187</v>
      </c>
      <c r="Y281" s="3">
        <v>4307456</v>
      </c>
      <c r="Z281" s="3">
        <v>1319590</v>
      </c>
      <c r="AA281" s="3">
        <v>465295</v>
      </c>
      <c r="AB281" s="3">
        <v>299164</v>
      </c>
      <c r="AC281" s="3">
        <v>52465550</v>
      </c>
      <c r="AD281" s="3">
        <v>805142</v>
      </c>
      <c r="AE281" s="3">
        <v>44835</v>
      </c>
      <c r="AF281" s="3">
        <v>3141201</v>
      </c>
      <c r="AG281" s="3">
        <v>13140325</v>
      </c>
      <c r="AH281" s="3">
        <v>4</v>
      </c>
      <c r="AI281" s="3">
        <v>3269658</v>
      </c>
      <c r="AJ281" s="3">
        <v>242937</v>
      </c>
      <c r="AK281" s="3">
        <v>494349</v>
      </c>
      <c r="AL281" s="3">
        <v>2000</v>
      </c>
      <c r="AM281" s="3">
        <v>175816</v>
      </c>
      <c r="AN281" s="3">
        <v>43344</v>
      </c>
    </row>
    <row r="282" spans="1:40" x14ac:dyDescent="0.25">
      <c r="A282">
        <v>2016</v>
      </c>
      <c r="B282" t="s">
        <v>80</v>
      </c>
      <c r="C282" t="s">
        <v>75</v>
      </c>
      <c r="D282" s="3">
        <v>15222237</v>
      </c>
      <c r="E282" s="3">
        <v>6579698</v>
      </c>
      <c r="F282" s="3">
        <v>526894</v>
      </c>
      <c r="G282" s="3">
        <v>14500836</v>
      </c>
      <c r="H282" s="3">
        <v>52636051</v>
      </c>
      <c r="I282" s="3">
        <v>3419673</v>
      </c>
      <c r="J282" s="3">
        <v>428632013</v>
      </c>
      <c r="K282" s="3">
        <v>61042808</v>
      </c>
      <c r="L282" s="3">
        <v>4638147</v>
      </c>
      <c r="M282" s="3">
        <v>28587432</v>
      </c>
      <c r="N282" s="3">
        <v>29327826</v>
      </c>
      <c r="O282" s="3">
        <v>22642522</v>
      </c>
      <c r="P282" s="3">
        <v>94894070</v>
      </c>
      <c r="Q282" s="3"/>
      <c r="R282" s="3"/>
      <c r="S282" s="3">
        <v>180250377</v>
      </c>
      <c r="T282" s="3">
        <v>18429812</v>
      </c>
      <c r="U282" s="3">
        <v>20766796</v>
      </c>
      <c r="V282" s="3"/>
      <c r="W282" s="3">
        <v>195836419</v>
      </c>
      <c r="X282" s="3">
        <v>570358936</v>
      </c>
      <c r="Y282" s="3">
        <v>22489439</v>
      </c>
      <c r="Z282" s="3">
        <v>131933807</v>
      </c>
      <c r="AA282" s="3">
        <v>3886806</v>
      </c>
      <c r="AB282" s="3">
        <v>6077656</v>
      </c>
      <c r="AC282" s="3">
        <v>92565009</v>
      </c>
      <c r="AD282" s="3">
        <v>8107823</v>
      </c>
      <c r="AE282" s="3">
        <v>1392308</v>
      </c>
      <c r="AF282" s="3">
        <v>21465087</v>
      </c>
      <c r="AG282" s="3">
        <v>31427529</v>
      </c>
      <c r="AH282" s="3">
        <v>3460</v>
      </c>
      <c r="AI282" s="3">
        <v>33189777</v>
      </c>
      <c r="AJ282" s="3">
        <v>1579161</v>
      </c>
      <c r="AK282" s="3">
        <v>10609807</v>
      </c>
      <c r="AL282" s="3">
        <v>21851687</v>
      </c>
      <c r="AM282" s="3">
        <v>2534163</v>
      </c>
      <c r="AN282" s="3">
        <v>518794</v>
      </c>
    </row>
    <row r="283" spans="1:40" x14ac:dyDescent="0.25">
      <c r="A283">
        <v>2016</v>
      </c>
      <c r="B283" t="s">
        <v>79</v>
      </c>
      <c r="C283" t="s">
        <v>72</v>
      </c>
      <c r="D283" s="3">
        <v>6239967</v>
      </c>
      <c r="E283" s="3">
        <v>830811</v>
      </c>
      <c r="F283" s="3">
        <v>69248</v>
      </c>
      <c r="G283" s="3">
        <v>4245666</v>
      </c>
      <c r="H283" s="3">
        <v>4469081</v>
      </c>
      <c r="I283" s="3">
        <v>1917506</v>
      </c>
      <c r="J283" s="3">
        <v>300039330</v>
      </c>
      <c r="K283" s="3">
        <v>33809158</v>
      </c>
      <c r="L283" s="3">
        <v>432710</v>
      </c>
      <c r="M283" s="3">
        <v>8058806</v>
      </c>
      <c r="N283" s="3">
        <v>7871030</v>
      </c>
      <c r="O283" s="3">
        <v>6789308</v>
      </c>
      <c r="P283" s="3">
        <v>24836487</v>
      </c>
      <c r="Q283" s="3"/>
      <c r="R283" s="3"/>
      <c r="S283" s="3">
        <v>139333154</v>
      </c>
      <c r="T283" s="3">
        <v>12864441</v>
      </c>
      <c r="U283" s="3">
        <v>5515457</v>
      </c>
      <c r="V283" s="3"/>
      <c r="W283" s="3">
        <v>124096261</v>
      </c>
      <c r="X283" s="3">
        <v>8505473</v>
      </c>
      <c r="Y283" s="3">
        <v>3614965</v>
      </c>
      <c r="Z283" s="3">
        <v>5786109</v>
      </c>
      <c r="AA283" s="3">
        <v>485558</v>
      </c>
      <c r="AB283" s="3">
        <v>1760387</v>
      </c>
      <c r="AC283" s="3">
        <v>7568504</v>
      </c>
      <c r="AD283" s="3">
        <v>2746673</v>
      </c>
      <c r="AE283" s="3">
        <v>632555</v>
      </c>
      <c r="AF283" s="3">
        <v>5102149</v>
      </c>
      <c r="AG283" s="3">
        <v>11281593</v>
      </c>
      <c r="AH283" s="3">
        <v>2776</v>
      </c>
      <c r="AI283" s="3">
        <v>19952973</v>
      </c>
      <c r="AJ283" s="3">
        <v>1001873</v>
      </c>
      <c r="AK283" s="3">
        <v>8924719</v>
      </c>
      <c r="AL283" s="3">
        <v>9102559</v>
      </c>
      <c r="AM283" s="3">
        <v>1640582</v>
      </c>
      <c r="AN283" s="3">
        <v>296023</v>
      </c>
    </row>
    <row r="284" spans="1:40" x14ac:dyDescent="0.25">
      <c r="A284">
        <v>2016</v>
      </c>
      <c r="B284" t="s">
        <v>79</v>
      </c>
      <c r="C284" t="s">
        <v>73</v>
      </c>
      <c r="D284" s="3">
        <v>7861978</v>
      </c>
      <c r="E284" s="3">
        <v>5477077</v>
      </c>
      <c r="F284" s="3">
        <v>252602</v>
      </c>
      <c r="G284" s="3">
        <v>9114307</v>
      </c>
      <c r="H284" s="3">
        <v>29412549</v>
      </c>
      <c r="I284" s="3">
        <v>1291554</v>
      </c>
      <c r="J284" s="3">
        <v>73846551</v>
      </c>
      <c r="K284" s="3">
        <v>12247985</v>
      </c>
      <c r="L284" s="3">
        <v>1683161</v>
      </c>
      <c r="M284" s="3">
        <v>10569902</v>
      </c>
      <c r="N284" s="3">
        <v>11699552</v>
      </c>
      <c r="O284" s="3">
        <v>11855601</v>
      </c>
      <c r="P284" s="3">
        <v>34789633</v>
      </c>
      <c r="Q284" s="3"/>
      <c r="R284" s="3"/>
      <c r="S284" s="3">
        <v>27623203</v>
      </c>
      <c r="T284" s="3">
        <v>4234725</v>
      </c>
      <c r="U284" s="3">
        <v>14455231</v>
      </c>
      <c r="V284" s="3"/>
      <c r="W284" s="3">
        <v>32078412</v>
      </c>
      <c r="X284" s="3">
        <v>15864094</v>
      </c>
      <c r="Y284" s="3">
        <v>14522805</v>
      </c>
      <c r="Z284" s="3">
        <v>124041653</v>
      </c>
      <c r="AA284" s="3">
        <v>2919100</v>
      </c>
      <c r="AB284" s="3">
        <v>3994895</v>
      </c>
      <c r="AC284" s="3">
        <v>32295641</v>
      </c>
      <c r="AD284" s="3">
        <v>4027009</v>
      </c>
      <c r="AE284" s="3">
        <v>572044</v>
      </c>
      <c r="AF284" s="3">
        <v>13164281</v>
      </c>
      <c r="AG284" s="3">
        <v>6167237</v>
      </c>
      <c r="AH284" s="3">
        <v>680</v>
      </c>
      <c r="AI284" s="3">
        <v>9923285</v>
      </c>
      <c r="AJ284" s="3">
        <v>332215</v>
      </c>
      <c r="AK284" s="3">
        <v>597763</v>
      </c>
      <c r="AL284" s="3">
        <v>12747128</v>
      </c>
      <c r="AM284" s="3">
        <v>717765</v>
      </c>
      <c r="AN284" s="3">
        <v>166625</v>
      </c>
    </row>
    <row r="285" spans="1:40" x14ac:dyDescent="0.25">
      <c r="A285">
        <v>2016</v>
      </c>
      <c r="B285" t="s">
        <v>79</v>
      </c>
      <c r="C285" t="s">
        <v>76</v>
      </c>
      <c r="D285" s="3" t="s">
        <v>71</v>
      </c>
      <c r="E285" s="3" t="s">
        <v>71</v>
      </c>
      <c r="F285" s="3" t="s">
        <v>71</v>
      </c>
      <c r="G285" s="3" t="s">
        <v>71</v>
      </c>
      <c r="H285" s="3">
        <v>2438</v>
      </c>
      <c r="I285" s="3">
        <v>108</v>
      </c>
      <c r="J285" s="3" t="s">
        <v>71</v>
      </c>
      <c r="K285" s="3" t="s">
        <v>71</v>
      </c>
      <c r="L285" s="3" t="s">
        <v>71</v>
      </c>
      <c r="M285" s="3" t="s">
        <v>71</v>
      </c>
      <c r="N285" s="3">
        <v>926461</v>
      </c>
      <c r="O285" s="3">
        <v>22115</v>
      </c>
      <c r="P285" s="3" t="s">
        <v>71</v>
      </c>
      <c r="Q285" s="3"/>
      <c r="R285" s="3"/>
      <c r="S285" s="3" t="s">
        <v>71</v>
      </c>
      <c r="T285" s="3" t="s">
        <v>71</v>
      </c>
      <c r="U285" s="3" t="s">
        <v>71</v>
      </c>
      <c r="V285" s="3"/>
      <c r="W285" s="3">
        <v>19</v>
      </c>
      <c r="X285" s="3" t="s">
        <v>71</v>
      </c>
      <c r="Y285" s="3" t="s">
        <v>71</v>
      </c>
      <c r="Z285" s="3">
        <v>786456</v>
      </c>
      <c r="AA285" s="3">
        <v>1534</v>
      </c>
      <c r="AB285" s="3">
        <v>1340</v>
      </c>
      <c r="AC285" s="3">
        <v>7220</v>
      </c>
      <c r="AD285" s="3">
        <v>218</v>
      </c>
      <c r="AE285" s="3" t="s">
        <v>71</v>
      </c>
      <c r="AF285" s="3">
        <v>11</v>
      </c>
      <c r="AG285" s="3" t="s">
        <v>71</v>
      </c>
      <c r="AH285" s="3" t="s">
        <v>71</v>
      </c>
      <c r="AI285" s="3" t="s">
        <v>71</v>
      </c>
      <c r="AJ285" s="3">
        <v>13</v>
      </c>
      <c r="AK285" s="3" t="s">
        <v>71</v>
      </c>
      <c r="AL285" s="3" t="s">
        <v>71</v>
      </c>
      <c r="AM285" s="3" t="s">
        <v>71</v>
      </c>
      <c r="AN285" s="3">
        <v>10</v>
      </c>
    </row>
    <row r="286" spans="1:40" x14ac:dyDescent="0.25">
      <c r="A286">
        <v>2016</v>
      </c>
      <c r="B286" t="s">
        <v>79</v>
      </c>
      <c r="C286" t="s">
        <v>74</v>
      </c>
      <c r="D286" s="3">
        <v>429048</v>
      </c>
      <c r="E286" s="3">
        <v>158016</v>
      </c>
      <c r="F286" s="3">
        <v>4703</v>
      </c>
      <c r="G286" s="3">
        <v>913936</v>
      </c>
      <c r="H286" s="3">
        <v>18074249</v>
      </c>
      <c r="I286" s="3">
        <v>202094</v>
      </c>
      <c r="J286" s="3">
        <v>42111270</v>
      </c>
      <c r="K286" s="3">
        <v>12947022</v>
      </c>
      <c r="L286" s="3">
        <v>2503631</v>
      </c>
      <c r="M286" s="3">
        <v>9842056</v>
      </c>
      <c r="N286" s="3">
        <v>8165893</v>
      </c>
      <c r="O286" s="3">
        <v>3837811</v>
      </c>
      <c r="P286" s="3">
        <v>31122481</v>
      </c>
      <c r="Q286" s="3"/>
      <c r="R286" s="3"/>
      <c r="S286" s="3">
        <v>11298403</v>
      </c>
      <c r="T286" s="3">
        <v>1027041</v>
      </c>
      <c r="U286" s="3">
        <v>742553</v>
      </c>
      <c r="V286" s="3"/>
      <c r="W286" s="3">
        <v>25128293</v>
      </c>
      <c r="X286" s="3">
        <v>525165832</v>
      </c>
      <c r="Y286" s="3">
        <v>4307456</v>
      </c>
      <c r="Z286" s="3">
        <v>1319590</v>
      </c>
      <c r="AA286" s="3">
        <v>465295</v>
      </c>
      <c r="AB286" s="3">
        <v>299164</v>
      </c>
      <c r="AC286" s="3">
        <v>52290550</v>
      </c>
      <c r="AD286" s="3">
        <v>805142</v>
      </c>
      <c r="AE286" s="3">
        <v>44835</v>
      </c>
      <c r="AF286" s="3">
        <v>2605439</v>
      </c>
      <c r="AG286" s="3">
        <v>13140325</v>
      </c>
      <c r="AH286" s="3">
        <v>4</v>
      </c>
      <c r="AI286" s="3">
        <v>3269658</v>
      </c>
      <c r="AJ286" s="3">
        <v>242937</v>
      </c>
      <c r="AK286" s="3">
        <v>494349</v>
      </c>
      <c r="AL286" s="3">
        <v>2000</v>
      </c>
      <c r="AM286" s="3">
        <v>175816</v>
      </c>
      <c r="AN286" s="3">
        <v>43344</v>
      </c>
    </row>
    <row r="287" spans="1:40" x14ac:dyDescent="0.25">
      <c r="A287">
        <v>2016</v>
      </c>
      <c r="B287" t="s">
        <v>79</v>
      </c>
      <c r="C287" t="s">
        <v>75</v>
      </c>
      <c r="D287" s="3">
        <v>14530993</v>
      </c>
      <c r="E287" s="3">
        <v>6465904</v>
      </c>
      <c r="F287" s="3">
        <v>326553</v>
      </c>
      <c r="G287" s="3">
        <v>14273909</v>
      </c>
      <c r="H287" s="3">
        <v>51958317</v>
      </c>
      <c r="I287" s="3">
        <v>3411261</v>
      </c>
      <c r="J287" s="3">
        <v>415997151</v>
      </c>
      <c r="K287" s="3">
        <v>59004165</v>
      </c>
      <c r="L287" s="3">
        <v>4619502</v>
      </c>
      <c r="M287" s="3">
        <v>28470764</v>
      </c>
      <c r="N287" s="3">
        <v>28662935</v>
      </c>
      <c r="O287" s="3">
        <v>22504836</v>
      </c>
      <c r="P287" s="3">
        <v>90748600</v>
      </c>
      <c r="Q287" s="3"/>
      <c r="R287" s="3"/>
      <c r="S287" s="3">
        <v>178254760</v>
      </c>
      <c r="T287" s="3">
        <v>18126207</v>
      </c>
      <c r="U287" s="3">
        <v>20713242</v>
      </c>
      <c r="V287" s="3"/>
      <c r="W287" s="3">
        <v>181302985</v>
      </c>
      <c r="X287" s="3">
        <v>549535399</v>
      </c>
      <c r="Y287" s="3">
        <v>22445226</v>
      </c>
      <c r="Z287" s="3">
        <v>131933807</v>
      </c>
      <c r="AA287" s="3">
        <v>3871487</v>
      </c>
      <c r="AB287" s="3">
        <v>6055787</v>
      </c>
      <c r="AC287" s="3">
        <v>92161915</v>
      </c>
      <c r="AD287" s="3">
        <v>7579043</v>
      </c>
      <c r="AE287" s="3">
        <v>1249434</v>
      </c>
      <c r="AF287" s="3">
        <v>20871880</v>
      </c>
      <c r="AG287" s="3">
        <v>30589155</v>
      </c>
      <c r="AH287" s="3">
        <v>3460</v>
      </c>
      <c r="AI287" s="3">
        <v>33145916</v>
      </c>
      <c r="AJ287" s="3">
        <v>1577038</v>
      </c>
      <c r="AK287" s="3">
        <v>10016831</v>
      </c>
      <c r="AL287" s="3">
        <v>21851687</v>
      </c>
      <c r="AM287" s="3">
        <v>2534163</v>
      </c>
      <c r="AN287" s="3">
        <v>506002</v>
      </c>
    </row>
    <row r="288" spans="1:40" x14ac:dyDescent="0.25">
      <c r="A288">
        <v>2016</v>
      </c>
      <c r="B288" t="s">
        <v>81</v>
      </c>
      <c r="C288" t="s">
        <v>72</v>
      </c>
      <c r="D288" s="3">
        <v>6122359</v>
      </c>
      <c r="E288" s="3">
        <v>774323</v>
      </c>
      <c r="F288" s="3">
        <v>68170</v>
      </c>
      <c r="G288" s="3">
        <v>4226501</v>
      </c>
      <c r="H288" s="3">
        <v>4377984</v>
      </c>
      <c r="I288" s="3">
        <v>1882642</v>
      </c>
      <c r="J288" s="3">
        <v>294137586</v>
      </c>
      <c r="K288" s="3">
        <v>33314930</v>
      </c>
      <c r="L288" s="3">
        <v>431937</v>
      </c>
      <c r="M288" s="3">
        <v>8043504</v>
      </c>
      <c r="N288" s="3">
        <v>7737605</v>
      </c>
      <c r="O288" s="3">
        <v>6776543</v>
      </c>
      <c r="P288" s="3">
        <v>24470258</v>
      </c>
      <c r="Q288" s="3"/>
      <c r="R288" s="3"/>
      <c r="S288" s="3">
        <v>139045827</v>
      </c>
      <c r="T288" s="3">
        <v>12569793</v>
      </c>
      <c r="U288" s="3">
        <v>5238648</v>
      </c>
      <c r="V288" s="3"/>
      <c r="W288" s="3">
        <v>123756578</v>
      </c>
      <c r="X288" s="3">
        <v>8356239</v>
      </c>
      <c r="Y288" s="3">
        <v>3529355</v>
      </c>
      <c r="Z288" s="3">
        <v>5753395</v>
      </c>
      <c r="AA288" s="3">
        <v>480521</v>
      </c>
      <c r="AB288" s="3">
        <v>1731147</v>
      </c>
      <c r="AC288" s="3">
        <v>7512145</v>
      </c>
      <c r="AD288" s="3">
        <v>2536656</v>
      </c>
      <c r="AE288" s="3">
        <v>619268</v>
      </c>
      <c r="AF288" s="3">
        <v>4959602</v>
      </c>
      <c r="AG288" s="3">
        <v>11084803</v>
      </c>
      <c r="AH288" s="3">
        <v>2393</v>
      </c>
      <c r="AI288" s="3">
        <v>20503405</v>
      </c>
      <c r="AJ288" s="3">
        <v>995675</v>
      </c>
      <c r="AK288" s="3">
        <v>8917815</v>
      </c>
      <c r="AL288" s="3">
        <v>5052494</v>
      </c>
      <c r="AM288" s="3">
        <v>1609615</v>
      </c>
      <c r="AN288" s="3">
        <v>296023</v>
      </c>
    </row>
    <row r="289" spans="1:40" x14ac:dyDescent="0.25">
      <c r="A289">
        <v>2016</v>
      </c>
      <c r="B289" t="s">
        <v>81</v>
      </c>
      <c r="C289" t="s">
        <v>73</v>
      </c>
      <c r="D289" s="3">
        <v>6742248</v>
      </c>
      <c r="E289" s="3">
        <v>2006716</v>
      </c>
      <c r="F289" s="3">
        <v>207019</v>
      </c>
      <c r="G289" s="3">
        <v>3534876</v>
      </c>
      <c r="H289" s="3">
        <v>25730411</v>
      </c>
      <c r="I289" s="3">
        <v>453969</v>
      </c>
      <c r="J289" s="3">
        <v>50177921</v>
      </c>
      <c r="K289" s="3">
        <v>10123592</v>
      </c>
      <c r="L289" s="3">
        <v>1309839</v>
      </c>
      <c r="M289" s="3">
        <v>8479065</v>
      </c>
      <c r="N289" s="3">
        <v>8415269</v>
      </c>
      <c r="O289" s="3">
        <v>10685067</v>
      </c>
      <c r="P289" s="3">
        <v>31089501</v>
      </c>
      <c r="Q289" s="3"/>
      <c r="R289" s="3"/>
      <c r="S289" s="3">
        <v>24202739</v>
      </c>
      <c r="T289" s="3">
        <v>3200243</v>
      </c>
      <c r="U289" s="3">
        <v>11286936</v>
      </c>
      <c r="V289" s="3"/>
      <c r="W289" s="3">
        <v>28037237</v>
      </c>
      <c r="X289" s="3">
        <v>12216151</v>
      </c>
      <c r="Y289" s="3">
        <v>12179490</v>
      </c>
      <c r="Z289" s="3">
        <v>101402893</v>
      </c>
      <c r="AA289" s="3">
        <v>2591708</v>
      </c>
      <c r="AB289" s="3">
        <v>3472198</v>
      </c>
      <c r="AC289" s="3">
        <v>25415195</v>
      </c>
      <c r="AD289" s="3">
        <v>3293294</v>
      </c>
      <c r="AE289" s="3">
        <v>545890</v>
      </c>
      <c r="AF289" s="3">
        <v>10601473</v>
      </c>
      <c r="AG289" s="3">
        <v>5338369</v>
      </c>
      <c r="AH289" s="3">
        <v>413</v>
      </c>
      <c r="AI289" s="3">
        <v>7513433</v>
      </c>
      <c r="AJ289" s="3">
        <v>282362</v>
      </c>
      <c r="AK289" s="3">
        <v>570049</v>
      </c>
      <c r="AL289" s="3">
        <v>7995548</v>
      </c>
      <c r="AM289" s="3">
        <v>649762</v>
      </c>
      <c r="AN289" s="3">
        <v>164287</v>
      </c>
    </row>
    <row r="290" spans="1:40" x14ac:dyDescent="0.25">
      <c r="A290">
        <v>2016</v>
      </c>
      <c r="B290" t="s">
        <v>81</v>
      </c>
      <c r="C290" t="s">
        <v>76</v>
      </c>
      <c r="D290" s="3" t="s">
        <v>71</v>
      </c>
      <c r="E290" s="3" t="s">
        <v>71</v>
      </c>
      <c r="F290" s="3" t="s">
        <v>71</v>
      </c>
      <c r="G290" s="3" t="s">
        <v>71</v>
      </c>
      <c r="H290" s="3">
        <v>712</v>
      </c>
      <c r="I290" s="3">
        <v>13</v>
      </c>
      <c r="J290" s="3" t="s">
        <v>71</v>
      </c>
      <c r="K290" s="3" t="s">
        <v>71</v>
      </c>
      <c r="L290" s="3" t="s">
        <v>71</v>
      </c>
      <c r="M290" s="3" t="s">
        <v>71</v>
      </c>
      <c r="N290" s="3">
        <v>796210</v>
      </c>
      <c r="O290" s="3">
        <v>20317</v>
      </c>
      <c r="P290" s="3" t="s">
        <v>71</v>
      </c>
      <c r="Q290" s="3"/>
      <c r="R290" s="3"/>
      <c r="S290" s="3" t="s">
        <v>71</v>
      </c>
      <c r="T290" s="3" t="s">
        <v>71</v>
      </c>
      <c r="U290" s="3" t="s">
        <v>71</v>
      </c>
      <c r="V290" s="3"/>
      <c r="W290" s="3" t="s">
        <v>71</v>
      </c>
      <c r="X290" s="3" t="s">
        <v>71</v>
      </c>
      <c r="Y290" s="3" t="s">
        <v>71</v>
      </c>
      <c r="Z290" s="3">
        <v>775822</v>
      </c>
      <c r="AA290" s="3">
        <v>1501</v>
      </c>
      <c r="AB290" s="3">
        <v>1109</v>
      </c>
      <c r="AC290" s="3">
        <v>5959</v>
      </c>
      <c r="AD290" s="3">
        <v>4</v>
      </c>
      <c r="AE290" s="3" t="s">
        <v>71</v>
      </c>
      <c r="AF290" s="3">
        <v>7</v>
      </c>
      <c r="AG290" s="3" t="s">
        <v>71</v>
      </c>
      <c r="AH290" s="3" t="s">
        <v>71</v>
      </c>
      <c r="AI290" s="3" t="s">
        <v>71</v>
      </c>
      <c r="AJ290" s="3">
        <v>11</v>
      </c>
      <c r="AK290" s="3" t="s">
        <v>71</v>
      </c>
      <c r="AL290" s="3" t="s">
        <v>71</v>
      </c>
      <c r="AM290" s="3" t="s">
        <v>71</v>
      </c>
      <c r="AN290" s="3">
        <v>10</v>
      </c>
    </row>
    <row r="291" spans="1:40" x14ac:dyDescent="0.25">
      <c r="A291">
        <v>2016</v>
      </c>
      <c r="B291" t="s">
        <v>81</v>
      </c>
      <c r="C291" t="s">
        <v>74</v>
      </c>
      <c r="D291" s="3">
        <v>353735</v>
      </c>
      <c r="E291" s="3">
        <v>44899</v>
      </c>
      <c r="F291" s="3">
        <v>3631</v>
      </c>
      <c r="G291" s="3">
        <v>431013</v>
      </c>
      <c r="H291" s="3">
        <v>14826127</v>
      </c>
      <c r="I291" s="3">
        <v>86665</v>
      </c>
      <c r="J291" s="3">
        <v>26733193</v>
      </c>
      <c r="K291" s="3">
        <v>9650140</v>
      </c>
      <c r="L291" s="3">
        <v>56254</v>
      </c>
      <c r="M291" s="3">
        <v>9151564</v>
      </c>
      <c r="N291" s="3">
        <v>3873443</v>
      </c>
      <c r="O291" s="3">
        <v>1603296</v>
      </c>
      <c r="P291" s="3">
        <v>23120110</v>
      </c>
      <c r="Q291" s="3"/>
      <c r="R291" s="3"/>
      <c r="S291" s="3">
        <v>7309258</v>
      </c>
      <c r="T291" s="3">
        <v>735220</v>
      </c>
      <c r="U291" s="3">
        <v>341681</v>
      </c>
      <c r="V291" s="3"/>
      <c r="W291" s="3">
        <v>20559200</v>
      </c>
      <c r="X291" s="3">
        <v>405269301</v>
      </c>
      <c r="Y291" s="3">
        <v>3219868</v>
      </c>
      <c r="Z291" s="3">
        <v>960954</v>
      </c>
      <c r="AA291" s="3">
        <v>418154</v>
      </c>
      <c r="AB291" s="3">
        <v>159802</v>
      </c>
      <c r="AC291" s="3">
        <v>28865180</v>
      </c>
      <c r="AD291" s="3">
        <v>693133</v>
      </c>
      <c r="AE291" s="3">
        <v>39863</v>
      </c>
      <c r="AF291" s="3">
        <v>1889621</v>
      </c>
      <c r="AG291" s="3">
        <v>10960297</v>
      </c>
      <c r="AH291" s="3" t="s">
        <v>71</v>
      </c>
      <c r="AI291" s="3">
        <v>3093543</v>
      </c>
      <c r="AJ291" s="3">
        <v>181288</v>
      </c>
      <c r="AK291" s="3">
        <v>171820</v>
      </c>
      <c r="AL291" s="3" t="s">
        <v>71</v>
      </c>
      <c r="AM291" s="3">
        <v>70362</v>
      </c>
      <c r="AN291" s="3">
        <v>24406</v>
      </c>
    </row>
    <row r="292" spans="1:40" x14ac:dyDescent="0.25">
      <c r="A292">
        <v>2016</v>
      </c>
      <c r="B292" t="s">
        <v>81</v>
      </c>
      <c r="C292" t="s">
        <v>75</v>
      </c>
      <c r="D292" s="3">
        <v>13218342</v>
      </c>
      <c r="E292" s="3">
        <v>2825937</v>
      </c>
      <c r="F292" s="3">
        <v>278821</v>
      </c>
      <c r="G292" s="3">
        <v>8192389</v>
      </c>
      <c r="H292" s="3">
        <v>44935234</v>
      </c>
      <c r="I292" s="3">
        <v>2423288</v>
      </c>
      <c r="J292" s="3">
        <v>371048700</v>
      </c>
      <c r="K292" s="3">
        <v>53088662</v>
      </c>
      <c r="L292" s="3">
        <v>1798030</v>
      </c>
      <c r="M292" s="3">
        <v>25674133</v>
      </c>
      <c r="N292" s="3">
        <v>20822527</v>
      </c>
      <c r="O292" s="3">
        <v>19085224</v>
      </c>
      <c r="P292" s="3">
        <v>78679869</v>
      </c>
      <c r="Q292" s="3"/>
      <c r="R292" s="3"/>
      <c r="S292" s="3">
        <v>170557824</v>
      </c>
      <c r="T292" s="3">
        <v>16505255</v>
      </c>
      <c r="U292" s="3">
        <v>16867265</v>
      </c>
      <c r="V292" s="3"/>
      <c r="W292" s="3">
        <v>172353014</v>
      </c>
      <c r="X292" s="3">
        <v>425841691</v>
      </c>
      <c r="Y292" s="3">
        <v>18928713</v>
      </c>
      <c r="Z292" s="3">
        <v>108893063</v>
      </c>
      <c r="AA292" s="3">
        <v>3491884</v>
      </c>
      <c r="AB292" s="3">
        <v>5364256</v>
      </c>
      <c r="AC292" s="3">
        <v>61798479</v>
      </c>
      <c r="AD292" s="3">
        <v>6523087</v>
      </c>
      <c r="AE292" s="3">
        <v>1205020</v>
      </c>
      <c r="AF292" s="3">
        <v>17450703</v>
      </c>
      <c r="AG292" s="3">
        <v>27383469</v>
      </c>
      <c r="AH292" s="3">
        <v>2806</v>
      </c>
      <c r="AI292" s="3">
        <v>31110381</v>
      </c>
      <c r="AJ292" s="3">
        <v>1459335</v>
      </c>
      <c r="AK292" s="3">
        <v>9659683</v>
      </c>
      <c r="AL292" s="3">
        <v>13048042</v>
      </c>
      <c r="AM292" s="3">
        <v>2329739</v>
      </c>
      <c r="AN292" s="3">
        <v>484726</v>
      </c>
    </row>
    <row r="293" spans="1:40" x14ac:dyDescent="0.25">
      <c r="A293">
        <v>2016</v>
      </c>
      <c r="B293" t="s">
        <v>82</v>
      </c>
      <c r="C293" t="s">
        <v>72</v>
      </c>
      <c r="D293" s="3">
        <v>117608</v>
      </c>
      <c r="E293" s="3">
        <v>56488</v>
      </c>
      <c r="F293" s="3">
        <v>1077</v>
      </c>
      <c r="G293" s="3">
        <v>19165</v>
      </c>
      <c r="H293" s="3">
        <v>91097</v>
      </c>
      <c r="I293" s="3">
        <v>34864</v>
      </c>
      <c r="J293" s="3">
        <v>5901743</v>
      </c>
      <c r="K293" s="3">
        <v>494227</v>
      </c>
      <c r="L293" s="3">
        <v>773</v>
      </c>
      <c r="M293" s="3">
        <v>15301</v>
      </c>
      <c r="N293" s="3">
        <v>133425</v>
      </c>
      <c r="O293" s="3">
        <v>12766</v>
      </c>
      <c r="P293" s="3">
        <v>366229</v>
      </c>
      <c r="Q293" s="3"/>
      <c r="R293" s="3"/>
      <c r="S293" s="3">
        <v>287327</v>
      </c>
      <c r="T293" s="3">
        <v>294648</v>
      </c>
      <c r="U293" s="3">
        <v>276809</v>
      </c>
      <c r="V293" s="3"/>
      <c r="W293" s="3">
        <v>339684</v>
      </c>
      <c r="X293" s="3">
        <v>149234</v>
      </c>
      <c r="Y293" s="3">
        <v>85609</v>
      </c>
      <c r="Z293" s="3">
        <v>32714</v>
      </c>
      <c r="AA293" s="3">
        <v>5037</v>
      </c>
      <c r="AB293" s="3">
        <v>29240</v>
      </c>
      <c r="AC293" s="3">
        <v>56359</v>
      </c>
      <c r="AD293" s="3">
        <v>210017</v>
      </c>
      <c r="AE293" s="3">
        <v>13288</v>
      </c>
      <c r="AF293" s="3">
        <v>142547</v>
      </c>
      <c r="AG293" s="3">
        <v>196791</v>
      </c>
      <c r="AH293" s="3">
        <v>383</v>
      </c>
      <c r="AI293" s="3">
        <v>-550432</v>
      </c>
      <c r="AJ293" s="3">
        <v>6198</v>
      </c>
      <c r="AK293" s="3">
        <v>6904</v>
      </c>
      <c r="AL293" s="3">
        <v>4050065</v>
      </c>
      <c r="AM293" s="3">
        <v>30967</v>
      </c>
      <c r="AN293" s="3" t="s">
        <v>71</v>
      </c>
    </row>
    <row r="294" spans="1:40" x14ac:dyDescent="0.25">
      <c r="A294">
        <v>2016</v>
      </c>
      <c r="B294" t="s">
        <v>82</v>
      </c>
      <c r="C294" t="s">
        <v>73</v>
      </c>
      <c r="D294" s="3">
        <v>1119730</v>
      </c>
      <c r="E294" s="3">
        <v>3470361</v>
      </c>
      <c r="F294" s="3">
        <v>45584</v>
      </c>
      <c r="G294" s="3">
        <v>5579431</v>
      </c>
      <c r="H294" s="3">
        <v>3682138</v>
      </c>
      <c r="I294" s="3">
        <v>837585</v>
      </c>
      <c r="J294" s="3">
        <v>23668630</v>
      </c>
      <c r="K294" s="3">
        <v>2124393</v>
      </c>
      <c r="L294" s="3">
        <v>373322</v>
      </c>
      <c r="M294" s="3">
        <v>2090837</v>
      </c>
      <c r="N294" s="3">
        <v>3284283</v>
      </c>
      <c r="O294" s="3">
        <v>1170534</v>
      </c>
      <c r="P294" s="3">
        <v>3700132</v>
      </c>
      <c r="Q294" s="3"/>
      <c r="R294" s="3"/>
      <c r="S294" s="3">
        <v>3420464</v>
      </c>
      <c r="T294" s="3">
        <v>1034483</v>
      </c>
      <c r="U294" s="3">
        <v>3168295</v>
      </c>
      <c r="V294" s="3"/>
      <c r="W294" s="3">
        <v>4041175</v>
      </c>
      <c r="X294" s="3">
        <v>3647943</v>
      </c>
      <c r="Y294" s="3">
        <v>2343315</v>
      </c>
      <c r="Z294" s="3">
        <v>22638761</v>
      </c>
      <c r="AA294" s="3">
        <v>327392</v>
      </c>
      <c r="AB294" s="3">
        <v>522697</v>
      </c>
      <c r="AC294" s="3">
        <v>6880446</v>
      </c>
      <c r="AD294" s="3">
        <v>733715</v>
      </c>
      <c r="AE294" s="3">
        <v>26153</v>
      </c>
      <c r="AF294" s="3">
        <v>2562808</v>
      </c>
      <c r="AG294" s="3">
        <v>828868</v>
      </c>
      <c r="AH294" s="3">
        <v>267</v>
      </c>
      <c r="AI294" s="3">
        <v>2409852</v>
      </c>
      <c r="AJ294" s="3">
        <v>49854</v>
      </c>
      <c r="AK294" s="3">
        <v>27714</v>
      </c>
      <c r="AL294" s="3">
        <v>4751580</v>
      </c>
      <c r="AM294" s="3">
        <v>68003</v>
      </c>
      <c r="AN294" s="3">
        <v>2338</v>
      </c>
    </row>
    <row r="295" spans="1:40" x14ac:dyDescent="0.25">
      <c r="A295">
        <v>2016</v>
      </c>
      <c r="B295" t="s">
        <v>82</v>
      </c>
      <c r="C295" t="s">
        <v>76</v>
      </c>
      <c r="D295" s="3" t="s">
        <v>71</v>
      </c>
      <c r="E295" s="3" t="s">
        <v>71</v>
      </c>
      <c r="F295" s="3" t="s">
        <v>71</v>
      </c>
      <c r="G295" s="3" t="s">
        <v>71</v>
      </c>
      <c r="H295" s="3">
        <v>1725</v>
      </c>
      <c r="I295" s="3">
        <v>95</v>
      </c>
      <c r="J295" s="3" t="s">
        <v>71</v>
      </c>
      <c r="K295" s="3" t="s">
        <v>71</v>
      </c>
      <c r="L295" s="3" t="s">
        <v>71</v>
      </c>
      <c r="M295" s="3" t="s">
        <v>71</v>
      </c>
      <c r="N295" s="3">
        <v>130251</v>
      </c>
      <c r="O295" s="3">
        <v>1798</v>
      </c>
      <c r="P295" s="3" t="s">
        <v>71</v>
      </c>
      <c r="Q295" s="3"/>
      <c r="R295" s="3"/>
      <c r="S295" s="3" t="s">
        <v>71</v>
      </c>
      <c r="T295" s="3" t="s">
        <v>71</v>
      </c>
      <c r="U295" s="3" t="s">
        <v>71</v>
      </c>
      <c r="V295" s="3"/>
      <c r="W295" s="3">
        <v>19</v>
      </c>
      <c r="X295" s="3" t="s">
        <v>71</v>
      </c>
      <c r="Y295" s="3" t="s">
        <v>71</v>
      </c>
      <c r="Z295" s="3">
        <v>10634</v>
      </c>
      <c r="AA295" s="3">
        <v>33</v>
      </c>
      <c r="AB295" s="3">
        <v>231</v>
      </c>
      <c r="AC295" s="3">
        <v>1261</v>
      </c>
      <c r="AD295" s="3">
        <v>214</v>
      </c>
      <c r="AE295" s="3" t="s">
        <v>71</v>
      </c>
      <c r="AF295" s="3">
        <v>4</v>
      </c>
      <c r="AG295" s="3" t="s">
        <v>71</v>
      </c>
      <c r="AH295" s="3" t="s">
        <v>71</v>
      </c>
      <c r="AI295" s="3" t="s">
        <v>71</v>
      </c>
      <c r="AJ295" s="3">
        <v>2</v>
      </c>
      <c r="AK295" s="3" t="s">
        <v>71</v>
      </c>
      <c r="AL295" s="3" t="s">
        <v>71</v>
      </c>
      <c r="AM295" s="3" t="s">
        <v>71</v>
      </c>
      <c r="AN295" s="3" t="s">
        <v>71</v>
      </c>
    </row>
    <row r="296" spans="1:40" x14ac:dyDescent="0.25">
      <c r="A296">
        <v>2016</v>
      </c>
      <c r="B296" t="s">
        <v>82</v>
      </c>
      <c r="C296" t="s">
        <v>74</v>
      </c>
      <c r="D296" s="3">
        <v>75313</v>
      </c>
      <c r="E296" s="3">
        <v>113117</v>
      </c>
      <c r="F296" s="3">
        <v>1072</v>
      </c>
      <c r="G296" s="3">
        <v>482923</v>
      </c>
      <c r="H296" s="3">
        <v>3248123</v>
      </c>
      <c r="I296" s="3">
        <v>115429</v>
      </c>
      <c r="J296" s="3">
        <v>15378077</v>
      </c>
      <c r="K296" s="3">
        <v>3296882</v>
      </c>
      <c r="L296" s="3">
        <v>2447377</v>
      </c>
      <c r="M296" s="3">
        <v>690492</v>
      </c>
      <c r="N296" s="3">
        <v>4292450</v>
      </c>
      <c r="O296" s="3">
        <v>2234515</v>
      </c>
      <c r="P296" s="3">
        <v>8002371</v>
      </c>
      <c r="Q296" s="3"/>
      <c r="R296" s="3"/>
      <c r="S296" s="3">
        <v>3989145</v>
      </c>
      <c r="T296" s="3">
        <v>291821</v>
      </c>
      <c r="U296" s="3">
        <v>400872</v>
      </c>
      <c r="V296" s="3"/>
      <c r="W296" s="3">
        <v>4569093</v>
      </c>
      <c r="X296" s="3">
        <v>119896531</v>
      </c>
      <c r="Y296" s="3">
        <v>1087588</v>
      </c>
      <c r="Z296" s="3">
        <v>358635</v>
      </c>
      <c r="AA296" s="3">
        <v>47141</v>
      </c>
      <c r="AB296" s="3">
        <v>139362</v>
      </c>
      <c r="AC296" s="3">
        <v>23425370</v>
      </c>
      <c r="AD296" s="3">
        <v>112009</v>
      </c>
      <c r="AE296" s="3">
        <v>4972</v>
      </c>
      <c r="AF296" s="3">
        <v>715819</v>
      </c>
      <c r="AG296" s="3">
        <v>2180028</v>
      </c>
      <c r="AH296" s="3">
        <v>4</v>
      </c>
      <c r="AI296" s="3">
        <v>176115</v>
      </c>
      <c r="AJ296" s="3">
        <v>61649</v>
      </c>
      <c r="AK296" s="3">
        <v>322529</v>
      </c>
      <c r="AL296" s="3">
        <v>2000</v>
      </c>
      <c r="AM296" s="3">
        <v>105454</v>
      </c>
      <c r="AN296" s="3">
        <v>18938</v>
      </c>
    </row>
    <row r="297" spans="1:40" x14ac:dyDescent="0.25">
      <c r="A297">
        <v>2016</v>
      </c>
      <c r="B297" t="s">
        <v>82</v>
      </c>
      <c r="C297" t="s">
        <v>75</v>
      </c>
      <c r="D297" s="3">
        <v>1312651</v>
      </c>
      <c r="E297" s="3">
        <v>3639966</v>
      </c>
      <c r="F297" s="3">
        <v>47732</v>
      </c>
      <c r="G297" s="3">
        <v>6081519</v>
      </c>
      <c r="H297" s="3">
        <v>7023083</v>
      </c>
      <c r="I297" s="3">
        <v>987973</v>
      </c>
      <c r="J297" s="3">
        <v>44948451</v>
      </c>
      <c r="K297" s="3">
        <v>5915502</v>
      </c>
      <c r="L297" s="3">
        <v>2821472</v>
      </c>
      <c r="M297" s="3">
        <v>2796631</v>
      </c>
      <c r="N297" s="3">
        <v>7840408</v>
      </c>
      <c r="O297" s="3">
        <v>3419612</v>
      </c>
      <c r="P297" s="3">
        <v>12068732</v>
      </c>
      <c r="Q297" s="3"/>
      <c r="R297" s="3"/>
      <c r="S297" s="3">
        <v>7696936</v>
      </c>
      <c r="T297" s="3">
        <v>1620952</v>
      </c>
      <c r="U297" s="3">
        <v>3845977</v>
      </c>
      <c r="V297" s="3"/>
      <c r="W297" s="3">
        <v>8949971</v>
      </c>
      <c r="X297" s="3">
        <v>123693708</v>
      </c>
      <c r="Y297" s="3">
        <v>3516513</v>
      </c>
      <c r="Z297" s="3">
        <v>23040744</v>
      </c>
      <c r="AA297" s="3">
        <v>379603</v>
      </c>
      <c r="AB297" s="3">
        <v>691531</v>
      </c>
      <c r="AC297" s="3">
        <v>30363436</v>
      </c>
      <c r="AD297" s="3">
        <v>1055956</v>
      </c>
      <c r="AE297" s="3">
        <v>44414</v>
      </c>
      <c r="AF297" s="3">
        <v>3421178</v>
      </c>
      <c r="AG297" s="3">
        <v>3205687</v>
      </c>
      <c r="AH297" s="3">
        <v>654</v>
      </c>
      <c r="AI297" s="3">
        <v>2035535</v>
      </c>
      <c r="AJ297" s="3">
        <v>117703</v>
      </c>
      <c r="AK297" s="3">
        <v>357148</v>
      </c>
      <c r="AL297" s="3">
        <v>8803645</v>
      </c>
      <c r="AM297" s="3">
        <v>204424</v>
      </c>
      <c r="AN297" s="3">
        <v>21276</v>
      </c>
    </row>
    <row r="298" spans="1:40" x14ac:dyDescent="0.25">
      <c r="A298">
        <v>2016</v>
      </c>
      <c r="B298" t="s">
        <v>83</v>
      </c>
      <c r="C298" t="s">
        <v>75</v>
      </c>
      <c r="D298" s="3">
        <v>12157157</v>
      </c>
      <c r="E298" s="3">
        <v>4072326</v>
      </c>
      <c r="F298" s="3">
        <v>240090</v>
      </c>
      <c r="G298" s="3">
        <v>7233962</v>
      </c>
      <c r="H298" s="3">
        <v>34758669</v>
      </c>
      <c r="I298" s="3">
        <v>2294411</v>
      </c>
      <c r="J298" s="3">
        <v>336065029</v>
      </c>
      <c r="K298" s="3">
        <v>48265383</v>
      </c>
      <c r="L298" s="3">
        <v>1184029</v>
      </c>
      <c r="M298" s="3">
        <v>21572875</v>
      </c>
      <c r="N298" s="3">
        <v>16916422</v>
      </c>
      <c r="O298" s="3">
        <v>14675534</v>
      </c>
      <c r="P298" s="3">
        <v>76828230</v>
      </c>
      <c r="Q298" s="3"/>
      <c r="R298" s="3"/>
      <c r="S298" s="3">
        <v>162951180</v>
      </c>
      <c r="T298" s="3">
        <v>14163434</v>
      </c>
      <c r="U298" s="3">
        <v>15665023</v>
      </c>
      <c r="V298" s="3"/>
      <c r="W298" s="3">
        <v>158640773</v>
      </c>
      <c r="X298" s="3">
        <v>311807726</v>
      </c>
      <c r="Y298" s="3">
        <v>15340539</v>
      </c>
      <c r="Z298" s="3">
        <v>95880775</v>
      </c>
      <c r="AA298" s="3">
        <v>2045602</v>
      </c>
      <c r="AB298" s="3">
        <v>4357204</v>
      </c>
      <c r="AC298" s="3">
        <v>48955592</v>
      </c>
      <c r="AD298" s="3">
        <v>6490942</v>
      </c>
      <c r="AE298" s="3">
        <v>1127366</v>
      </c>
      <c r="AF298" s="3">
        <v>14518720</v>
      </c>
      <c r="AG298" s="3">
        <v>23738997</v>
      </c>
      <c r="AH298" s="3">
        <v>2384</v>
      </c>
      <c r="AI298" s="3">
        <v>26937334</v>
      </c>
      <c r="AJ298" s="3">
        <v>1337220</v>
      </c>
      <c r="AK298" s="3">
        <v>8673197</v>
      </c>
      <c r="AL298" s="3">
        <v>12452520</v>
      </c>
      <c r="AM298" s="3">
        <v>2087307</v>
      </c>
      <c r="AN298" s="3">
        <v>449652</v>
      </c>
    </row>
  </sheetData>
  <autoFilter ref="A1:AN298" xr:uid="{3AD2BEEA-69B1-42E7-825D-0C7685E46E0F}"/>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233E3-7BDE-44B3-BB6E-1E9B4FE93193}">
  <dimension ref="A1:J6494"/>
  <sheetViews>
    <sheetView workbookViewId="0">
      <pane ySplit="1" topLeftCell="A270" activePane="bottomLeft" state="frozen"/>
      <selection activeCell="B1" sqref="B1"/>
      <selection pane="bottomLeft" activeCell="A171" sqref="A171"/>
    </sheetView>
  </sheetViews>
  <sheetFormatPr defaultRowHeight="15" x14ac:dyDescent="0.25"/>
  <cols>
    <col min="1" max="1" width="9.7109375" customWidth="1"/>
    <col min="2" max="4" width="30.7109375" customWidth="1"/>
    <col min="5" max="9" width="15.7109375" style="15" customWidth="1"/>
    <col min="10" max="10" width="11.140625" bestFit="1" customWidth="1"/>
  </cols>
  <sheetData>
    <row r="1" spans="1:9" x14ac:dyDescent="0.25">
      <c r="A1" t="s">
        <v>69</v>
      </c>
      <c r="B1" t="s">
        <v>399</v>
      </c>
      <c r="C1" t="s">
        <v>401</v>
      </c>
      <c r="D1" t="s">
        <v>400</v>
      </c>
      <c r="E1" s="15" t="s">
        <v>72</v>
      </c>
      <c r="F1" s="15" t="s">
        <v>73</v>
      </c>
      <c r="G1" s="15" t="s">
        <v>449</v>
      </c>
      <c r="H1" s="15" t="s">
        <v>74</v>
      </c>
      <c r="I1" s="15" t="s">
        <v>405</v>
      </c>
    </row>
    <row r="2" spans="1:9" x14ac:dyDescent="0.25">
      <c r="A2">
        <v>2023</v>
      </c>
      <c r="B2" t="s">
        <v>35</v>
      </c>
      <c r="C2" t="s">
        <v>216</v>
      </c>
      <c r="D2" t="s">
        <v>403</v>
      </c>
      <c r="E2" s="15">
        <v>2214943000</v>
      </c>
      <c r="F2" s="15">
        <f>1857974000+20000000</f>
        <v>1877974000</v>
      </c>
      <c r="G2" s="15">
        <v>0</v>
      </c>
      <c r="H2" s="15">
        <f>149575000+2409760000</f>
        <v>2559335000</v>
      </c>
      <c r="I2" s="15">
        <f>4222492000+2429760000</f>
        <v>6652252000</v>
      </c>
    </row>
    <row r="3" spans="1:9" x14ac:dyDescent="0.25">
      <c r="A3">
        <v>2023</v>
      </c>
      <c r="B3" t="s">
        <v>35</v>
      </c>
      <c r="C3" t="s">
        <v>216</v>
      </c>
      <c r="D3" t="s">
        <v>679</v>
      </c>
      <c r="E3" s="15">
        <v>1226641000</v>
      </c>
      <c r="F3" s="15">
        <v>1526487000</v>
      </c>
      <c r="G3" s="15">
        <v>0</v>
      </c>
      <c r="H3" s="15">
        <v>9600000</v>
      </c>
      <c r="I3" s="15">
        <v>2762728000</v>
      </c>
    </row>
    <row r="4" spans="1:9" x14ac:dyDescent="0.25">
      <c r="A4">
        <v>2023</v>
      </c>
      <c r="B4" t="s">
        <v>35</v>
      </c>
      <c r="C4" t="s">
        <v>217</v>
      </c>
      <c r="D4" t="s">
        <v>403</v>
      </c>
      <c r="E4" s="15">
        <v>178028000</v>
      </c>
      <c r="F4" s="15">
        <v>19497000</v>
      </c>
      <c r="G4" s="15">
        <v>0</v>
      </c>
      <c r="H4" s="15">
        <v>1310000</v>
      </c>
      <c r="I4" s="15">
        <v>198835000</v>
      </c>
    </row>
    <row r="5" spans="1:9" x14ac:dyDescent="0.25">
      <c r="A5">
        <v>2023</v>
      </c>
      <c r="B5" t="s">
        <v>35</v>
      </c>
      <c r="C5" t="s">
        <v>217</v>
      </c>
      <c r="D5" t="s">
        <v>680</v>
      </c>
      <c r="E5" s="15">
        <v>69491000</v>
      </c>
      <c r="F5" s="15">
        <v>43439000</v>
      </c>
      <c r="G5" s="15">
        <v>0</v>
      </c>
      <c r="H5" s="15">
        <v>0</v>
      </c>
      <c r="I5" s="15">
        <v>112930000</v>
      </c>
    </row>
    <row r="6" spans="1:9" x14ac:dyDescent="0.25">
      <c r="A6">
        <v>2023</v>
      </c>
      <c r="B6" t="s">
        <v>35</v>
      </c>
      <c r="C6" t="s">
        <v>218</v>
      </c>
      <c r="D6" t="s">
        <v>403</v>
      </c>
      <c r="E6" s="15">
        <v>317227000</v>
      </c>
      <c r="F6" s="15">
        <v>376940000</v>
      </c>
      <c r="G6" s="15">
        <v>0</v>
      </c>
      <c r="H6" s="15">
        <v>17195000</v>
      </c>
      <c r="I6" s="15">
        <v>711362000</v>
      </c>
    </row>
    <row r="7" spans="1:9" x14ac:dyDescent="0.25">
      <c r="A7">
        <v>2023</v>
      </c>
      <c r="B7" t="s">
        <v>35</v>
      </c>
      <c r="C7" t="s">
        <v>218</v>
      </c>
      <c r="D7" t="s">
        <v>681</v>
      </c>
      <c r="E7" s="15">
        <v>147673000</v>
      </c>
      <c r="F7" s="15">
        <v>346981000</v>
      </c>
      <c r="G7" s="15">
        <v>0</v>
      </c>
      <c r="H7" s="15">
        <v>0</v>
      </c>
      <c r="I7" s="15">
        <v>494654000</v>
      </c>
    </row>
    <row r="8" spans="1:9" x14ac:dyDescent="0.25">
      <c r="A8">
        <v>2023</v>
      </c>
      <c r="B8" t="s">
        <v>35</v>
      </c>
      <c r="C8" t="s">
        <v>219</v>
      </c>
      <c r="D8" t="s">
        <v>403</v>
      </c>
      <c r="E8" s="15">
        <v>2842300000</v>
      </c>
      <c r="F8" s="15">
        <v>9047154000</v>
      </c>
      <c r="G8" s="15">
        <v>0</v>
      </c>
      <c r="H8" s="15">
        <v>6000400000</v>
      </c>
      <c r="I8" s="15">
        <v>17889854000</v>
      </c>
    </row>
    <row r="9" spans="1:9" x14ac:dyDescent="0.25">
      <c r="A9">
        <v>2023</v>
      </c>
      <c r="B9" t="s">
        <v>35</v>
      </c>
      <c r="C9" t="s">
        <v>219</v>
      </c>
      <c r="D9" t="s">
        <v>682</v>
      </c>
      <c r="E9" s="15">
        <v>3928082000</v>
      </c>
      <c r="F9" s="15">
        <v>6196715000</v>
      </c>
      <c r="G9" s="15">
        <v>0</v>
      </c>
      <c r="H9" s="15">
        <v>0</v>
      </c>
      <c r="I9" s="15">
        <v>10124797000</v>
      </c>
    </row>
    <row r="10" spans="1:9" x14ac:dyDescent="0.25">
      <c r="A10">
        <v>2023</v>
      </c>
      <c r="B10" t="s">
        <v>35</v>
      </c>
      <c r="C10" t="s">
        <v>683</v>
      </c>
      <c r="D10" t="s">
        <v>403</v>
      </c>
      <c r="E10" s="15">
        <v>88457000</v>
      </c>
      <c r="F10" s="15">
        <v>15381000</v>
      </c>
      <c r="G10" s="15">
        <v>0</v>
      </c>
      <c r="H10" s="15">
        <v>0</v>
      </c>
      <c r="I10" s="15">
        <v>103838000</v>
      </c>
    </row>
    <row r="11" spans="1:9" x14ac:dyDescent="0.25">
      <c r="A11">
        <v>2023</v>
      </c>
      <c r="B11" t="s">
        <v>35</v>
      </c>
      <c r="C11" t="s">
        <v>683</v>
      </c>
      <c r="D11" t="s">
        <v>684</v>
      </c>
      <c r="E11" s="15">
        <v>80275000</v>
      </c>
      <c r="F11" s="15">
        <v>46740000</v>
      </c>
      <c r="G11" s="15">
        <v>0</v>
      </c>
      <c r="H11" s="15">
        <v>0</v>
      </c>
      <c r="I11" s="15">
        <v>127015000</v>
      </c>
    </row>
    <row r="12" spans="1:9" x14ac:dyDescent="0.25">
      <c r="A12">
        <v>2022</v>
      </c>
      <c r="B12" t="s">
        <v>35</v>
      </c>
      <c r="C12" t="s">
        <v>216</v>
      </c>
      <c r="D12" t="s">
        <v>403</v>
      </c>
      <c r="E12" s="15">
        <v>1992415000</v>
      </c>
      <c r="F12" s="15">
        <v>1154241000</v>
      </c>
      <c r="G12" s="15">
        <v>0</v>
      </c>
      <c r="H12" s="15">
        <v>1949920000</v>
      </c>
      <c r="I12" s="15">
        <v>5096576000</v>
      </c>
    </row>
    <row r="13" spans="1:9" x14ac:dyDescent="0.25">
      <c r="A13">
        <v>2022</v>
      </c>
      <c r="B13" t="s">
        <v>35</v>
      </c>
      <c r="C13" t="s">
        <v>216</v>
      </c>
      <c r="D13" t="s">
        <v>679</v>
      </c>
      <c r="E13" s="15">
        <v>1135876000</v>
      </c>
      <c r="F13" s="15">
        <v>1239115000</v>
      </c>
      <c r="G13" s="15">
        <v>0</v>
      </c>
      <c r="H13" s="15">
        <v>9600000</v>
      </c>
      <c r="I13" s="15">
        <v>2384591000</v>
      </c>
    </row>
    <row r="14" spans="1:9" x14ac:dyDescent="0.25">
      <c r="A14">
        <v>2022</v>
      </c>
      <c r="B14" t="s">
        <v>35</v>
      </c>
      <c r="C14" t="s">
        <v>217</v>
      </c>
      <c r="D14" t="s">
        <v>403</v>
      </c>
      <c r="E14" s="15">
        <v>171074000</v>
      </c>
      <c r="F14" s="15">
        <v>15048000</v>
      </c>
      <c r="G14" s="15">
        <v>0</v>
      </c>
      <c r="H14" s="15">
        <v>6310000</v>
      </c>
      <c r="I14" s="15">
        <v>192432000</v>
      </c>
    </row>
    <row r="15" spans="1:9" x14ac:dyDescent="0.25">
      <c r="A15">
        <v>2022</v>
      </c>
      <c r="B15" t="s">
        <v>35</v>
      </c>
      <c r="C15" t="s">
        <v>217</v>
      </c>
      <c r="D15" t="s">
        <v>680</v>
      </c>
      <c r="E15" s="15">
        <v>72190000</v>
      </c>
      <c r="F15" s="15">
        <v>41930000</v>
      </c>
      <c r="G15" s="15">
        <v>0</v>
      </c>
      <c r="H15" s="15">
        <v>0</v>
      </c>
      <c r="I15" s="15">
        <v>114120000</v>
      </c>
    </row>
    <row r="16" spans="1:9" x14ac:dyDescent="0.25">
      <c r="A16">
        <v>2022</v>
      </c>
      <c r="B16" t="s">
        <v>35</v>
      </c>
      <c r="C16" t="s">
        <v>218</v>
      </c>
      <c r="D16" t="s">
        <v>403</v>
      </c>
      <c r="E16" s="15">
        <v>287448000</v>
      </c>
      <c r="F16" s="15">
        <v>320165000</v>
      </c>
      <c r="G16" s="15">
        <v>0</v>
      </c>
      <c r="H16" s="15">
        <v>10000000</v>
      </c>
      <c r="I16" s="15">
        <v>617613000</v>
      </c>
    </row>
    <row r="17" spans="1:9" x14ac:dyDescent="0.25">
      <c r="A17">
        <v>2022</v>
      </c>
      <c r="B17" t="s">
        <v>35</v>
      </c>
      <c r="C17" t="s">
        <v>218</v>
      </c>
      <c r="D17" t="s">
        <v>681</v>
      </c>
      <c r="E17" s="15">
        <v>146697000</v>
      </c>
      <c r="F17" s="15">
        <v>280817000</v>
      </c>
      <c r="G17" s="15">
        <v>0</v>
      </c>
      <c r="H17" s="15">
        <v>0</v>
      </c>
      <c r="I17" s="15">
        <v>427514000</v>
      </c>
    </row>
    <row r="18" spans="1:9" x14ac:dyDescent="0.25">
      <c r="A18">
        <v>2022</v>
      </c>
      <c r="B18" t="s">
        <v>35</v>
      </c>
      <c r="C18" t="s">
        <v>219</v>
      </c>
      <c r="D18" t="s">
        <v>403</v>
      </c>
      <c r="E18" s="15">
        <v>2154002000</v>
      </c>
      <c r="F18" s="15">
        <v>7612816000</v>
      </c>
      <c r="G18" s="15">
        <v>0</v>
      </c>
      <c r="H18" s="15">
        <v>480000000</v>
      </c>
      <c r="I18" s="15">
        <v>10246818000</v>
      </c>
    </row>
    <row r="19" spans="1:9" x14ac:dyDescent="0.25">
      <c r="A19">
        <v>2022</v>
      </c>
      <c r="B19" t="s">
        <v>35</v>
      </c>
      <c r="C19" t="s">
        <v>219</v>
      </c>
      <c r="D19" t="s">
        <v>682</v>
      </c>
      <c r="E19" s="15">
        <v>3821683000</v>
      </c>
      <c r="F19" s="15">
        <v>5982829000</v>
      </c>
      <c r="G19" s="15">
        <v>0</v>
      </c>
      <c r="H19" s="15">
        <v>1520000000</v>
      </c>
      <c r="I19" s="15">
        <v>11324512000</v>
      </c>
    </row>
    <row r="20" spans="1:9" x14ac:dyDescent="0.25">
      <c r="A20">
        <v>2022</v>
      </c>
      <c r="B20" t="s">
        <v>35</v>
      </c>
      <c r="C20" t="s">
        <v>683</v>
      </c>
      <c r="D20" t="s">
        <v>403</v>
      </c>
      <c r="E20" s="15">
        <v>83208000</v>
      </c>
      <c r="F20" s="15">
        <v>15911000</v>
      </c>
      <c r="G20" s="15">
        <v>0</v>
      </c>
      <c r="H20" s="15">
        <v>0</v>
      </c>
      <c r="I20" s="15">
        <v>99119000</v>
      </c>
    </row>
    <row r="21" spans="1:9" x14ac:dyDescent="0.25">
      <c r="A21">
        <v>2022</v>
      </c>
      <c r="B21" t="s">
        <v>35</v>
      </c>
      <c r="C21" t="s">
        <v>683</v>
      </c>
      <c r="D21" t="s">
        <v>684</v>
      </c>
      <c r="E21" s="15">
        <v>81741000</v>
      </c>
      <c r="F21" s="15">
        <v>46210000</v>
      </c>
      <c r="G21" s="15">
        <v>0</v>
      </c>
      <c r="H21" s="15">
        <v>0</v>
      </c>
      <c r="I21" s="15">
        <v>127951000</v>
      </c>
    </row>
    <row r="22" spans="1:9" x14ac:dyDescent="0.25">
      <c r="A22">
        <v>2021</v>
      </c>
      <c r="B22" t="s">
        <v>35</v>
      </c>
      <c r="C22" t="s">
        <v>216</v>
      </c>
      <c r="D22" t="s">
        <v>403</v>
      </c>
      <c r="E22" s="15">
        <v>1822922000</v>
      </c>
      <c r="F22" s="15">
        <v>1189001000</v>
      </c>
      <c r="G22" s="15">
        <v>0</v>
      </c>
      <c r="H22" s="15">
        <v>3417400000</v>
      </c>
      <c r="I22" s="15">
        <v>6429323000</v>
      </c>
    </row>
    <row r="23" spans="1:9" x14ac:dyDescent="0.25">
      <c r="A23">
        <v>2021</v>
      </c>
      <c r="B23" t="s">
        <v>35</v>
      </c>
      <c r="C23" t="s">
        <v>216</v>
      </c>
      <c r="D23" t="s">
        <v>679</v>
      </c>
      <c r="E23" s="15">
        <v>1100939000</v>
      </c>
      <c r="F23" s="15">
        <v>1289115000</v>
      </c>
      <c r="G23" s="15">
        <v>0</v>
      </c>
      <c r="H23" s="15">
        <v>9600000</v>
      </c>
      <c r="I23" s="15">
        <v>2399654000</v>
      </c>
    </row>
    <row r="24" spans="1:9" x14ac:dyDescent="0.25">
      <c r="A24">
        <v>2021</v>
      </c>
      <c r="B24" t="s">
        <v>35</v>
      </c>
      <c r="C24" t="s">
        <v>217</v>
      </c>
      <c r="D24" t="s">
        <v>403</v>
      </c>
      <c r="E24" s="15">
        <v>177010000</v>
      </c>
      <c r="F24" s="15">
        <v>15048000</v>
      </c>
      <c r="G24" s="15">
        <v>0</v>
      </c>
      <c r="H24" s="15">
        <v>6310000</v>
      </c>
      <c r="I24" s="15">
        <v>198368000</v>
      </c>
    </row>
    <row r="25" spans="1:9" x14ac:dyDescent="0.25">
      <c r="A25">
        <v>2021</v>
      </c>
      <c r="B25" t="s">
        <v>35</v>
      </c>
      <c r="C25" t="s">
        <v>217</v>
      </c>
      <c r="D25" t="s">
        <v>680</v>
      </c>
      <c r="E25" s="15">
        <v>62577000</v>
      </c>
      <c r="F25" s="15">
        <v>41930000</v>
      </c>
      <c r="G25" s="15">
        <v>0</v>
      </c>
      <c r="H25" s="15">
        <v>0</v>
      </c>
      <c r="I25" s="15">
        <v>104507000</v>
      </c>
    </row>
    <row r="26" spans="1:9" x14ac:dyDescent="0.25">
      <c r="A26">
        <v>2021</v>
      </c>
      <c r="B26" t="s">
        <v>35</v>
      </c>
      <c r="C26" t="s">
        <v>218</v>
      </c>
      <c r="D26" t="s">
        <v>403</v>
      </c>
      <c r="E26" s="15">
        <v>239637000</v>
      </c>
      <c r="F26" s="15">
        <v>246585000</v>
      </c>
      <c r="G26" s="15">
        <v>0</v>
      </c>
      <c r="H26" s="15">
        <v>10500000</v>
      </c>
      <c r="I26" s="15">
        <v>496722000</v>
      </c>
    </row>
    <row r="27" spans="1:9" x14ac:dyDescent="0.25">
      <c r="A27">
        <v>2021</v>
      </c>
      <c r="B27" t="s">
        <v>35</v>
      </c>
      <c r="C27" t="s">
        <v>218</v>
      </c>
      <c r="D27" t="s">
        <v>681</v>
      </c>
      <c r="E27" s="15">
        <v>102082000</v>
      </c>
      <c r="F27" s="15">
        <v>216475000</v>
      </c>
      <c r="G27" s="15">
        <v>0</v>
      </c>
      <c r="H27" s="15">
        <v>0</v>
      </c>
      <c r="I27" s="15">
        <v>318557000</v>
      </c>
    </row>
    <row r="28" spans="1:9" x14ac:dyDescent="0.25">
      <c r="A28">
        <v>2021</v>
      </c>
      <c r="B28" t="s">
        <v>35</v>
      </c>
      <c r="C28" t="s">
        <v>219</v>
      </c>
      <c r="D28" t="s">
        <v>403</v>
      </c>
      <c r="E28" s="15">
        <v>1965750000</v>
      </c>
      <c r="F28" s="15">
        <v>4763566000</v>
      </c>
      <c r="G28" s="15">
        <v>0</v>
      </c>
      <c r="H28" s="15">
        <v>2000000000</v>
      </c>
      <c r="I28" s="15">
        <v>8729316000</v>
      </c>
    </row>
    <row r="29" spans="1:9" x14ac:dyDescent="0.25">
      <c r="A29">
        <v>2021</v>
      </c>
      <c r="B29" t="s">
        <v>35</v>
      </c>
      <c r="C29" t="s">
        <v>219</v>
      </c>
      <c r="D29" t="s">
        <v>682</v>
      </c>
      <c r="E29" s="15">
        <v>3638447000</v>
      </c>
      <c r="F29" s="15">
        <v>5875328000</v>
      </c>
      <c r="G29" s="15">
        <v>0</v>
      </c>
      <c r="H29" s="15">
        <v>0</v>
      </c>
      <c r="I29" s="15">
        <v>9513775000</v>
      </c>
    </row>
    <row r="30" spans="1:9" x14ac:dyDescent="0.25">
      <c r="A30">
        <v>2021</v>
      </c>
      <c r="B30" t="s">
        <v>35</v>
      </c>
      <c r="C30" t="s">
        <v>683</v>
      </c>
      <c r="D30" t="s">
        <v>403</v>
      </c>
      <c r="E30" s="15">
        <v>80738000</v>
      </c>
      <c r="F30" s="15">
        <v>65911000</v>
      </c>
      <c r="G30" s="15">
        <v>0</v>
      </c>
      <c r="H30" s="15">
        <v>0</v>
      </c>
      <c r="I30" s="15">
        <v>146649000</v>
      </c>
    </row>
    <row r="31" spans="1:9" x14ac:dyDescent="0.25">
      <c r="A31">
        <v>2021</v>
      </c>
      <c r="B31" t="s">
        <v>35</v>
      </c>
      <c r="C31" t="s">
        <v>683</v>
      </c>
      <c r="D31" t="s">
        <v>684</v>
      </c>
      <c r="E31" s="15">
        <v>79618000</v>
      </c>
      <c r="F31" s="15">
        <v>46210000</v>
      </c>
      <c r="G31" s="15">
        <v>0</v>
      </c>
      <c r="H31" s="15">
        <v>0</v>
      </c>
      <c r="I31" s="15">
        <v>125828000</v>
      </c>
    </row>
    <row r="32" spans="1:9" x14ac:dyDescent="0.25">
      <c r="A32">
        <v>2020</v>
      </c>
      <c r="B32" t="s">
        <v>35</v>
      </c>
      <c r="C32" t="s">
        <v>216</v>
      </c>
      <c r="D32" t="s">
        <v>403</v>
      </c>
      <c r="E32" s="15">
        <v>1687951000</v>
      </c>
      <c r="F32" s="15">
        <v>954027000</v>
      </c>
      <c r="G32" s="15">
        <v>0</v>
      </c>
      <c r="H32" s="15">
        <v>4452400000</v>
      </c>
      <c r="I32" s="15">
        <v>7094378000</v>
      </c>
    </row>
    <row r="33" spans="1:9" x14ac:dyDescent="0.25">
      <c r="A33">
        <v>2020</v>
      </c>
      <c r="B33" t="s">
        <v>35</v>
      </c>
      <c r="C33" t="s">
        <v>216</v>
      </c>
      <c r="D33" t="s">
        <v>679</v>
      </c>
      <c r="E33" s="15">
        <v>1088463000</v>
      </c>
      <c r="F33" s="15">
        <v>1284461000</v>
      </c>
      <c r="G33" s="15">
        <v>0</v>
      </c>
      <c r="H33" s="15">
        <v>9600000</v>
      </c>
      <c r="I33" s="15">
        <v>2382524000</v>
      </c>
    </row>
    <row r="34" spans="1:9" x14ac:dyDescent="0.25">
      <c r="A34">
        <v>2020</v>
      </c>
      <c r="B34" t="s">
        <v>35</v>
      </c>
      <c r="C34" t="s">
        <v>217</v>
      </c>
      <c r="D34" t="s">
        <v>403</v>
      </c>
      <c r="E34" s="15">
        <v>169467000</v>
      </c>
      <c r="F34" s="15">
        <v>18528000</v>
      </c>
      <c r="G34" s="15">
        <v>0</v>
      </c>
      <c r="H34" s="15">
        <v>0</v>
      </c>
      <c r="I34" s="15">
        <v>187995000</v>
      </c>
    </row>
    <row r="35" spans="1:9" x14ac:dyDescent="0.25">
      <c r="A35">
        <v>2020</v>
      </c>
      <c r="B35" t="s">
        <v>35</v>
      </c>
      <c r="C35" t="s">
        <v>217</v>
      </c>
      <c r="D35" t="s">
        <v>680</v>
      </c>
      <c r="E35" s="15">
        <v>63168000</v>
      </c>
      <c r="F35" s="15">
        <v>34567000</v>
      </c>
      <c r="G35" s="15">
        <v>0</v>
      </c>
      <c r="H35" s="15">
        <v>7000000</v>
      </c>
      <c r="I35" s="15">
        <v>104735000</v>
      </c>
    </row>
    <row r="36" spans="1:9" x14ac:dyDescent="0.25">
      <c r="A36">
        <v>2020</v>
      </c>
      <c r="B36" t="s">
        <v>35</v>
      </c>
      <c r="C36" t="s">
        <v>218</v>
      </c>
      <c r="D36" t="s">
        <v>403</v>
      </c>
      <c r="E36" s="15">
        <v>225198000</v>
      </c>
      <c r="F36" s="15">
        <v>329888000</v>
      </c>
      <c r="G36" s="15">
        <v>0</v>
      </c>
      <c r="H36" s="15">
        <v>10000000</v>
      </c>
      <c r="I36" s="15">
        <v>565086000</v>
      </c>
    </row>
    <row r="37" spans="1:9" x14ac:dyDescent="0.25">
      <c r="A37">
        <v>2020</v>
      </c>
      <c r="B37" t="s">
        <v>35</v>
      </c>
      <c r="C37" t="s">
        <v>218</v>
      </c>
      <c r="D37" t="s">
        <v>681</v>
      </c>
      <c r="E37" s="15">
        <v>162761000</v>
      </c>
      <c r="F37" s="15">
        <v>225062000</v>
      </c>
      <c r="G37" s="15">
        <v>0</v>
      </c>
      <c r="H37" s="15">
        <v>0</v>
      </c>
      <c r="I37" s="15">
        <v>387823000</v>
      </c>
    </row>
    <row r="38" spans="1:9" x14ac:dyDescent="0.25">
      <c r="A38">
        <v>2020</v>
      </c>
      <c r="B38" t="s">
        <v>35</v>
      </c>
      <c r="C38" t="s">
        <v>219</v>
      </c>
      <c r="D38" t="s">
        <v>403</v>
      </c>
      <c r="E38" s="15">
        <v>2152223000</v>
      </c>
      <c r="F38" s="15">
        <v>3428816000</v>
      </c>
      <c r="G38" s="15">
        <v>0</v>
      </c>
      <c r="H38" s="15">
        <v>300000000</v>
      </c>
      <c r="I38" s="15">
        <v>5881039000</v>
      </c>
    </row>
    <row r="39" spans="1:9" x14ac:dyDescent="0.25">
      <c r="A39">
        <v>2020</v>
      </c>
      <c r="B39" t="s">
        <v>35</v>
      </c>
      <c r="C39" t="s">
        <v>219</v>
      </c>
      <c r="D39" t="s">
        <v>682</v>
      </c>
      <c r="E39" s="15">
        <v>3553243000</v>
      </c>
      <c r="F39" s="15">
        <v>6374748000</v>
      </c>
      <c r="G39" s="15">
        <v>0</v>
      </c>
      <c r="H39" s="15">
        <v>0</v>
      </c>
      <c r="I39" s="15">
        <v>9927991000</v>
      </c>
    </row>
    <row r="40" spans="1:9" x14ac:dyDescent="0.25">
      <c r="A40">
        <v>2020</v>
      </c>
      <c r="B40" t="s">
        <v>35</v>
      </c>
      <c r="C40" t="s">
        <v>683</v>
      </c>
      <c r="D40" t="s">
        <v>403</v>
      </c>
      <c r="E40" s="15">
        <v>82543000</v>
      </c>
      <c r="F40" s="15">
        <v>15600000</v>
      </c>
      <c r="G40" s="15">
        <v>0</v>
      </c>
      <c r="H40" s="15">
        <v>0</v>
      </c>
      <c r="I40" s="15">
        <v>98143000</v>
      </c>
    </row>
    <row r="41" spans="1:9" x14ac:dyDescent="0.25">
      <c r="A41">
        <v>2020</v>
      </c>
      <c r="B41" t="s">
        <v>35</v>
      </c>
      <c r="C41" t="s">
        <v>683</v>
      </c>
      <c r="D41" t="s">
        <v>684</v>
      </c>
      <c r="E41" s="15">
        <v>73027000</v>
      </c>
      <c r="F41" s="15">
        <v>45377000</v>
      </c>
      <c r="G41" s="15">
        <v>0</v>
      </c>
      <c r="H41" s="15">
        <v>0</v>
      </c>
      <c r="I41" s="15">
        <v>118404000</v>
      </c>
    </row>
    <row r="42" spans="1:9" x14ac:dyDescent="0.25">
      <c r="A42">
        <v>2019</v>
      </c>
      <c r="B42" t="s">
        <v>35</v>
      </c>
      <c r="C42" t="s">
        <v>216</v>
      </c>
      <c r="D42" t="s">
        <v>403</v>
      </c>
      <c r="E42" s="15">
        <v>1748187000</v>
      </c>
      <c r="F42" s="15">
        <v>893708000</v>
      </c>
      <c r="G42" s="15">
        <v>0</v>
      </c>
      <c r="H42" s="15">
        <v>1421400000</v>
      </c>
      <c r="I42" s="15">
        <v>4063295000</v>
      </c>
    </row>
    <row r="43" spans="1:9" x14ac:dyDescent="0.25">
      <c r="A43">
        <v>2019</v>
      </c>
      <c r="B43" t="s">
        <v>35</v>
      </c>
      <c r="C43" t="s">
        <v>216</v>
      </c>
      <c r="D43" t="s">
        <v>679</v>
      </c>
      <c r="E43" s="15">
        <v>955034000</v>
      </c>
      <c r="F43" s="15">
        <v>1231485000</v>
      </c>
      <c r="G43" s="15">
        <v>0</v>
      </c>
      <c r="H43" s="15">
        <v>9600000</v>
      </c>
      <c r="I43" s="15">
        <v>2196119000</v>
      </c>
    </row>
    <row r="44" spans="1:9" x14ac:dyDescent="0.25">
      <c r="A44">
        <v>2019</v>
      </c>
      <c r="B44" t="s">
        <v>35</v>
      </c>
      <c r="C44" t="s">
        <v>217</v>
      </c>
      <c r="D44" t="s">
        <v>403</v>
      </c>
      <c r="E44" s="15">
        <v>148698000</v>
      </c>
      <c r="F44" s="15">
        <v>18252000</v>
      </c>
      <c r="G44" s="15">
        <v>0</v>
      </c>
      <c r="H44" s="15">
        <v>5000000</v>
      </c>
      <c r="I44" s="15">
        <v>171950000</v>
      </c>
    </row>
    <row r="45" spans="1:9" x14ac:dyDescent="0.25">
      <c r="A45">
        <v>2019</v>
      </c>
      <c r="B45" t="s">
        <v>35</v>
      </c>
      <c r="C45" t="s">
        <v>217</v>
      </c>
      <c r="D45" t="s">
        <v>680</v>
      </c>
      <c r="E45" s="15">
        <v>62576000</v>
      </c>
      <c r="F45" s="15">
        <v>41214000</v>
      </c>
      <c r="G45" s="15">
        <v>0</v>
      </c>
      <c r="H45" s="15">
        <v>0</v>
      </c>
      <c r="I45" s="15">
        <v>103790000</v>
      </c>
    </row>
    <row r="46" spans="1:9" x14ac:dyDescent="0.25">
      <c r="A46">
        <v>2019</v>
      </c>
      <c r="B46" t="s">
        <v>35</v>
      </c>
      <c r="C46" t="s">
        <v>218</v>
      </c>
      <c r="D46" t="s">
        <v>403</v>
      </c>
      <c r="E46" s="15">
        <v>201932000</v>
      </c>
      <c r="F46" s="15">
        <v>338230000</v>
      </c>
      <c r="G46" s="15">
        <v>0</v>
      </c>
      <c r="H46" s="15">
        <v>4000000</v>
      </c>
      <c r="I46" s="15">
        <v>544162000</v>
      </c>
    </row>
    <row r="47" spans="1:9" x14ac:dyDescent="0.25">
      <c r="A47">
        <v>2019</v>
      </c>
      <c r="B47" t="s">
        <v>35</v>
      </c>
      <c r="C47" t="s">
        <v>218</v>
      </c>
      <c r="D47" t="s">
        <v>681</v>
      </c>
      <c r="E47" s="15">
        <v>130743000</v>
      </c>
      <c r="F47" s="15">
        <v>167283000</v>
      </c>
      <c r="G47" s="15">
        <v>0</v>
      </c>
      <c r="H47" s="15">
        <v>0</v>
      </c>
      <c r="I47" s="15">
        <v>298026000</v>
      </c>
    </row>
    <row r="48" spans="1:9" x14ac:dyDescent="0.25">
      <c r="A48">
        <v>2019</v>
      </c>
      <c r="B48" t="s">
        <v>35</v>
      </c>
      <c r="C48" t="s">
        <v>219</v>
      </c>
      <c r="D48" t="s">
        <v>403</v>
      </c>
      <c r="E48" s="15">
        <v>1865035000</v>
      </c>
      <c r="F48" s="15">
        <v>2841184000</v>
      </c>
      <c r="G48" s="15">
        <v>0</v>
      </c>
      <c r="H48" s="15">
        <v>150000000</v>
      </c>
      <c r="I48" s="15">
        <v>4856219000</v>
      </c>
    </row>
    <row r="49" spans="1:9" x14ac:dyDescent="0.25">
      <c r="A49">
        <v>2019</v>
      </c>
      <c r="B49" t="s">
        <v>35</v>
      </c>
      <c r="C49" t="s">
        <v>219</v>
      </c>
      <c r="D49" t="s">
        <v>682</v>
      </c>
      <c r="E49" s="15">
        <v>3518118000</v>
      </c>
      <c r="F49" s="15">
        <v>4366192000</v>
      </c>
      <c r="G49" s="15">
        <v>0</v>
      </c>
      <c r="H49" s="15">
        <v>0</v>
      </c>
      <c r="I49" s="15">
        <v>7884310000</v>
      </c>
    </row>
    <row r="50" spans="1:9" x14ac:dyDescent="0.25">
      <c r="A50">
        <v>2019</v>
      </c>
      <c r="B50" t="s">
        <v>35</v>
      </c>
      <c r="C50" t="s">
        <v>683</v>
      </c>
      <c r="D50" t="s">
        <v>403</v>
      </c>
      <c r="E50" s="15">
        <v>62941000</v>
      </c>
      <c r="F50" s="15">
        <v>15298000</v>
      </c>
      <c r="G50" s="15">
        <v>0</v>
      </c>
      <c r="H50" s="15">
        <v>0</v>
      </c>
      <c r="I50" s="15">
        <v>78239000</v>
      </c>
    </row>
    <row r="51" spans="1:9" x14ac:dyDescent="0.25">
      <c r="A51">
        <v>2019</v>
      </c>
      <c r="B51" t="s">
        <v>35</v>
      </c>
      <c r="C51" t="s">
        <v>683</v>
      </c>
      <c r="D51" t="s">
        <v>684</v>
      </c>
      <c r="E51" s="15">
        <v>73027000</v>
      </c>
      <c r="F51" s="15">
        <v>44569000</v>
      </c>
      <c r="G51" s="15">
        <v>0</v>
      </c>
      <c r="H51" s="15">
        <v>0</v>
      </c>
      <c r="I51" s="15">
        <v>117596000</v>
      </c>
    </row>
    <row r="52" spans="1:9" x14ac:dyDescent="0.25">
      <c r="A52">
        <v>2018</v>
      </c>
      <c r="B52" t="s">
        <v>35</v>
      </c>
      <c r="C52" t="s">
        <v>216</v>
      </c>
      <c r="D52" t="s">
        <v>403</v>
      </c>
      <c r="E52" s="15">
        <v>1473295000</v>
      </c>
      <c r="F52" s="15">
        <v>664299000</v>
      </c>
      <c r="G52" s="15">
        <v>0</v>
      </c>
      <c r="H52" s="15">
        <v>1585400000</v>
      </c>
      <c r="I52" s="15">
        <v>3722994000</v>
      </c>
    </row>
    <row r="53" spans="1:9" x14ac:dyDescent="0.25">
      <c r="A53">
        <v>2018</v>
      </c>
      <c r="B53" t="s">
        <v>35</v>
      </c>
      <c r="C53" t="s">
        <v>216</v>
      </c>
      <c r="D53" t="s">
        <v>679</v>
      </c>
      <c r="E53" s="15">
        <v>908515000</v>
      </c>
      <c r="F53" s="15">
        <v>1186642000</v>
      </c>
      <c r="G53" s="15">
        <v>0</v>
      </c>
      <c r="H53" s="15">
        <v>9600000</v>
      </c>
      <c r="I53" s="15">
        <v>2104757000</v>
      </c>
    </row>
    <row r="54" spans="1:9" x14ac:dyDescent="0.25">
      <c r="A54">
        <v>2018</v>
      </c>
      <c r="B54" t="s">
        <v>35</v>
      </c>
      <c r="C54" t="s">
        <v>217</v>
      </c>
      <c r="D54" t="s">
        <v>403</v>
      </c>
      <c r="E54" s="15">
        <v>143867000</v>
      </c>
      <c r="F54" s="15">
        <v>17984000</v>
      </c>
      <c r="G54" s="15">
        <v>0</v>
      </c>
      <c r="H54" s="15">
        <v>6500000</v>
      </c>
      <c r="I54" s="15">
        <v>168351000</v>
      </c>
    </row>
    <row r="55" spans="1:9" x14ac:dyDescent="0.25">
      <c r="A55">
        <v>2018</v>
      </c>
      <c r="B55" t="s">
        <v>35</v>
      </c>
      <c r="C55" t="s">
        <v>217</v>
      </c>
      <c r="D55" t="s">
        <v>680</v>
      </c>
      <c r="E55" s="15">
        <v>61227000</v>
      </c>
      <c r="F55" s="15">
        <v>40872000</v>
      </c>
      <c r="G55" s="15">
        <v>0</v>
      </c>
      <c r="H55" s="15">
        <v>0</v>
      </c>
      <c r="I55" s="15">
        <v>102099000</v>
      </c>
    </row>
    <row r="56" spans="1:9" x14ac:dyDescent="0.25">
      <c r="A56">
        <v>2018</v>
      </c>
      <c r="B56" t="s">
        <v>35</v>
      </c>
      <c r="C56" t="s">
        <v>218</v>
      </c>
      <c r="D56" t="s">
        <v>403</v>
      </c>
      <c r="E56" s="15">
        <v>220902000</v>
      </c>
      <c r="F56" s="15">
        <v>263287000</v>
      </c>
      <c r="G56" s="15">
        <v>0</v>
      </c>
      <c r="H56" s="15">
        <v>7000000</v>
      </c>
      <c r="I56" s="15">
        <v>491189000</v>
      </c>
    </row>
    <row r="57" spans="1:9" x14ac:dyDescent="0.25">
      <c r="A57">
        <v>2018</v>
      </c>
      <c r="B57" t="s">
        <v>35</v>
      </c>
      <c r="C57" t="s">
        <v>218</v>
      </c>
      <c r="D57" t="s">
        <v>681</v>
      </c>
      <c r="E57" s="15">
        <v>77725000</v>
      </c>
      <c r="F57" s="15">
        <v>162411000</v>
      </c>
      <c r="G57" s="15">
        <v>0</v>
      </c>
      <c r="H57" s="15">
        <v>0</v>
      </c>
      <c r="I57" s="15">
        <v>240136000</v>
      </c>
    </row>
    <row r="58" spans="1:9" x14ac:dyDescent="0.25">
      <c r="A58">
        <v>2018</v>
      </c>
      <c r="B58" t="s">
        <v>35</v>
      </c>
      <c r="C58" t="s">
        <v>219</v>
      </c>
      <c r="D58" t="s">
        <v>403</v>
      </c>
      <c r="E58" s="15">
        <v>1915784000</v>
      </c>
      <c r="F58" s="15">
        <v>2707239000</v>
      </c>
      <c r="G58" s="15">
        <v>0</v>
      </c>
      <c r="H58" s="15">
        <v>115000000</v>
      </c>
      <c r="I58" s="15">
        <v>4738023000</v>
      </c>
    </row>
    <row r="59" spans="1:9" x14ac:dyDescent="0.25">
      <c r="A59">
        <v>2018</v>
      </c>
      <c r="B59" t="s">
        <v>35</v>
      </c>
      <c r="C59" t="s">
        <v>219</v>
      </c>
      <c r="D59" t="s">
        <v>682</v>
      </c>
      <c r="E59" s="15">
        <v>3033742000</v>
      </c>
      <c r="F59" s="15">
        <v>3355471000</v>
      </c>
      <c r="G59" s="15">
        <v>0</v>
      </c>
      <c r="H59" s="15">
        <v>50000000</v>
      </c>
      <c r="I59" s="15">
        <v>6439213000</v>
      </c>
    </row>
    <row r="60" spans="1:9" x14ac:dyDescent="0.25">
      <c r="A60">
        <v>2018</v>
      </c>
      <c r="B60" t="s">
        <v>35</v>
      </c>
      <c r="C60" t="s">
        <v>683</v>
      </c>
      <c r="D60" t="s">
        <v>403</v>
      </c>
      <c r="E60" s="15">
        <v>66652000</v>
      </c>
      <c r="F60" s="15">
        <v>15000000</v>
      </c>
      <c r="G60" s="15">
        <v>0</v>
      </c>
      <c r="H60" s="15">
        <v>11750000</v>
      </c>
      <c r="I60" s="15">
        <v>93402000</v>
      </c>
    </row>
    <row r="61" spans="1:9" x14ac:dyDescent="0.25">
      <c r="A61">
        <v>2018</v>
      </c>
      <c r="B61" t="s">
        <v>35</v>
      </c>
      <c r="C61" t="s">
        <v>683</v>
      </c>
      <c r="D61" t="s">
        <v>684</v>
      </c>
      <c r="E61" s="15">
        <v>66949000</v>
      </c>
      <c r="F61" s="15">
        <v>43784000</v>
      </c>
      <c r="G61" s="15">
        <v>0</v>
      </c>
      <c r="H61" s="15">
        <v>0</v>
      </c>
      <c r="I61" s="15">
        <v>110733000</v>
      </c>
    </row>
    <row r="62" spans="1:9" x14ac:dyDescent="0.25">
      <c r="A62">
        <v>2023</v>
      </c>
      <c r="B62" t="s">
        <v>36</v>
      </c>
      <c r="C62" t="s">
        <v>815</v>
      </c>
      <c r="D62" t="s">
        <v>403</v>
      </c>
      <c r="E62" s="15">
        <v>648621000</v>
      </c>
      <c r="F62" s="15">
        <v>687937000</v>
      </c>
      <c r="G62" s="15">
        <v>0</v>
      </c>
      <c r="H62" s="15">
        <v>590794000</v>
      </c>
      <c r="I62" s="15">
        <v>1927352000</v>
      </c>
    </row>
    <row r="63" spans="1:9" x14ac:dyDescent="0.25">
      <c r="A63">
        <v>2023</v>
      </c>
      <c r="B63" t="s">
        <v>36</v>
      </c>
      <c r="C63" t="s">
        <v>815</v>
      </c>
      <c r="D63" t="s">
        <v>725</v>
      </c>
      <c r="E63" s="15">
        <v>459622000</v>
      </c>
      <c r="F63" s="15">
        <v>4978752000</v>
      </c>
      <c r="G63" s="15">
        <v>0</v>
      </c>
      <c r="H63" s="15">
        <v>0</v>
      </c>
      <c r="I63" s="15">
        <v>5438374000</v>
      </c>
    </row>
    <row r="64" spans="1:9" x14ac:dyDescent="0.25">
      <c r="A64">
        <v>2023</v>
      </c>
      <c r="B64" t="s">
        <v>36</v>
      </c>
      <c r="C64" t="s">
        <v>815</v>
      </c>
      <c r="D64" t="s">
        <v>816</v>
      </c>
      <c r="E64" s="15">
        <v>89274000</v>
      </c>
      <c r="F64" s="15">
        <v>55500000</v>
      </c>
      <c r="G64" s="15">
        <v>0</v>
      </c>
      <c r="H64" s="15">
        <v>0</v>
      </c>
      <c r="I64" s="15">
        <v>144774000</v>
      </c>
    </row>
    <row r="65" spans="1:9" x14ac:dyDescent="0.25">
      <c r="A65">
        <v>2023</v>
      </c>
      <c r="B65" t="s">
        <v>36</v>
      </c>
      <c r="C65" t="s">
        <v>815</v>
      </c>
      <c r="D65" t="s">
        <v>817</v>
      </c>
      <c r="E65" s="15">
        <v>136598000</v>
      </c>
      <c r="F65" s="15">
        <v>45374000</v>
      </c>
      <c r="G65" s="15">
        <v>0</v>
      </c>
      <c r="H65" s="15">
        <v>0</v>
      </c>
      <c r="I65" s="15">
        <v>181972000</v>
      </c>
    </row>
    <row r="66" spans="1:9" x14ac:dyDescent="0.25">
      <c r="A66">
        <v>2023</v>
      </c>
      <c r="B66" t="s">
        <v>36</v>
      </c>
      <c r="C66" t="s">
        <v>815</v>
      </c>
      <c r="D66" t="s">
        <v>818</v>
      </c>
      <c r="E66" s="15">
        <v>167555000</v>
      </c>
      <c r="F66" s="15">
        <v>1168978000</v>
      </c>
      <c r="G66" s="15">
        <v>0</v>
      </c>
      <c r="H66" s="15">
        <v>0</v>
      </c>
      <c r="I66" s="15">
        <v>1336533000</v>
      </c>
    </row>
    <row r="67" spans="1:9" x14ac:dyDescent="0.25">
      <c r="A67">
        <v>2022</v>
      </c>
      <c r="B67" t="s">
        <v>36</v>
      </c>
      <c r="C67" t="s">
        <v>815</v>
      </c>
      <c r="D67" t="s">
        <v>403</v>
      </c>
      <c r="E67" s="15">
        <v>762267000</v>
      </c>
      <c r="F67" s="15">
        <v>614931000</v>
      </c>
      <c r="G67" s="15">
        <v>0</v>
      </c>
      <c r="H67" s="15">
        <v>574966000</v>
      </c>
      <c r="I67" s="15">
        <v>1952164000</v>
      </c>
    </row>
    <row r="68" spans="1:9" x14ac:dyDescent="0.25">
      <c r="A68">
        <v>2022</v>
      </c>
      <c r="B68" t="s">
        <v>36</v>
      </c>
      <c r="C68" t="s">
        <v>815</v>
      </c>
      <c r="D68" t="s">
        <v>725</v>
      </c>
      <c r="E68" s="15">
        <v>125520000</v>
      </c>
      <c r="F68" s="15">
        <v>5018345000</v>
      </c>
      <c r="G68" s="15">
        <v>0</v>
      </c>
      <c r="H68" s="15">
        <v>0</v>
      </c>
      <c r="I68" s="15">
        <v>5143865000</v>
      </c>
    </row>
    <row r="69" spans="1:9" x14ac:dyDescent="0.25">
      <c r="A69">
        <v>2022</v>
      </c>
      <c r="B69" t="s">
        <v>36</v>
      </c>
      <c r="C69" t="s">
        <v>815</v>
      </c>
      <c r="D69" t="s">
        <v>816</v>
      </c>
      <c r="E69" s="15">
        <v>29160000</v>
      </c>
      <c r="F69" s="15">
        <v>55500000</v>
      </c>
      <c r="G69" s="15">
        <v>0</v>
      </c>
      <c r="H69" s="15">
        <v>0</v>
      </c>
      <c r="I69" s="15">
        <v>84660000</v>
      </c>
    </row>
    <row r="70" spans="1:9" x14ac:dyDescent="0.25">
      <c r="A70">
        <v>2022</v>
      </c>
      <c r="B70" t="s">
        <v>36</v>
      </c>
      <c r="C70" t="s">
        <v>815</v>
      </c>
      <c r="D70" t="s">
        <v>817</v>
      </c>
      <c r="E70" s="15">
        <v>38804000</v>
      </c>
      <c r="F70" s="15">
        <v>46336000</v>
      </c>
      <c r="G70" s="15">
        <v>0</v>
      </c>
      <c r="H70" s="15">
        <v>0</v>
      </c>
      <c r="I70" s="15">
        <v>85140000</v>
      </c>
    </row>
    <row r="71" spans="1:9" x14ac:dyDescent="0.25">
      <c r="A71">
        <v>2022</v>
      </c>
      <c r="B71" t="s">
        <v>36</v>
      </c>
      <c r="C71" t="s">
        <v>815</v>
      </c>
      <c r="D71" t="s">
        <v>818</v>
      </c>
      <c r="E71" s="15">
        <v>163441000</v>
      </c>
      <c r="F71" s="15">
        <v>752763000</v>
      </c>
      <c r="G71" s="15">
        <v>0</v>
      </c>
      <c r="H71" s="15">
        <v>0</v>
      </c>
      <c r="I71" s="15">
        <v>916204000</v>
      </c>
    </row>
    <row r="72" spans="1:9" x14ac:dyDescent="0.25">
      <c r="A72">
        <v>2021</v>
      </c>
      <c r="B72" t="s">
        <v>36</v>
      </c>
      <c r="C72" t="s">
        <v>815</v>
      </c>
      <c r="D72" t="s">
        <v>403</v>
      </c>
      <c r="E72" s="15">
        <v>488343000</v>
      </c>
      <c r="F72" s="15">
        <v>614931000</v>
      </c>
      <c r="G72" s="15">
        <v>0</v>
      </c>
      <c r="H72" s="15">
        <v>590952000</v>
      </c>
      <c r="I72" s="15">
        <v>1694226000</v>
      </c>
    </row>
    <row r="73" spans="1:9" x14ac:dyDescent="0.25">
      <c r="A73">
        <v>2021</v>
      </c>
      <c r="B73" t="s">
        <v>36</v>
      </c>
      <c r="C73" t="s">
        <v>815</v>
      </c>
      <c r="D73" t="s">
        <v>725</v>
      </c>
      <c r="E73" s="15">
        <v>386018000</v>
      </c>
      <c r="F73" s="15">
        <v>5018345000</v>
      </c>
      <c r="G73" s="15">
        <v>0</v>
      </c>
      <c r="H73" s="15">
        <v>0</v>
      </c>
      <c r="I73" s="15">
        <v>5404363000</v>
      </c>
    </row>
    <row r="74" spans="1:9" x14ac:dyDescent="0.25">
      <c r="A74">
        <v>2021</v>
      </c>
      <c r="B74" t="s">
        <v>36</v>
      </c>
      <c r="C74" t="s">
        <v>815</v>
      </c>
      <c r="D74" t="s">
        <v>816</v>
      </c>
      <c r="E74" s="15">
        <v>30878000</v>
      </c>
      <c r="F74" s="15">
        <v>55500000</v>
      </c>
      <c r="G74" s="15">
        <v>0</v>
      </c>
      <c r="H74" s="15">
        <v>0</v>
      </c>
      <c r="I74" s="15">
        <v>86378000</v>
      </c>
    </row>
    <row r="75" spans="1:9" x14ac:dyDescent="0.25">
      <c r="A75">
        <v>2021</v>
      </c>
      <c r="B75" t="s">
        <v>36</v>
      </c>
      <c r="C75" t="s">
        <v>815</v>
      </c>
      <c r="D75" t="s">
        <v>817</v>
      </c>
      <c r="E75" s="15">
        <v>40168000</v>
      </c>
      <c r="F75" s="15">
        <v>46336000</v>
      </c>
      <c r="G75" s="15">
        <v>0</v>
      </c>
      <c r="H75" s="15">
        <v>0</v>
      </c>
      <c r="I75" s="15">
        <v>86504000</v>
      </c>
    </row>
    <row r="76" spans="1:9" x14ac:dyDescent="0.25">
      <c r="A76">
        <v>2021</v>
      </c>
      <c r="B76" t="s">
        <v>36</v>
      </c>
      <c r="C76" t="s">
        <v>815</v>
      </c>
      <c r="D76" t="s">
        <v>818</v>
      </c>
      <c r="E76" s="15">
        <v>161845000</v>
      </c>
      <c r="F76" s="15">
        <v>752763000</v>
      </c>
      <c r="G76" s="15">
        <v>0</v>
      </c>
      <c r="H76" s="15">
        <v>0</v>
      </c>
      <c r="I76" s="15">
        <v>914608000</v>
      </c>
    </row>
    <row r="77" spans="1:9" x14ac:dyDescent="0.25">
      <c r="A77">
        <v>2020</v>
      </c>
      <c r="B77" t="s">
        <v>36</v>
      </c>
      <c r="C77" t="s">
        <v>815</v>
      </c>
      <c r="D77" t="s">
        <v>403</v>
      </c>
      <c r="E77" s="15">
        <v>478655000</v>
      </c>
      <c r="F77" s="15">
        <v>614931000</v>
      </c>
      <c r="G77" s="15">
        <v>0</v>
      </c>
      <c r="H77" s="15">
        <v>427462000</v>
      </c>
      <c r="I77" s="15">
        <v>1521048000</v>
      </c>
    </row>
    <row r="78" spans="1:9" x14ac:dyDescent="0.25">
      <c r="A78">
        <v>2020</v>
      </c>
      <c r="B78" t="s">
        <v>36</v>
      </c>
      <c r="C78" t="s">
        <v>815</v>
      </c>
      <c r="D78" t="s">
        <v>725</v>
      </c>
      <c r="E78" s="15">
        <v>253903000</v>
      </c>
      <c r="F78" s="15">
        <v>5018345000</v>
      </c>
      <c r="G78" s="15">
        <v>0</v>
      </c>
      <c r="H78" s="15">
        <v>0</v>
      </c>
      <c r="I78" s="15">
        <v>5272248000</v>
      </c>
    </row>
    <row r="79" spans="1:9" x14ac:dyDescent="0.25">
      <c r="A79">
        <v>2020</v>
      </c>
      <c r="B79" t="s">
        <v>36</v>
      </c>
      <c r="C79" t="s">
        <v>815</v>
      </c>
      <c r="D79" t="s">
        <v>816</v>
      </c>
      <c r="E79" s="15">
        <v>67378000</v>
      </c>
      <c r="F79" s="15">
        <v>55500000</v>
      </c>
      <c r="G79" s="15">
        <v>0</v>
      </c>
      <c r="H79" s="15">
        <v>0</v>
      </c>
      <c r="I79" s="15">
        <v>122878000</v>
      </c>
    </row>
    <row r="80" spans="1:9" x14ac:dyDescent="0.25">
      <c r="A80">
        <v>2020</v>
      </c>
      <c r="B80" t="s">
        <v>36</v>
      </c>
      <c r="C80" t="s">
        <v>815</v>
      </c>
      <c r="D80" t="s">
        <v>817</v>
      </c>
      <c r="E80" s="15">
        <v>127649000</v>
      </c>
      <c r="F80" s="15">
        <v>46336000</v>
      </c>
      <c r="G80" s="15">
        <v>0</v>
      </c>
      <c r="H80" s="15">
        <v>0</v>
      </c>
      <c r="I80" s="15">
        <v>173985000</v>
      </c>
    </row>
    <row r="81" spans="1:9" x14ac:dyDescent="0.25">
      <c r="A81">
        <v>2020</v>
      </c>
      <c r="B81" t="s">
        <v>36</v>
      </c>
      <c r="C81" t="s">
        <v>815</v>
      </c>
      <c r="D81" t="s">
        <v>818</v>
      </c>
      <c r="E81" s="15">
        <v>143070000</v>
      </c>
      <c r="F81" s="15">
        <v>968089000</v>
      </c>
      <c r="G81" s="15">
        <v>0</v>
      </c>
      <c r="H81" s="15">
        <v>0</v>
      </c>
      <c r="I81" s="15">
        <v>1111159000</v>
      </c>
    </row>
    <row r="82" spans="1:9" x14ac:dyDescent="0.25">
      <c r="A82">
        <v>2019</v>
      </c>
      <c r="B82" t="s">
        <v>36</v>
      </c>
      <c r="C82" t="s">
        <v>815</v>
      </c>
      <c r="D82" t="s">
        <v>403</v>
      </c>
      <c r="E82" s="15">
        <v>486873000</v>
      </c>
      <c r="F82" s="15">
        <v>406980000</v>
      </c>
      <c r="G82" s="15">
        <v>0</v>
      </c>
      <c r="H82" s="15">
        <v>511663000</v>
      </c>
      <c r="I82" s="15">
        <v>1405516000</v>
      </c>
    </row>
    <row r="83" spans="1:9" x14ac:dyDescent="0.25">
      <c r="A83">
        <v>2019</v>
      </c>
      <c r="B83" t="s">
        <v>36</v>
      </c>
      <c r="C83" t="s">
        <v>815</v>
      </c>
      <c r="D83" t="s">
        <v>725</v>
      </c>
      <c r="E83" s="15">
        <v>377764000</v>
      </c>
      <c r="F83" s="15">
        <v>3624505000</v>
      </c>
      <c r="G83" s="15">
        <v>0</v>
      </c>
      <c r="H83" s="15">
        <v>0</v>
      </c>
      <c r="I83" s="15">
        <v>4002269000</v>
      </c>
    </row>
    <row r="84" spans="1:9" x14ac:dyDescent="0.25">
      <c r="A84">
        <v>2019</v>
      </c>
      <c r="B84" t="s">
        <v>36</v>
      </c>
      <c r="C84" t="s">
        <v>815</v>
      </c>
      <c r="D84" t="s">
        <v>816</v>
      </c>
      <c r="E84" s="15">
        <v>37887000</v>
      </c>
      <c r="F84" s="15">
        <v>36263000</v>
      </c>
      <c r="G84" s="15">
        <v>0</v>
      </c>
      <c r="H84" s="15">
        <v>0</v>
      </c>
      <c r="I84" s="15">
        <v>74150000</v>
      </c>
    </row>
    <row r="85" spans="1:9" x14ac:dyDescent="0.25">
      <c r="A85">
        <v>2019</v>
      </c>
      <c r="B85" t="s">
        <v>36</v>
      </c>
      <c r="C85" t="s">
        <v>815</v>
      </c>
      <c r="D85" t="s">
        <v>817</v>
      </c>
      <c r="E85" s="15">
        <v>39269000</v>
      </c>
      <c r="F85" s="15">
        <v>10604000</v>
      </c>
      <c r="G85" s="15">
        <v>0</v>
      </c>
      <c r="H85" s="15">
        <v>0</v>
      </c>
      <c r="I85" s="15">
        <v>49873000</v>
      </c>
    </row>
    <row r="86" spans="1:9" x14ac:dyDescent="0.25">
      <c r="A86">
        <v>2019</v>
      </c>
      <c r="B86" t="s">
        <v>36</v>
      </c>
      <c r="C86" t="s">
        <v>815</v>
      </c>
      <c r="D86" t="s">
        <v>818</v>
      </c>
      <c r="E86" s="15">
        <v>136411000</v>
      </c>
      <c r="F86" s="15">
        <v>1105720000</v>
      </c>
      <c r="G86" s="15">
        <v>0</v>
      </c>
      <c r="H86" s="15">
        <v>0</v>
      </c>
      <c r="I86" s="15">
        <v>1242131000</v>
      </c>
    </row>
    <row r="87" spans="1:9" x14ac:dyDescent="0.25">
      <c r="A87">
        <v>2018</v>
      </c>
      <c r="B87" t="s">
        <v>36</v>
      </c>
      <c r="C87" t="s">
        <v>815</v>
      </c>
      <c r="D87" t="s">
        <v>403</v>
      </c>
      <c r="E87" s="15">
        <v>468166000</v>
      </c>
      <c r="F87" s="15">
        <v>331128000</v>
      </c>
      <c r="G87" s="15">
        <v>0</v>
      </c>
      <c r="H87" s="15">
        <v>328220000</v>
      </c>
      <c r="I87" s="15">
        <v>1127514000</v>
      </c>
    </row>
    <row r="88" spans="1:9" x14ac:dyDescent="0.25">
      <c r="A88">
        <v>2018</v>
      </c>
      <c r="B88" t="s">
        <v>36</v>
      </c>
      <c r="C88" t="s">
        <v>815</v>
      </c>
      <c r="D88" t="s">
        <v>725</v>
      </c>
      <c r="E88" s="15">
        <v>359312000</v>
      </c>
      <c r="F88" s="15">
        <v>3292274000</v>
      </c>
      <c r="G88" s="15">
        <v>0</v>
      </c>
      <c r="H88" s="15">
        <v>41970000</v>
      </c>
      <c r="I88" s="15">
        <v>3693556000</v>
      </c>
    </row>
    <row r="89" spans="1:9" x14ac:dyDescent="0.25">
      <c r="A89">
        <v>2018</v>
      </c>
      <c r="B89" t="s">
        <v>36</v>
      </c>
      <c r="C89" t="s">
        <v>815</v>
      </c>
      <c r="D89" t="s">
        <v>816</v>
      </c>
      <c r="E89" s="15">
        <v>23427000</v>
      </c>
      <c r="F89" s="15">
        <v>32966000</v>
      </c>
      <c r="G89" s="15">
        <v>0</v>
      </c>
      <c r="H89" s="15">
        <v>0</v>
      </c>
      <c r="I89" s="15">
        <v>56393000</v>
      </c>
    </row>
    <row r="90" spans="1:9" x14ac:dyDescent="0.25">
      <c r="A90">
        <v>2018</v>
      </c>
      <c r="B90" t="s">
        <v>36</v>
      </c>
      <c r="C90" t="s">
        <v>815</v>
      </c>
      <c r="D90" t="s">
        <v>817</v>
      </c>
      <c r="E90" s="15">
        <v>29355000</v>
      </c>
      <c r="F90" s="15">
        <v>5094000</v>
      </c>
      <c r="G90" s="15">
        <v>0</v>
      </c>
      <c r="H90" s="15">
        <v>0</v>
      </c>
      <c r="I90" s="15">
        <v>34449000</v>
      </c>
    </row>
    <row r="91" spans="1:9" x14ac:dyDescent="0.25">
      <c r="A91">
        <v>2018</v>
      </c>
      <c r="B91" t="s">
        <v>36</v>
      </c>
      <c r="C91" t="s">
        <v>815</v>
      </c>
      <c r="D91" t="s">
        <v>818</v>
      </c>
      <c r="E91" s="15">
        <v>113899000</v>
      </c>
      <c r="F91" s="15">
        <v>1005199000</v>
      </c>
      <c r="G91" s="15">
        <v>0</v>
      </c>
      <c r="H91" s="15">
        <v>0</v>
      </c>
      <c r="I91" s="15">
        <v>1119098000</v>
      </c>
    </row>
    <row r="92" spans="1:9" x14ac:dyDescent="0.25">
      <c r="A92">
        <v>2023</v>
      </c>
      <c r="B92" t="s">
        <v>37</v>
      </c>
      <c r="C92" t="s">
        <v>37</v>
      </c>
      <c r="D92" t="s">
        <v>403</v>
      </c>
      <c r="E92" s="15">
        <v>74865000</v>
      </c>
      <c r="F92" s="15">
        <v>26099000</v>
      </c>
      <c r="G92" s="15">
        <v>0</v>
      </c>
      <c r="H92" s="15">
        <v>32370000</v>
      </c>
      <c r="I92" s="15">
        <v>133334000</v>
      </c>
    </row>
    <row r="93" spans="1:9" x14ac:dyDescent="0.25">
      <c r="A93">
        <v>2023</v>
      </c>
      <c r="B93" t="s">
        <v>37</v>
      </c>
      <c r="C93" t="s">
        <v>37</v>
      </c>
      <c r="D93" t="s">
        <v>819</v>
      </c>
      <c r="E93" s="15" t="s">
        <v>423</v>
      </c>
      <c r="F93" s="15" t="s">
        <v>423</v>
      </c>
      <c r="G93" s="15" t="s">
        <v>423</v>
      </c>
      <c r="H93" s="15" t="s">
        <v>423</v>
      </c>
      <c r="I93" s="15" t="s">
        <v>423</v>
      </c>
    </row>
    <row r="94" spans="1:9" x14ac:dyDescent="0.25">
      <c r="A94">
        <v>2023</v>
      </c>
      <c r="B94" t="s">
        <v>37</v>
      </c>
      <c r="C94" t="s">
        <v>37</v>
      </c>
      <c r="D94" t="s">
        <v>1103</v>
      </c>
      <c r="E94" s="15">
        <v>99337000</v>
      </c>
      <c r="F94" s="15">
        <v>2078720000</v>
      </c>
      <c r="G94" s="15">
        <v>0</v>
      </c>
      <c r="H94" s="15">
        <v>32500000</v>
      </c>
      <c r="I94" s="15">
        <v>2210557000</v>
      </c>
    </row>
    <row r="95" spans="1:9" x14ac:dyDescent="0.25">
      <c r="A95">
        <v>2022</v>
      </c>
      <c r="B95" t="s">
        <v>37</v>
      </c>
      <c r="C95" t="s">
        <v>37</v>
      </c>
      <c r="D95" t="s">
        <v>403</v>
      </c>
      <c r="E95" s="15">
        <v>41754000</v>
      </c>
      <c r="F95" s="15">
        <v>35012000</v>
      </c>
      <c r="G95" s="15">
        <v>0</v>
      </c>
      <c r="H95" s="15">
        <v>3662000</v>
      </c>
      <c r="I95" s="15">
        <v>80428000</v>
      </c>
    </row>
    <row r="96" spans="1:9" x14ac:dyDescent="0.25">
      <c r="A96">
        <v>2022</v>
      </c>
      <c r="B96" t="s">
        <v>37</v>
      </c>
      <c r="C96" t="s">
        <v>37</v>
      </c>
      <c r="D96" t="s">
        <v>819</v>
      </c>
      <c r="E96" s="15">
        <v>97822000</v>
      </c>
      <c r="F96" s="15">
        <v>523785000</v>
      </c>
      <c r="G96" s="15">
        <v>0</v>
      </c>
      <c r="H96" s="15">
        <v>0</v>
      </c>
      <c r="I96" s="15">
        <v>621607000</v>
      </c>
    </row>
    <row r="97" spans="1:9" x14ac:dyDescent="0.25">
      <c r="A97">
        <v>2022</v>
      </c>
      <c r="B97" t="s">
        <v>37</v>
      </c>
      <c r="C97" t="s">
        <v>37</v>
      </c>
      <c r="D97" t="s">
        <v>1103</v>
      </c>
      <c r="E97" s="15" t="s">
        <v>423</v>
      </c>
      <c r="F97" s="15" t="s">
        <v>423</v>
      </c>
      <c r="G97" s="15" t="s">
        <v>423</v>
      </c>
      <c r="H97" s="15" t="s">
        <v>423</v>
      </c>
      <c r="I97" s="15" t="s">
        <v>423</v>
      </c>
    </row>
    <row r="98" spans="1:9" x14ac:dyDescent="0.25">
      <c r="A98">
        <v>2021</v>
      </c>
      <c r="B98" t="s">
        <v>37</v>
      </c>
      <c r="C98" t="s">
        <v>37</v>
      </c>
      <c r="D98" t="s">
        <v>403</v>
      </c>
      <c r="E98" s="15">
        <v>35171000</v>
      </c>
      <c r="F98" s="15">
        <v>35012000</v>
      </c>
      <c r="G98" s="15">
        <v>0</v>
      </c>
      <c r="H98" s="15">
        <v>3662000</v>
      </c>
      <c r="I98" s="15">
        <v>73845000</v>
      </c>
    </row>
    <row r="99" spans="1:9" x14ac:dyDescent="0.25">
      <c r="A99">
        <v>2021</v>
      </c>
      <c r="B99" t="s">
        <v>37</v>
      </c>
      <c r="C99" t="s">
        <v>37</v>
      </c>
      <c r="D99" t="s">
        <v>819</v>
      </c>
      <c r="E99" s="15">
        <v>73318000</v>
      </c>
      <c r="F99" s="15">
        <v>746837000</v>
      </c>
      <c r="G99" s="15">
        <v>0</v>
      </c>
      <c r="H99" s="15">
        <v>6000000</v>
      </c>
      <c r="I99" s="15">
        <v>826155000</v>
      </c>
    </row>
    <row r="100" spans="1:9" x14ac:dyDescent="0.25">
      <c r="A100">
        <v>2021</v>
      </c>
      <c r="B100" t="s">
        <v>37</v>
      </c>
      <c r="C100" t="s">
        <v>37</v>
      </c>
      <c r="D100" t="s">
        <v>1103</v>
      </c>
      <c r="E100" s="15" t="s">
        <v>423</v>
      </c>
      <c r="F100" s="15" t="s">
        <v>423</v>
      </c>
      <c r="G100" s="15" t="s">
        <v>423</v>
      </c>
      <c r="H100" s="15" t="s">
        <v>423</v>
      </c>
      <c r="I100" s="15" t="s">
        <v>423</v>
      </c>
    </row>
    <row r="101" spans="1:9" x14ac:dyDescent="0.25">
      <c r="A101">
        <v>2020</v>
      </c>
      <c r="B101" t="s">
        <v>37</v>
      </c>
      <c r="C101" t="s">
        <v>37</v>
      </c>
      <c r="D101" t="s">
        <v>403</v>
      </c>
      <c r="E101" s="15">
        <v>30859000</v>
      </c>
      <c r="F101" s="15">
        <v>21522000</v>
      </c>
      <c r="G101" s="15">
        <v>0</v>
      </c>
      <c r="H101" s="15">
        <v>12400000</v>
      </c>
      <c r="I101" s="15">
        <v>64781000</v>
      </c>
    </row>
    <row r="102" spans="1:9" x14ac:dyDescent="0.25">
      <c r="A102">
        <v>2020</v>
      </c>
      <c r="B102" t="s">
        <v>37</v>
      </c>
      <c r="C102" t="s">
        <v>37</v>
      </c>
      <c r="D102" t="s">
        <v>819</v>
      </c>
      <c r="E102" s="15">
        <v>69099000</v>
      </c>
      <c r="F102" s="15">
        <v>566003000</v>
      </c>
      <c r="G102" s="15">
        <v>0</v>
      </c>
      <c r="H102" s="15">
        <v>0</v>
      </c>
      <c r="I102" s="15">
        <v>635102000</v>
      </c>
    </row>
    <row r="103" spans="1:9" x14ac:dyDescent="0.25">
      <c r="A103">
        <v>2020</v>
      </c>
      <c r="B103" t="s">
        <v>37</v>
      </c>
      <c r="C103" t="s">
        <v>37</v>
      </c>
      <c r="D103" t="s">
        <v>1103</v>
      </c>
      <c r="E103" s="15" t="s">
        <v>423</v>
      </c>
      <c r="F103" s="15" t="s">
        <v>423</v>
      </c>
      <c r="G103" s="15" t="s">
        <v>423</v>
      </c>
      <c r="H103" s="15" t="s">
        <v>423</v>
      </c>
      <c r="I103" s="15" t="s">
        <v>423</v>
      </c>
    </row>
    <row r="104" spans="1:9" x14ac:dyDescent="0.25">
      <c r="A104">
        <v>2019</v>
      </c>
      <c r="B104" t="s">
        <v>37</v>
      </c>
      <c r="C104" t="s">
        <v>37</v>
      </c>
      <c r="D104" t="s">
        <v>403</v>
      </c>
      <c r="E104" s="15">
        <v>30112000</v>
      </c>
      <c r="F104" s="15">
        <v>21231000</v>
      </c>
      <c r="G104" s="15">
        <v>0</v>
      </c>
      <c r="H104" s="15">
        <v>13000000</v>
      </c>
      <c r="I104" s="15">
        <v>64343000</v>
      </c>
    </row>
    <row r="105" spans="1:9" x14ac:dyDescent="0.25">
      <c r="A105">
        <v>2019</v>
      </c>
      <c r="B105" t="s">
        <v>37</v>
      </c>
      <c r="C105" t="s">
        <v>37</v>
      </c>
      <c r="D105" t="s">
        <v>819</v>
      </c>
      <c r="E105" s="15">
        <v>70147000</v>
      </c>
      <c r="F105" s="15">
        <v>528891000</v>
      </c>
      <c r="G105" s="15">
        <v>0</v>
      </c>
      <c r="H105" s="15">
        <v>0</v>
      </c>
      <c r="I105" s="15">
        <v>599038000</v>
      </c>
    </row>
    <row r="106" spans="1:9" x14ac:dyDescent="0.25">
      <c r="A106">
        <v>2019</v>
      </c>
      <c r="B106" t="s">
        <v>37</v>
      </c>
      <c r="C106" t="s">
        <v>37</v>
      </c>
      <c r="D106" t="s">
        <v>1103</v>
      </c>
      <c r="E106" s="15" t="s">
        <v>423</v>
      </c>
      <c r="F106" s="15" t="s">
        <v>423</v>
      </c>
      <c r="G106" s="15" t="s">
        <v>423</v>
      </c>
      <c r="H106" s="15" t="s">
        <v>423</v>
      </c>
      <c r="I106" s="15" t="s">
        <v>423</v>
      </c>
    </row>
    <row r="107" spans="1:9" x14ac:dyDescent="0.25">
      <c r="A107">
        <v>2018</v>
      </c>
      <c r="B107" t="s">
        <v>37</v>
      </c>
      <c r="C107" t="s">
        <v>37</v>
      </c>
      <c r="D107" t="s">
        <v>403</v>
      </c>
      <c r="E107" s="15">
        <v>26256000</v>
      </c>
      <c r="F107" s="15">
        <v>23519000</v>
      </c>
      <c r="G107" s="15">
        <v>0</v>
      </c>
      <c r="H107" s="15">
        <v>11340000</v>
      </c>
      <c r="I107" s="15">
        <v>61115000</v>
      </c>
    </row>
    <row r="108" spans="1:9" x14ac:dyDescent="0.25">
      <c r="A108">
        <v>2018</v>
      </c>
      <c r="B108" t="s">
        <v>37</v>
      </c>
      <c r="C108" t="s">
        <v>37</v>
      </c>
      <c r="D108" t="s">
        <v>819</v>
      </c>
      <c r="E108" s="15">
        <v>57321000</v>
      </c>
      <c r="F108" s="15">
        <v>425510000</v>
      </c>
      <c r="G108" s="15">
        <v>0</v>
      </c>
      <c r="H108" s="15">
        <v>0</v>
      </c>
      <c r="I108" s="15">
        <v>482831000</v>
      </c>
    </row>
    <row r="109" spans="1:9" x14ac:dyDescent="0.25">
      <c r="A109">
        <v>2018</v>
      </c>
      <c r="B109" t="s">
        <v>37</v>
      </c>
      <c r="C109" t="s">
        <v>37</v>
      </c>
      <c r="D109" t="s">
        <v>1103</v>
      </c>
      <c r="E109" s="15" t="s">
        <v>423</v>
      </c>
      <c r="F109" s="15" t="s">
        <v>423</v>
      </c>
      <c r="G109" s="15" t="s">
        <v>423</v>
      </c>
      <c r="H109" s="15" t="s">
        <v>423</v>
      </c>
      <c r="I109" s="15" t="s">
        <v>423</v>
      </c>
    </row>
    <row r="110" spans="1:9" x14ac:dyDescent="0.25">
      <c r="A110">
        <v>2023</v>
      </c>
      <c r="B110" t="s">
        <v>38</v>
      </c>
      <c r="C110" t="s">
        <v>820</v>
      </c>
      <c r="D110" t="s">
        <v>403</v>
      </c>
      <c r="E110" s="15">
        <v>719643000</v>
      </c>
      <c r="F110" s="15">
        <v>1284817000</v>
      </c>
      <c r="G110" s="15">
        <v>0</v>
      </c>
      <c r="H110" s="15">
        <f>0+26000000</f>
        <v>26000000</v>
      </c>
      <c r="I110" s="15">
        <f>2004460000+26000000</f>
        <v>2030460000</v>
      </c>
    </row>
    <row r="111" spans="1:9" x14ac:dyDescent="0.25">
      <c r="A111">
        <v>2023</v>
      </c>
      <c r="B111" t="s">
        <v>38</v>
      </c>
      <c r="C111" t="s">
        <v>820</v>
      </c>
      <c r="D111" t="s">
        <v>404</v>
      </c>
      <c r="E111" s="15">
        <v>564922000</v>
      </c>
      <c r="F111" s="15">
        <v>163538000</v>
      </c>
      <c r="G111" s="15">
        <v>0</v>
      </c>
      <c r="H111" s="15">
        <v>0</v>
      </c>
      <c r="I111" s="15">
        <v>728460000</v>
      </c>
    </row>
    <row r="112" spans="1:9" x14ac:dyDescent="0.25">
      <c r="A112">
        <v>2023</v>
      </c>
      <c r="B112" t="s">
        <v>38</v>
      </c>
      <c r="C112" t="s">
        <v>820</v>
      </c>
      <c r="D112" t="s">
        <v>821</v>
      </c>
      <c r="E112" s="15">
        <f>2618170000+123850000</f>
        <v>2742020000</v>
      </c>
      <c r="F112" s="15">
        <f>415394000+1458129000</f>
        <v>1873523000</v>
      </c>
      <c r="G112" s="15">
        <v>0</v>
      </c>
      <c r="H112" s="15">
        <v>0</v>
      </c>
      <c r="I112" s="15">
        <f>3033564000+1581979000</f>
        <v>4615543000</v>
      </c>
    </row>
    <row r="113" spans="1:9" x14ac:dyDescent="0.25">
      <c r="A113">
        <v>2023</v>
      </c>
      <c r="B113" t="s">
        <v>38</v>
      </c>
      <c r="C113" t="s">
        <v>820</v>
      </c>
      <c r="D113" t="s">
        <v>822</v>
      </c>
      <c r="E113" s="15">
        <v>494147000</v>
      </c>
      <c r="F113" s="15">
        <v>421069000</v>
      </c>
      <c r="G113" s="15">
        <v>0</v>
      </c>
      <c r="H113" s="15">
        <v>0</v>
      </c>
      <c r="I113" s="15">
        <v>915216000</v>
      </c>
    </row>
    <row r="114" spans="1:9" x14ac:dyDescent="0.25">
      <c r="A114">
        <v>2023</v>
      </c>
      <c r="B114" t="s">
        <v>38</v>
      </c>
      <c r="C114" t="s">
        <v>820</v>
      </c>
      <c r="D114" t="s">
        <v>823</v>
      </c>
      <c r="E114" s="15">
        <f>700985000+1500000</f>
        <v>702485000</v>
      </c>
      <c r="F114" s="15">
        <f>866373000+3266000</f>
        <v>869639000</v>
      </c>
      <c r="G114" s="15">
        <v>0</v>
      </c>
      <c r="H114" s="15">
        <v>0</v>
      </c>
      <c r="I114" s="15">
        <f>1567358000+4766000</f>
        <v>1572124000</v>
      </c>
    </row>
    <row r="115" spans="1:9" x14ac:dyDescent="0.25">
      <c r="A115">
        <v>2022</v>
      </c>
      <c r="B115" t="s">
        <v>38</v>
      </c>
      <c r="C115" t="s">
        <v>820</v>
      </c>
      <c r="D115" t="s">
        <v>403</v>
      </c>
      <c r="E115" s="15">
        <v>587914000</v>
      </c>
      <c r="F115" s="15">
        <v>1244817000</v>
      </c>
      <c r="G115" s="15">
        <v>0</v>
      </c>
      <c r="H115" s="15">
        <v>0</v>
      </c>
      <c r="I115" s="15">
        <v>1832731000</v>
      </c>
    </row>
    <row r="116" spans="1:9" x14ac:dyDescent="0.25">
      <c r="A116">
        <v>2022</v>
      </c>
      <c r="B116" t="s">
        <v>38</v>
      </c>
      <c r="C116" t="s">
        <v>820</v>
      </c>
      <c r="D116" t="s">
        <v>404</v>
      </c>
      <c r="E116" s="15">
        <v>553489000</v>
      </c>
      <c r="F116" s="15">
        <v>142538000</v>
      </c>
      <c r="G116" s="15">
        <v>0</v>
      </c>
      <c r="H116" s="15">
        <v>0</v>
      </c>
      <c r="I116" s="15">
        <v>696027000</v>
      </c>
    </row>
    <row r="117" spans="1:9" x14ac:dyDescent="0.25">
      <c r="A117">
        <v>2022</v>
      </c>
      <c r="B117" t="s">
        <v>38</v>
      </c>
      <c r="C117" t="s">
        <v>820</v>
      </c>
      <c r="D117" t="s">
        <v>821</v>
      </c>
      <c r="E117" s="15">
        <v>2499580000</v>
      </c>
      <c r="F117" s="15">
        <v>2444343000</v>
      </c>
      <c r="G117" s="15">
        <v>0</v>
      </c>
      <c r="H117" s="15">
        <v>410613000</v>
      </c>
      <c r="I117" s="15">
        <v>5354536000</v>
      </c>
    </row>
    <row r="118" spans="1:9" x14ac:dyDescent="0.25">
      <c r="A118">
        <v>2022</v>
      </c>
      <c r="B118" t="s">
        <v>38</v>
      </c>
      <c r="C118" t="s">
        <v>820</v>
      </c>
      <c r="D118" t="s">
        <v>822</v>
      </c>
      <c r="E118" s="15">
        <v>489348000</v>
      </c>
      <c r="F118" s="15">
        <v>336850000</v>
      </c>
      <c r="G118" s="15">
        <v>0</v>
      </c>
      <c r="H118" s="15">
        <v>0</v>
      </c>
      <c r="I118" s="15">
        <v>826198000</v>
      </c>
    </row>
    <row r="119" spans="1:9" x14ac:dyDescent="0.25">
      <c r="A119">
        <v>2022</v>
      </c>
      <c r="B119" t="s">
        <v>38</v>
      </c>
      <c r="C119" t="s">
        <v>820</v>
      </c>
      <c r="D119" t="s">
        <v>823</v>
      </c>
      <c r="E119" s="15">
        <v>655745000</v>
      </c>
      <c r="F119" s="15">
        <v>647912000</v>
      </c>
      <c r="G119" s="15">
        <v>0</v>
      </c>
      <c r="H119" s="15">
        <v>10200000</v>
      </c>
      <c r="I119" s="15">
        <v>1313857000</v>
      </c>
    </row>
    <row r="120" spans="1:9" x14ac:dyDescent="0.25">
      <c r="A120">
        <v>2021</v>
      </c>
      <c r="B120" t="s">
        <v>38</v>
      </c>
      <c r="C120" t="s">
        <v>820</v>
      </c>
      <c r="D120" t="s">
        <v>403</v>
      </c>
      <c r="E120" s="15">
        <v>592603000</v>
      </c>
      <c r="F120" s="15">
        <v>1284817000</v>
      </c>
      <c r="G120" s="15">
        <v>0</v>
      </c>
      <c r="H120" s="15">
        <v>0</v>
      </c>
      <c r="I120" s="15">
        <v>1877420000</v>
      </c>
    </row>
    <row r="121" spans="1:9" x14ac:dyDescent="0.25">
      <c r="A121">
        <v>2021</v>
      </c>
      <c r="B121" t="s">
        <v>38</v>
      </c>
      <c r="C121" t="s">
        <v>820</v>
      </c>
      <c r="D121" t="s">
        <v>404</v>
      </c>
      <c r="E121" s="15">
        <v>557155000</v>
      </c>
      <c r="F121" s="15">
        <v>163538000</v>
      </c>
      <c r="G121" s="15">
        <v>0</v>
      </c>
      <c r="H121" s="15">
        <v>0</v>
      </c>
      <c r="I121" s="15">
        <v>720693000</v>
      </c>
    </row>
    <row r="122" spans="1:9" x14ac:dyDescent="0.25">
      <c r="A122">
        <v>2021</v>
      </c>
      <c r="B122" t="s">
        <v>38</v>
      </c>
      <c r="C122" t="s">
        <v>820</v>
      </c>
      <c r="D122" t="s">
        <v>821</v>
      </c>
      <c r="E122" s="15">
        <v>2405605000</v>
      </c>
      <c r="F122" s="15">
        <v>1027562000</v>
      </c>
      <c r="G122" s="15">
        <v>0</v>
      </c>
      <c r="H122" s="15">
        <v>11370000</v>
      </c>
      <c r="I122" s="15">
        <v>3444537000</v>
      </c>
    </row>
    <row r="123" spans="1:9" x14ac:dyDescent="0.25">
      <c r="A123">
        <v>2021</v>
      </c>
      <c r="B123" t="s">
        <v>38</v>
      </c>
      <c r="C123" t="s">
        <v>820</v>
      </c>
      <c r="D123" t="s">
        <v>822</v>
      </c>
      <c r="E123" s="15">
        <v>476360000</v>
      </c>
      <c r="F123" s="15">
        <v>421069000</v>
      </c>
      <c r="G123" s="15">
        <v>0</v>
      </c>
      <c r="H123" s="15">
        <v>0</v>
      </c>
      <c r="I123" s="15">
        <v>897429000</v>
      </c>
    </row>
    <row r="124" spans="1:9" x14ac:dyDescent="0.25">
      <c r="A124">
        <v>2021</v>
      </c>
      <c r="B124" t="s">
        <v>38</v>
      </c>
      <c r="C124" t="s">
        <v>820</v>
      </c>
      <c r="D124" t="s">
        <v>823</v>
      </c>
      <c r="E124" s="15">
        <v>662485000</v>
      </c>
      <c r="F124" s="15">
        <v>841171000</v>
      </c>
      <c r="G124" s="15">
        <v>0</v>
      </c>
      <c r="H124" s="15">
        <v>7050000</v>
      </c>
      <c r="I124" s="15">
        <v>1510706000</v>
      </c>
    </row>
    <row r="125" spans="1:9" x14ac:dyDescent="0.25">
      <c r="A125">
        <v>2020</v>
      </c>
      <c r="B125" t="s">
        <v>38</v>
      </c>
      <c r="C125" t="s">
        <v>820</v>
      </c>
      <c r="D125" t="s">
        <v>403</v>
      </c>
      <c r="E125" s="15">
        <v>565618000</v>
      </c>
      <c r="F125" s="15">
        <v>1254280000</v>
      </c>
      <c r="G125" s="15">
        <v>0</v>
      </c>
      <c r="H125" s="15">
        <v>0</v>
      </c>
      <c r="I125" s="15">
        <v>1819898000</v>
      </c>
    </row>
    <row r="126" spans="1:9" x14ac:dyDescent="0.25">
      <c r="A126">
        <v>2020</v>
      </c>
      <c r="B126" t="s">
        <v>38</v>
      </c>
      <c r="C126" t="s">
        <v>820</v>
      </c>
      <c r="D126" t="s">
        <v>404</v>
      </c>
      <c r="E126" s="15">
        <v>550834000</v>
      </c>
      <c r="F126" s="15">
        <v>161462000</v>
      </c>
      <c r="G126" s="15">
        <v>0</v>
      </c>
      <c r="H126" s="15">
        <v>0</v>
      </c>
      <c r="I126" s="15">
        <v>712296000</v>
      </c>
    </row>
    <row r="127" spans="1:9" x14ac:dyDescent="0.25">
      <c r="A127">
        <v>2020</v>
      </c>
      <c r="B127" t="s">
        <v>38</v>
      </c>
      <c r="C127" t="s">
        <v>820</v>
      </c>
      <c r="D127" t="s">
        <v>821</v>
      </c>
      <c r="E127" s="15">
        <v>2292871000</v>
      </c>
      <c r="F127" s="15">
        <v>1581488000</v>
      </c>
      <c r="G127" s="15">
        <v>0</v>
      </c>
      <c r="H127" s="15">
        <v>0</v>
      </c>
      <c r="I127" s="15">
        <v>3874359000</v>
      </c>
    </row>
    <row r="128" spans="1:9" x14ac:dyDescent="0.25">
      <c r="A128">
        <v>2020</v>
      </c>
      <c r="B128" t="s">
        <v>38</v>
      </c>
      <c r="C128" t="s">
        <v>820</v>
      </c>
      <c r="D128" t="s">
        <v>822</v>
      </c>
      <c r="E128" s="15">
        <v>418029000</v>
      </c>
      <c r="F128" s="15">
        <v>395749000</v>
      </c>
      <c r="G128" s="15">
        <v>0</v>
      </c>
      <c r="H128" s="15">
        <v>0</v>
      </c>
      <c r="I128" s="15">
        <v>813778000</v>
      </c>
    </row>
    <row r="129" spans="1:9" x14ac:dyDescent="0.25">
      <c r="A129">
        <v>2020</v>
      </c>
      <c r="B129" t="s">
        <v>38</v>
      </c>
      <c r="C129" t="s">
        <v>820</v>
      </c>
      <c r="D129" t="s">
        <v>823</v>
      </c>
      <c r="E129" s="15">
        <v>613246000</v>
      </c>
      <c r="F129" s="15">
        <v>1262744000</v>
      </c>
      <c r="G129" s="15">
        <v>0</v>
      </c>
      <c r="H129" s="15">
        <v>38879000</v>
      </c>
      <c r="I129" s="15">
        <v>1914869000</v>
      </c>
    </row>
    <row r="130" spans="1:9" x14ac:dyDescent="0.25">
      <c r="A130">
        <v>2019</v>
      </c>
      <c r="B130" t="s">
        <v>38</v>
      </c>
      <c r="C130" t="s">
        <v>820</v>
      </c>
      <c r="D130" t="s">
        <v>403</v>
      </c>
      <c r="E130" s="15">
        <v>521395000</v>
      </c>
      <c r="F130" s="15">
        <v>1329385000</v>
      </c>
      <c r="G130" s="15">
        <v>0</v>
      </c>
      <c r="H130" s="15">
        <v>38704000</v>
      </c>
      <c r="I130" s="15">
        <v>1889484000</v>
      </c>
    </row>
    <row r="131" spans="1:9" x14ac:dyDescent="0.25">
      <c r="A131">
        <v>2019</v>
      </c>
      <c r="B131" t="s">
        <v>38</v>
      </c>
      <c r="C131" t="s">
        <v>820</v>
      </c>
      <c r="D131" t="s">
        <v>404</v>
      </c>
      <c r="E131" s="15">
        <v>562751000</v>
      </c>
      <c r="F131" s="15">
        <v>162258000</v>
      </c>
      <c r="G131" s="15">
        <v>0</v>
      </c>
      <c r="H131" s="15">
        <v>0</v>
      </c>
      <c r="I131" s="15">
        <v>725009000</v>
      </c>
    </row>
    <row r="132" spans="1:9" x14ac:dyDescent="0.25">
      <c r="A132">
        <v>2019</v>
      </c>
      <c r="B132" t="s">
        <v>38</v>
      </c>
      <c r="C132" t="s">
        <v>820</v>
      </c>
      <c r="D132" t="s">
        <v>821</v>
      </c>
      <c r="E132" s="15">
        <v>2063215000</v>
      </c>
      <c r="F132" s="15">
        <v>406846000</v>
      </c>
      <c r="G132" s="15">
        <v>0</v>
      </c>
      <c r="H132" s="15">
        <v>2000000</v>
      </c>
      <c r="I132" s="15">
        <v>2472061000</v>
      </c>
    </row>
    <row r="133" spans="1:9" x14ac:dyDescent="0.25">
      <c r="A133">
        <v>2019</v>
      </c>
      <c r="B133" t="s">
        <v>38</v>
      </c>
      <c r="C133" t="s">
        <v>820</v>
      </c>
      <c r="D133" t="s">
        <v>822</v>
      </c>
      <c r="E133" s="15">
        <v>382916000</v>
      </c>
      <c r="F133" s="15">
        <v>423136000</v>
      </c>
      <c r="G133" s="15">
        <v>0</v>
      </c>
      <c r="H133" s="15">
        <v>0</v>
      </c>
      <c r="I133" s="15">
        <v>806052000</v>
      </c>
    </row>
    <row r="134" spans="1:9" x14ac:dyDescent="0.25">
      <c r="A134">
        <v>2019</v>
      </c>
      <c r="B134" t="s">
        <v>38</v>
      </c>
      <c r="C134" t="s">
        <v>820</v>
      </c>
      <c r="D134" t="s">
        <v>823</v>
      </c>
      <c r="E134" s="15">
        <v>608327000</v>
      </c>
      <c r="F134" s="15">
        <v>1224289000</v>
      </c>
      <c r="G134" s="15">
        <v>0</v>
      </c>
      <c r="H134" s="15">
        <v>107256000</v>
      </c>
      <c r="I134" s="15">
        <v>1939872000</v>
      </c>
    </row>
    <row r="135" spans="1:9" x14ac:dyDescent="0.25">
      <c r="A135">
        <v>2018</v>
      </c>
      <c r="B135" t="s">
        <v>38</v>
      </c>
      <c r="C135" t="s">
        <v>820</v>
      </c>
      <c r="D135" t="s">
        <v>403</v>
      </c>
      <c r="E135" s="15">
        <v>496412000</v>
      </c>
      <c r="F135" s="15">
        <v>1103172000</v>
      </c>
      <c r="G135" s="15">
        <v>0</v>
      </c>
      <c r="H135" s="15">
        <v>0</v>
      </c>
      <c r="I135" s="15">
        <v>1599584000</v>
      </c>
    </row>
    <row r="136" spans="1:9" x14ac:dyDescent="0.25">
      <c r="A136">
        <v>2018</v>
      </c>
      <c r="B136" t="s">
        <v>38</v>
      </c>
      <c r="C136" t="s">
        <v>820</v>
      </c>
      <c r="D136" t="s">
        <v>404</v>
      </c>
      <c r="E136" s="15">
        <v>454300000</v>
      </c>
      <c r="F136" s="15">
        <v>239178000</v>
      </c>
      <c r="G136" s="15">
        <v>0</v>
      </c>
      <c r="H136" s="15">
        <v>0</v>
      </c>
      <c r="I136" s="15">
        <v>693478000</v>
      </c>
    </row>
    <row r="137" spans="1:9" x14ac:dyDescent="0.25">
      <c r="A137">
        <v>2018</v>
      </c>
      <c r="B137" t="s">
        <v>38</v>
      </c>
      <c r="C137" t="s">
        <v>820</v>
      </c>
      <c r="D137" t="s">
        <v>821</v>
      </c>
      <c r="E137" s="15">
        <v>1971885000</v>
      </c>
      <c r="F137" s="15">
        <v>494399000</v>
      </c>
      <c r="G137" s="15">
        <v>0</v>
      </c>
      <c r="H137" s="15">
        <v>0</v>
      </c>
      <c r="I137" s="15">
        <v>2466284000</v>
      </c>
    </row>
    <row r="138" spans="1:9" x14ac:dyDescent="0.25">
      <c r="A138">
        <v>2018</v>
      </c>
      <c r="B138" t="s">
        <v>38</v>
      </c>
      <c r="C138" t="s">
        <v>820</v>
      </c>
      <c r="D138" t="s">
        <v>822</v>
      </c>
      <c r="E138" s="15">
        <v>348899000</v>
      </c>
      <c r="F138" s="15">
        <v>586873000</v>
      </c>
      <c r="G138" s="15">
        <v>0</v>
      </c>
      <c r="H138" s="15">
        <v>0</v>
      </c>
      <c r="I138" s="15">
        <v>935772000</v>
      </c>
    </row>
    <row r="139" spans="1:9" x14ac:dyDescent="0.25">
      <c r="A139">
        <v>2018</v>
      </c>
      <c r="B139" t="s">
        <v>38</v>
      </c>
      <c r="C139" t="s">
        <v>820</v>
      </c>
      <c r="D139" t="s">
        <v>823</v>
      </c>
      <c r="E139" s="15">
        <v>634787000</v>
      </c>
      <c r="F139" s="15">
        <v>1958299000</v>
      </c>
      <c r="G139" s="15">
        <v>0</v>
      </c>
      <c r="H139" s="15">
        <v>1245226000</v>
      </c>
      <c r="I139" s="15">
        <v>3838312000</v>
      </c>
    </row>
    <row r="140" spans="1:9" x14ac:dyDescent="0.25">
      <c r="A140">
        <v>2022</v>
      </c>
      <c r="B140" t="s">
        <v>39</v>
      </c>
      <c r="C140" t="s">
        <v>221</v>
      </c>
      <c r="D140" t="s">
        <v>403</v>
      </c>
      <c r="E140" s="15">
        <v>920632000</v>
      </c>
      <c r="F140" s="15">
        <v>463677000</v>
      </c>
      <c r="G140" s="15">
        <v>0</v>
      </c>
      <c r="H140" s="15">
        <v>0</v>
      </c>
      <c r="I140" s="15">
        <v>1384309000</v>
      </c>
    </row>
    <row r="141" spans="1:9" x14ac:dyDescent="0.25">
      <c r="A141">
        <v>2022</v>
      </c>
      <c r="B141" t="s">
        <v>39</v>
      </c>
      <c r="C141" t="s">
        <v>221</v>
      </c>
      <c r="D141" t="s">
        <v>404</v>
      </c>
      <c r="E141" s="15">
        <v>1064703000</v>
      </c>
      <c r="F141" s="15">
        <v>3173416000</v>
      </c>
      <c r="G141" s="15">
        <v>0</v>
      </c>
      <c r="H141" s="15">
        <v>189681000</v>
      </c>
      <c r="I141" s="15">
        <v>4427800000</v>
      </c>
    </row>
    <row r="142" spans="1:9" x14ac:dyDescent="0.25">
      <c r="A142">
        <v>2022</v>
      </c>
      <c r="B142" t="s">
        <v>39</v>
      </c>
      <c r="C142" t="s">
        <v>221</v>
      </c>
      <c r="D142" t="s">
        <v>659</v>
      </c>
      <c r="E142" s="15">
        <v>1285633000</v>
      </c>
      <c r="F142" s="15">
        <v>17390737000</v>
      </c>
      <c r="G142" s="15">
        <v>0</v>
      </c>
      <c r="H142" s="15">
        <v>951699000</v>
      </c>
      <c r="I142" s="15">
        <v>19628069000</v>
      </c>
    </row>
    <row r="143" spans="1:9" x14ac:dyDescent="0.25">
      <c r="A143">
        <v>2022</v>
      </c>
      <c r="B143" t="s">
        <v>39</v>
      </c>
      <c r="C143" t="s">
        <v>221</v>
      </c>
      <c r="D143" t="s">
        <v>660</v>
      </c>
      <c r="E143" s="15">
        <v>19096000</v>
      </c>
      <c r="F143" s="15">
        <v>3478714000</v>
      </c>
      <c r="G143" s="15">
        <v>0</v>
      </c>
      <c r="H143" s="15">
        <v>11427789000</v>
      </c>
      <c r="I143" s="15">
        <v>14925599000</v>
      </c>
    </row>
    <row r="144" spans="1:9" x14ac:dyDescent="0.25">
      <c r="A144">
        <v>2022</v>
      </c>
      <c r="B144" t="s">
        <v>39</v>
      </c>
      <c r="C144" t="s">
        <v>221</v>
      </c>
      <c r="D144" t="s">
        <v>661</v>
      </c>
      <c r="E144" s="15">
        <v>47150000</v>
      </c>
      <c r="F144" s="15">
        <v>24495000</v>
      </c>
      <c r="G144" s="15">
        <v>0</v>
      </c>
      <c r="H144" s="15">
        <v>2650000</v>
      </c>
      <c r="I144" s="15">
        <v>74295000</v>
      </c>
    </row>
    <row r="145" spans="1:9" x14ac:dyDescent="0.25">
      <c r="A145">
        <v>2022</v>
      </c>
      <c r="B145" t="s">
        <v>39</v>
      </c>
      <c r="C145" t="s">
        <v>221</v>
      </c>
      <c r="D145" t="s">
        <v>662</v>
      </c>
      <c r="E145" s="15">
        <v>556241000</v>
      </c>
      <c r="F145" s="15">
        <v>616080000</v>
      </c>
      <c r="G145" s="15">
        <v>0</v>
      </c>
      <c r="H145" s="15">
        <v>79313000</v>
      </c>
      <c r="I145" s="15">
        <v>1251634000</v>
      </c>
    </row>
    <row r="146" spans="1:9" x14ac:dyDescent="0.25">
      <c r="A146">
        <v>2022</v>
      </c>
      <c r="B146" t="s">
        <v>39</v>
      </c>
      <c r="C146" t="s">
        <v>221</v>
      </c>
      <c r="D146" t="s">
        <v>663</v>
      </c>
      <c r="E146" s="15">
        <v>17499000</v>
      </c>
      <c r="F146" s="15">
        <v>7311599000</v>
      </c>
      <c r="G146" s="15">
        <v>0</v>
      </c>
      <c r="H146" s="15">
        <v>9778658000</v>
      </c>
      <c r="I146" s="15">
        <v>17107756000</v>
      </c>
    </row>
    <row r="147" spans="1:9" x14ac:dyDescent="0.25">
      <c r="A147">
        <v>2022</v>
      </c>
      <c r="B147" t="s">
        <v>39</v>
      </c>
      <c r="C147" t="s">
        <v>222</v>
      </c>
      <c r="D147" t="s">
        <v>403</v>
      </c>
      <c r="E147" s="15">
        <v>13988000</v>
      </c>
      <c r="F147" s="15">
        <v>16118000</v>
      </c>
      <c r="G147" s="15">
        <v>11000</v>
      </c>
      <c r="H147" s="15">
        <v>0</v>
      </c>
      <c r="I147" s="15">
        <v>30117000</v>
      </c>
    </row>
    <row r="148" spans="1:9" x14ac:dyDescent="0.25">
      <c r="A148">
        <v>2022</v>
      </c>
      <c r="B148" t="s">
        <v>39</v>
      </c>
      <c r="C148" t="s">
        <v>222</v>
      </c>
      <c r="D148" t="s">
        <v>664</v>
      </c>
      <c r="E148" s="15">
        <v>27142000</v>
      </c>
      <c r="F148" s="15">
        <v>23232000</v>
      </c>
      <c r="G148" s="15">
        <v>0</v>
      </c>
      <c r="H148" s="15">
        <v>2519652000</v>
      </c>
      <c r="I148" s="15">
        <v>2570026000</v>
      </c>
    </row>
    <row r="149" spans="1:9" x14ac:dyDescent="0.25">
      <c r="A149">
        <v>2022</v>
      </c>
      <c r="B149" t="s">
        <v>39</v>
      </c>
      <c r="C149" t="s">
        <v>223</v>
      </c>
      <c r="D149" t="s">
        <v>403</v>
      </c>
      <c r="E149" s="15">
        <v>195942000</v>
      </c>
      <c r="F149" s="15">
        <v>318962000</v>
      </c>
      <c r="G149" s="15">
        <v>44000</v>
      </c>
      <c r="H149" s="15">
        <v>0</v>
      </c>
      <c r="I149" s="15">
        <v>514948000</v>
      </c>
    </row>
    <row r="150" spans="1:9" x14ac:dyDescent="0.25">
      <c r="A150">
        <v>2022</v>
      </c>
      <c r="B150" t="s">
        <v>39</v>
      </c>
      <c r="C150" t="s">
        <v>223</v>
      </c>
      <c r="D150" t="s">
        <v>404</v>
      </c>
      <c r="E150" s="15">
        <v>14906000</v>
      </c>
      <c r="F150" s="15">
        <v>292575000</v>
      </c>
      <c r="G150" s="15">
        <v>0</v>
      </c>
      <c r="H150" s="15">
        <v>75000000</v>
      </c>
      <c r="I150" s="15">
        <v>382481000</v>
      </c>
    </row>
    <row r="151" spans="1:9" x14ac:dyDescent="0.25">
      <c r="A151">
        <v>2022</v>
      </c>
      <c r="B151" t="s">
        <v>39</v>
      </c>
      <c r="C151" t="s">
        <v>223</v>
      </c>
      <c r="D151" t="s">
        <v>665</v>
      </c>
      <c r="E151" s="15">
        <v>213491000</v>
      </c>
      <c r="F151" s="15">
        <v>736747000</v>
      </c>
      <c r="G151" s="15">
        <v>0</v>
      </c>
      <c r="H151" s="15">
        <v>304982000</v>
      </c>
      <c r="I151" s="15">
        <v>1255220000</v>
      </c>
    </row>
    <row r="152" spans="1:9" x14ac:dyDescent="0.25">
      <c r="A152">
        <v>2022</v>
      </c>
      <c r="B152" t="s">
        <v>39</v>
      </c>
      <c r="C152" t="s">
        <v>223</v>
      </c>
      <c r="D152" t="s">
        <v>666</v>
      </c>
      <c r="E152" s="15">
        <v>363297000</v>
      </c>
      <c r="F152" s="15">
        <v>1260593000</v>
      </c>
      <c r="G152" s="15">
        <v>0</v>
      </c>
      <c r="H152" s="15">
        <v>205812000</v>
      </c>
      <c r="I152" s="15">
        <v>1829702000</v>
      </c>
    </row>
    <row r="153" spans="1:9" x14ac:dyDescent="0.25">
      <c r="A153">
        <v>2022</v>
      </c>
      <c r="B153" t="s">
        <v>39</v>
      </c>
      <c r="C153" t="s">
        <v>223</v>
      </c>
      <c r="D153" t="s">
        <v>667</v>
      </c>
      <c r="E153" s="15">
        <v>42132000</v>
      </c>
      <c r="F153" s="15">
        <v>518538000</v>
      </c>
      <c r="G153" s="15">
        <v>0</v>
      </c>
      <c r="H153" s="15">
        <v>0</v>
      </c>
      <c r="I153" s="15">
        <v>560670000</v>
      </c>
    </row>
    <row r="154" spans="1:9" x14ac:dyDescent="0.25">
      <c r="A154">
        <v>2022</v>
      </c>
      <c r="B154" t="s">
        <v>39</v>
      </c>
      <c r="C154" t="s">
        <v>223</v>
      </c>
      <c r="D154" t="s">
        <v>668</v>
      </c>
      <c r="E154" s="15">
        <v>0</v>
      </c>
      <c r="F154" s="15">
        <v>24257000</v>
      </c>
      <c r="G154" s="15">
        <v>0</v>
      </c>
      <c r="H154" s="15">
        <v>0</v>
      </c>
      <c r="I154" s="15">
        <v>24257000</v>
      </c>
    </row>
    <row r="155" spans="1:9" x14ac:dyDescent="0.25">
      <c r="A155">
        <v>2022</v>
      </c>
      <c r="B155" t="s">
        <v>39</v>
      </c>
      <c r="C155" t="s">
        <v>228</v>
      </c>
      <c r="D155" t="s">
        <v>403</v>
      </c>
      <c r="E155" s="15">
        <v>22232000</v>
      </c>
      <c r="F155" s="15">
        <v>22954000</v>
      </c>
      <c r="G155" s="15">
        <v>0</v>
      </c>
      <c r="H155" s="15">
        <v>3325000</v>
      </c>
      <c r="I155" s="15">
        <v>48511000</v>
      </c>
    </row>
    <row r="156" spans="1:9" x14ac:dyDescent="0.25">
      <c r="A156">
        <v>2022</v>
      </c>
      <c r="B156" t="s">
        <v>39</v>
      </c>
      <c r="C156" t="s">
        <v>228</v>
      </c>
      <c r="D156" t="s">
        <v>669</v>
      </c>
      <c r="E156" s="15">
        <v>66886000</v>
      </c>
      <c r="F156" s="15">
        <v>32969000</v>
      </c>
      <c r="G156" s="15">
        <v>0</v>
      </c>
      <c r="H156" s="15">
        <v>0</v>
      </c>
      <c r="I156" s="15">
        <v>99855000</v>
      </c>
    </row>
    <row r="157" spans="1:9" x14ac:dyDescent="0.25">
      <c r="A157">
        <v>2022</v>
      </c>
      <c r="B157" t="s">
        <v>39</v>
      </c>
      <c r="C157" t="s">
        <v>670</v>
      </c>
      <c r="D157" t="s">
        <v>403</v>
      </c>
      <c r="E157" s="15">
        <v>4502000</v>
      </c>
      <c r="F157" s="15">
        <v>40444000</v>
      </c>
      <c r="G157" s="15">
        <v>0</v>
      </c>
      <c r="H157" s="15">
        <v>6850000</v>
      </c>
      <c r="I157" s="15">
        <v>51796000</v>
      </c>
    </row>
    <row r="158" spans="1:9" x14ac:dyDescent="0.25">
      <c r="A158">
        <v>2022</v>
      </c>
      <c r="B158" t="s">
        <v>39</v>
      </c>
      <c r="C158" t="s">
        <v>670</v>
      </c>
      <c r="D158" t="s">
        <v>404</v>
      </c>
      <c r="E158" s="15">
        <v>8604000</v>
      </c>
      <c r="F158" s="15">
        <v>7522000</v>
      </c>
      <c r="G158" s="15">
        <v>0</v>
      </c>
      <c r="H158" s="15">
        <v>18950000</v>
      </c>
      <c r="I158" s="15">
        <v>35076000</v>
      </c>
    </row>
    <row r="159" spans="1:9" x14ac:dyDescent="0.25">
      <c r="A159">
        <v>2022</v>
      </c>
      <c r="B159" t="s">
        <v>39</v>
      </c>
      <c r="C159" t="s">
        <v>670</v>
      </c>
      <c r="D159" t="s">
        <v>671</v>
      </c>
      <c r="E159" s="15">
        <v>52268000</v>
      </c>
      <c r="F159" s="15">
        <v>206073000</v>
      </c>
      <c r="G159" s="15">
        <v>0</v>
      </c>
      <c r="H159" s="15">
        <v>0</v>
      </c>
      <c r="I159" s="15">
        <v>258341000</v>
      </c>
    </row>
    <row r="160" spans="1:9" x14ac:dyDescent="0.25">
      <c r="A160">
        <v>2022</v>
      </c>
      <c r="B160" t="s">
        <v>39</v>
      </c>
      <c r="C160" t="s">
        <v>224</v>
      </c>
      <c r="D160" t="s">
        <v>403</v>
      </c>
      <c r="E160" s="15">
        <v>35125000</v>
      </c>
      <c r="F160" s="15">
        <v>39663000</v>
      </c>
      <c r="G160" s="15">
        <v>0</v>
      </c>
      <c r="H160" s="15">
        <v>0</v>
      </c>
      <c r="I160" s="15">
        <v>74788000</v>
      </c>
    </row>
    <row r="161" spans="1:9" x14ac:dyDescent="0.25">
      <c r="A161">
        <v>2022</v>
      </c>
      <c r="B161" t="s">
        <v>39</v>
      </c>
      <c r="C161" t="s">
        <v>224</v>
      </c>
      <c r="D161" t="s">
        <v>672</v>
      </c>
      <c r="E161" s="15">
        <v>174805000</v>
      </c>
      <c r="F161" s="15">
        <v>132767000</v>
      </c>
      <c r="G161" s="15">
        <v>0</v>
      </c>
      <c r="H161" s="15">
        <v>0</v>
      </c>
      <c r="I161" s="15">
        <v>307572000</v>
      </c>
    </row>
    <row r="162" spans="1:9" x14ac:dyDescent="0.25">
      <c r="A162">
        <v>2022</v>
      </c>
      <c r="B162" t="s">
        <v>39</v>
      </c>
      <c r="C162" t="s">
        <v>224</v>
      </c>
      <c r="D162" t="s">
        <v>673</v>
      </c>
      <c r="E162" s="15">
        <v>0</v>
      </c>
      <c r="F162" s="15">
        <v>53189000</v>
      </c>
      <c r="G162" s="15">
        <v>0</v>
      </c>
      <c r="H162" s="15">
        <v>0</v>
      </c>
      <c r="I162" s="15">
        <v>53189000</v>
      </c>
    </row>
    <row r="163" spans="1:9" x14ac:dyDescent="0.25">
      <c r="A163">
        <v>2022</v>
      </c>
      <c r="B163" t="s">
        <v>39</v>
      </c>
      <c r="C163" t="s">
        <v>225</v>
      </c>
      <c r="D163" t="s">
        <v>403</v>
      </c>
      <c r="E163" s="15">
        <v>30760000</v>
      </c>
      <c r="F163" s="15">
        <v>25213000</v>
      </c>
      <c r="G163" s="15">
        <v>50000</v>
      </c>
      <c r="H163" s="15">
        <v>0</v>
      </c>
      <c r="I163" s="15">
        <v>56023000</v>
      </c>
    </row>
    <row r="164" spans="1:9" x14ac:dyDescent="0.25">
      <c r="A164">
        <v>2022</v>
      </c>
      <c r="B164" t="s">
        <v>39</v>
      </c>
      <c r="C164" t="s">
        <v>225</v>
      </c>
      <c r="D164" t="s">
        <v>674</v>
      </c>
      <c r="E164" s="15">
        <v>96681000</v>
      </c>
      <c r="F164" s="15">
        <v>353727000</v>
      </c>
      <c r="G164" s="15">
        <v>0</v>
      </c>
      <c r="H164" s="15">
        <v>230002000</v>
      </c>
      <c r="I164" s="15">
        <v>680410000</v>
      </c>
    </row>
    <row r="165" spans="1:9" x14ac:dyDescent="0.25">
      <c r="A165">
        <v>2022</v>
      </c>
      <c r="B165" t="s">
        <v>39</v>
      </c>
      <c r="C165" t="s">
        <v>226</v>
      </c>
      <c r="D165" t="s">
        <v>403</v>
      </c>
      <c r="E165" s="15">
        <v>25537000</v>
      </c>
      <c r="F165" s="15">
        <v>36326000</v>
      </c>
      <c r="G165" s="15">
        <v>20000</v>
      </c>
      <c r="H165" s="15">
        <v>0</v>
      </c>
      <c r="I165" s="15">
        <v>61883000</v>
      </c>
    </row>
    <row r="166" spans="1:9" x14ac:dyDescent="0.25">
      <c r="A166">
        <v>2022</v>
      </c>
      <c r="B166" t="s">
        <v>39</v>
      </c>
      <c r="C166" t="s">
        <v>226</v>
      </c>
      <c r="D166" t="s">
        <v>675</v>
      </c>
      <c r="E166" s="15">
        <v>104282000</v>
      </c>
      <c r="F166" s="15">
        <v>182258000</v>
      </c>
      <c r="G166" s="15">
        <v>0</v>
      </c>
      <c r="H166" s="15">
        <v>37465000</v>
      </c>
      <c r="I166" s="15">
        <v>324005000</v>
      </c>
    </row>
    <row r="167" spans="1:9" x14ac:dyDescent="0.25">
      <c r="A167">
        <v>2022</v>
      </c>
      <c r="B167" t="s">
        <v>39</v>
      </c>
      <c r="C167" t="s">
        <v>227</v>
      </c>
      <c r="D167" t="s">
        <v>403</v>
      </c>
      <c r="E167" s="15">
        <v>17581000</v>
      </c>
      <c r="F167" s="15">
        <v>16730000</v>
      </c>
      <c r="G167" s="15">
        <v>15000</v>
      </c>
      <c r="H167" s="15">
        <v>4800000</v>
      </c>
      <c r="I167" s="15">
        <v>39126000</v>
      </c>
    </row>
    <row r="168" spans="1:9" x14ac:dyDescent="0.25">
      <c r="A168">
        <v>2022</v>
      </c>
      <c r="B168" t="s">
        <v>39</v>
      </c>
      <c r="C168" t="s">
        <v>227</v>
      </c>
      <c r="D168" t="s">
        <v>676</v>
      </c>
      <c r="E168" s="15">
        <v>39819000</v>
      </c>
      <c r="F168" s="15">
        <v>124165000</v>
      </c>
      <c r="G168" s="15">
        <v>0</v>
      </c>
      <c r="H168" s="15">
        <v>0</v>
      </c>
      <c r="I168" s="15">
        <v>163984000</v>
      </c>
    </row>
    <row r="169" spans="1:9" x14ac:dyDescent="0.25">
      <c r="A169">
        <v>2022</v>
      </c>
      <c r="B169" t="s">
        <v>39</v>
      </c>
      <c r="C169" t="s">
        <v>229</v>
      </c>
      <c r="D169" t="s">
        <v>403</v>
      </c>
      <c r="E169" s="15">
        <v>48692000</v>
      </c>
      <c r="F169" s="15">
        <v>29551000</v>
      </c>
      <c r="G169" s="15">
        <v>50000</v>
      </c>
      <c r="H169" s="15">
        <v>0</v>
      </c>
      <c r="I169" s="15">
        <v>78293000</v>
      </c>
    </row>
    <row r="170" spans="1:9" x14ac:dyDescent="0.25">
      <c r="A170">
        <v>2022</v>
      </c>
      <c r="B170" t="s">
        <v>39</v>
      </c>
      <c r="C170" t="s">
        <v>229</v>
      </c>
      <c r="D170" t="s">
        <v>404</v>
      </c>
      <c r="E170" s="15">
        <v>9734000</v>
      </c>
      <c r="F170" s="15">
        <v>4519000</v>
      </c>
      <c r="G170" s="15">
        <v>0</v>
      </c>
      <c r="H170" s="15">
        <v>0</v>
      </c>
      <c r="I170" s="15">
        <v>14253000</v>
      </c>
    </row>
    <row r="171" spans="1:9" x14ac:dyDescent="0.25">
      <c r="A171">
        <v>2022</v>
      </c>
      <c r="B171" t="s">
        <v>39</v>
      </c>
      <c r="C171" t="s">
        <v>229</v>
      </c>
      <c r="D171" t="s">
        <v>677</v>
      </c>
      <c r="E171" s="15">
        <v>79391000</v>
      </c>
      <c r="F171" s="15">
        <v>84591000</v>
      </c>
      <c r="G171" s="15">
        <v>0</v>
      </c>
      <c r="H171" s="15">
        <v>43000000</v>
      </c>
      <c r="I171" s="15">
        <v>206982000</v>
      </c>
    </row>
    <row r="172" spans="1:9" x14ac:dyDescent="0.25">
      <c r="A172">
        <v>2022</v>
      </c>
      <c r="B172" t="s">
        <v>39</v>
      </c>
      <c r="C172" t="s">
        <v>229</v>
      </c>
      <c r="D172" t="s">
        <v>678</v>
      </c>
      <c r="E172" s="15">
        <v>44236000</v>
      </c>
      <c r="F172" s="15">
        <v>9616000</v>
      </c>
      <c r="G172" s="15">
        <v>0</v>
      </c>
      <c r="H172" s="15">
        <v>0</v>
      </c>
      <c r="I172" s="15">
        <v>53852000</v>
      </c>
    </row>
    <row r="173" spans="1:9" x14ac:dyDescent="0.25">
      <c r="A173">
        <v>2021</v>
      </c>
      <c r="B173" t="s">
        <v>39</v>
      </c>
      <c r="C173" t="s">
        <v>221</v>
      </c>
      <c r="D173" t="s">
        <v>403</v>
      </c>
      <c r="E173" s="15">
        <v>843371000</v>
      </c>
      <c r="F173" s="15">
        <v>462704000</v>
      </c>
      <c r="G173" s="15">
        <v>973000</v>
      </c>
      <c r="H173" s="15">
        <v>47075000</v>
      </c>
      <c r="I173" s="15">
        <v>1354123000</v>
      </c>
    </row>
    <row r="174" spans="1:9" x14ac:dyDescent="0.25">
      <c r="A174">
        <v>2021</v>
      </c>
      <c r="B174" t="s">
        <v>39</v>
      </c>
      <c r="C174" t="s">
        <v>221</v>
      </c>
      <c r="D174" t="s">
        <v>404</v>
      </c>
      <c r="E174" s="15">
        <v>817473000</v>
      </c>
      <c r="F174" s="15">
        <v>3302453000</v>
      </c>
      <c r="G174" s="15">
        <v>217000</v>
      </c>
      <c r="H174" s="15">
        <v>66684000</v>
      </c>
      <c r="I174" s="15">
        <v>4186827000</v>
      </c>
    </row>
    <row r="175" spans="1:9" x14ac:dyDescent="0.25">
      <c r="A175">
        <v>2021</v>
      </c>
      <c r="B175" t="s">
        <v>39</v>
      </c>
      <c r="C175" t="s">
        <v>221</v>
      </c>
      <c r="D175" t="s">
        <v>659</v>
      </c>
      <c r="E175" s="15">
        <v>1362076000</v>
      </c>
      <c r="F175" s="15">
        <v>17980753000</v>
      </c>
      <c r="G175" s="15">
        <v>0</v>
      </c>
      <c r="H175" s="15">
        <v>709954000</v>
      </c>
      <c r="I175" s="15">
        <v>20052783000</v>
      </c>
    </row>
    <row r="176" spans="1:9" x14ac:dyDescent="0.25">
      <c r="A176">
        <v>2021</v>
      </c>
      <c r="B176" t="s">
        <v>39</v>
      </c>
      <c r="C176" t="s">
        <v>221</v>
      </c>
      <c r="D176" t="s">
        <v>660</v>
      </c>
      <c r="E176" s="15">
        <v>17968000</v>
      </c>
      <c r="F176" s="15">
        <v>434162000</v>
      </c>
      <c r="G176" s="15">
        <v>0</v>
      </c>
      <c r="H176" s="15">
        <v>14940532000</v>
      </c>
      <c r="I176" s="15">
        <v>15392662000</v>
      </c>
    </row>
    <row r="177" spans="1:9" x14ac:dyDescent="0.25">
      <c r="A177">
        <v>2021</v>
      </c>
      <c r="B177" t="s">
        <v>39</v>
      </c>
      <c r="C177" t="s">
        <v>221</v>
      </c>
      <c r="D177" t="s">
        <v>661</v>
      </c>
      <c r="E177" s="15">
        <v>52542000</v>
      </c>
      <c r="F177" s="15">
        <v>24495000</v>
      </c>
      <c r="G177" s="15">
        <v>0</v>
      </c>
      <c r="H177" s="15">
        <v>0</v>
      </c>
      <c r="I177" s="15">
        <v>77037000</v>
      </c>
    </row>
    <row r="178" spans="1:9" x14ac:dyDescent="0.25">
      <c r="A178">
        <v>2021</v>
      </c>
      <c r="B178" t="s">
        <v>39</v>
      </c>
      <c r="C178" t="s">
        <v>221</v>
      </c>
      <c r="D178" t="s">
        <v>662</v>
      </c>
      <c r="E178" s="15">
        <v>543014000</v>
      </c>
      <c r="F178" s="15">
        <v>616080000</v>
      </c>
      <c r="G178" s="15">
        <v>0</v>
      </c>
      <c r="H178" s="15">
        <v>79313000</v>
      </c>
      <c r="I178" s="15">
        <v>1238407000</v>
      </c>
    </row>
    <row r="179" spans="1:9" x14ac:dyDescent="0.25">
      <c r="A179">
        <v>2021</v>
      </c>
      <c r="B179" t="s">
        <v>39</v>
      </c>
      <c r="C179" t="s">
        <v>221</v>
      </c>
      <c r="D179" t="s">
        <v>663</v>
      </c>
      <c r="E179" s="15">
        <v>17499000</v>
      </c>
      <c r="F179" s="15">
        <v>8794600000</v>
      </c>
      <c r="G179" s="15">
        <v>0</v>
      </c>
      <c r="H179" s="15">
        <v>7546211000</v>
      </c>
      <c r="I179" s="15">
        <v>16358310000</v>
      </c>
    </row>
    <row r="180" spans="1:9" x14ac:dyDescent="0.25">
      <c r="A180">
        <v>2021</v>
      </c>
      <c r="B180" t="s">
        <v>39</v>
      </c>
      <c r="C180" t="s">
        <v>222</v>
      </c>
      <c r="D180" t="s">
        <v>403</v>
      </c>
      <c r="E180" s="15">
        <v>12134000</v>
      </c>
      <c r="F180" s="15">
        <v>16118000</v>
      </c>
      <c r="G180" s="15">
        <v>11000</v>
      </c>
      <c r="H180" s="15">
        <v>0</v>
      </c>
      <c r="I180" s="15">
        <v>28263000</v>
      </c>
    </row>
    <row r="181" spans="1:9" x14ac:dyDescent="0.25">
      <c r="A181">
        <v>2021</v>
      </c>
      <c r="B181" t="s">
        <v>39</v>
      </c>
      <c r="C181" t="s">
        <v>222</v>
      </c>
      <c r="D181" t="s">
        <v>664</v>
      </c>
      <c r="E181" s="15">
        <v>26285000</v>
      </c>
      <c r="F181" s="15">
        <v>22829000</v>
      </c>
      <c r="G181" s="15">
        <v>0</v>
      </c>
      <c r="H181" s="15">
        <v>2717050000</v>
      </c>
      <c r="I181" s="15">
        <v>2766164000</v>
      </c>
    </row>
    <row r="182" spans="1:9" x14ac:dyDescent="0.25">
      <c r="A182">
        <v>2021</v>
      </c>
      <c r="B182" t="s">
        <v>39</v>
      </c>
      <c r="C182" t="s">
        <v>223</v>
      </c>
      <c r="D182" t="s">
        <v>403</v>
      </c>
      <c r="E182" s="15">
        <v>197892000</v>
      </c>
      <c r="F182" s="15">
        <v>328962000</v>
      </c>
      <c r="G182" s="15">
        <v>44000</v>
      </c>
      <c r="H182" s="15">
        <v>0</v>
      </c>
      <c r="I182" s="15">
        <v>526898000</v>
      </c>
    </row>
    <row r="183" spans="1:9" x14ac:dyDescent="0.25">
      <c r="A183">
        <v>2021</v>
      </c>
      <c r="B183" t="s">
        <v>39</v>
      </c>
      <c r="C183" t="s">
        <v>223</v>
      </c>
      <c r="D183" t="s">
        <v>404</v>
      </c>
      <c r="E183" s="15">
        <v>13475000</v>
      </c>
      <c r="F183" s="15">
        <v>191861000</v>
      </c>
      <c r="G183" s="15">
        <v>0</v>
      </c>
      <c r="H183" s="15">
        <v>63901000</v>
      </c>
      <c r="I183" s="15">
        <v>269237000</v>
      </c>
    </row>
    <row r="184" spans="1:9" x14ac:dyDescent="0.25">
      <c r="A184">
        <v>2021</v>
      </c>
      <c r="B184" t="s">
        <v>39</v>
      </c>
      <c r="C184" t="s">
        <v>223</v>
      </c>
      <c r="D184" t="s">
        <v>665</v>
      </c>
      <c r="E184" s="15">
        <v>209362000</v>
      </c>
      <c r="F184" s="15">
        <v>959153000</v>
      </c>
      <c r="G184" s="15">
        <v>0</v>
      </c>
      <c r="H184" s="15">
        <v>742846000</v>
      </c>
      <c r="I184" s="15">
        <v>1911361000</v>
      </c>
    </row>
    <row r="185" spans="1:9" x14ac:dyDescent="0.25">
      <c r="A185">
        <v>2021</v>
      </c>
      <c r="B185" t="s">
        <v>39</v>
      </c>
      <c r="C185" t="s">
        <v>223</v>
      </c>
      <c r="D185" t="s">
        <v>666</v>
      </c>
      <c r="E185" s="15">
        <v>345787000</v>
      </c>
      <c r="F185" s="15">
        <v>997319000</v>
      </c>
      <c r="G185" s="15">
        <v>0</v>
      </c>
      <c r="H185" s="15">
        <v>202913000</v>
      </c>
      <c r="I185" s="15">
        <v>1546019000</v>
      </c>
    </row>
    <row r="186" spans="1:9" x14ac:dyDescent="0.25">
      <c r="A186">
        <v>2021</v>
      </c>
      <c r="B186" t="s">
        <v>39</v>
      </c>
      <c r="C186" t="s">
        <v>223</v>
      </c>
      <c r="D186" t="s">
        <v>667</v>
      </c>
      <c r="E186" s="15">
        <v>37377000</v>
      </c>
      <c r="F186" s="15">
        <v>428701000</v>
      </c>
      <c r="G186" s="15">
        <v>0</v>
      </c>
      <c r="H186" s="15">
        <v>0</v>
      </c>
      <c r="I186" s="15">
        <v>466078000</v>
      </c>
    </row>
    <row r="187" spans="1:9" x14ac:dyDescent="0.25">
      <c r="A187">
        <v>2021</v>
      </c>
      <c r="B187" t="s">
        <v>39</v>
      </c>
      <c r="C187" t="s">
        <v>223</v>
      </c>
      <c r="D187" t="s">
        <v>668</v>
      </c>
      <c r="E187" s="15">
        <v>0</v>
      </c>
      <c r="F187" s="15">
        <v>17395000</v>
      </c>
      <c r="G187" s="15">
        <v>0</v>
      </c>
      <c r="H187" s="15">
        <v>0</v>
      </c>
      <c r="I187" s="15">
        <v>17395000</v>
      </c>
    </row>
    <row r="188" spans="1:9" x14ac:dyDescent="0.25">
      <c r="A188">
        <v>2021</v>
      </c>
      <c r="B188" t="s">
        <v>39</v>
      </c>
      <c r="C188" t="s">
        <v>228</v>
      </c>
      <c r="D188" t="s">
        <v>403</v>
      </c>
      <c r="E188" s="15">
        <v>34159000</v>
      </c>
      <c r="F188" s="15">
        <v>18834000</v>
      </c>
      <c r="G188" s="15">
        <v>0</v>
      </c>
      <c r="H188" s="15">
        <v>0</v>
      </c>
      <c r="I188" s="15">
        <v>52993000</v>
      </c>
    </row>
    <row r="189" spans="1:9" x14ac:dyDescent="0.25">
      <c r="A189">
        <v>2021</v>
      </c>
      <c r="B189" t="s">
        <v>39</v>
      </c>
      <c r="C189" t="s">
        <v>228</v>
      </c>
      <c r="D189" t="s">
        <v>669</v>
      </c>
      <c r="E189" s="15">
        <v>61432000</v>
      </c>
      <c r="F189" s="15">
        <v>32969000</v>
      </c>
      <c r="G189" s="15">
        <v>0</v>
      </c>
      <c r="H189" s="15">
        <v>0</v>
      </c>
      <c r="I189" s="15">
        <v>94401000</v>
      </c>
    </row>
    <row r="190" spans="1:9" x14ac:dyDescent="0.25">
      <c r="A190">
        <v>2021</v>
      </c>
      <c r="B190" t="s">
        <v>39</v>
      </c>
      <c r="C190" t="s">
        <v>670</v>
      </c>
      <c r="D190" t="s">
        <v>403</v>
      </c>
      <c r="E190" s="15">
        <v>1481000</v>
      </c>
      <c r="F190" s="15">
        <v>40444000</v>
      </c>
      <c r="G190" s="15">
        <v>0</v>
      </c>
      <c r="H190" s="15">
        <v>0</v>
      </c>
      <c r="I190" s="15">
        <v>41925000</v>
      </c>
    </row>
    <row r="191" spans="1:9" x14ac:dyDescent="0.25">
      <c r="A191">
        <v>2021</v>
      </c>
      <c r="B191" t="s">
        <v>39</v>
      </c>
      <c r="C191" t="s">
        <v>670</v>
      </c>
      <c r="D191" t="s">
        <v>404</v>
      </c>
      <c r="E191" s="15">
        <v>0</v>
      </c>
      <c r="F191" s="15">
        <v>7522000</v>
      </c>
      <c r="G191" s="15">
        <v>0</v>
      </c>
      <c r="H191" s="15">
        <v>0</v>
      </c>
      <c r="I191" s="15">
        <v>7522000</v>
      </c>
    </row>
    <row r="192" spans="1:9" x14ac:dyDescent="0.25">
      <c r="A192">
        <v>2021</v>
      </c>
      <c r="B192" t="s">
        <v>39</v>
      </c>
      <c r="C192" t="s">
        <v>670</v>
      </c>
      <c r="D192" t="s">
        <v>671</v>
      </c>
      <c r="E192" s="15">
        <v>32078000</v>
      </c>
      <c r="F192" s="15">
        <v>206073000</v>
      </c>
      <c r="G192" s="15">
        <v>0</v>
      </c>
      <c r="H192" s="15">
        <v>405000</v>
      </c>
      <c r="I192" s="15">
        <v>238556000</v>
      </c>
    </row>
    <row r="193" spans="1:9" x14ac:dyDescent="0.25">
      <c r="A193">
        <v>2021</v>
      </c>
      <c r="B193" t="s">
        <v>39</v>
      </c>
      <c r="C193" t="s">
        <v>224</v>
      </c>
      <c r="D193" t="s">
        <v>403</v>
      </c>
      <c r="E193" s="15">
        <v>29207000</v>
      </c>
      <c r="F193" s="15">
        <v>45753000</v>
      </c>
      <c r="G193" s="15">
        <v>0</v>
      </c>
      <c r="H193" s="15">
        <v>130000</v>
      </c>
      <c r="I193" s="15">
        <v>75090000</v>
      </c>
    </row>
    <row r="194" spans="1:9" x14ac:dyDescent="0.25">
      <c r="A194">
        <v>2021</v>
      </c>
      <c r="B194" t="s">
        <v>39</v>
      </c>
      <c r="C194" t="s">
        <v>224</v>
      </c>
      <c r="D194" t="s">
        <v>672</v>
      </c>
      <c r="E194" s="15">
        <v>166898000</v>
      </c>
      <c r="F194" s="15">
        <v>132767000</v>
      </c>
      <c r="G194" s="15">
        <v>0</v>
      </c>
      <c r="H194" s="15">
        <v>0</v>
      </c>
      <c r="I194" s="15">
        <v>299665000</v>
      </c>
    </row>
    <row r="195" spans="1:9" x14ac:dyDescent="0.25">
      <c r="A195">
        <v>2021</v>
      </c>
      <c r="B195" t="s">
        <v>39</v>
      </c>
      <c r="C195" t="s">
        <v>224</v>
      </c>
      <c r="D195" t="s">
        <v>673</v>
      </c>
      <c r="E195" s="15">
        <v>0</v>
      </c>
      <c r="F195" s="15">
        <v>53189000</v>
      </c>
      <c r="G195" s="15">
        <v>0</v>
      </c>
      <c r="H195" s="15">
        <v>0</v>
      </c>
      <c r="I195" s="15">
        <v>53189000</v>
      </c>
    </row>
    <row r="196" spans="1:9" x14ac:dyDescent="0.25">
      <c r="A196">
        <v>2021</v>
      </c>
      <c r="B196" t="s">
        <v>39</v>
      </c>
      <c r="C196" t="s">
        <v>225</v>
      </c>
      <c r="D196" t="s">
        <v>403</v>
      </c>
      <c r="E196" s="15">
        <v>14516000</v>
      </c>
      <c r="F196" s="15">
        <v>25213000</v>
      </c>
      <c r="G196" s="15">
        <v>50000</v>
      </c>
      <c r="H196" s="15">
        <v>0</v>
      </c>
      <c r="I196" s="15">
        <v>39779000</v>
      </c>
    </row>
    <row r="197" spans="1:9" x14ac:dyDescent="0.25">
      <c r="A197">
        <v>2021</v>
      </c>
      <c r="B197" t="s">
        <v>39</v>
      </c>
      <c r="C197" t="s">
        <v>225</v>
      </c>
      <c r="D197" t="s">
        <v>674</v>
      </c>
      <c r="E197" s="15">
        <v>104084000</v>
      </c>
      <c r="F197" s="15">
        <v>366821000</v>
      </c>
      <c r="G197" s="15">
        <v>0</v>
      </c>
      <c r="H197" s="15">
        <v>85019000</v>
      </c>
      <c r="I197" s="15">
        <v>555924000</v>
      </c>
    </row>
    <row r="198" spans="1:9" x14ac:dyDescent="0.25">
      <c r="A198">
        <v>2021</v>
      </c>
      <c r="B198" t="s">
        <v>39</v>
      </c>
      <c r="C198" t="s">
        <v>226</v>
      </c>
      <c r="D198" t="s">
        <v>403</v>
      </c>
      <c r="E198" s="15">
        <v>28937000</v>
      </c>
      <c r="F198" s="15">
        <v>48526000</v>
      </c>
      <c r="G198" s="15">
        <v>20000</v>
      </c>
      <c r="H198" s="15">
        <v>7015000</v>
      </c>
      <c r="I198" s="15">
        <v>84498000</v>
      </c>
    </row>
    <row r="199" spans="1:9" x14ac:dyDescent="0.25">
      <c r="A199">
        <v>2021</v>
      </c>
      <c r="B199" t="s">
        <v>39</v>
      </c>
      <c r="C199" t="s">
        <v>226</v>
      </c>
      <c r="D199" t="s">
        <v>675</v>
      </c>
      <c r="E199" s="15">
        <v>101931000</v>
      </c>
      <c r="F199" s="15">
        <v>157723000</v>
      </c>
      <c r="G199" s="15">
        <v>0</v>
      </c>
      <c r="H199" s="15">
        <v>1214000</v>
      </c>
      <c r="I199" s="15">
        <v>260868000</v>
      </c>
    </row>
    <row r="200" spans="1:9" x14ac:dyDescent="0.25">
      <c r="A200">
        <v>2021</v>
      </c>
      <c r="B200" t="s">
        <v>39</v>
      </c>
      <c r="C200" t="s">
        <v>227</v>
      </c>
      <c r="D200" t="s">
        <v>403</v>
      </c>
      <c r="E200" s="15">
        <v>16206000</v>
      </c>
      <c r="F200" s="15">
        <v>13994000</v>
      </c>
      <c r="G200" s="15">
        <v>15000</v>
      </c>
      <c r="H200" s="15">
        <v>0</v>
      </c>
      <c r="I200" s="15">
        <v>30215000</v>
      </c>
    </row>
    <row r="201" spans="1:9" x14ac:dyDescent="0.25">
      <c r="A201">
        <v>2021</v>
      </c>
      <c r="B201" t="s">
        <v>39</v>
      </c>
      <c r="C201" t="s">
        <v>227</v>
      </c>
      <c r="D201" t="s">
        <v>676</v>
      </c>
      <c r="E201" s="15">
        <v>43707000</v>
      </c>
      <c r="F201" s="15">
        <v>128726000</v>
      </c>
      <c r="G201" s="15">
        <v>0</v>
      </c>
      <c r="H201" s="15">
        <v>20316000</v>
      </c>
      <c r="I201" s="15">
        <v>192749000</v>
      </c>
    </row>
    <row r="202" spans="1:9" x14ac:dyDescent="0.25">
      <c r="A202">
        <v>2021</v>
      </c>
      <c r="B202" t="s">
        <v>39</v>
      </c>
      <c r="C202" t="s">
        <v>229</v>
      </c>
      <c r="D202" t="s">
        <v>403</v>
      </c>
      <c r="E202" s="15">
        <v>57318000</v>
      </c>
      <c r="F202" s="15">
        <v>29951000</v>
      </c>
      <c r="G202" s="15">
        <v>50000</v>
      </c>
      <c r="H202" s="15">
        <v>0</v>
      </c>
      <c r="I202" s="15">
        <v>87319000</v>
      </c>
    </row>
    <row r="203" spans="1:9" x14ac:dyDescent="0.25">
      <c r="A203">
        <v>2021</v>
      </c>
      <c r="B203" t="s">
        <v>39</v>
      </c>
      <c r="C203" t="s">
        <v>229</v>
      </c>
      <c r="D203" t="s">
        <v>404</v>
      </c>
      <c r="E203" s="15">
        <v>10844000</v>
      </c>
      <c r="F203" s="15">
        <v>5519000</v>
      </c>
      <c r="G203" s="15">
        <v>0</v>
      </c>
      <c r="H203" s="15">
        <v>0</v>
      </c>
      <c r="I203" s="15">
        <v>16363000</v>
      </c>
    </row>
    <row r="204" spans="1:9" x14ac:dyDescent="0.25">
      <c r="A204">
        <v>2021</v>
      </c>
      <c r="B204" t="s">
        <v>39</v>
      </c>
      <c r="C204" t="s">
        <v>229</v>
      </c>
      <c r="D204" t="s">
        <v>677</v>
      </c>
      <c r="E204" s="15">
        <v>80284000</v>
      </c>
      <c r="F204" s="15">
        <v>152991000</v>
      </c>
      <c r="G204" s="15">
        <v>0</v>
      </c>
      <c r="H204" s="15">
        <v>12200000</v>
      </c>
      <c r="I204" s="15">
        <v>245475000</v>
      </c>
    </row>
    <row r="205" spans="1:9" x14ac:dyDescent="0.25">
      <c r="A205">
        <v>2021</v>
      </c>
      <c r="B205" t="s">
        <v>39</v>
      </c>
      <c r="C205" t="s">
        <v>229</v>
      </c>
      <c r="D205" t="s">
        <v>678</v>
      </c>
      <c r="E205" s="15">
        <v>43322000</v>
      </c>
      <c r="F205" s="15">
        <v>10616000</v>
      </c>
      <c r="G205" s="15">
        <v>0</v>
      </c>
      <c r="H205" s="15">
        <v>0</v>
      </c>
      <c r="I205" s="15">
        <v>53938000</v>
      </c>
    </row>
    <row r="206" spans="1:9" x14ac:dyDescent="0.25">
      <c r="A206">
        <v>2020</v>
      </c>
      <c r="B206" t="s">
        <v>39</v>
      </c>
      <c r="C206" t="s">
        <v>221</v>
      </c>
      <c r="D206" t="s">
        <v>403</v>
      </c>
      <c r="E206" s="15">
        <v>715291000</v>
      </c>
      <c r="F206" s="15">
        <v>464291000</v>
      </c>
      <c r="G206" s="15">
        <v>973000</v>
      </c>
      <c r="H206" s="15">
        <v>60000000</v>
      </c>
      <c r="I206" s="15">
        <v>1240555000</v>
      </c>
    </row>
    <row r="207" spans="1:9" x14ac:dyDescent="0.25">
      <c r="A207">
        <v>2020</v>
      </c>
      <c r="B207" t="s">
        <v>39</v>
      </c>
      <c r="C207" t="s">
        <v>221</v>
      </c>
      <c r="D207" t="s">
        <v>404</v>
      </c>
      <c r="E207" s="15">
        <v>720790000</v>
      </c>
      <c r="F207" s="15">
        <v>3518124000</v>
      </c>
      <c r="G207" s="15">
        <v>217000</v>
      </c>
      <c r="H207" s="15">
        <v>101264000</v>
      </c>
      <c r="I207" s="15">
        <v>4340395000</v>
      </c>
    </row>
    <row r="208" spans="1:9" x14ac:dyDescent="0.25">
      <c r="A208">
        <v>2020</v>
      </c>
      <c r="B208" t="s">
        <v>39</v>
      </c>
      <c r="C208" t="s">
        <v>221</v>
      </c>
      <c r="D208" t="s">
        <v>659</v>
      </c>
      <c r="E208" s="15">
        <v>1328640000</v>
      </c>
      <c r="F208" s="15">
        <v>8700976000</v>
      </c>
      <c r="G208" s="15">
        <v>0</v>
      </c>
      <c r="H208" s="15">
        <v>748759000</v>
      </c>
      <c r="I208" s="15">
        <v>10778375000</v>
      </c>
    </row>
    <row r="209" spans="1:9" x14ac:dyDescent="0.25">
      <c r="A209">
        <v>2020</v>
      </c>
      <c r="B209" t="s">
        <v>39</v>
      </c>
      <c r="C209" t="s">
        <v>221</v>
      </c>
      <c r="D209" t="s">
        <v>660</v>
      </c>
      <c r="E209" s="15">
        <v>14057000</v>
      </c>
      <c r="F209" s="15">
        <v>309579000</v>
      </c>
      <c r="G209" s="15">
        <v>0</v>
      </c>
      <c r="H209" s="15">
        <v>12957067000</v>
      </c>
      <c r="I209" s="15">
        <v>13280703000</v>
      </c>
    </row>
    <row r="210" spans="1:9" x14ac:dyDescent="0.25">
      <c r="A210">
        <v>2020</v>
      </c>
      <c r="B210" t="s">
        <v>39</v>
      </c>
      <c r="C210" t="s">
        <v>221</v>
      </c>
      <c r="D210" t="s">
        <v>661</v>
      </c>
      <c r="E210" s="15">
        <v>48756000</v>
      </c>
      <c r="F210" s="15">
        <v>24056000</v>
      </c>
      <c r="G210" s="15">
        <v>0</v>
      </c>
      <c r="H210" s="15">
        <v>1500000</v>
      </c>
      <c r="I210" s="15">
        <v>74312000</v>
      </c>
    </row>
    <row r="211" spans="1:9" x14ac:dyDescent="0.25">
      <c r="A211">
        <v>2020</v>
      </c>
      <c r="B211" t="s">
        <v>39</v>
      </c>
      <c r="C211" t="s">
        <v>221</v>
      </c>
      <c r="D211" t="s">
        <v>662</v>
      </c>
      <c r="E211" s="15">
        <v>511914000</v>
      </c>
      <c r="F211" s="15">
        <v>517005000</v>
      </c>
      <c r="G211" s="15">
        <v>0</v>
      </c>
      <c r="H211" s="15">
        <v>120974000</v>
      </c>
      <c r="I211" s="15">
        <v>1149893000</v>
      </c>
    </row>
    <row r="212" spans="1:9" x14ac:dyDescent="0.25">
      <c r="A212">
        <v>2020</v>
      </c>
      <c r="B212" t="s">
        <v>39</v>
      </c>
      <c r="C212" t="s">
        <v>221</v>
      </c>
      <c r="D212" t="s">
        <v>663</v>
      </c>
      <c r="E212" s="15">
        <v>16562000</v>
      </c>
      <c r="F212" s="15">
        <v>10689271000</v>
      </c>
      <c r="G212" s="15">
        <v>0</v>
      </c>
      <c r="H212" s="15">
        <v>9395765000</v>
      </c>
      <c r="I212" s="15">
        <v>20101598000</v>
      </c>
    </row>
    <row r="213" spans="1:9" x14ac:dyDescent="0.25">
      <c r="A213">
        <v>2020</v>
      </c>
      <c r="B213" t="s">
        <v>39</v>
      </c>
      <c r="C213" t="s">
        <v>222</v>
      </c>
      <c r="D213" t="s">
        <v>403</v>
      </c>
      <c r="E213" s="15">
        <v>11825000</v>
      </c>
      <c r="F213" s="15">
        <v>15840000</v>
      </c>
      <c r="G213" s="15">
        <v>11000</v>
      </c>
      <c r="H213" s="15">
        <v>0</v>
      </c>
      <c r="I213" s="15">
        <v>27676000</v>
      </c>
    </row>
    <row r="214" spans="1:9" x14ac:dyDescent="0.25">
      <c r="A214">
        <v>2020</v>
      </c>
      <c r="B214" t="s">
        <v>39</v>
      </c>
      <c r="C214" t="s">
        <v>222</v>
      </c>
      <c r="D214" t="s">
        <v>664</v>
      </c>
      <c r="E214" s="15">
        <v>28571000</v>
      </c>
      <c r="F214" s="15">
        <v>242206000</v>
      </c>
      <c r="G214" s="15">
        <v>0</v>
      </c>
      <c r="H214" s="15">
        <v>2541728000</v>
      </c>
      <c r="I214" s="15">
        <v>2812505000</v>
      </c>
    </row>
    <row r="215" spans="1:9" x14ac:dyDescent="0.25">
      <c r="A215">
        <v>2020</v>
      </c>
      <c r="B215" t="s">
        <v>39</v>
      </c>
      <c r="C215" t="s">
        <v>223</v>
      </c>
      <c r="D215" t="s">
        <v>403</v>
      </c>
      <c r="E215" s="15">
        <v>195850000</v>
      </c>
      <c r="F215" s="15">
        <v>323078000</v>
      </c>
      <c r="G215" s="15">
        <v>44000</v>
      </c>
      <c r="H215" s="15">
        <v>31700000</v>
      </c>
      <c r="I215" s="15">
        <v>550672000</v>
      </c>
    </row>
    <row r="216" spans="1:9" x14ac:dyDescent="0.25">
      <c r="A216">
        <v>2020</v>
      </c>
      <c r="B216" t="s">
        <v>39</v>
      </c>
      <c r="C216" t="s">
        <v>223</v>
      </c>
      <c r="D216" t="s">
        <v>404</v>
      </c>
      <c r="E216" s="15">
        <v>12420000</v>
      </c>
      <c r="F216" s="15">
        <v>541492000</v>
      </c>
      <c r="G216" s="15">
        <v>0</v>
      </c>
      <c r="H216" s="15">
        <v>100000000</v>
      </c>
      <c r="I216" s="15">
        <v>653912000</v>
      </c>
    </row>
    <row r="217" spans="1:9" x14ac:dyDescent="0.25">
      <c r="A217">
        <v>2020</v>
      </c>
      <c r="B217" t="s">
        <v>39</v>
      </c>
      <c r="C217" t="s">
        <v>223</v>
      </c>
      <c r="D217" t="s">
        <v>665</v>
      </c>
      <c r="E217" s="15">
        <v>170027000</v>
      </c>
      <c r="F217" s="15">
        <v>1326725000</v>
      </c>
      <c r="G217" s="15">
        <v>0</v>
      </c>
      <c r="H217" s="15">
        <v>210081000</v>
      </c>
      <c r="I217" s="15">
        <v>1706833000</v>
      </c>
    </row>
    <row r="218" spans="1:9" x14ac:dyDescent="0.25">
      <c r="A218">
        <v>2020</v>
      </c>
      <c r="B218" t="s">
        <v>39</v>
      </c>
      <c r="C218" t="s">
        <v>223</v>
      </c>
      <c r="D218" t="s">
        <v>666</v>
      </c>
      <c r="E218" s="15">
        <v>305527000</v>
      </c>
      <c r="F218" s="15">
        <v>1403384000</v>
      </c>
      <c r="G218" s="15">
        <v>0</v>
      </c>
      <c r="H218" s="15">
        <v>968712000</v>
      </c>
      <c r="I218" s="15">
        <v>2677623000</v>
      </c>
    </row>
    <row r="219" spans="1:9" x14ac:dyDescent="0.25">
      <c r="A219">
        <v>2020</v>
      </c>
      <c r="B219" t="s">
        <v>39</v>
      </c>
      <c r="C219" t="s">
        <v>223</v>
      </c>
      <c r="D219" t="s">
        <v>667</v>
      </c>
      <c r="E219" s="15">
        <v>31536000</v>
      </c>
      <c r="F219" s="15">
        <v>456628000</v>
      </c>
      <c r="G219" s="15">
        <v>0</v>
      </c>
      <c r="H219" s="15">
        <v>0</v>
      </c>
      <c r="I219" s="15">
        <v>488164000</v>
      </c>
    </row>
    <row r="220" spans="1:9" x14ac:dyDescent="0.25">
      <c r="A220">
        <v>2020</v>
      </c>
      <c r="B220" t="s">
        <v>39</v>
      </c>
      <c r="C220" t="s">
        <v>223</v>
      </c>
      <c r="D220" t="s">
        <v>668</v>
      </c>
      <c r="E220" s="15">
        <v>0</v>
      </c>
      <c r="F220" s="15">
        <v>31680000</v>
      </c>
      <c r="G220" s="15">
        <v>0</v>
      </c>
      <c r="H220" s="15">
        <v>0</v>
      </c>
      <c r="I220" s="15">
        <v>31680000</v>
      </c>
    </row>
    <row r="221" spans="1:9" x14ac:dyDescent="0.25">
      <c r="A221">
        <v>2020</v>
      </c>
      <c r="B221" t="s">
        <v>39</v>
      </c>
      <c r="C221" t="s">
        <v>228</v>
      </c>
      <c r="D221" t="s">
        <v>403</v>
      </c>
      <c r="E221" s="15">
        <v>29821000</v>
      </c>
      <c r="F221" s="15">
        <v>18694000</v>
      </c>
      <c r="G221" s="15">
        <v>0</v>
      </c>
      <c r="H221" s="15">
        <v>39191000</v>
      </c>
      <c r="I221" s="15">
        <v>87706000</v>
      </c>
    </row>
    <row r="222" spans="1:9" x14ac:dyDescent="0.25">
      <c r="A222">
        <v>2020</v>
      </c>
      <c r="B222" t="s">
        <v>39</v>
      </c>
      <c r="C222" t="s">
        <v>228</v>
      </c>
      <c r="D222" t="s">
        <v>669</v>
      </c>
      <c r="E222" s="15">
        <v>62646000</v>
      </c>
      <c r="F222" s="15">
        <v>41871000</v>
      </c>
      <c r="G222" s="15">
        <v>0</v>
      </c>
      <c r="H222" s="15">
        <v>0</v>
      </c>
      <c r="I222" s="15">
        <v>104517000</v>
      </c>
    </row>
    <row r="223" spans="1:9" x14ac:dyDescent="0.25">
      <c r="A223">
        <v>2020</v>
      </c>
      <c r="B223" t="s">
        <v>39</v>
      </c>
      <c r="C223" t="s">
        <v>670</v>
      </c>
      <c r="D223" t="s">
        <v>403</v>
      </c>
      <c r="E223" s="15">
        <v>2563000</v>
      </c>
      <c r="F223" s="15">
        <v>39873000</v>
      </c>
      <c r="G223" s="15">
        <v>0</v>
      </c>
      <c r="H223" s="15">
        <v>4100000</v>
      </c>
      <c r="I223" s="15">
        <v>46536000</v>
      </c>
    </row>
    <row r="224" spans="1:9" x14ac:dyDescent="0.25">
      <c r="A224">
        <v>2020</v>
      </c>
      <c r="B224" t="s">
        <v>39</v>
      </c>
      <c r="C224" t="s">
        <v>670</v>
      </c>
      <c r="D224" t="s">
        <v>404</v>
      </c>
      <c r="E224" s="15">
        <v>0</v>
      </c>
      <c r="F224" s="15">
        <v>7493000</v>
      </c>
      <c r="G224" s="15">
        <v>0</v>
      </c>
      <c r="H224" s="15">
        <v>0</v>
      </c>
      <c r="I224" s="15">
        <v>7493000</v>
      </c>
    </row>
    <row r="225" spans="1:9" x14ac:dyDescent="0.25">
      <c r="A225">
        <v>2020</v>
      </c>
      <c r="B225" t="s">
        <v>39</v>
      </c>
      <c r="C225" t="s">
        <v>670</v>
      </c>
      <c r="D225" t="s">
        <v>671</v>
      </c>
      <c r="E225" s="15">
        <v>30036000</v>
      </c>
      <c r="F225" s="15">
        <v>202402000</v>
      </c>
      <c r="G225" s="15">
        <v>0</v>
      </c>
      <c r="H225" s="15">
        <v>0</v>
      </c>
      <c r="I225" s="15">
        <v>232438000</v>
      </c>
    </row>
    <row r="226" spans="1:9" x14ac:dyDescent="0.25">
      <c r="A226">
        <v>2020</v>
      </c>
      <c r="B226" t="s">
        <v>39</v>
      </c>
      <c r="C226" t="s">
        <v>224</v>
      </c>
      <c r="D226" t="s">
        <v>403</v>
      </c>
      <c r="E226" s="15">
        <v>24135000</v>
      </c>
      <c r="F226" s="15">
        <v>38954000</v>
      </c>
      <c r="G226" s="15">
        <v>0</v>
      </c>
      <c r="H226" s="15">
        <v>0</v>
      </c>
      <c r="I226" s="15">
        <v>63089000</v>
      </c>
    </row>
    <row r="227" spans="1:9" x14ac:dyDescent="0.25">
      <c r="A227">
        <v>2020</v>
      </c>
      <c r="B227" t="s">
        <v>39</v>
      </c>
      <c r="C227" t="s">
        <v>224</v>
      </c>
      <c r="D227" t="s">
        <v>672</v>
      </c>
      <c r="E227" s="15">
        <v>167706000</v>
      </c>
      <c r="F227" s="15">
        <v>130392000</v>
      </c>
      <c r="G227" s="15">
        <v>0</v>
      </c>
      <c r="H227" s="15">
        <v>0</v>
      </c>
      <c r="I227" s="15">
        <v>298098000</v>
      </c>
    </row>
    <row r="228" spans="1:9" x14ac:dyDescent="0.25">
      <c r="A228">
        <v>2020</v>
      </c>
      <c r="B228" t="s">
        <v>39</v>
      </c>
      <c r="C228" t="s">
        <v>224</v>
      </c>
      <c r="D228" t="s">
        <v>673</v>
      </c>
      <c r="E228" s="15">
        <v>0</v>
      </c>
      <c r="F228" s="15">
        <v>52238000</v>
      </c>
      <c r="G228" s="15">
        <v>0</v>
      </c>
      <c r="H228" s="15">
        <v>0</v>
      </c>
      <c r="I228" s="15">
        <v>52238000</v>
      </c>
    </row>
    <row r="229" spans="1:9" x14ac:dyDescent="0.25">
      <c r="A229">
        <v>2020</v>
      </c>
      <c r="B229" t="s">
        <v>39</v>
      </c>
      <c r="C229" t="s">
        <v>225</v>
      </c>
      <c r="D229" t="s">
        <v>403</v>
      </c>
      <c r="E229" s="15">
        <v>15356000</v>
      </c>
      <c r="F229" s="15">
        <v>22548000</v>
      </c>
      <c r="G229" s="15">
        <v>50000</v>
      </c>
      <c r="H229" s="15">
        <v>0</v>
      </c>
      <c r="I229" s="15">
        <v>37954000</v>
      </c>
    </row>
    <row r="230" spans="1:9" x14ac:dyDescent="0.25">
      <c r="A230">
        <v>2020</v>
      </c>
      <c r="B230" t="s">
        <v>39</v>
      </c>
      <c r="C230" t="s">
        <v>225</v>
      </c>
      <c r="D230" t="s">
        <v>674</v>
      </c>
      <c r="E230" s="15">
        <v>107086000</v>
      </c>
      <c r="F230" s="15">
        <v>338158000</v>
      </c>
      <c r="G230" s="15">
        <v>0</v>
      </c>
      <c r="H230" s="15">
        <v>103907000</v>
      </c>
      <c r="I230" s="15">
        <v>549151000</v>
      </c>
    </row>
    <row r="231" spans="1:9" x14ac:dyDescent="0.25">
      <c r="A231">
        <v>2020</v>
      </c>
      <c r="B231" t="s">
        <v>39</v>
      </c>
      <c r="C231" t="s">
        <v>226</v>
      </c>
      <c r="D231" t="s">
        <v>403</v>
      </c>
      <c r="E231" s="15">
        <v>23263000</v>
      </c>
      <c r="F231" s="15">
        <v>49861000</v>
      </c>
      <c r="G231" s="15">
        <v>20000</v>
      </c>
      <c r="H231" s="15">
        <v>1520000</v>
      </c>
      <c r="I231" s="15">
        <v>74664000</v>
      </c>
    </row>
    <row r="232" spans="1:9" x14ac:dyDescent="0.25">
      <c r="A232">
        <v>2020</v>
      </c>
      <c r="B232" t="s">
        <v>39</v>
      </c>
      <c r="C232" t="s">
        <v>226</v>
      </c>
      <c r="D232" t="s">
        <v>675</v>
      </c>
      <c r="E232" s="15">
        <v>72995000</v>
      </c>
      <c r="F232" s="15">
        <v>155725000</v>
      </c>
      <c r="G232" s="15">
        <v>0</v>
      </c>
      <c r="H232" s="15">
        <v>35343000</v>
      </c>
      <c r="I232" s="15">
        <v>264063000</v>
      </c>
    </row>
    <row r="233" spans="1:9" x14ac:dyDescent="0.25">
      <c r="A233">
        <v>2020</v>
      </c>
      <c r="B233" t="s">
        <v>39</v>
      </c>
      <c r="C233" t="s">
        <v>227</v>
      </c>
      <c r="D233" t="s">
        <v>403</v>
      </c>
      <c r="E233" s="15">
        <v>18819000</v>
      </c>
      <c r="F233" s="15">
        <v>14074000</v>
      </c>
      <c r="G233" s="15">
        <v>0</v>
      </c>
      <c r="H233" s="15">
        <v>0</v>
      </c>
      <c r="I233" s="15">
        <v>32893000</v>
      </c>
    </row>
    <row r="234" spans="1:9" x14ac:dyDescent="0.25">
      <c r="A234">
        <v>2020</v>
      </c>
      <c r="B234" t="s">
        <v>39</v>
      </c>
      <c r="C234" t="s">
        <v>227</v>
      </c>
      <c r="D234" t="s">
        <v>676</v>
      </c>
      <c r="E234" s="15">
        <v>41646000</v>
      </c>
      <c r="F234" s="15">
        <v>85460000</v>
      </c>
      <c r="G234" s="15">
        <v>0</v>
      </c>
      <c r="H234" s="15">
        <v>0</v>
      </c>
      <c r="I234" s="15">
        <v>127106000</v>
      </c>
    </row>
    <row r="235" spans="1:9" x14ac:dyDescent="0.25">
      <c r="A235">
        <v>2020</v>
      </c>
      <c r="B235" t="s">
        <v>39</v>
      </c>
      <c r="C235" t="s">
        <v>229</v>
      </c>
      <c r="D235" t="s">
        <v>403</v>
      </c>
      <c r="E235" s="15">
        <v>56619000</v>
      </c>
      <c r="F235" s="15">
        <v>29415000</v>
      </c>
      <c r="G235" s="15">
        <v>50000</v>
      </c>
      <c r="H235" s="15">
        <v>0</v>
      </c>
      <c r="I235" s="15">
        <v>86084000</v>
      </c>
    </row>
    <row r="236" spans="1:9" x14ac:dyDescent="0.25">
      <c r="A236">
        <v>2020</v>
      </c>
      <c r="B236" t="s">
        <v>39</v>
      </c>
      <c r="C236" t="s">
        <v>229</v>
      </c>
      <c r="D236" t="s">
        <v>404</v>
      </c>
      <c r="E236" s="15">
        <v>11838000</v>
      </c>
      <c r="F236" s="15">
        <v>5420000</v>
      </c>
      <c r="G236" s="15">
        <v>0</v>
      </c>
      <c r="H236" s="15">
        <v>0</v>
      </c>
      <c r="I236" s="15">
        <v>17258000</v>
      </c>
    </row>
    <row r="237" spans="1:9" x14ac:dyDescent="0.25">
      <c r="A237">
        <v>2020</v>
      </c>
      <c r="B237" t="s">
        <v>39</v>
      </c>
      <c r="C237" t="s">
        <v>229</v>
      </c>
      <c r="D237" t="s">
        <v>677</v>
      </c>
      <c r="E237" s="15">
        <v>72376000</v>
      </c>
      <c r="F237" s="15">
        <v>142609000</v>
      </c>
      <c r="G237" s="15">
        <v>0</v>
      </c>
      <c r="H237" s="15">
        <v>26925000</v>
      </c>
      <c r="I237" s="15">
        <v>241910000</v>
      </c>
    </row>
    <row r="238" spans="1:9" x14ac:dyDescent="0.25">
      <c r="A238">
        <v>2020</v>
      </c>
      <c r="B238" t="s">
        <v>39</v>
      </c>
      <c r="C238" t="s">
        <v>229</v>
      </c>
      <c r="D238" t="s">
        <v>678</v>
      </c>
      <c r="E238" s="15">
        <v>42829000</v>
      </c>
      <c r="F238" s="15">
        <v>10427000</v>
      </c>
      <c r="G238" s="15">
        <v>0</v>
      </c>
      <c r="H238" s="15">
        <v>0</v>
      </c>
      <c r="I238" s="15">
        <v>53256000</v>
      </c>
    </row>
    <row r="239" spans="1:9" x14ac:dyDescent="0.25">
      <c r="A239">
        <v>2019</v>
      </c>
      <c r="B239" t="s">
        <v>39</v>
      </c>
      <c r="C239" t="s">
        <v>221</v>
      </c>
      <c r="D239" t="s">
        <v>403</v>
      </c>
      <c r="E239" s="15">
        <v>734868000</v>
      </c>
      <c r="F239" s="15">
        <v>472297000</v>
      </c>
      <c r="G239" s="15">
        <v>1040000</v>
      </c>
      <c r="H239" s="15">
        <v>70044000</v>
      </c>
      <c r="I239" s="15">
        <v>1278249000</v>
      </c>
    </row>
    <row r="240" spans="1:9" x14ac:dyDescent="0.25">
      <c r="A240">
        <v>2019</v>
      </c>
      <c r="B240" t="s">
        <v>39</v>
      </c>
      <c r="C240" t="s">
        <v>221</v>
      </c>
      <c r="D240" t="s">
        <v>404</v>
      </c>
      <c r="E240" s="15">
        <v>725254000</v>
      </c>
      <c r="F240" s="15">
        <v>3198783000</v>
      </c>
      <c r="G240" s="15">
        <v>438000</v>
      </c>
      <c r="H240" s="15">
        <v>453778000</v>
      </c>
      <c r="I240" s="15">
        <v>4378253000</v>
      </c>
    </row>
    <row r="241" spans="1:9" x14ac:dyDescent="0.25">
      <c r="A241">
        <v>2019</v>
      </c>
      <c r="B241" t="s">
        <v>39</v>
      </c>
      <c r="C241" t="s">
        <v>221</v>
      </c>
      <c r="D241" t="s">
        <v>659</v>
      </c>
      <c r="E241" s="15">
        <v>1325935000</v>
      </c>
      <c r="F241" s="15">
        <v>8887387000</v>
      </c>
      <c r="G241" s="15">
        <v>0</v>
      </c>
      <c r="H241" s="15">
        <v>719117000</v>
      </c>
      <c r="I241" s="15">
        <v>10932439000</v>
      </c>
    </row>
    <row r="242" spans="1:9" x14ac:dyDescent="0.25">
      <c r="A242">
        <v>2019</v>
      </c>
      <c r="B242" t="s">
        <v>39</v>
      </c>
      <c r="C242" t="s">
        <v>221</v>
      </c>
      <c r="D242" t="s">
        <v>660</v>
      </c>
      <c r="E242" s="15">
        <v>15002000</v>
      </c>
      <c r="F242" s="15">
        <v>540735000</v>
      </c>
      <c r="G242" s="15">
        <v>0</v>
      </c>
      <c r="H242" s="15">
        <v>13670837000</v>
      </c>
      <c r="I242" s="15">
        <v>14226574000</v>
      </c>
    </row>
    <row r="243" spans="1:9" x14ac:dyDescent="0.25">
      <c r="A243">
        <v>2019</v>
      </c>
      <c r="B243" t="s">
        <v>39</v>
      </c>
      <c r="C243" t="s">
        <v>221</v>
      </c>
      <c r="D243" t="s">
        <v>661</v>
      </c>
      <c r="E243" s="15">
        <v>47728000</v>
      </c>
      <c r="F243" s="15">
        <v>43616000</v>
      </c>
      <c r="G243" s="15">
        <v>0</v>
      </c>
      <c r="H243" s="15">
        <v>0</v>
      </c>
      <c r="I243" s="15">
        <v>91344000</v>
      </c>
    </row>
    <row r="244" spans="1:9" x14ac:dyDescent="0.25">
      <c r="A244">
        <v>2019</v>
      </c>
      <c r="B244" t="s">
        <v>39</v>
      </c>
      <c r="C244" t="s">
        <v>221</v>
      </c>
      <c r="D244" t="s">
        <v>662</v>
      </c>
      <c r="E244" s="15">
        <v>498795000</v>
      </c>
      <c r="F244" s="15">
        <v>382487000</v>
      </c>
      <c r="G244" s="15">
        <v>0</v>
      </c>
      <c r="H244" s="15">
        <v>35844000</v>
      </c>
      <c r="I244" s="15">
        <v>917126000</v>
      </c>
    </row>
    <row r="245" spans="1:9" x14ac:dyDescent="0.25">
      <c r="A245">
        <v>2019</v>
      </c>
      <c r="B245" t="s">
        <v>39</v>
      </c>
      <c r="C245" t="s">
        <v>221</v>
      </c>
      <c r="D245" t="s">
        <v>663</v>
      </c>
      <c r="E245" s="15">
        <v>16562000</v>
      </c>
      <c r="F245" s="15">
        <v>2035023000</v>
      </c>
      <c r="G245" s="15">
        <v>192000</v>
      </c>
      <c r="H245" s="15">
        <v>2854806000</v>
      </c>
      <c r="I245" s="15">
        <v>4906583000</v>
      </c>
    </row>
    <row r="246" spans="1:9" x14ac:dyDescent="0.25">
      <c r="A246">
        <v>2019</v>
      </c>
      <c r="B246" t="s">
        <v>39</v>
      </c>
      <c r="C246" t="s">
        <v>222</v>
      </c>
      <c r="D246" t="s">
        <v>403</v>
      </c>
      <c r="E246" s="15">
        <v>20346000</v>
      </c>
      <c r="F246" s="15">
        <v>14979000</v>
      </c>
      <c r="G246" s="15">
        <v>11000</v>
      </c>
      <c r="H246" s="15">
        <v>2719000</v>
      </c>
      <c r="I246" s="15">
        <v>38055000</v>
      </c>
    </row>
    <row r="247" spans="1:9" x14ac:dyDescent="0.25">
      <c r="A247">
        <v>2019</v>
      </c>
      <c r="B247" t="s">
        <v>39</v>
      </c>
      <c r="C247" t="s">
        <v>222</v>
      </c>
      <c r="D247" t="s">
        <v>664</v>
      </c>
      <c r="E247" s="15">
        <v>27890000</v>
      </c>
      <c r="F247" s="15">
        <v>40011000</v>
      </c>
      <c r="G247" s="15">
        <v>0</v>
      </c>
      <c r="H247" s="15">
        <v>2437274000</v>
      </c>
      <c r="I247" s="15">
        <v>2505175000</v>
      </c>
    </row>
    <row r="248" spans="1:9" x14ac:dyDescent="0.25">
      <c r="A248">
        <v>2019</v>
      </c>
      <c r="B248" t="s">
        <v>39</v>
      </c>
      <c r="C248" t="s">
        <v>223</v>
      </c>
      <c r="D248" t="s">
        <v>403</v>
      </c>
      <c r="E248" s="15">
        <v>196091000</v>
      </c>
      <c r="F248" s="15">
        <v>390104000</v>
      </c>
      <c r="G248" s="15">
        <v>44000</v>
      </c>
      <c r="H248" s="15">
        <v>57133000</v>
      </c>
      <c r="I248" s="15">
        <v>643372000</v>
      </c>
    </row>
    <row r="249" spans="1:9" x14ac:dyDescent="0.25">
      <c r="A249">
        <v>2019</v>
      </c>
      <c r="B249" t="s">
        <v>39</v>
      </c>
      <c r="C249" t="s">
        <v>223</v>
      </c>
      <c r="D249" t="s">
        <v>404</v>
      </c>
      <c r="E249" s="15">
        <v>38118000</v>
      </c>
      <c r="F249" s="15">
        <v>532487000</v>
      </c>
      <c r="G249" s="15">
        <v>0</v>
      </c>
      <c r="H249" s="15">
        <v>13629000</v>
      </c>
      <c r="I249" s="15">
        <v>584234000</v>
      </c>
    </row>
    <row r="250" spans="1:9" x14ac:dyDescent="0.25">
      <c r="A250">
        <v>2019</v>
      </c>
      <c r="B250" t="s">
        <v>39</v>
      </c>
      <c r="C250" t="s">
        <v>223</v>
      </c>
      <c r="D250" t="s">
        <v>665</v>
      </c>
      <c r="E250" s="15">
        <v>137190000</v>
      </c>
      <c r="F250" s="15">
        <v>1310405000</v>
      </c>
      <c r="G250" s="15">
        <v>0</v>
      </c>
      <c r="H250" s="15">
        <v>328875000</v>
      </c>
      <c r="I250" s="15">
        <v>1776470000</v>
      </c>
    </row>
    <row r="251" spans="1:9" x14ac:dyDescent="0.25">
      <c r="A251">
        <v>2019</v>
      </c>
      <c r="B251" t="s">
        <v>39</v>
      </c>
      <c r="C251" t="s">
        <v>223</v>
      </c>
      <c r="D251" t="s">
        <v>666</v>
      </c>
      <c r="E251" s="15">
        <v>289161000</v>
      </c>
      <c r="F251" s="15">
        <v>1379301000</v>
      </c>
      <c r="G251" s="15">
        <v>0</v>
      </c>
      <c r="H251" s="15">
        <v>501887000</v>
      </c>
      <c r="I251" s="15">
        <v>2170349000</v>
      </c>
    </row>
    <row r="252" spans="1:9" x14ac:dyDescent="0.25">
      <c r="A252">
        <v>2019</v>
      </c>
      <c r="B252" t="s">
        <v>39</v>
      </c>
      <c r="C252" t="s">
        <v>223</v>
      </c>
      <c r="D252" t="s">
        <v>667</v>
      </c>
      <c r="E252" s="15">
        <v>25783000</v>
      </c>
      <c r="F252" s="15">
        <v>526525000</v>
      </c>
      <c r="G252" s="15">
        <v>0</v>
      </c>
      <c r="H252" s="15">
        <v>0</v>
      </c>
      <c r="I252" s="15">
        <v>552308000</v>
      </c>
    </row>
    <row r="253" spans="1:9" x14ac:dyDescent="0.25">
      <c r="A253">
        <v>2019</v>
      </c>
      <c r="B253" t="s">
        <v>39</v>
      </c>
      <c r="C253" t="s">
        <v>223</v>
      </c>
      <c r="D253" t="s">
        <v>668</v>
      </c>
      <c r="E253" s="15">
        <v>0</v>
      </c>
      <c r="F253" s="15">
        <v>31270000</v>
      </c>
      <c r="G253" s="15">
        <v>0</v>
      </c>
      <c r="H253" s="15">
        <v>0</v>
      </c>
      <c r="I253" s="15">
        <v>31270000</v>
      </c>
    </row>
    <row r="254" spans="1:9" x14ac:dyDescent="0.25">
      <c r="A254">
        <v>2019</v>
      </c>
      <c r="B254" t="s">
        <v>39</v>
      </c>
      <c r="C254" t="s">
        <v>228</v>
      </c>
      <c r="D254" t="s">
        <v>403</v>
      </c>
      <c r="E254" s="15">
        <v>25862000</v>
      </c>
      <c r="F254" s="15">
        <v>19885000</v>
      </c>
      <c r="G254" s="15">
        <v>0</v>
      </c>
      <c r="H254" s="15">
        <v>69220000</v>
      </c>
      <c r="I254" s="15">
        <v>114967000</v>
      </c>
    </row>
    <row r="255" spans="1:9" x14ac:dyDescent="0.25">
      <c r="A255">
        <v>2019</v>
      </c>
      <c r="B255" t="s">
        <v>39</v>
      </c>
      <c r="C255" t="s">
        <v>228</v>
      </c>
      <c r="D255" t="s">
        <v>669</v>
      </c>
      <c r="E255" s="15">
        <v>58081000</v>
      </c>
      <c r="F255" s="15">
        <v>33023000</v>
      </c>
      <c r="G255" s="15">
        <v>0</v>
      </c>
      <c r="H255" s="15">
        <v>0</v>
      </c>
      <c r="I255" s="15">
        <v>91104000</v>
      </c>
    </row>
    <row r="256" spans="1:9" x14ac:dyDescent="0.25">
      <c r="A256">
        <v>2019</v>
      </c>
      <c r="B256" t="s">
        <v>39</v>
      </c>
      <c r="C256" t="s">
        <v>670</v>
      </c>
      <c r="D256" t="s">
        <v>403</v>
      </c>
      <c r="E256" s="15" t="s">
        <v>423</v>
      </c>
      <c r="F256" s="15" t="s">
        <v>423</v>
      </c>
      <c r="G256" s="15" t="s">
        <v>423</v>
      </c>
      <c r="H256" s="15" t="s">
        <v>423</v>
      </c>
      <c r="I256" s="15" t="s">
        <v>423</v>
      </c>
    </row>
    <row r="257" spans="1:9" x14ac:dyDescent="0.25">
      <c r="A257">
        <v>2019</v>
      </c>
      <c r="B257" t="s">
        <v>39</v>
      </c>
      <c r="C257" t="s">
        <v>670</v>
      </c>
      <c r="D257" t="s">
        <v>404</v>
      </c>
      <c r="E257" s="15" t="s">
        <v>423</v>
      </c>
      <c r="F257" s="15" t="s">
        <v>423</v>
      </c>
      <c r="G257" s="15" t="s">
        <v>423</v>
      </c>
      <c r="H257" s="15" t="s">
        <v>423</v>
      </c>
      <c r="I257" s="15" t="s">
        <v>423</v>
      </c>
    </row>
    <row r="258" spans="1:9" x14ac:dyDescent="0.25">
      <c r="A258">
        <v>2019</v>
      </c>
      <c r="B258" t="s">
        <v>39</v>
      </c>
      <c r="C258" t="s">
        <v>670</v>
      </c>
      <c r="D258" t="s">
        <v>671</v>
      </c>
      <c r="E258" s="15" t="s">
        <v>423</v>
      </c>
      <c r="F258" s="15" t="s">
        <v>423</v>
      </c>
      <c r="G258" s="15" t="s">
        <v>423</v>
      </c>
      <c r="H258" s="15" t="s">
        <v>423</v>
      </c>
      <c r="I258" s="15" t="s">
        <v>423</v>
      </c>
    </row>
    <row r="259" spans="1:9" x14ac:dyDescent="0.25">
      <c r="A259">
        <v>2019</v>
      </c>
      <c r="B259" t="s">
        <v>39</v>
      </c>
      <c r="C259" t="s">
        <v>224</v>
      </c>
      <c r="D259" t="s">
        <v>403</v>
      </c>
      <c r="E259" s="15">
        <v>41235000</v>
      </c>
      <c r="F259" s="15">
        <v>59711000</v>
      </c>
      <c r="G259" s="15">
        <v>0</v>
      </c>
      <c r="H259" s="15">
        <v>15859000</v>
      </c>
      <c r="I259" s="15">
        <v>116805000</v>
      </c>
    </row>
    <row r="260" spans="1:9" x14ac:dyDescent="0.25">
      <c r="A260">
        <v>2019</v>
      </c>
      <c r="B260" t="s">
        <v>39</v>
      </c>
      <c r="C260" t="s">
        <v>224</v>
      </c>
      <c r="D260" t="s">
        <v>672</v>
      </c>
      <c r="E260" s="15">
        <v>170536000</v>
      </c>
      <c r="F260" s="15">
        <v>129082000</v>
      </c>
      <c r="G260" s="15">
        <v>0</v>
      </c>
      <c r="H260" s="15">
        <v>5000000</v>
      </c>
      <c r="I260" s="15">
        <v>304618000</v>
      </c>
    </row>
    <row r="261" spans="1:9" x14ac:dyDescent="0.25">
      <c r="A261">
        <v>2019</v>
      </c>
      <c r="B261" t="s">
        <v>39</v>
      </c>
      <c r="C261" t="s">
        <v>224</v>
      </c>
      <c r="D261" t="s">
        <v>673</v>
      </c>
      <c r="E261" s="15">
        <v>0</v>
      </c>
      <c r="F261" s="15">
        <v>59154000</v>
      </c>
      <c r="G261" s="15">
        <v>0</v>
      </c>
      <c r="H261" s="15">
        <v>0</v>
      </c>
      <c r="I261" s="15">
        <v>59154000</v>
      </c>
    </row>
    <row r="262" spans="1:9" x14ac:dyDescent="0.25">
      <c r="A262">
        <v>2019</v>
      </c>
      <c r="B262" t="s">
        <v>39</v>
      </c>
      <c r="C262" t="s">
        <v>225</v>
      </c>
      <c r="D262" t="s">
        <v>403</v>
      </c>
      <c r="E262" s="15">
        <v>12039000</v>
      </c>
      <c r="F262" s="15">
        <v>22203000</v>
      </c>
      <c r="G262" s="15">
        <v>50000</v>
      </c>
      <c r="H262" s="15">
        <v>0</v>
      </c>
      <c r="I262" s="15">
        <v>34292000</v>
      </c>
    </row>
    <row r="263" spans="1:9" x14ac:dyDescent="0.25">
      <c r="A263">
        <v>2019</v>
      </c>
      <c r="B263" t="s">
        <v>39</v>
      </c>
      <c r="C263" t="s">
        <v>225</v>
      </c>
      <c r="D263" t="s">
        <v>674</v>
      </c>
      <c r="E263" s="15">
        <v>102643000</v>
      </c>
      <c r="F263" s="15">
        <v>359116000</v>
      </c>
      <c r="G263" s="15">
        <v>0</v>
      </c>
      <c r="H263" s="15">
        <v>155930000</v>
      </c>
      <c r="I263" s="15">
        <v>617689000</v>
      </c>
    </row>
    <row r="264" spans="1:9" x14ac:dyDescent="0.25">
      <c r="A264">
        <v>2019</v>
      </c>
      <c r="B264" t="s">
        <v>39</v>
      </c>
      <c r="C264" t="s">
        <v>226</v>
      </c>
      <c r="D264" t="s">
        <v>403</v>
      </c>
      <c r="E264" s="15">
        <v>23196000</v>
      </c>
      <c r="F264" s="15">
        <v>41300000</v>
      </c>
      <c r="G264" s="15">
        <v>20000</v>
      </c>
      <c r="H264" s="15">
        <v>22246000</v>
      </c>
      <c r="I264" s="15">
        <v>86762000</v>
      </c>
    </row>
    <row r="265" spans="1:9" x14ac:dyDescent="0.25">
      <c r="A265">
        <v>2019</v>
      </c>
      <c r="B265" t="s">
        <v>39</v>
      </c>
      <c r="C265" t="s">
        <v>226</v>
      </c>
      <c r="D265" t="s">
        <v>675</v>
      </c>
      <c r="E265" s="15">
        <v>73281000</v>
      </c>
      <c r="F265" s="15">
        <v>110191000</v>
      </c>
      <c r="G265" s="15">
        <v>0</v>
      </c>
      <c r="H265" s="15">
        <v>39892000</v>
      </c>
      <c r="I265" s="15">
        <v>223364000</v>
      </c>
    </row>
    <row r="266" spans="1:9" x14ac:dyDescent="0.25">
      <c r="A266">
        <v>2019</v>
      </c>
      <c r="B266" t="s">
        <v>39</v>
      </c>
      <c r="C266" t="s">
        <v>227</v>
      </c>
      <c r="D266" t="s">
        <v>403</v>
      </c>
      <c r="E266" s="15">
        <v>15427000</v>
      </c>
      <c r="F266" s="15">
        <v>13514000</v>
      </c>
      <c r="G266" s="15">
        <v>15000</v>
      </c>
      <c r="H266" s="15">
        <v>8500000</v>
      </c>
      <c r="I266" s="15">
        <v>37456000</v>
      </c>
    </row>
    <row r="267" spans="1:9" x14ac:dyDescent="0.25">
      <c r="A267">
        <v>2019</v>
      </c>
      <c r="B267" t="s">
        <v>39</v>
      </c>
      <c r="C267" t="s">
        <v>227</v>
      </c>
      <c r="D267" t="s">
        <v>676</v>
      </c>
      <c r="E267" s="15">
        <v>36513000</v>
      </c>
      <c r="F267" s="15">
        <v>119801000</v>
      </c>
      <c r="G267" s="15">
        <v>0</v>
      </c>
      <c r="H267" s="15">
        <v>8397000</v>
      </c>
      <c r="I267" s="15">
        <v>164711000</v>
      </c>
    </row>
    <row r="268" spans="1:9" x14ac:dyDescent="0.25">
      <c r="A268">
        <v>2019</v>
      </c>
      <c r="B268" t="s">
        <v>39</v>
      </c>
      <c r="C268" t="s">
        <v>229</v>
      </c>
      <c r="D268" t="s">
        <v>403</v>
      </c>
      <c r="E268" s="15">
        <v>51817000</v>
      </c>
      <c r="F268" s="15">
        <v>30643000</v>
      </c>
      <c r="G268" s="15">
        <v>50000</v>
      </c>
      <c r="H268" s="15">
        <v>0</v>
      </c>
      <c r="I268" s="15">
        <v>82510000</v>
      </c>
    </row>
    <row r="269" spans="1:9" x14ac:dyDescent="0.25">
      <c r="A269">
        <v>2019</v>
      </c>
      <c r="B269" t="s">
        <v>39</v>
      </c>
      <c r="C269" t="s">
        <v>229</v>
      </c>
      <c r="D269" t="s">
        <v>404</v>
      </c>
      <c r="E269" s="15">
        <v>11273000</v>
      </c>
      <c r="F269" s="15">
        <v>5450000</v>
      </c>
      <c r="G269" s="15">
        <v>0</v>
      </c>
      <c r="H269" s="15">
        <v>0</v>
      </c>
      <c r="I269" s="15">
        <v>16723000</v>
      </c>
    </row>
    <row r="270" spans="1:9" x14ac:dyDescent="0.25">
      <c r="A270">
        <v>2019</v>
      </c>
      <c r="B270" t="s">
        <v>39</v>
      </c>
      <c r="C270" t="s">
        <v>229</v>
      </c>
      <c r="D270" t="s">
        <v>677</v>
      </c>
      <c r="E270" s="15">
        <v>75720000</v>
      </c>
      <c r="F270" s="15">
        <v>155878000</v>
      </c>
      <c r="G270" s="15">
        <v>0</v>
      </c>
      <c r="H270" s="15">
        <v>24088000</v>
      </c>
      <c r="I270" s="15">
        <v>255686000</v>
      </c>
    </row>
    <row r="271" spans="1:9" x14ac:dyDescent="0.25">
      <c r="A271">
        <v>2019</v>
      </c>
      <c r="B271" t="s">
        <v>39</v>
      </c>
      <c r="C271" t="s">
        <v>229</v>
      </c>
      <c r="D271" t="s">
        <v>678</v>
      </c>
      <c r="E271" s="15">
        <v>44930000</v>
      </c>
      <c r="F271" s="15">
        <v>10602000</v>
      </c>
      <c r="G271" s="15">
        <v>0</v>
      </c>
      <c r="H271" s="15">
        <v>0</v>
      </c>
      <c r="I271" s="15">
        <v>55532000</v>
      </c>
    </row>
    <row r="272" spans="1:9" x14ac:dyDescent="0.25">
      <c r="A272">
        <v>2018</v>
      </c>
      <c r="B272" t="s">
        <v>39</v>
      </c>
      <c r="C272" t="s">
        <v>221</v>
      </c>
      <c r="D272" t="s">
        <v>403</v>
      </c>
      <c r="E272" s="15">
        <v>653273000</v>
      </c>
      <c r="F272" s="15">
        <v>549042000</v>
      </c>
      <c r="G272" s="15">
        <v>1250000</v>
      </c>
      <c r="H272" s="15">
        <v>402014000</v>
      </c>
      <c r="I272" s="15">
        <v>1605579000</v>
      </c>
    </row>
    <row r="273" spans="1:9" x14ac:dyDescent="0.25">
      <c r="A273">
        <v>2018</v>
      </c>
      <c r="B273" t="s">
        <v>39</v>
      </c>
      <c r="C273" t="s">
        <v>221</v>
      </c>
      <c r="D273" t="s">
        <v>404</v>
      </c>
      <c r="E273" s="15">
        <v>379727000</v>
      </c>
      <c r="F273" s="15">
        <v>2019066000</v>
      </c>
      <c r="G273" s="15">
        <v>409000</v>
      </c>
      <c r="H273" s="15">
        <v>742556000</v>
      </c>
      <c r="I273" s="15">
        <v>3141758000</v>
      </c>
    </row>
    <row r="274" spans="1:9" x14ac:dyDescent="0.25">
      <c r="A274">
        <v>2018</v>
      </c>
      <c r="B274" t="s">
        <v>39</v>
      </c>
      <c r="C274" t="s">
        <v>221</v>
      </c>
      <c r="D274" t="s">
        <v>659</v>
      </c>
      <c r="E274" s="15">
        <v>1535549000</v>
      </c>
      <c r="F274" s="15">
        <v>13515410000</v>
      </c>
      <c r="G274" s="15">
        <v>0</v>
      </c>
      <c r="H274" s="15">
        <v>1570552000</v>
      </c>
      <c r="I274" s="15">
        <v>16621511000</v>
      </c>
    </row>
    <row r="275" spans="1:9" x14ac:dyDescent="0.25">
      <c r="A275">
        <v>2018</v>
      </c>
      <c r="B275" t="s">
        <v>39</v>
      </c>
      <c r="C275" t="s">
        <v>221</v>
      </c>
      <c r="D275" t="s">
        <v>660</v>
      </c>
      <c r="E275" s="15">
        <v>16367000</v>
      </c>
      <c r="F275" s="15">
        <v>892544000</v>
      </c>
      <c r="G275" s="15">
        <v>0</v>
      </c>
      <c r="H275" s="15">
        <v>16076349000</v>
      </c>
      <c r="I275" s="15">
        <v>16985260000</v>
      </c>
    </row>
    <row r="276" spans="1:9" x14ac:dyDescent="0.25">
      <c r="A276">
        <v>2018</v>
      </c>
      <c r="B276" t="s">
        <v>39</v>
      </c>
      <c r="C276" t="s">
        <v>221</v>
      </c>
      <c r="D276" t="s">
        <v>661</v>
      </c>
      <c r="E276" s="15">
        <v>51664000</v>
      </c>
      <c r="F276" s="15">
        <v>55642000</v>
      </c>
      <c r="G276" s="15">
        <v>0</v>
      </c>
      <c r="H276" s="15">
        <v>0</v>
      </c>
      <c r="I276" s="15">
        <v>107306000</v>
      </c>
    </row>
    <row r="277" spans="1:9" x14ac:dyDescent="0.25">
      <c r="A277">
        <v>2018</v>
      </c>
      <c r="B277" t="s">
        <v>39</v>
      </c>
      <c r="C277" t="s">
        <v>221</v>
      </c>
      <c r="D277" t="s">
        <v>662</v>
      </c>
      <c r="E277" s="15">
        <v>411670000</v>
      </c>
      <c r="F277" s="15">
        <v>469458000</v>
      </c>
      <c r="G277" s="15">
        <v>0</v>
      </c>
      <c r="H277" s="15">
        <v>96118000</v>
      </c>
      <c r="I277" s="15">
        <v>977246000</v>
      </c>
    </row>
    <row r="278" spans="1:9" x14ac:dyDescent="0.25">
      <c r="A278">
        <v>2018</v>
      </c>
      <c r="B278" t="s">
        <v>39</v>
      </c>
      <c r="C278" t="s">
        <v>221</v>
      </c>
      <c r="D278" t="s">
        <v>663</v>
      </c>
      <c r="E278" s="15">
        <v>13906000</v>
      </c>
      <c r="F278" s="15">
        <v>2046262000</v>
      </c>
      <c r="G278" s="15">
        <v>96000</v>
      </c>
      <c r="H278" s="15">
        <v>2420254000</v>
      </c>
      <c r="I278" s="15">
        <v>4480518000</v>
      </c>
    </row>
    <row r="279" spans="1:9" x14ac:dyDescent="0.25">
      <c r="A279">
        <v>2018</v>
      </c>
      <c r="B279" t="s">
        <v>39</v>
      </c>
      <c r="C279" t="s">
        <v>222</v>
      </c>
      <c r="D279" t="s">
        <v>403</v>
      </c>
      <c r="E279" s="15">
        <v>4529000</v>
      </c>
      <c r="F279" s="15">
        <v>9826000</v>
      </c>
      <c r="G279" s="15">
        <v>11000</v>
      </c>
      <c r="H279" s="15">
        <v>1100000</v>
      </c>
      <c r="I279" s="15">
        <v>15466000</v>
      </c>
    </row>
    <row r="280" spans="1:9" x14ac:dyDescent="0.25">
      <c r="A280">
        <v>2018</v>
      </c>
      <c r="B280" t="s">
        <v>39</v>
      </c>
      <c r="C280" t="s">
        <v>222</v>
      </c>
      <c r="D280" t="s">
        <v>664</v>
      </c>
      <c r="E280" s="15">
        <v>31567000</v>
      </c>
      <c r="F280" s="15">
        <v>17757000</v>
      </c>
      <c r="G280" s="15">
        <v>0</v>
      </c>
      <c r="H280" s="15">
        <v>1052830000</v>
      </c>
      <c r="I280" s="15">
        <v>1102154000</v>
      </c>
    </row>
    <row r="281" spans="1:9" x14ac:dyDescent="0.25">
      <c r="A281">
        <v>2018</v>
      </c>
      <c r="B281" t="s">
        <v>39</v>
      </c>
      <c r="C281" t="s">
        <v>223</v>
      </c>
      <c r="D281" t="s">
        <v>403</v>
      </c>
      <c r="E281" s="15">
        <v>185588000</v>
      </c>
      <c r="F281" s="15">
        <v>434891000</v>
      </c>
      <c r="G281" s="15">
        <v>57000</v>
      </c>
      <c r="H281" s="15">
        <v>176230000</v>
      </c>
      <c r="I281" s="15">
        <v>796766000</v>
      </c>
    </row>
    <row r="282" spans="1:9" x14ac:dyDescent="0.25">
      <c r="A282">
        <v>2018</v>
      </c>
      <c r="B282" t="s">
        <v>39</v>
      </c>
      <c r="C282" t="s">
        <v>223</v>
      </c>
      <c r="D282" t="s">
        <v>404</v>
      </c>
      <c r="E282" s="15">
        <v>31099000</v>
      </c>
      <c r="F282" s="15">
        <v>600672000</v>
      </c>
      <c r="G282" s="15">
        <v>0</v>
      </c>
      <c r="H282" s="15">
        <v>73437000</v>
      </c>
      <c r="I282" s="15">
        <v>705208000</v>
      </c>
    </row>
    <row r="283" spans="1:9" x14ac:dyDescent="0.25">
      <c r="A283">
        <v>2018</v>
      </c>
      <c r="B283" t="s">
        <v>39</v>
      </c>
      <c r="C283" t="s">
        <v>223</v>
      </c>
      <c r="D283" t="s">
        <v>665</v>
      </c>
      <c r="E283" s="15">
        <v>103631000</v>
      </c>
      <c r="F283" s="15">
        <v>1704965000</v>
      </c>
      <c r="G283" s="15">
        <v>0</v>
      </c>
      <c r="H283" s="15">
        <v>284613000</v>
      </c>
      <c r="I283" s="15">
        <v>2093209000</v>
      </c>
    </row>
    <row r="284" spans="1:9" x14ac:dyDescent="0.25">
      <c r="A284">
        <v>2018</v>
      </c>
      <c r="B284" t="s">
        <v>39</v>
      </c>
      <c r="C284" t="s">
        <v>223</v>
      </c>
      <c r="D284" t="s">
        <v>666</v>
      </c>
      <c r="E284" s="15">
        <v>274750000</v>
      </c>
      <c r="F284" s="15">
        <v>1451882000</v>
      </c>
      <c r="G284" s="15">
        <v>0</v>
      </c>
      <c r="H284" s="15">
        <v>42160000</v>
      </c>
      <c r="I284" s="15">
        <v>1768792000</v>
      </c>
    </row>
    <row r="285" spans="1:9" x14ac:dyDescent="0.25">
      <c r="A285">
        <v>2018</v>
      </c>
      <c r="B285" t="s">
        <v>39</v>
      </c>
      <c r="C285" t="s">
        <v>223</v>
      </c>
      <c r="D285" t="s">
        <v>667</v>
      </c>
      <c r="E285" s="15">
        <v>26042000</v>
      </c>
      <c r="F285" s="15">
        <v>663096000</v>
      </c>
      <c r="G285" s="15">
        <v>0</v>
      </c>
      <c r="H285" s="15">
        <v>0</v>
      </c>
      <c r="I285" s="15">
        <v>689138000</v>
      </c>
    </row>
    <row r="286" spans="1:9" x14ac:dyDescent="0.25">
      <c r="A286">
        <v>2018</v>
      </c>
      <c r="B286" t="s">
        <v>39</v>
      </c>
      <c r="C286" t="s">
        <v>223</v>
      </c>
      <c r="D286" t="s">
        <v>668</v>
      </c>
      <c r="E286" s="15">
        <v>0</v>
      </c>
      <c r="F286" s="15">
        <v>39381000</v>
      </c>
      <c r="G286" s="15">
        <v>0</v>
      </c>
      <c r="H286" s="15">
        <v>0</v>
      </c>
      <c r="I286" s="15">
        <v>39381000</v>
      </c>
    </row>
    <row r="287" spans="1:9" x14ac:dyDescent="0.25">
      <c r="A287">
        <v>2018</v>
      </c>
      <c r="B287" t="s">
        <v>39</v>
      </c>
      <c r="C287" t="s">
        <v>228</v>
      </c>
      <c r="D287" t="s">
        <v>403</v>
      </c>
      <c r="E287" s="15" t="s">
        <v>423</v>
      </c>
      <c r="F287" s="15" t="s">
        <v>423</v>
      </c>
      <c r="G287" s="15" t="s">
        <v>423</v>
      </c>
      <c r="H287" s="15" t="s">
        <v>423</v>
      </c>
      <c r="I287" s="15" t="s">
        <v>423</v>
      </c>
    </row>
    <row r="288" spans="1:9" x14ac:dyDescent="0.25">
      <c r="A288">
        <v>2018</v>
      </c>
      <c r="B288" t="s">
        <v>39</v>
      </c>
      <c r="C288" t="s">
        <v>228</v>
      </c>
      <c r="D288" t="s">
        <v>669</v>
      </c>
      <c r="E288" s="15" t="s">
        <v>423</v>
      </c>
      <c r="F288" s="15" t="s">
        <v>423</v>
      </c>
      <c r="G288" s="15" t="s">
        <v>423</v>
      </c>
      <c r="H288" s="15" t="s">
        <v>423</v>
      </c>
      <c r="I288" s="15" t="s">
        <v>423</v>
      </c>
    </row>
    <row r="289" spans="1:9" x14ac:dyDescent="0.25">
      <c r="A289">
        <v>2018</v>
      </c>
      <c r="B289" t="s">
        <v>39</v>
      </c>
      <c r="C289" t="s">
        <v>670</v>
      </c>
      <c r="D289" t="s">
        <v>403</v>
      </c>
      <c r="E289" s="15" t="s">
        <v>423</v>
      </c>
      <c r="F289" s="15" t="s">
        <v>423</v>
      </c>
      <c r="G289" s="15" t="s">
        <v>423</v>
      </c>
      <c r="H289" s="15" t="s">
        <v>423</v>
      </c>
      <c r="I289" s="15" t="s">
        <v>423</v>
      </c>
    </row>
    <row r="290" spans="1:9" x14ac:dyDescent="0.25">
      <c r="A290">
        <v>2018</v>
      </c>
      <c r="B290" t="s">
        <v>39</v>
      </c>
      <c r="C290" t="s">
        <v>670</v>
      </c>
      <c r="D290" t="s">
        <v>404</v>
      </c>
      <c r="E290" s="15" t="s">
        <v>423</v>
      </c>
      <c r="F290" s="15" t="s">
        <v>423</v>
      </c>
      <c r="G290" s="15" t="s">
        <v>423</v>
      </c>
      <c r="H290" s="15" t="s">
        <v>423</v>
      </c>
      <c r="I290" s="15" t="s">
        <v>423</v>
      </c>
    </row>
    <row r="291" spans="1:9" x14ac:dyDescent="0.25">
      <c r="A291">
        <v>2018</v>
      </c>
      <c r="B291" t="s">
        <v>39</v>
      </c>
      <c r="C291" t="s">
        <v>670</v>
      </c>
      <c r="D291" t="s">
        <v>671</v>
      </c>
      <c r="E291" s="15" t="s">
        <v>423</v>
      </c>
      <c r="F291" s="15" t="s">
        <v>423</v>
      </c>
      <c r="G291" s="15" t="s">
        <v>423</v>
      </c>
      <c r="H291" s="15" t="s">
        <v>423</v>
      </c>
      <c r="I291" s="15" t="s">
        <v>423</v>
      </c>
    </row>
    <row r="292" spans="1:9" x14ac:dyDescent="0.25">
      <c r="A292">
        <v>2018</v>
      </c>
      <c r="B292" t="s">
        <v>39</v>
      </c>
      <c r="C292" t="s">
        <v>224</v>
      </c>
      <c r="D292" t="s">
        <v>403</v>
      </c>
      <c r="E292" s="15">
        <v>16366000</v>
      </c>
      <c r="F292" s="15">
        <v>45367000</v>
      </c>
      <c r="G292" s="15">
        <v>0</v>
      </c>
      <c r="H292" s="15">
        <v>39386000</v>
      </c>
      <c r="I292" s="15">
        <v>101119000</v>
      </c>
    </row>
    <row r="293" spans="1:9" x14ac:dyDescent="0.25">
      <c r="A293">
        <v>2018</v>
      </c>
      <c r="B293" t="s">
        <v>39</v>
      </c>
      <c r="C293" t="s">
        <v>224</v>
      </c>
      <c r="D293" t="s">
        <v>672</v>
      </c>
      <c r="E293" s="15">
        <v>158292000</v>
      </c>
      <c r="F293" s="15">
        <v>127992000</v>
      </c>
      <c r="G293" s="15">
        <v>0</v>
      </c>
      <c r="H293" s="15">
        <v>2400000</v>
      </c>
      <c r="I293" s="15">
        <v>288684000</v>
      </c>
    </row>
    <row r="294" spans="1:9" x14ac:dyDescent="0.25">
      <c r="A294">
        <v>2018</v>
      </c>
      <c r="B294" t="s">
        <v>39</v>
      </c>
      <c r="C294" t="s">
        <v>224</v>
      </c>
      <c r="D294" t="s">
        <v>673</v>
      </c>
      <c r="E294" s="15">
        <v>0</v>
      </c>
      <c r="F294" s="15">
        <v>242310000</v>
      </c>
      <c r="G294" s="15">
        <v>0</v>
      </c>
      <c r="H294" s="15">
        <v>0</v>
      </c>
      <c r="I294" s="15">
        <v>242310000</v>
      </c>
    </row>
    <row r="295" spans="1:9" x14ac:dyDescent="0.25">
      <c r="A295">
        <v>2018</v>
      </c>
      <c r="B295" t="s">
        <v>39</v>
      </c>
      <c r="C295" t="s">
        <v>225</v>
      </c>
      <c r="D295" t="s">
        <v>403</v>
      </c>
      <c r="E295" s="15">
        <v>12947000</v>
      </c>
      <c r="F295" s="15">
        <v>20510000</v>
      </c>
      <c r="G295" s="15">
        <v>50000</v>
      </c>
      <c r="H295" s="15">
        <v>0</v>
      </c>
      <c r="I295" s="15">
        <v>33507000</v>
      </c>
    </row>
    <row r="296" spans="1:9" x14ac:dyDescent="0.25">
      <c r="A296">
        <v>2018</v>
      </c>
      <c r="B296" t="s">
        <v>39</v>
      </c>
      <c r="C296" t="s">
        <v>225</v>
      </c>
      <c r="D296" t="s">
        <v>674</v>
      </c>
      <c r="E296" s="15">
        <v>94795000</v>
      </c>
      <c r="F296" s="15">
        <v>330328000</v>
      </c>
      <c r="G296" s="15">
        <v>0</v>
      </c>
      <c r="H296" s="15">
        <v>30900000</v>
      </c>
      <c r="I296" s="15">
        <v>456023000</v>
      </c>
    </row>
    <row r="297" spans="1:9" x14ac:dyDescent="0.25">
      <c r="A297">
        <v>2018</v>
      </c>
      <c r="B297" t="s">
        <v>39</v>
      </c>
      <c r="C297" t="s">
        <v>226</v>
      </c>
      <c r="D297" t="s">
        <v>403</v>
      </c>
      <c r="E297" s="15">
        <v>19215000</v>
      </c>
      <c r="F297" s="15">
        <v>33242000</v>
      </c>
      <c r="G297" s="15">
        <v>20000</v>
      </c>
      <c r="H297" s="15">
        <v>20866000</v>
      </c>
      <c r="I297" s="15">
        <v>73343000</v>
      </c>
    </row>
    <row r="298" spans="1:9" x14ac:dyDescent="0.25">
      <c r="A298">
        <v>2018</v>
      </c>
      <c r="B298" t="s">
        <v>39</v>
      </c>
      <c r="C298" t="s">
        <v>226</v>
      </c>
      <c r="D298" t="s">
        <v>675</v>
      </c>
      <c r="E298" s="15">
        <v>63569000</v>
      </c>
      <c r="F298" s="15">
        <v>102601000</v>
      </c>
      <c r="G298" s="15">
        <v>0</v>
      </c>
      <c r="H298" s="15">
        <v>104457000</v>
      </c>
      <c r="I298" s="15">
        <v>270627000</v>
      </c>
    </row>
    <row r="299" spans="1:9" x14ac:dyDescent="0.25">
      <c r="A299">
        <v>2018</v>
      </c>
      <c r="B299" t="s">
        <v>39</v>
      </c>
      <c r="C299" t="s">
        <v>227</v>
      </c>
      <c r="D299" t="s">
        <v>403</v>
      </c>
      <c r="E299" s="15">
        <v>12791000</v>
      </c>
      <c r="F299" s="15">
        <v>14230000</v>
      </c>
      <c r="G299" s="15">
        <v>15000</v>
      </c>
      <c r="H299" s="15">
        <v>0</v>
      </c>
      <c r="I299" s="15">
        <v>27036000</v>
      </c>
    </row>
    <row r="300" spans="1:9" x14ac:dyDescent="0.25">
      <c r="A300">
        <v>2018</v>
      </c>
      <c r="B300" t="s">
        <v>39</v>
      </c>
      <c r="C300" t="s">
        <v>227</v>
      </c>
      <c r="D300" t="s">
        <v>676</v>
      </c>
      <c r="E300" s="15">
        <v>26353000</v>
      </c>
      <c r="F300" s="15">
        <v>126154000</v>
      </c>
      <c r="G300" s="15">
        <v>0</v>
      </c>
      <c r="H300" s="15">
        <v>0</v>
      </c>
      <c r="I300" s="15">
        <v>152507000</v>
      </c>
    </row>
    <row r="301" spans="1:9" x14ac:dyDescent="0.25">
      <c r="A301">
        <v>2018</v>
      </c>
      <c r="B301" t="s">
        <v>39</v>
      </c>
      <c r="C301" t="s">
        <v>229</v>
      </c>
      <c r="D301" t="s">
        <v>403</v>
      </c>
      <c r="E301" s="15">
        <v>48163000</v>
      </c>
      <c r="F301" s="15">
        <v>38905000</v>
      </c>
      <c r="G301" s="15">
        <v>50000</v>
      </c>
      <c r="H301" s="15">
        <v>17750000</v>
      </c>
      <c r="I301" s="15">
        <v>104868000</v>
      </c>
    </row>
    <row r="302" spans="1:9" x14ac:dyDescent="0.25">
      <c r="A302">
        <v>2018</v>
      </c>
      <c r="B302" t="s">
        <v>39</v>
      </c>
      <c r="C302" t="s">
        <v>229</v>
      </c>
      <c r="D302" t="s">
        <v>404</v>
      </c>
      <c r="E302" s="15">
        <v>10359000</v>
      </c>
      <c r="F302" s="15">
        <v>10434000</v>
      </c>
      <c r="G302" s="15">
        <v>0</v>
      </c>
      <c r="H302" s="15">
        <v>0</v>
      </c>
      <c r="I302" s="15">
        <v>20793000</v>
      </c>
    </row>
    <row r="303" spans="1:9" x14ac:dyDescent="0.25">
      <c r="A303">
        <v>2018</v>
      </c>
      <c r="B303" t="s">
        <v>39</v>
      </c>
      <c r="C303" t="s">
        <v>229</v>
      </c>
      <c r="D303" t="s">
        <v>677</v>
      </c>
      <c r="E303" s="15">
        <v>66556000</v>
      </c>
      <c r="F303" s="15">
        <v>151678000</v>
      </c>
      <c r="G303" s="15">
        <v>0</v>
      </c>
      <c r="H303" s="15">
        <v>168739000</v>
      </c>
      <c r="I303" s="15">
        <v>386973000</v>
      </c>
    </row>
    <row r="304" spans="1:9" x14ac:dyDescent="0.25">
      <c r="A304">
        <v>2018</v>
      </c>
      <c r="B304" t="s">
        <v>39</v>
      </c>
      <c r="C304" t="s">
        <v>229</v>
      </c>
      <c r="D304" t="s">
        <v>678</v>
      </c>
      <c r="E304" s="15">
        <v>38762000</v>
      </c>
      <c r="F304" s="15">
        <v>10415000</v>
      </c>
      <c r="G304" s="15">
        <v>0</v>
      </c>
      <c r="H304" s="15">
        <v>0</v>
      </c>
      <c r="I304" s="15">
        <v>49177000</v>
      </c>
    </row>
    <row r="305" spans="1:9" x14ac:dyDescent="0.25">
      <c r="A305">
        <v>2022</v>
      </c>
      <c r="B305" t="s">
        <v>40</v>
      </c>
      <c r="C305" t="s">
        <v>230</v>
      </c>
      <c r="D305" t="s">
        <v>403</v>
      </c>
      <c r="E305" s="15">
        <v>434413000</v>
      </c>
      <c r="F305" s="15">
        <v>274218000</v>
      </c>
      <c r="G305" s="15">
        <v>107000</v>
      </c>
      <c r="H305" s="15">
        <v>151332000</v>
      </c>
      <c r="I305" s="15">
        <v>860070000</v>
      </c>
    </row>
    <row r="306" spans="1:9" x14ac:dyDescent="0.25">
      <c r="A306">
        <v>2022</v>
      </c>
      <c r="B306" t="s">
        <v>40</v>
      </c>
      <c r="C306" t="s">
        <v>230</v>
      </c>
      <c r="D306" t="s">
        <v>404</v>
      </c>
      <c r="E306" s="15">
        <v>60563000</v>
      </c>
      <c r="F306" s="15">
        <v>439117000</v>
      </c>
      <c r="G306" s="15">
        <v>0</v>
      </c>
      <c r="H306" s="15">
        <v>103760000</v>
      </c>
      <c r="I306" s="15">
        <v>603440000</v>
      </c>
    </row>
    <row r="307" spans="1:9" x14ac:dyDescent="0.25">
      <c r="A307">
        <v>2022</v>
      </c>
      <c r="B307" t="s">
        <v>40</v>
      </c>
      <c r="C307" t="s">
        <v>230</v>
      </c>
      <c r="D307" t="s">
        <v>824</v>
      </c>
      <c r="E307" s="15">
        <v>38705000</v>
      </c>
      <c r="F307" s="15">
        <v>3727000</v>
      </c>
      <c r="G307" s="15">
        <v>0</v>
      </c>
      <c r="H307" s="15">
        <v>0</v>
      </c>
      <c r="I307" s="15">
        <v>42432000</v>
      </c>
    </row>
    <row r="308" spans="1:9" x14ac:dyDescent="0.25">
      <c r="A308">
        <v>2022</v>
      </c>
      <c r="B308" t="s">
        <v>40</v>
      </c>
      <c r="C308" t="s">
        <v>230</v>
      </c>
      <c r="D308" t="s">
        <v>825</v>
      </c>
      <c r="E308" s="15">
        <v>325976000</v>
      </c>
      <c r="F308" s="15">
        <v>59361000</v>
      </c>
      <c r="G308" s="15">
        <v>0</v>
      </c>
      <c r="H308" s="15">
        <v>0</v>
      </c>
      <c r="I308" s="15">
        <v>385337000</v>
      </c>
    </row>
    <row r="309" spans="1:9" x14ac:dyDescent="0.25">
      <c r="A309">
        <v>2022</v>
      </c>
      <c r="B309" t="s">
        <v>40</v>
      </c>
      <c r="C309" t="s">
        <v>230</v>
      </c>
      <c r="D309" t="s">
        <v>826</v>
      </c>
      <c r="E309" s="15">
        <v>16066000</v>
      </c>
      <c r="F309" s="15">
        <v>1802000</v>
      </c>
      <c r="G309" s="15">
        <v>0</v>
      </c>
      <c r="H309" s="15">
        <v>0</v>
      </c>
      <c r="I309" s="15">
        <v>17868000</v>
      </c>
    </row>
    <row r="310" spans="1:9" x14ac:dyDescent="0.25">
      <c r="A310">
        <v>2022</v>
      </c>
      <c r="B310" t="s">
        <v>40</v>
      </c>
      <c r="C310" t="s">
        <v>230</v>
      </c>
      <c r="D310" t="s">
        <v>830</v>
      </c>
      <c r="E310" s="15" t="s">
        <v>423</v>
      </c>
      <c r="F310" s="15" t="s">
        <v>423</v>
      </c>
      <c r="G310" s="15" t="s">
        <v>423</v>
      </c>
      <c r="H310" s="15" t="s">
        <v>423</v>
      </c>
      <c r="I310" s="15" t="s">
        <v>423</v>
      </c>
    </row>
    <row r="311" spans="1:9" x14ac:dyDescent="0.25">
      <c r="A311">
        <v>2022</v>
      </c>
      <c r="B311" t="s">
        <v>40</v>
      </c>
      <c r="C311" t="s">
        <v>230</v>
      </c>
      <c r="D311" t="s">
        <v>827</v>
      </c>
      <c r="E311" s="15">
        <v>17825000</v>
      </c>
      <c r="F311" s="15">
        <v>6352000</v>
      </c>
      <c r="G311" s="15">
        <v>0</v>
      </c>
      <c r="H311" s="15">
        <v>0</v>
      </c>
      <c r="I311" s="15">
        <v>24177000</v>
      </c>
    </row>
    <row r="312" spans="1:9" x14ac:dyDescent="0.25">
      <c r="A312">
        <v>2022</v>
      </c>
      <c r="B312" t="s">
        <v>40</v>
      </c>
      <c r="C312" t="s">
        <v>828</v>
      </c>
      <c r="D312" t="s">
        <v>403</v>
      </c>
      <c r="E312" s="15">
        <v>16042000</v>
      </c>
      <c r="F312" s="15">
        <v>19208000</v>
      </c>
      <c r="G312" s="15">
        <v>0</v>
      </c>
      <c r="H312" s="15">
        <v>20000000</v>
      </c>
      <c r="I312" s="15">
        <v>55250000</v>
      </c>
    </row>
    <row r="313" spans="1:9" x14ac:dyDescent="0.25">
      <c r="A313">
        <v>2022</v>
      </c>
      <c r="B313" t="s">
        <v>40</v>
      </c>
      <c r="C313" t="s">
        <v>828</v>
      </c>
      <c r="D313" t="s">
        <v>404</v>
      </c>
      <c r="E313" s="15">
        <v>1801000</v>
      </c>
      <c r="F313" s="15">
        <v>5352000</v>
      </c>
      <c r="G313" s="15">
        <v>0</v>
      </c>
      <c r="H313" s="15">
        <v>17765000</v>
      </c>
      <c r="I313" s="15">
        <v>24918000</v>
      </c>
    </row>
    <row r="314" spans="1:9" x14ac:dyDescent="0.25">
      <c r="A314">
        <v>2022</v>
      </c>
      <c r="B314" t="s">
        <v>40</v>
      </c>
      <c r="C314" t="s">
        <v>828</v>
      </c>
      <c r="D314" t="s">
        <v>829</v>
      </c>
      <c r="E314" s="15">
        <v>22414000</v>
      </c>
      <c r="F314" s="15">
        <v>12048000</v>
      </c>
      <c r="G314" s="15">
        <v>0</v>
      </c>
      <c r="H314" s="15">
        <v>0</v>
      </c>
      <c r="I314" s="15">
        <v>34462000</v>
      </c>
    </row>
    <row r="315" spans="1:9" x14ac:dyDescent="0.25">
      <c r="A315">
        <v>2021</v>
      </c>
      <c r="B315" t="s">
        <v>40</v>
      </c>
      <c r="C315" t="s">
        <v>230</v>
      </c>
      <c r="D315" t="s">
        <v>403</v>
      </c>
      <c r="E315" s="15">
        <v>440916000</v>
      </c>
      <c r="F315" s="15">
        <v>327236000</v>
      </c>
      <c r="G315" s="15">
        <v>107000</v>
      </c>
      <c r="H315" s="15">
        <v>87337000</v>
      </c>
      <c r="I315" s="15">
        <v>855596000</v>
      </c>
    </row>
    <row r="316" spans="1:9" x14ac:dyDescent="0.25">
      <c r="A316">
        <v>2021</v>
      </c>
      <c r="B316" t="s">
        <v>40</v>
      </c>
      <c r="C316" t="s">
        <v>230</v>
      </c>
      <c r="D316" t="s">
        <v>404</v>
      </c>
      <c r="E316" s="15">
        <v>61195000</v>
      </c>
      <c r="F316" s="15">
        <v>344894000</v>
      </c>
      <c r="G316" s="15">
        <v>0</v>
      </c>
      <c r="H316" s="15">
        <v>103000</v>
      </c>
      <c r="I316" s="15">
        <v>406192000</v>
      </c>
    </row>
    <row r="317" spans="1:9" x14ac:dyDescent="0.25">
      <c r="A317">
        <v>2021</v>
      </c>
      <c r="B317" t="s">
        <v>40</v>
      </c>
      <c r="C317" t="s">
        <v>230</v>
      </c>
      <c r="D317" t="s">
        <v>824</v>
      </c>
      <c r="E317" s="15">
        <v>39375000</v>
      </c>
      <c r="F317" s="15">
        <v>5102000</v>
      </c>
      <c r="G317" s="15">
        <v>0</v>
      </c>
      <c r="H317" s="15">
        <v>25000</v>
      </c>
      <c r="I317" s="15">
        <v>44502000</v>
      </c>
    </row>
    <row r="318" spans="1:9" x14ac:dyDescent="0.25">
      <c r="A318">
        <v>2021</v>
      </c>
      <c r="B318" t="s">
        <v>40</v>
      </c>
      <c r="C318" t="s">
        <v>230</v>
      </c>
      <c r="D318" t="s">
        <v>825</v>
      </c>
      <c r="E318" s="15">
        <v>320347000</v>
      </c>
      <c r="F318" s="15">
        <v>71879000</v>
      </c>
      <c r="G318" s="15">
        <v>0</v>
      </c>
      <c r="H318" s="15">
        <v>50000</v>
      </c>
      <c r="I318" s="15">
        <v>392276000</v>
      </c>
    </row>
    <row r="319" spans="1:9" x14ac:dyDescent="0.25">
      <c r="A319">
        <v>2021</v>
      </c>
      <c r="B319" t="s">
        <v>40</v>
      </c>
      <c r="C319" t="s">
        <v>230</v>
      </c>
      <c r="D319" t="s">
        <v>826</v>
      </c>
      <c r="E319" s="15">
        <v>15346000</v>
      </c>
      <c r="F319" s="15">
        <v>2202000</v>
      </c>
      <c r="G319" s="15">
        <v>0</v>
      </c>
      <c r="H319" s="15">
        <v>0</v>
      </c>
      <c r="I319" s="15">
        <v>17548000</v>
      </c>
    </row>
    <row r="320" spans="1:9" x14ac:dyDescent="0.25">
      <c r="A320">
        <v>2021</v>
      </c>
      <c r="B320" t="s">
        <v>40</v>
      </c>
      <c r="C320" t="s">
        <v>230</v>
      </c>
      <c r="D320" t="s">
        <v>830</v>
      </c>
      <c r="E320" s="15" t="s">
        <v>423</v>
      </c>
      <c r="F320" s="15" t="s">
        <v>423</v>
      </c>
      <c r="G320" s="15" t="s">
        <v>423</v>
      </c>
      <c r="H320" s="15" t="s">
        <v>423</v>
      </c>
      <c r="I320" s="15" t="s">
        <v>423</v>
      </c>
    </row>
    <row r="321" spans="1:9" x14ac:dyDescent="0.25">
      <c r="A321">
        <v>2021</v>
      </c>
      <c r="B321" t="s">
        <v>40</v>
      </c>
      <c r="C321" t="s">
        <v>230</v>
      </c>
      <c r="D321" t="s">
        <v>827</v>
      </c>
      <c r="E321" s="15">
        <v>16919000</v>
      </c>
      <c r="F321" s="15">
        <v>8472000</v>
      </c>
      <c r="G321" s="15">
        <v>0</v>
      </c>
      <c r="H321" s="15">
        <v>0</v>
      </c>
      <c r="I321" s="15">
        <v>25391000</v>
      </c>
    </row>
    <row r="322" spans="1:9" x14ac:dyDescent="0.25">
      <c r="A322">
        <v>2021</v>
      </c>
      <c r="B322" t="s">
        <v>40</v>
      </c>
      <c r="C322" t="s">
        <v>828</v>
      </c>
      <c r="D322" t="s">
        <v>403</v>
      </c>
      <c r="E322" s="15">
        <v>16207000</v>
      </c>
      <c r="F322" s="15">
        <v>10456000</v>
      </c>
      <c r="G322" s="15">
        <v>0</v>
      </c>
      <c r="H322" s="15">
        <v>0</v>
      </c>
      <c r="I322" s="15">
        <v>26663000</v>
      </c>
    </row>
    <row r="323" spans="1:9" x14ac:dyDescent="0.25">
      <c r="A323">
        <v>2021</v>
      </c>
      <c r="B323" t="s">
        <v>40</v>
      </c>
      <c r="C323" t="s">
        <v>828</v>
      </c>
      <c r="D323" t="s">
        <v>404</v>
      </c>
      <c r="E323" s="15">
        <v>2309000</v>
      </c>
      <c r="F323" s="15">
        <v>2659000</v>
      </c>
      <c r="G323" s="15">
        <v>0</v>
      </c>
      <c r="H323" s="15">
        <v>30433000</v>
      </c>
      <c r="I323" s="15">
        <v>35401000</v>
      </c>
    </row>
    <row r="324" spans="1:9" x14ac:dyDescent="0.25">
      <c r="A324">
        <v>2021</v>
      </c>
      <c r="B324" t="s">
        <v>40</v>
      </c>
      <c r="C324" t="s">
        <v>828</v>
      </c>
      <c r="D324" t="s">
        <v>829</v>
      </c>
      <c r="E324" s="15">
        <v>22282000</v>
      </c>
      <c r="F324" s="15">
        <v>11621000</v>
      </c>
      <c r="G324" s="15">
        <v>0</v>
      </c>
      <c r="H324" s="15">
        <v>470000</v>
      </c>
      <c r="I324" s="15">
        <v>34373000</v>
      </c>
    </row>
    <row r="325" spans="1:9" x14ac:dyDescent="0.25">
      <c r="A325">
        <v>2020</v>
      </c>
      <c r="B325" t="s">
        <v>40</v>
      </c>
      <c r="C325" t="s">
        <v>230</v>
      </c>
      <c r="D325" t="s">
        <v>403</v>
      </c>
      <c r="E325" s="15">
        <v>460131000</v>
      </c>
      <c r="F325" s="15">
        <v>481209000</v>
      </c>
      <c r="G325" s="15">
        <v>107000</v>
      </c>
      <c r="H325" s="15">
        <v>72970000</v>
      </c>
      <c r="I325" s="15">
        <v>1014417000</v>
      </c>
    </row>
    <row r="326" spans="1:9" x14ac:dyDescent="0.25">
      <c r="A326">
        <v>2020</v>
      </c>
      <c r="B326" t="s">
        <v>40</v>
      </c>
      <c r="C326" t="s">
        <v>230</v>
      </c>
      <c r="D326" t="s">
        <v>404</v>
      </c>
      <c r="E326" s="15">
        <v>50912000</v>
      </c>
      <c r="F326" s="15">
        <v>514880000</v>
      </c>
      <c r="G326" s="15">
        <v>0</v>
      </c>
      <c r="H326" s="15">
        <v>10018000</v>
      </c>
      <c r="I326" s="15">
        <v>575810000</v>
      </c>
    </row>
    <row r="327" spans="1:9" x14ac:dyDescent="0.25">
      <c r="A327">
        <v>2020</v>
      </c>
      <c r="B327" t="s">
        <v>40</v>
      </c>
      <c r="C327" t="s">
        <v>230</v>
      </c>
      <c r="D327" t="s">
        <v>824</v>
      </c>
      <c r="E327" s="15">
        <v>36016000</v>
      </c>
      <c r="F327" s="15">
        <v>4441000</v>
      </c>
      <c r="G327" s="15">
        <v>0</v>
      </c>
      <c r="H327" s="15">
        <v>0</v>
      </c>
      <c r="I327" s="15">
        <v>40457000</v>
      </c>
    </row>
    <row r="328" spans="1:9" x14ac:dyDescent="0.25">
      <c r="A328">
        <v>2020</v>
      </c>
      <c r="B328" t="s">
        <v>40</v>
      </c>
      <c r="C328" t="s">
        <v>230</v>
      </c>
      <c r="D328" t="s">
        <v>825</v>
      </c>
      <c r="E328" s="15">
        <v>309186000</v>
      </c>
      <c r="F328" s="15">
        <v>49904000</v>
      </c>
      <c r="G328" s="15">
        <v>0</v>
      </c>
      <c r="H328" s="15">
        <v>42000</v>
      </c>
      <c r="I328" s="15">
        <v>359132000</v>
      </c>
    </row>
    <row r="329" spans="1:9" x14ac:dyDescent="0.25">
      <c r="A329">
        <v>2020</v>
      </c>
      <c r="B329" t="s">
        <v>40</v>
      </c>
      <c r="C329" t="s">
        <v>230</v>
      </c>
      <c r="D329" t="s">
        <v>826</v>
      </c>
      <c r="E329" s="15">
        <v>14048000</v>
      </c>
      <c r="F329" s="15">
        <v>1737000</v>
      </c>
      <c r="G329" s="15">
        <v>0</v>
      </c>
      <c r="H329" s="15">
        <v>0</v>
      </c>
      <c r="I329" s="15">
        <v>15785000</v>
      </c>
    </row>
    <row r="330" spans="1:9" x14ac:dyDescent="0.25">
      <c r="A330">
        <v>2020</v>
      </c>
      <c r="B330" t="s">
        <v>40</v>
      </c>
      <c r="C330" t="s">
        <v>230</v>
      </c>
      <c r="D330" t="s">
        <v>830</v>
      </c>
      <c r="E330" s="15" t="s">
        <v>423</v>
      </c>
      <c r="F330" s="15" t="s">
        <v>423</v>
      </c>
      <c r="G330" s="15" t="s">
        <v>423</v>
      </c>
      <c r="H330" s="15" t="s">
        <v>423</v>
      </c>
      <c r="I330" s="15" t="s">
        <v>423</v>
      </c>
    </row>
    <row r="331" spans="1:9" x14ac:dyDescent="0.25">
      <c r="A331">
        <v>2020</v>
      </c>
      <c r="B331" t="s">
        <v>40</v>
      </c>
      <c r="C331" t="s">
        <v>230</v>
      </c>
      <c r="D331" t="s">
        <v>827</v>
      </c>
      <c r="E331" s="15">
        <v>14701000</v>
      </c>
      <c r="F331" s="15">
        <v>25624000</v>
      </c>
      <c r="G331" s="15">
        <v>0</v>
      </c>
      <c r="H331" s="15">
        <v>0</v>
      </c>
      <c r="I331" s="15">
        <v>40325000</v>
      </c>
    </row>
    <row r="332" spans="1:9" x14ac:dyDescent="0.25">
      <c r="A332">
        <v>2020</v>
      </c>
      <c r="B332" t="s">
        <v>40</v>
      </c>
      <c r="C332" t="s">
        <v>828</v>
      </c>
      <c r="D332" t="s">
        <v>403</v>
      </c>
      <c r="E332" s="15">
        <v>14489000</v>
      </c>
      <c r="F332" s="15">
        <v>45897000</v>
      </c>
      <c r="G332" s="15">
        <v>0</v>
      </c>
      <c r="H332" s="15">
        <v>0</v>
      </c>
      <c r="I332" s="15">
        <v>60386000</v>
      </c>
    </row>
    <row r="333" spans="1:9" x14ac:dyDescent="0.25">
      <c r="A333">
        <v>2020</v>
      </c>
      <c r="B333" t="s">
        <v>40</v>
      </c>
      <c r="C333" t="s">
        <v>828</v>
      </c>
      <c r="D333" t="s">
        <v>404</v>
      </c>
      <c r="E333" s="15">
        <v>2180000</v>
      </c>
      <c r="F333" s="15">
        <v>2059000</v>
      </c>
      <c r="G333" s="15">
        <v>0</v>
      </c>
      <c r="H333" s="15">
        <v>121600000</v>
      </c>
      <c r="I333" s="15">
        <v>125839000</v>
      </c>
    </row>
    <row r="334" spans="1:9" x14ac:dyDescent="0.25">
      <c r="A334">
        <v>2020</v>
      </c>
      <c r="B334" t="s">
        <v>40</v>
      </c>
      <c r="C334" t="s">
        <v>828</v>
      </c>
      <c r="D334" t="s">
        <v>829</v>
      </c>
      <c r="E334" s="15">
        <v>15971000</v>
      </c>
      <c r="F334" s="15">
        <v>17072000</v>
      </c>
      <c r="G334" s="15">
        <v>0</v>
      </c>
      <c r="H334" s="15">
        <v>0</v>
      </c>
      <c r="I334" s="15">
        <v>33043000</v>
      </c>
    </row>
    <row r="335" spans="1:9" x14ac:dyDescent="0.25">
      <c r="A335">
        <v>2019</v>
      </c>
      <c r="B335" t="s">
        <v>40</v>
      </c>
      <c r="C335" t="s">
        <v>230</v>
      </c>
      <c r="D335" t="s">
        <v>403</v>
      </c>
      <c r="E335" s="15">
        <v>445269000</v>
      </c>
      <c r="F335" s="15">
        <v>1727925000</v>
      </c>
      <c r="G335" s="15">
        <v>107000</v>
      </c>
      <c r="H335" s="15">
        <v>165350000</v>
      </c>
      <c r="I335" s="15">
        <v>2338651000</v>
      </c>
    </row>
    <row r="336" spans="1:9" x14ac:dyDescent="0.25">
      <c r="A336">
        <v>2019</v>
      </c>
      <c r="B336" t="s">
        <v>40</v>
      </c>
      <c r="C336" t="s">
        <v>230</v>
      </c>
      <c r="D336" t="s">
        <v>404</v>
      </c>
      <c r="E336" s="15">
        <v>37736000</v>
      </c>
      <c r="F336" s="15">
        <v>677426000</v>
      </c>
      <c r="G336" s="15">
        <v>0</v>
      </c>
      <c r="H336" s="15">
        <v>21007000</v>
      </c>
      <c r="I336" s="15">
        <v>736169000</v>
      </c>
    </row>
    <row r="337" spans="1:9" x14ac:dyDescent="0.25">
      <c r="A337">
        <v>2019</v>
      </c>
      <c r="B337" t="s">
        <v>40</v>
      </c>
      <c r="C337" t="s">
        <v>230</v>
      </c>
      <c r="D337" t="s">
        <v>824</v>
      </c>
      <c r="E337" s="15">
        <v>30830000</v>
      </c>
      <c r="F337" s="15">
        <v>5254000</v>
      </c>
      <c r="G337" s="15">
        <v>0</v>
      </c>
      <c r="H337" s="15">
        <v>0</v>
      </c>
      <c r="I337" s="15">
        <v>36084000</v>
      </c>
    </row>
    <row r="338" spans="1:9" x14ac:dyDescent="0.25">
      <c r="A338">
        <v>2019</v>
      </c>
      <c r="B338" t="s">
        <v>40</v>
      </c>
      <c r="C338" t="s">
        <v>230</v>
      </c>
      <c r="D338" t="s">
        <v>825</v>
      </c>
      <c r="E338" s="15">
        <v>291703000</v>
      </c>
      <c r="F338" s="15">
        <v>54261000</v>
      </c>
      <c r="G338" s="15">
        <v>0</v>
      </c>
      <c r="H338" s="15">
        <v>50000</v>
      </c>
      <c r="I338" s="15">
        <v>346014000</v>
      </c>
    </row>
    <row r="339" spans="1:9" x14ac:dyDescent="0.25">
      <c r="A339">
        <v>2019</v>
      </c>
      <c r="B339" t="s">
        <v>40</v>
      </c>
      <c r="C339" t="s">
        <v>230</v>
      </c>
      <c r="D339" t="s">
        <v>826</v>
      </c>
      <c r="E339" s="15">
        <v>11294000</v>
      </c>
      <c r="F339" s="15">
        <v>2594000</v>
      </c>
      <c r="G339" s="15">
        <v>0</v>
      </c>
      <c r="H339" s="15">
        <v>25000</v>
      </c>
      <c r="I339" s="15">
        <v>13913000</v>
      </c>
    </row>
    <row r="340" spans="1:9" x14ac:dyDescent="0.25">
      <c r="A340">
        <v>2019</v>
      </c>
      <c r="B340" t="s">
        <v>40</v>
      </c>
      <c r="C340" t="s">
        <v>230</v>
      </c>
      <c r="D340" t="s">
        <v>830</v>
      </c>
      <c r="E340" s="15">
        <v>19461000</v>
      </c>
      <c r="F340" s="15">
        <v>2802000</v>
      </c>
      <c r="G340" s="15">
        <v>0</v>
      </c>
      <c r="H340" s="15">
        <v>0</v>
      </c>
      <c r="I340" s="15">
        <v>22263000</v>
      </c>
    </row>
    <row r="341" spans="1:9" x14ac:dyDescent="0.25">
      <c r="A341">
        <v>2019</v>
      </c>
      <c r="B341" t="s">
        <v>40</v>
      </c>
      <c r="C341" t="s">
        <v>230</v>
      </c>
      <c r="D341" t="s">
        <v>827</v>
      </c>
      <c r="E341" s="15">
        <v>16095000</v>
      </c>
      <c r="F341" s="15">
        <v>22055000</v>
      </c>
      <c r="G341" s="15">
        <v>0</v>
      </c>
      <c r="H341" s="15">
        <v>50000</v>
      </c>
      <c r="I341" s="15">
        <v>38200000</v>
      </c>
    </row>
    <row r="342" spans="1:9" x14ac:dyDescent="0.25">
      <c r="A342">
        <v>2019</v>
      </c>
      <c r="B342" t="s">
        <v>40</v>
      </c>
      <c r="C342" t="s">
        <v>828</v>
      </c>
      <c r="D342" t="s">
        <v>403</v>
      </c>
      <c r="E342" s="15">
        <v>12083000</v>
      </c>
      <c r="F342" s="15">
        <v>7821000</v>
      </c>
      <c r="G342" s="15">
        <v>0</v>
      </c>
      <c r="H342" s="15">
        <v>35000</v>
      </c>
      <c r="I342" s="15">
        <v>19939000</v>
      </c>
    </row>
    <row r="343" spans="1:9" x14ac:dyDescent="0.25">
      <c r="A343">
        <v>2019</v>
      </c>
      <c r="B343" t="s">
        <v>40</v>
      </c>
      <c r="C343" t="s">
        <v>828</v>
      </c>
      <c r="D343" t="s">
        <v>404</v>
      </c>
      <c r="E343" s="15">
        <v>2863000</v>
      </c>
      <c r="F343" s="15">
        <v>1454000</v>
      </c>
      <c r="G343" s="15">
        <v>0</v>
      </c>
      <c r="H343" s="15">
        <v>0</v>
      </c>
      <c r="I343" s="15">
        <v>4317000</v>
      </c>
    </row>
    <row r="344" spans="1:9" x14ac:dyDescent="0.25">
      <c r="A344">
        <v>2019</v>
      </c>
      <c r="B344" t="s">
        <v>40</v>
      </c>
      <c r="C344" t="s">
        <v>828</v>
      </c>
      <c r="D344" t="s">
        <v>829</v>
      </c>
      <c r="E344" s="15">
        <v>15106000</v>
      </c>
      <c r="F344" s="15">
        <v>6971000</v>
      </c>
      <c r="G344" s="15">
        <v>0</v>
      </c>
      <c r="H344" s="15">
        <v>0</v>
      </c>
      <c r="I344" s="15">
        <v>22077000</v>
      </c>
    </row>
    <row r="345" spans="1:9" x14ac:dyDescent="0.25">
      <c r="A345">
        <v>2018</v>
      </c>
      <c r="B345" t="s">
        <v>40</v>
      </c>
      <c r="C345" t="s">
        <v>230</v>
      </c>
      <c r="D345" t="s">
        <v>403</v>
      </c>
      <c r="E345" s="15">
        <v>326029000</v>
      </c>
      <c r="F345" s="15">
        <v>294489000</v>
      </c>
      <c r="G345" s="15">
        <v>107000</v>
      </c>
      <c r="H345" s="15">
        <v>109035000</v>
      </c>
      <c r="I345" s="15">
        <v>729660000</v>
      </c>
    </row>
    <row r="346" spans="1:9" x14ac:dyDescent="0.25">
      <c r="A346">
        <v>2018</v>
      </c>
      <c r="B346" t="s">
        <v>40</v>
      </c>
      <c r="C346" t="s">
        <v>230</v>
      </c>
      <c r="D346" t="s">
        <v>404</v>
      </c>
      <c r="E346" s="15">
        <v>22390000</v>
      </c>
      <c r="F346" s="15">
        <v>572168000</v>
      </c>
      <c r="G346" s="15">
        <v>0</v>
      </c>
      <c r="H346" s="15">
        <v>155893000</v>
      </c>
      <c r="I346" s="15">
        <v>750451000</v>
      </c>
    </row>
    <row r="347" spans="1:9" x14ac:dyDescent="0.25">
      <c r="A347">
        <v>2018</v>
      </c>
      <c r="B347" t="s">
        <v>40</v>
      </c>
      <c r="C347" t="s">
        <v>230</v>
      </c>
      <c r="D347" t="s">
        <v>824</v>
      </c>
      <c r="E347" s="15">
        <v>24952000</v>
      </c>
      <c r="F347" s="15">
        <v>5820000</v>
      </c>
      <c r="G347" s="15">
        <v>0</v>
      </c>
      <c r="H347" s="15">
        <v>0</v>
      </c>
      <c r="I347" s="15">
        <v>30772000</v>
      </c>
    </row>
    <row r="348" spans="1:9" x14ac:dyDescent="0.25">
      <c r="A348">
        <v>2018</v>
      </c>
      <c r="B348" t="s">
        <v>40</v>
      </c>
      <c r="C348" t="s">
        <v>230</v>
      </c>
      <c r="D348" t="s">
        <v>825</v>
      </c>
      <c r="E348" s="15">
        <v>270341000</v>
      </c>
      <c r="F348" s="15">
        <v>56221000</v>
      </c>
      <c r="G348" s="15">
        <v>0</v>
      </c>
      <c r="H348" s="15">
        <v>0</v>
      </c>
      <c r="I348" s="15">
        <v>326562000</v>
      </c>
    </row>
    <row r="349" spans="1:9" x14ac:dyDescent="0.25">
      <c r="A349">
        <v>2018</v>
      </c>
      <c r="B349" t="s">
        <v>40</v>
      </c>
      <c r="C349" t="s">
        <v>230</v>
      </c>
      <c r="D349" t="s">
        <v>826</v>
      </c>
      <c r="E349" s="15">
        <v>8784000</v>
      </c>
      <c r="F349" s="15">
        <v>2753000</v>
      </c>
      <c r="G349" s="15">
        <v>0</v>
      </c>
      <c r="H349" s="15">
        <v>0</v>
      </c>
      <c r="I349" s="15">
        <v>11537000</v>
      </c>
    </row>
    <row r="350" spans="1:9" x14ac:dyDescent="0.25">
      <c r="A350">
        <v>2018</v>
      </c>
      <c r="B350" t="s">
        <v>40</v>
      </c>
      <c r="C350" t="s">
        <v>230</v>
      </c>
      <c r="D350" t="s">
        <v>830</v>
      </c>
      <c r="E350" s="15">
        <v>9917000</v>
      </c>
      <c r="F350" s="15">
        <v>2802000</v>
      </c>
      <c r="G350" s="15">
        <v>0</v>
      </c>
      <c r="H350" s="15">
        <v>0</v>
      </c>
      <c r="I350" s="15">
        <v>12719000</v>
      </c>
    </row>
    <row r="351" spans="1:9" x14ac:dyDescent="0.25">
      <c r="A351">
        <v>2018</v>
      </c>
      <c r="B351" t="s">
        <v>40</v>
      </c>
      <c r="C351" t="s">
        <v>230</v>
      </c>
      <c r="D351" t="s">
        <v>827</v>
      </c>
      <c r="E351" s="15">
        <v>12406000</v>
      </c>
      <c r="F351" s="15">
        <v>12553000</v>
      </c>
      <c r="G351" s="15">
        <v>0</v>
      </c>
      <c r="H351" s="15">
        <v>0</v>
      </c>
      <c r="I351" s="15">
        <v>24959000</v>
      </c>
    </row>
    <row r="352" spans="1:9" x14ac:dyDescent="0.25">
      <c r="A352">
        <v>2018</v>
      </c>
      <c r="B352" t="s">
        <v>40</v>
      </c>
      <c r="C352" t="s">
        <v>828</v>
      </c>
      <c r="D352" t="s">
        <v>403</v>
      </c>
      <c r="E352" s="15">
        <v>10698000</v>
      </c>
      <c r="F352" s="15">
        <v>7657000</v>
      </c>
      <c r="G352" s="15">
        <v>0</v>
      </c>
      <c r="H352" s="15">
        <v>3300000</v>
      </c>
      <c r="I352" s="15">
        <v>21655000</v>
      </c>
    </row>
    <row r="353" spans="1:9" x14ac:dyDescent="0.25">
      <c r="A353">
        <v>2018</v>
      </c>
      <c r="B353" t="s">
        <v>40</v>
      </c>
      <c r="C353" t="s">
        <v>828</v>
      </c>
      <c r="D353" t="s">
        <v>404</v>
      </c>
      <c r="E353" s="15">
        <v>2163000</v>
      </c>
      <c r="F353" s="15">
        <v>1522000</v>
      </c>
      <c r="G353" s="15">
        <v>0</v>
      </c>
      <c r="H353" s="15">
        <v>0</v>
      </c>
      <c r="I353" s="15">
        <v>3685000</v>
      </c>
    </row>
    <row r="354" spans="1:9" x14ac:dyDescent="0.25">
      <c r="A354">
        <v>2018</v>
      </c>
      <c r="B354" t="s">
        <v>40</v>
      </c>
      <c r="C354" t="s">
        <v>828</v>
      </c>
      <c r="D354" t="s">
        <v>829</v>
      </c>
      <c r="E354" s="15">
        <v>14171000</v>
      </c>
      <c r="F354" s="15">
        <v>8961000</v>
      </c>
      <c r="G354" s="15">
        <v>0</v>
      </c>
      <c r="H354" s="15">
        <v>200000000</v>
      </c>
      <c r="I354" s="15">
        <v>223132000</v>
      </c>
    </row>
    <row r="355" spans="1:9" x14ac:dyDescent="0.25">
      <c r="A355">
        <v>2022</v>
      </c>
      <c r="B355" t="s">
        <v>41</v>
      </c>
      <c r="C355" t="s">
        <v>232</v>
      </c>
      <c r="D355" t="s">
        <v>403</v>
      </c>
      <c r="E355" s="15">
        <v>7016732000</v>
      </c>
      <c r="F355" s="15">
        <v>7635066000</v>
      </c>
      <c r="G355" s="15">
        <v>0</v>
      </c>
      <c r="H355" s="15">
        <v>20000000</v>
      </c>
      <c r="I355" s="15">
        <v>14671798000</v>
      </c>
    </row>
    <row r="356" spans="1:9" x14ac:dyDescent="0.25">
      <c r="A356">
        <v>2022</v>
      </c>
      <c r="B356" t="s">
        <v>41</v>
      </c>
      <c r="C356" t="s">
        <v>232</v>
      </c>
      <c r="D356" t="s">
        <v>404</v>
      </c>
      <c r="E356" s="15">
        <v>2480818000</v>
      </c>
      <c r="F356" s="15">
        <v>905719000</v>
      </c>
      <c r="G356" s="15">
        <v>0</v>
      </c>
      <c r="H356" s="15">
        <v>0</v>
      </c>
      <c r="I356" s="15">
        <v>3386537000</v>
      </c>
    </row>
    <row r="357" spans="1:9" x14ac:dyDescent="0.25">
      <c r="A357">
        <v>2022</v>
      </c>
      <c r="B357" t="s">
        <v>41</v>
      </c>
      <c r="C357" t="s">
        <v>232</v>
      </c>
      <c r="D357" t="s">
        <v>412</v>
      </c>
      <c r="E357" s="15">
        <v>7949819000</v>
      </c>
      <c r="F357" s="15">
        <v>264326000</v>
      </c>
      <c r="G357" s="15">
        <v>0</v>
      </c>
      <c r="H357" s="15">
        <v>0</v>
      </c>
      <c r="I357" s="15">
        <v>8214145000</v>
      </c>
    </row>
    <row r="358" spans="1:9" x14ac:dyDescent="0.25">
      <c r="A358">
        <v>2022</v>
      </c>
      <c r="B358" t="s">
        <v>41</v>
      </c>
      <c r="C358" t="s">
        <v>232</v>
      </c>
      <c r="D358" t="s">
        <v>413</v>
      </c>
      <c r="E358" s="15">
        <v>20007244000</v>
      </c>
      <c r="F358" s="15">
        <v>4971928000</v>
      </c>
      <c r="G358" s="15">
        <v>0</v>
      </c>
      <c r="H358" s="15">
        <v>20228984000</v>
      </c>
      <c r="I358" s="15">
        <v>45208156000</v>
      </c>
    </row>
    <row r="359" spans="1:9" x14ac:dyDescent="0.25">
      <c r="A359">
        <v>2022</v>
      </c>
      <c r="B359" t="s">
        <v>41</v>
      </c>
      <c r="C359" t="s">
        <v>232</v>
      </c>
      <c r="D359" t="s">
        <v>414</v>
      </c>
      <c r="E359" s="15">
        <v>0</v>
      </c>
      <c r="F359" s="15">
        <v>16235299000</v>
      </c>
      <c r="G359" s="15">
        <v>0</v>
      </c>
      <c r="H359" s="15">
        <v>64000000</v>
      </c>
      <c r="I359" s="15">
        <v>16299299000</v>
      </c>
    </row>
    <row r="360" spans="1:9" x14ac:dyDescent="0.25">
      <c r="A360">
        <v>2022</v>
      </c>
      <c r="B360" t="s">
        <v>41</v>
      </c>
      <c r="C360" t="s">
        <v>232</v>
      </c>
      <c r="D360" t="s">
        <v>415</v>
      </c>
      <c r="E360" s="15">
        <v>435413349000</v>
      </c>
      <c r="F360" s="15">
        <v>66085951000</v>
      </c>
      <c r="G360" s="15">
        <v>0</v>
      </c>
      <c r="H360" s="15">
        <v>0</v>
      </c>
      <c r="I360" s="15">
        <v>501499300000</v>
      </c>
    </row>
    <row r="361" spans="1:9" x14ac:dyDescent="0.25">
      <c r="A361">
        <v>2022</v>
      </c>
      <c r="B361" t="s">
        <v>41</v>
      </c>
      <c r="C361" t="s">
        <v>232</v>
      </c>
      <c r="D361" t="s">
        <v>416</v>
      </c>
      <c r="E361" s="15">
        <v>25848000</v>
      </c>
      <c r="F361" s="15">
        <v>1819192000</v>
      </c>
      <c r="G361" s="15">
        <v>0</v>
      </c>
      <c r="H361" s="15">
        <v>59700000</v>
      </c>
      <c r="I361" s="15">
        <v>1904740000</v>
      </c>
    </row>
    <row r="362" spans="1:9" x14ac:dyDescent="0.25">
      <c r="A362">
        <v>2022</v>
      </c>
      <c r="B362" t="s">
        <v>41</v>
      </c>
      <c r="C362" t="s">
        <v>233</v>
      </c>
      <c r="D362" t="s">
        <v>403</v>
      </c>
      <c r="E362" s="15">
        <v>15681000</v>
      </c>
      <c r="F362" s="15">
        <v>17217000</v>
      </c>
      <c r="G362" s="15">
        <v>0</v>
      </c>
      <c r="H362" s="15">
        <v>1380000</v>
      </c>
      <c r="I362" s="15">
        <v>34278000</v>
      </c>
    </row>
    <row r="363" spans="1:9" x14ac:dyDescent="0.25">
      <c r="A363">
        <v>2022</v>
      </c>
      <c r="B363" t="s">
        <v>41</v>
      </c>
      <c r="C363" t="s">
        <v>233</v>
      </c>
      <c r="D363" t="s">
        <v>417</v>
      </c>
      <c r="E363" s="15">
        <v>0</v>
      </c>
      <c r="F363" s="15">
        <v>208505000</v>
      </c>
      <c r="G363" s="15">
        <v>0</v>
      </c>
      <c r="H363" s="15">
        <v>0</v>
      </c>
      <c r="I363" s="15">
        <v>208505000</v>
      </c>
    </row>
    <row r="364" spans="1:9" x14ac:dyDescent="0.25">
      <c r="A364">
        <v>2022</v>
      </c>
      <c r="B364" t="s">
        <v>41</v>
      </c>
      <c r="C364" t="s">
        <v>234</v>
      </c>
      <c r="D364" t="s">
        <v>403</v>
      </c>
      <c r="E364" s="15">
        <v>17691000</v>
      </c>
      <c r="F364" s="15">
        <v>131555000</v>
      </c>
      <c r="G364" s="15">
        <v>0</v>
      </c>
      <c r="H364" s="15">
        <v>0</v>
      </c>
      <c r="I364" s="15">
        <v>149246000</v>
      </c>
    </row>
    <row r="365" spans="1:9" x14ac:dyDescent="0.25">
      <c r="A365">
        <v>2022</v>
      </c>
      <c r="B365" t="s">
        <v>41</v>
      </c>
      <c r="C365" t="s">
        <v>234</v>
      </c>
      <c r="D365" t="s">
        <v>418</v>
      </c>
      <c r="E365" s="15">
        <v>43125000</v>
      </c>
      <c r="F365" s="15">
        <v>145594000</v>
      </c>
      <c r="G365" s="15">
        <v>0</v>
      </c>
      <c r="H365" s="15">
        <v>0</v>
      </c>
      <c r="I365" s="15">
        <v>188719000</v>
      </c>
    </row>
    <row r="366" spans="1:9" x14ac:dyDescent="0.25">
      <c r="A366">
        <v>2022</v>
      </c>
      <c r="B366" t="s">
        <v>41</v>
      </c>
      <c r="C366" t="s">
        <v>235</v>
      </c>
      <c r="D366" t="s">
        <v>403</v>
      </c>
      <c r="E366" s="15">
        <v>14856000</v>
      </c>
      <c r="F366" s="15">
        <v>20252000</v>
      </c>
      <c r="G366" s="15">
        <v>0</v>
      </c>
      <c r="H366" s="15">
        <v>4585000</v>
      </c>
      <c r="I366" s="15">
        <v>39693000</v>
      </c>
    </row>
    <row r="367" spans="1:9" x14ac:dyDescent="0.25">
      <c r="A367">
        <v>2022</v>
      </c>
      <c r="B367" t="s">
        <v>41</v>
      </c>
      <c r="C367" t="s">
        <v>235</v>
      </c>
      <c r="D367" t="s">
        <v>419</v>
      </c>
      <c r="E367" s="15">
        <v>10800000</v>
      </c>
      <c r="F367" s="15">
        <v>54825000</v>
      </c>
      <c r="G367" s="15">
        <v>0</v>
      </c>
      <c r="H367" s="15">
        <v>0</v>
      </c>
      <c r="I367" s="15">
        <v>65625000</v>
      </c>
    </row>
    <row r="368" spans="1:9" x14ac:dyDescent="0.25">
      <c r="A368">
        <v>2022</v>
      </c>
      <c r="B368" t="s">
        <v>41</v>
      </c>
      <c r="C368" t="s">
        <v>236</v>
      </c>
      <c r="D368" t="s">
        <v>403</v>
      </c>
      <c r="E368" s="15">
        <v>6580000</v>
      </c>
      <c r="F368" s="15">
        <v>5236000</v>
      </c>
      <c r="G368" s="15">
        <v>0</v>
      </c>
      <c r="H368" s="15">
        <v>2600000</v>
      </c>
      <c r="I368" s="15">
        <v>14416000</v>
      </c>
    </row>
    <row r="369" spans="1:9" x14ac:dyDescent="0.25">
      <c r="A369">
        <v>2022</v>
      </c>
      <c r="B369" t="s">
        <v>41</v>
      </c>
      <c r="C369" t="s">
        <v>236</v>
      </c>
      <c r="D369" t="s">
        <v>420</v>
      </c>
      <c r="E369" s="15">
        <v>5063000</v>
      </c>
      <c r="F369" s="15">
        <v>16744000</v>
      </c>
      <c r="G369" s="15">
        <v>0</v>
      </c>
      <c r="H369" s="15">
        <v>4000000</v>
      </c>
      <c r="I369" s="15">
        <v>25807000</v>
      </c>
    </row>
    <row r="370" spans="1:9" x14ac:dyDescent="0.25">
      <c r="A370">
        <v>2022</v>
      </c>
      <c r="B370" t="s">
        <v>41</v>
      </c>
      <c r="C370" t="s">
        <v>237</v>
      </c>
      <c r="D370" t="s">
        <v>403</v>
      </c>
      <c r="E370" s="15">
        <v>46973000</v>
      </c>
      <c r="F370" s="15">
        <v>140241000</v>
      </c>
      <c r="G370" s="15">
        <v>0</v>
      </c>
      <c r="H370" s="15">
        <v>11176000</v>
      </c>
      <c r="I370" s="15">
        <v>198390000</v>
      </c>
    </row>
    <row r="371" spans="1:9" x14ac:dyDescent="0.25">
      <c r="A371">
        <v>2022</v>
      </c>
      <c r="B371" t="s">
        <v>41</v>
      </c>
      <c r="C371" t="s">
        <v>237</v>
      </c>
      <c r="D371" t="s">
        <v>404</v>
      </c>
      <c r="E371" s="15">
        <v>1233000</v>
      </c>
      <c r="F371" s="15">
        <v>704000</v>
      </c>
      <c r="G371" s="15">
        <v>0</v>
      </c>
      <c r="H371" s="15">
        <v>0</v>
      </c>
      <c r="I371" s="15">
        <v>1937000</v>
      </c>
    </row>
    <row r="372" spans="1:9" x14ac:dyDescent="0.25">
      <c r="A372">
        <v>2022</v>
      </c>
      <c r="B372" t="s">
        <v>41</v>
      </c>
      <c r="C372" t="s">
        <v>237</v>
      </c>
      <c r="D372" t="s">
        <v>421</v>
      </c>
      <c r="E372" s="15">
        <v>134426000</v>
      </c>
      <c r="F372" s="15">
        <v>176969000</v>
      </c>
      <c r="G372" s="15">
        <v>0</v>
      </c>
      <c r="H372" s="15">
        <v>169861000</v>
      </c>
      <c r="I372" s="15">
        <v>481256000</v>
      </c>
    </row>
    <row r="373" spans="1:9" x14ac:dyDescent="0.25">
      <c r="A373">
        <v>2022</v>
      </c>
      <c r="B373" t="s">
        <v>41</v>
      </c>
      <c r="C373" t="s">
        <v>238</v>
      </c>
      <c r="D373" t="s">
        <v>403</v>
      </c>
      <c r="E373" s="15">
        <v>20487000</v>
      </c>
      <c r="F373" s="15">
        <v>30746000</v>
      </c>
      <c r="G373" s="15">
        <v>0</v>
      </c>
      <c r="H373" s="15">
        <v>2957000</v>
      </c>
      <c r="I373" s="15">
        <v>54190000</v>
      </c>
    </row>
    <row r="374" spans="1:9" x14ac:dyDescent="0.25">
      <c r="A374">
        <v>2022</v>
      </c>
      <c r="B374" t="s">
        <v>41</v>
      </c>
      <c r="C374" t="s">
        <v>238</v>
      </c>
      <c r="D374" t="s">
        <v>422</v>
      </c>
      <c r="E374" s="15">
        <v>15603000</v>
      </c>
      <c r="F374" s="15">
        <v>33141000</v>
      </c>
      <c r="G374" s="15">
        <v>0</v>
      </c>
      <c r="H374" s="15">
        <v>1000000</v>
      </c>
      <c r="I374" s="15">
        <v>49744000</v>
      </c>
    </row>
    <row r="375" spans="1:9" x14ac:dyDescent="0.25">
      <c r="A375">
        <v>2021</v>
      </c>
      <c r="B375" t="s">
        <v>41</v>
      </c>
      <c r="C375" t="s">
        <v>232</v>
      </c>
      <c r="D375" t="s">
        <v>403</v>
      </c>
      <c r="E375" s="15">
        <v>6747337000</v>
      </c>
      <c r="F375" s="15">
        <v>7607168000</v>
      </c>
      <c r="G375" s="15">
        <v>0</v>
      </c>
      <c r="H375" s="15">
        <v>70000000</v>
      </c>
      <c r="I375" s="15">
        <v>14424505000</v>
      </c>
    </row>
    <row r="376" spans="1:9" x14ac:dyDescent="0.25">
      <c r="A376">
        <v>2021</v>
      </c>
      <c r="B376" t="s">
        <v>41</v>
      </c>
      <c r="C376" t="s">
        <v>232</v>
      </c>
      <c r="D376" t="s">
        <v>404</v>
      </c>
      <c r="E376" s="15">
        <v>2398845000</v>
      </c>
      <c r="F376" s="15">
        <v>839477000</v>
      </c>
      <c r="G376" s="15">
        <v>0</v>
      </c>
      <c r="H376" s="15">
        <v>0</v>
      </c>
      <c r="I376" s="15">
        <v>3238322000</v>
      </c>
    </row>
    <row r="377" spans="1:9" x14ac:dyDescent="0.25">
      <c r="A377">
        <v>2021</v>
      </c>
      <c r="B377" t="s">
        <v>41</v>
      </c>
      <c r="C377" t="s">
        <v>232</v>
      </c>
      <c r="D377" t="s">
        <v>412</v>
      </c>
      <c r="E377" s="15">
        <v>7663924000</v>
      </c>
      <c r="F377" s="15">
        <v>264326000</v>
      </c>
      <c r="G377" s="15">
        <v>0</v>
      </c>
      <c r="H377" s="15">
        <v>0</v>
      </c>
      <c r="I377" s="15">
        <v>7928250000</v>
      </c>
    </row>
    <row r="378" spans="1:9" x14ac:dyDescent="0.25">
      <c r="A378">
        <v>2021</v>
      </c>
      <c r="B378" t="s">
        <v>41</v>
      </c>
      <c r="C378" t="s">
        <v>232</v>
      </c>
      <c r="D378" t="s">
        <v>413</v>
      </c>
      <c r="E378" s="15">
        <v>15271906000</v>
      </c>
      <c r="F378" s="15">
        <v>5563949000</v>
      </c>
      <c r="G378" s="15">
        <v>0</v>
      </c>
      <c r="H378" s="15">
        <v>19340247000</v>
      </c>
      <c r="I378" s="15">
        <v>40176102000</v>
      </c>
    </row>
    <row r="379" spans="1:9" x14ac:dyDescent="0.25">
      <c r="A379">
        <v>2021</v>
      </c>
      <c r="B379" t="s">
        <v>41</v>
      </c>
      <c r="C379" t="s">
        <v>232</v>
      </c>
      <c r="D379" t="s">
        <v>414</v>
      </c>
      <c r="E379" s="15">
        <v>0</v>
      </c>
      <c r="F379" s="15">
        <v>17441071000</v>
      </c>
      <c r="G379" s="15">
        <v>0</v>
      </c>
      <c r="H379" s="15">
        <v>32000000</v>
      </c>
      <c r="I379" s="15">
        <v>17473071000</v>
      </c>
    </row>
    <row r="380" spans="1:9" x14ac:dyDescent="0.25">
      <c r="A380">
        <v>2021</v>
      </c>
      <c r="B380" t="s">
        <v>41</v>
      </c>
      <c r="C380" t="s">
        <v>232</v>
      </c>
      <c r="D380" t="s">
        <v>415</v>
      </c>
      <c r="E380" s="15">
        <v>405614034000</v>
      </c>
      <c r="F380" s="15">
        <v>65618825000</v>
      </c>
      <c r="G380" s="15">
        <v>0</v>
      </c>
      <c r="H380" s="15">
        <v>0</v>
      </c>
      <c r="I380" s="15">
        <v>471232859000</v>
      </c>
    </row>
    <row r="381" spans="1:9" x14ac:dyDescent="0.25">
      <c r="A381">
        <v>2021</v>
      </c>
      <c r="B381" t="s">
        <v>41</v>
      </c>
      <c r="C381" t="s">
        <v>232</v>
      </c>
      <c r="D381" t="s">
        <v>416</v>
      </c>
      <c r="E381" s="15">
        <v>23446000</v>
      </c>
      <c r="F381" s="15">
        <v>1849579000</v>
      </c>
      <c r="G381" s="15">
        <v>0</v>
      </c>
      <c r="H381" s="15">
        <v>35000000</v>
      </c>
      <c r="I381" s="15">
        <v>1908025000</v>
      </c>
    </row>
    <row r="382" spans="1:9" x14ac:dyDescent="0.25">
      <c r="A382">
        <v>2021</v>
      </c>
      <c r="B382" t="s">
        <v>41</v>
      </c>
      <c r="C382" t="s">
        <v>233</v>
      </c>
      <c r="D382" t="s">
        <v>403</v>
      </c>
      <c r="E382" s="15">
        <v>15622000</v>
      </c>
      <c r="F382" s="15">
        <v>16037000</v>
      </c>
      <c r="G382" s="15">
        <v>0</v>
      </c>
      <c r="H382" s="15">
        <v>1260000</v>
      </c>
      <c r="I382" s="15">
        <v>32919000</v>
      </c>
    </row>
    <row r="383" spans="1:9" x14ac:dyDescent="0.25">
      <c r="A383">
        <v>2021</v>
      </c>
      <c r="B383" t="s">
        <v>41</v>
      </c>
      <c r="C383" t="s">
        <v>233</v>
      </c>
      <c r="D383" t="s">
        <v>417</v>
      </c>
      <c r="E383" s="15">
        <v>0</v>
      </c>
      <c r="F383" s="15">
        <v>76122000</v>
      </c>
      <c r="G383" s="15">
        <v>0</v>
      </c>
      <c r="H383" s="15">
        <v>0</v>
      </c>
      <c r="I383" s="15">
        <v>76122000</v>
      </c>
    </row>
    <row r="384" spans="1:9" x14ac:dyDescent="0.25">
      <c r="A384">
        <v>2021</v>
      </c>
      <c r="B384" t="s">
        <v>41</v>
      </c>
      <c r="C384" t="s">
        <v>234</v>
      </c>
      <c r="D384" t="s">
        <v>403</v>
      </c>
      <c r="E384" s="15" t="s">
        <v>423</v>
      </c>
      <c r="F384" s="15" t="s">
        <v>423</v>
      </c>
      <c r="G384" s="15" t="s">
        <v>423</v>
      </c>
      <c r="H384" s="15" t="s">
        <v>423</v>
      </c>
      <c r="I384" s="15" t="s">
        <v>423</v>
      </c>
    </row>
    <row r="385" spans="1:9" x14ac:dyDescent="0.25">
      <c r="A385">
        <v>2021</v>
      </c>
      <c r="B385" t="s">
        <v>41</v>
      </c>
      <c r="C385" t="s">
        <v>234</v>
      </c>
      <c r="D385" t="s">
        <v>418</v>
      </c>
      <c r="E385" s="15" t="s">
        <v>423</v>
      </c>
      <c r="F385" s="15" t="s">
        <v>423</v>
      </c>
      <c r="G385" s="15" t="s">
        <v>423</v>
      </c>
      <c r="H385" s="15" t="s">
        <v>423</v>
      </c>
      <c r="I385" s="15" t="s">
        <v>423</v>
      </c>
    </row>
    <row r="386" spans="1:9" x14ac:dyDescent="0.25">
      <c r="A386">
        <v>2021</v>
      </c>
      <c r="B386" t="s">
        <v>41</v>
      </c>
      <c r="C386" t="s">
        <v>235</v>
      </c>
      <c r="D386" t="s">
        <v>403</v>
      </c>
      <c r="E386" s="15">
        <v>14598000</v>
      </c>
      <c r="F386" s="15">
        <v>13917000</v>
      </c>
      <c r="G386" s="15">
        <v>0</v>
      </c>
      <c r="H386" s="15">
        <v>3720000</v>
      </c>
      <c r="I386" s="15">
        <v>32235000</v>
      </c>
    </row>
    <row r="387" spans="1:9" x14ac:dyDescent="0.25">
      <c r="A387">
        <v>2021</v>
      </c>
      <c r="B387" t="s">
        <v>41</v>
      </c>
      <c r="C387" t="s">
        <v>235</v>
      </c>
      <c r="D387" t="s">
        <v>419</v>
      </c>
      <c r="E387" s="15">
        <v>9590000</v>
      </c>
      <c r="F387" s="15">
        <v>45385000</v>
      </c>
      <c r="G387" s="15">
        <v>0</v>
      </c>
      <c r="H387" s="15">
        <v>0</v>
      </c>
      <c r="I387" s="15">
        <v>54975000</v>
      </c>
    </row>
    <row r="388" spans="1:9" x14ac:dyDescent="0.25">
      <c r="A388">
        <v>2021</v>
      </c>
      <c r="B388" t="s">
        <v>41</v>
      </c>
      <c r="C388" t="s">
        <v>236</v>
      </c>
      <c r="D388" t="s">
        <v>403</v>
      </c>
      <c r="E388" s="15">
        <v>3316000</v>
      </c>
      <c r="F388" s="15">
        <v>1900000</v>
      </c>
      <c r="G388" s="15">
        <v>0</v>
      </c>
      <c r="H388" s="15">
        <v>0</v>
      </c>
      <c r="I388" s="15">
        <v>5216000</v>
      </c>
    </row>
    <row r="389" spans="1:9" x14ac:dyDescent="0.25">
      <c r="A389">
        <v>2021</v>
      </c>
      <c r="B389" t="s">
        <v>41</v>
      </c>
      <c r="C389" t="s">
        <v>236</v>
      </c>
      <c r="D389" t="s">
        <v>420</v>
      </c>
      <c r="E389" s="15">
        <v>4036000</v>
      </c>
      <c r="F389" s="15">
        <v>15824000</v>
      </c>
      <c r="G389" s="15">
        <v>0</v>
      </c>
      <c r="H389" s="15">
        <v>0</v>
      </c>
      <c r="I389" s="15">
        <v>19860000</v>
      </c>
    </row>
    <row r="390" spans="1:9" x14ac:dyDescent="0.25">
      <c r="A390">
        <v>2021</v>
      </c>
      <c r="B390" t="s">
        <v>41</v>
      </c>
      <c r="C390" t="s">
        <v>237</v>
      </c>
      <c r="D390" t="s">
        <v>403</v>
      </c>
      <c r="E390" s="15">
        <v>42321000</v>
      </c>
      <c r="F390" s="15">
        <v>145970000</v>
      </c>
      <c r="G390" s="15">
        <v>0</v>
      </c>
      <c r="H390" s="15">
        <v>0</v>
      </c>
      <c r="I390" s="15">
        <v>188291000</v>
      </c>
    </row>
    <row r="391" spans="1:9" x14ac:dyDescent="0.25">
      <c r="A391">
        <v>2021</v>
      </c>
      <c r="B391" t="s">
        <v>41</v>
      </c>
      <c r="C391" t="s">
        <v>237</v>
      </c>
      <c r="D391" t="s">
        <v>404</v>
      </c>
      <c r="E391" s="15">
        <v>520000</v>
      </c>
      <c r="F391" s="15">
        <v>704000</v>
      </c>
      <c r="G391" s="15">
        <v>0</v>
      </c>
      <c r="H391" s="15">
        <v>0</v>
      </c>
      <c r="I391" s="15">
        <v>1224000</v>
      </c>
    </row>
    <row r="392" spans="1:9" x14ac:dyDescent="0.25">
      <c r="A392">
        <v>2021</v>
      </c>
      <c r="B392" t="s">
        <v>41</v>
      </c>
      <c r="C392" t="s">
        <v>237</v>
      </c>
      <c r="D392" t="s">
        <v>421</v>
      </c>
      <c r="E392" s="15">
        <v>136454000</v>
      </c>
      <c r="F392" s="15">
        <v>129360000</v>
      </c>
      <c r="G392" s="15">
        <v>0</v>
      </c>
      <c r="H392" s="15">
        <v>82113000</v>
      </c>
      <c r="I392" s="15">
        <v>347927000</v>
      </c>
    </row>
    <row r="393" spans="1:9" x14ac:dyDescent="0.25">
      <c r="A393">
        <v>2021</v>
      </c>
      <c r="B393" t="s">
        <v>41</v>
      </c>
      <c r="C393" t="s">
        <v>238</v>
      </c>
      <c r="D393" t="s">
        <v>403</v>
      </c>
      <c r="E393" s="15">
        <v>16608000</v>
      </c>
      <c r="F393" s="15">
        <v>32439000</v>
      </c>
      <c r="G393" s="15">
        <v>0</v>
      </c>
      <c r="H393" s="15">
        <v>15950000</v>
      </c>
      <c r="I393" s="15">
        <v>64997000</v>
      </c>
    </row>
    <row r="394" spans="1:9" x14ac:dyDescent="0.25">
      <c r="A394">
        <v>2021</v>
      </c>
      <c r="B394" t="s">
        <v>41</v>
      </c>
      <c r="C394" t="s">
        <v>238</v>
      </c>
      <c r="D394" t="s">
        <v>422</v>
      </c>
      <c r="E394" s="15">
        <v>14439000</v>
      </c>
      <c r="F394" s="15">
        <v>33243000</v>
      </c>
      <c r="G394" s="15">
        <v>0</v>
      </c>
      <c r="H394" s="15">
        <v>2075000</v>
      </c>
      <c r="I394" s="15">
        <v>49757000</v>
      </c>
    </row>
    <row r="395" spans="1:9" x14ac:dyDescent="0.25">
      <c r="A395">
        <v>2020</v>
      </c>
      <c r="B395" t="s">
        <v>41</v>
      </c>
      <c r="C395" t="s">
        <v>232</v>
      </c>
      <c r="D395" t="s">
        <v>403</v>
      </c>
      <c r="E395" s="15">
        <v>4948190000</v>
      </c>
      <c r="F395" s="15">
        <v>3165481000</v>
      </c>
      <c r="G395" s="15">
        <v>0</v>
      </c>
      <c r="H395" s="15">
        <v>25325000</v>
      </c>
      <c r="I395" s="15">
        <v>8138996000</v>
      </c>
    </row>
    <row r="396" spans="1:9" x14ac:dyDescent="0.25">
      <c r="A396">
        <v>2020</v>
      </c>
      <c r="B396" t="s">
        <v>41</v>
      </c>
      <c r="C396" t="s">
        <v>232</v>
      </c>
      <c r="D396" t="s">
        <v>404</v>
      </c>
      <c r="E396" s="15">
        <v>2221566000</v>
      </c>
      <c r="F396" s="15">
        <v>1434073000</v>
      </c>
      <c r="G396" s="15">
        <v>0</v>
      </c>
      <c r="H396" s="15">
        <v>0</v>
      </c>
      <c r="I396" s="15">
        <v>3655639000</v>
      </c>
    </row>
    <row r="397" spans="1:9" x14ac:dyDescent="0.25">
      <c r="A397">
        <v>2020</v>
      </c>
      <c r="B397" t="s">
        <v>41</v>
      </c>
      <c r="C397" t="s">
        <v>232</v>
      </c>
      <c r="D397" t="s">
        <v>412</v>
      </c>
      <c r="E397" s="15">
        <v>7274227000</v>
      </c>
      <c r="F397" s="15">
        <v>606407000</v>
      </c>
      <c r="G397" s="15">
        <v>0</v>
      </c>
      <c r="H397" s="15">
        <v>0</v>
      </c>
      <c r="I397" s="15">
        <v>7880634000</v>
      </c>
    </row>
    <row r="398" spans="1:9" x14ac:dyDescent="0.25">
      <c r="A398">
        <v>2020</v>
      </c>
      <c r="B398" t="s">
        <v>41</v>
      </c>
      <c r="C398" t="s">
        <v>232</v>
      </c>
      <c r="D398" t="s">
        <v>413</v>
      </c>
      <c r="E398" s="15">
        <v>15050200000</v>
      </c>
      <c r="F398" s="15">
        <v>8250077000</v>
      </c>
      <c r="G398" s="15">
        <v>0</v>
      </c>
      <c r="H398" s="15">
        <v>39544314000</v>
      </c>
      <c r="I398" s="15">
        <v>62844591000</v>
      </c>
    </row>
    <row r="399" spans="1:9" x14ac:dyDescent="0.25">
      <c r="A399">
        <v>2020</v>
      </c>
      <c r="B399" t="s">
        <v>41</v>
      </c>
      <c r="C399" t="s">
        <v>232</v>
      </c>
      <c r="D399" t="s">
        <v>414</v>
      </c>
      <c r="E399" s="15">
        <v>0</v>
      </c>
      <c r="F399" s="15">
        <v>1175838000</v>
      </c>
      <c r="G399" s="15">
        <v>0</v>
      </c>
      <c r="H399" s="15">
        <v>7000000</v>
      </c>
      <c r="I399" s="15">
        <v>1182838000</v>
      </c>
    </row>
    <row r="400" spans="1:9" x14ac:dyDescent="0.25">
      <c r="A400">
        <v>2020</v>
      </c>
      <c r="B400" t="s">
        <v>41</v>
      </c>
      <c r="C400" t="s">
        <v>232</v>
      </c>
      <c r="D400" t="s">
        <v>415</v>
      </c>
      <c r="E400" s="15">
        <v>356224602000</v>
      </c>
      <c r="F400" s="15">
        <v>78349265000</v>
      </c>
      <c r="G400" s="15">
        <v>0</v>
      </c>
      <c r="H400" s="15">
        <v>0</v>
      </c>
      <c r="I400" s="15">
        <v>434573867000</v>
      </c>
    </row>
    <row r="401" spans="1:9" x14ac:dyDescent="0.25">
      <c r="A401">
        <v>2020</v>
      </c>
      <c r="B401" t="s">
        <v>41</v>
      </c>
      <c r="C401" t="s">
        <v>232</v>
      </c>
      <c r="D401" t="s">
        <v>416</v>
      </c>
      <c r="E401" s="15">
        <v>21601000</v>
      </c>
      <c r="F401" s="15">
        <v>1983448000</v>
      </c>
      <c r="G401" s="15">
        <v>0</v>
      </c>
      <c r="H401" s="15">
        <v>0</v>
      </c>
      <c r="I401" s="15">
        <v>2005049000</v>
      </c>
    </row>
    <row r="402" spans="1:9" x14ac:dyDescent="0.25">
      <c r="A402">
        <v>2020</v>
      </c>
      <c r="B402" t="s">
        <v>41</v>
      </c>
      <c r="C402" t="s">
        <v>233</v>
      </c>
      <c r="D402" t="s">
        <v>403</v>
      </c>
      <c r="E402" s="15">
        <v>10278000</v>
      </c>
      <c r="F402" s="15">
        <v>23451000</v>
      </c>
      <c r="G402" s="15">
        <v>0</v>
      </c>
      <c r="H402" s="15">
        <v>4294000</v>
      </c>
      <c r="I402" s="15">
        <v>38023000</v>
      </c>
    </row>
    <row r="403" spans="1:9" x14ac:dyDescent="0.25">
      <c r="A403">
        <v>2020</v>
      </c>
      <c r="B403" t="s">
        <v>41</v>
      </c>
      <c r="C403" t="s">
        <v>233</v>
      </c>
      <c r="D403" t="s">
        <v>417</v>
      </c>
      <c r="E403" s="15">
        <v>0</v>
      </c>
      <c r="F403" s="15">
        <v>320283000</v>
      </c>
      <c r="G403" s="15">
        <v>0</v>
      </c>
      <c r="H403" s="15">
        <v>0</v>
      </c>
      <c r="I403" s="15">
        <v>320283000</v>
      </c>
    </row>
    <row r="404" spans="1:9" x14ac:dyDescent="0.25">
      <c r="A404">
        <v>2020</v>
      </c>
      <c r="B404" t="s">
        <v>41</v>
      </c>
      <c r="C404" t="s">
        <v>234</v>
      </c>
      <c r="D404" t="s">
        <v>403</v>
      </c>
      <c r="E404" s="15" t="s">
        <v>423</v>
      </c>
      <c r="F404" s="15" t="s">
        <v>423</v>
      </c>
      <c r="G404" s="15" t="s">
        <v>423</v>
      </c>
      <c r="H404" s="15" t="s">
        <v>423</v>
      </c>
      <c r="I404" s="15" t="s">
        <v>423</v>
      </c>
    </row>
    <row r="405" spans="1:9" x14ac:dyDescent="0.25">
      <c r="A405">
        <v>2020</v>
      </c>
      <c r="B405" t="s">
        <v>41</v>
      </c>
      <c r="C405" t="s">
        <v>234</v>
      </c>
      <c r="D405" t="s">
        <v>418</v>
      </c>
      <c r="E405" s="15" t="s">
        <v>423</v>
      </c>
      <c r="F405" s="15" t="s">
        <v>423</v>
      </c>
      <c r="G405" s="15" t="s">
        <v>423</v>
      </c>
      <c r="H405" s="15" t="s">
        <v>423</v>
      </c>
      <c r="I405" s="15" t="s">
        <v>423</v>
      </c>
    </row>
    <row r="406" spans="1:9" x14ac:dyDescent="0.25">
      <c r="A406">
        <v>2020</v>
      </c>
      <c r="B406" t="s">
        <v>41</v>
      </c>
      <c r="C406" t="s">
        <v>235</v>
      </c>
      <c r="D406" t="s">
        <v>403</v>
      </c>
      <c r="E406" s="15">
        <v>15896000</v>
      </c>
      <c r="F406" s="15">
        <v>13628000</v>
      </c>
      <c r="G406" s="15">
        <v>0</v>
      </c>
      <c r="H406" s="15">
        <v>1157000</v>
      </c>
      <c r="I406" s="15">
        <v>30681000</v>
      </c>
    </row>
    <row r="407" spans="1:9" x14ac:dyDescent="0.25">
      <c r="A407">
        <v>2020</v>
      </c>
      <c r="B407" t="s">
        <v>41</v>
      </c>
      <c r="C407" t="s">
        <v>235</v>
      </c>
      <c r="D407" t="s">
        <v>419</v>
      </c>
      <c r="E407" s="15">
        <v>8043000</v>
      </c>
      <c r="F407" s="15">
        <v>49934000</v>
      </c>
      <c r="G407" s="15">
        <v>0</v>
      </c>
      <c r="H407" s="15">
        <v>0</v>
      </c>
      <c r="I407" s="15">
        <v>57977000</v>
      </c>
    </row>
    <row r="408" spans="1:9" x14ac:dyDescent="0.25">
      <c r="A408">
        <v>2020</v>
      </c>
      <c r="B408" t="s">
        <v>41</v>
      </c>
      <c r="C408" t="s">
        <v>236</v>
      </c>
      <c r="D408" t="s">
        <v>403</v>
      </c>
      <c r="E408" s="15">
        <v>1987000</v>
      </c>
      <c r="F408" s="15">
        <v>1866000</v>
      </c>
      <c r="G408" s="15">
        <v>0</v>
      </c>
      <c r="H408" s="15">
        <v>0</v>
      </c>
      <c r="I408" s="15">
        <v>3853000</v>
      </c>
    </row>
    <row r="409" spans="1:9" x14ac:dyDescent="0.25">
      <c r="A409">
        <v>2020</v>
      </c>
      <c r="B409" t="s">
        <v>41</v>
      </c>
      <c r="C409" t="s">
        <v>236</v>
      </c>
      <c r="D409" t="s">
        <v>420</v>
      </c>
      <c r="E409" s="15">
        <v>1290000</v>
      </c>
      <c r="F409" s="15">
        <v>7686000</v>
      </c>
      <c r="G409" s="15">
        <v>0</v>
      </c>
      <c r="H409" s="15">
        <v>5000000</v>
      </c>
      <c r="I409" s="15">
        <v>13976000</v>
      </c>
    </row>
    <row r="410" spans="1:9" x14ac:dyDescent="0.25">
      <c r="A410">
        <v>2020</v>
      </c>
      <c r="B410" t="s">
        <v>41</v>
      </c>
      <c r="C410" t="s">
        <v>237</v>
      </c>
      <c r="D410" t="s">
        <v>403</v>
      </c>
      <c r="E410" s="15">
        <v>41992000</v>
      </c>
      <c r="F410" s="15">
        <v>111040000</v>
      </c>
      <c r="G410" s="15">
        <v>0</v>
      </c>
      <c r="H410" s="15">
        <v>0</v>
      </c>
      <c r="I410" s="15">
        <v>153032000</v>
      </c>
    </row>
    <row r="411" spans="1:9" x14ac:dyDescent="0.25">
      <c r="A411">
        <v>2020</v>
      </c>
      <c r="B411" t="s">
        <v>41</v>
      </c>
      <c r="C411" t="s">
        <v>237</v>
      </c>
      <c r="D411" t="s">
        <v>404</v>
      </c>
      <c r="E411" s="15">
        <v>1102000</v>
      </c>
      <c r="F411" s="15">
        <v>692000</v>
      </c>
      <c r="G411" s="15">
        <v>0</v>
      </c>
      <c r="H411" s="15">
        <v>0</v>
      </c>
      <c r="I411" s="15">
        <v>1794000</v>
      </c>
    </row>
    <row r="412" spans="1:9" x14ac:dyDescent="0.25">
      <c r="A412">
        <v>2020</v>
      </c>
      <c r="B412" t="s">
        <v>41</v>
      </c>
      <c r="C412" t="s">
        <v>237</v>
      </c>
      <c r="D412" t="s">
        <v>421</v>
      </c>
      <c r="E412" s="15">
        <v>123828000</v>
      </c>
      <c r="F412" s="15">
        <v>204424000</v>
      </c>
      <c r="G412" s="15">
        <v>0</v>
      </c>
      <c r="H412" s="15">
        <v>10000000</v>
      </c>
      <c r="I412" s="15">
        <v>338252000</v>
      </c>
    </row>
    <row r="413" spans="1:9" x14ac:dyDescent="0.25">
      <c r="A413">
        <v>2020</v>
      </c>
      <c r="B413" t="s">
        <v>41</v>
      </c>
      <c r="C413" t="s">
        <v>238</v>
      </c>
      <c r="D413" t="s">
        <v>403</v>
      </c>
      <c r="E413" s="15">
        <v>15419000</v>
      </c>
      <c r="F413" s="15">
        <v>31637000</v>
      </c>
      <c r="G413" s="15">
        <v>0</v>
      </c>
      <c r="H413" s="15">
        <v>7239000</v>
      </c>
      <c r="I413" s="15">
        <v>54295000</v>
      </c>
    </row>
    <row r="414" spans="1:9" x14ac:dyDescent="0.25">
      <c r="A414">
        <v>2020</v>
      </c>
      <c r="B414" t="s">
        <v>41</v>
      </c>
      <c r="C414" t="s">
        <v>238</v>
      </c>
      <c r="D414" t="s">
        <v>422</v>
      </c>
      <c r="E414" s="15">
        <v>13145000</v>
      </c>
      <c r="F414" s="15">
        <v>31631000</v>
      </c>
      <c r="G414" s="15">
        <v>0</v>
      </c>
      <c r="H414" s="15">
        <v>12095000</v>
      </c>
      <c r="I414" s="15">
        <v>56871000</v>
      </c>
    </row>
    <row r="415" spans="1:9" x14ac:dyDescent="0.25">
      <c r="A415">
        <v>2019</v>
      </c>
      <c r="B415" t="s">
        <v>41</v>
      </c>
      <c r="C415" t="s">
        <v>232</v>
      </c>
      <c r="D415" t="s">
        <v>403</v>
      </c>
      <c r="E415" s="15">
        <v>9007637000</v>
      </c>
      <c r="F415" s="15">
        <v>3537382000</v>
      </c>
      <c r="G415" s="15">
        <v>0</v>
      </c>
      <c r="H415" s="15">
        <v>1388676000</v>
      </c>
      <c r="I415" s="15">
        <v>13933695000</v>
      </c>
    </row>
    <row r="416" spans="1:9" x14ac:dyDescent="0.25">
      <c r="A416">
        <v>2019</v>
      </c>
      <c r="B416" t="s">
        <v>41</v>
      </c>
      <c r="C416" t="s">
        <v>232</v>
      </c>
      <c r="D416" t="s">
        <v>404</v>
      </c>
      <c r="E416" s="15">
        <v>2047599000</v>
      </c>
      <c r="F416" s="15">
        <v>1541728000</v>
      </c>
      <c r="G416" s="15">
        <v>0</v>
      </c>
      <c r="H416" s="15">
        <v>23200000</v>
      </c>
      <c r="I416" s="15">
        <v>3612527000</v>
      </c>
    </row>
    <row r="417" spans="1:9" x14ac:dyDescent="0.25">
      <c r="A417">
        <v>2019</v>
      </c>
      <c r="B417" t="s">
        <v>41</v>
      </c>
      <c r="C417" t="s">
        <v>232</v>
      </c>
      <c r="D417" t="s">
        <v>412</v>
      </c>
      <c r="E417" s="15">
        <v>7176506000</v>
      </c>
      <c r="F417" s="15">
        <v>750701000</v>
      </c>
      <c r="G417" s="15">
        <v>0</v>
      </c>
      <c r="H417" s="15">
        <v>0</v>
      </c>
      <c r="I417" s="15">
        <v>7927207000</v>
      </c>
    </row>
    <row r="418" spans="1:9" x14ac:dyDescent="0.25">
      <c r="A418">
        <v>2019</v>
      </c>
      <c r="B418" t="s">
        <v>41</v>
      </c>
      <c r="C418" t="s">
        <v>232</v>
      </c>
      <c r="D418" t="s">
        <v>413</v>
      </c>
      <c r="E418" s="15">
        <v>32149878000</v>
      </c>
      <c r="F418" s="15">
        <v>4228204000</v>
      </c>
      <c r="G418" s="15">
        <v>0</v>
      </c>
      <c r="H418" s="15">
        <v>41348773000</v>
      </c>
      <c r="I418" s="15">
        <v>77726855000</v>
      </c>
    </row>
    <row r="419" spans="1:9" x14ac:dyDescent="0.25">
      <c r="A419">
        <v>2019</v>
      </c>
      <c r="B419" t="s">
        <v>41</v>
      </c>
      <c r="C419" t="s">
        <v>232</v>
      </c>
      <c r="D419" t="s">
        <v>414</v>
      </c>
      <c r="E419" s="15">
        <v>0</v>
      </c>
      <c r="F419" s="15">
        <v>1223813000</v>
      </c>
      <c r="G419" s="15">
        <v>0</v>
      </c>
      <c r="H419" s="15">
        <v>0</v>
      </c>
      <c r="I419" s="15">
        <v>1223813000</v>
      </c>
    </row>
    <row r="420" spans="1:9" x14ac:dyDescent="0.25">
      <c r="A420">
        <v>2019</v>
      </c>
      <c r="B420" t="s">
        <v>41</v>
      </c>
      <c r="C420" t="s">
        <v>232</v>
      </c>
      <c r="D420" t="s">
        <v>415</v>
      </c>
      <c r="E420" s="15">
        <v>324034993000</v>
      </c>
      <c r="F420" s="15">
        <v>68634512000</v>
      </c>
      <c r="G420" s="15">
        <v>0</v>
      </c>
      <c r="H420" s="15">
        <v>1203750000</v>
      </c>
      <c r="I420" s="15">
        <v>393873255000</v>
      </c>
    </row>
    <row r="421" spans="1:9" x14ac:dyDescent="0.25">
      <c r="A421">
        <v>2019</v>
      </c>
      <c r="B421" t="s">
        <v>41</v>
      </c>
      <c r="C421" t="s">
        <v>232</v>
      </c>
      <c r="D421" t="s">
        <v>416</v>
      </c>
      <c r="E421" s="15">
        <v>20398000</v>
      </c>
      <c r="F421" s="15">
        <v>1950363000</v>
      </c>
      <c r="G421" s="15">
        <v>0</v>
      </c>
      <c r="H421" s="15">
        <v>4000000</v>
      </c>
      <c r="I421" s="15">
        <v>1974761000</v>
      </c>
    </row>
    <row r="422" spans="1:9" x14ac:dyDescent="0.25">
      <c r="A422">
        <v>2019</v>
      </c>
      <c r="B422" t="s">
        <v>41</v>
      </c>
      <c r="C422" t="s">
        <v>233</v>
      </c>
      <c r="D422" t="s">
        <v>403</v>
      </c>
      <c r="E422" s="15">
        <v>9763000</v>
      </c>
      <c r="F422" s="15">
        <v>20549000</v>
      </c>
      <c r="G422" s="15">
        <v>0</v>
      </c>
      <c r="H422" s="15">
        <v>0</v>
      </c>
      <c r="I422" s="15">
        <v>30312000</v>
      </c>
    </row>
    <row r="423" spans="1:9" x14ac:dyDescent="0.25">
      <c r="A423">
        <v>2019</v>
      </c>
      <c r="B423" t="s">
        <v>41</v>
      </c>
      <c r="C423" t="s">
        <v>233</v>
      </c>
      <c r="D423" t="s">
        <v>417</v>
      </c>
      <c r="E423" s="15">
        <v>0</v>
      </c>
      <c r="F423" s="15">
        <v>27335000</v>
      </c>
      <c r="G423" s="15">
        <v>0</v>
      </c>
      <c r="H423" s="15">
        <v>0</v>
      </c>
      <c r="I423" s="15">
        <v>27335000</v>
      </c>
    </row>
    <row r="424" spans="1:9" x14ac:dyDescent="0.25">
      <c r="A424">
        <v>2019</v>
      </c>
      <c r="B424" t="s">
        <v>41</v>
      </c>
      <c r="C424" t="s">
        <v>234</v>
      </c>
      <c r="D424" t="s">
        <v>403</v>
      </c>
      <c r="E424" s="15" t="s">
        <v>423</v>
      </c>
      <c r="F424" s="15" t="s">
        <v>423</v>
      </c>
      <c r="G424" s="15" t="s">
        <v>423</v>
      </c>
      <c r="H424" s="15" t="s">
        <v>423</v>
      </c>
      <c r="I424" s="15" t="s">
        <v>423</v>
      </c>
    </row>
    <row r="425" spans="1:9" x14ac:dyDescent="0.25">
      <c r="A425">
        <v>2019</v>
      </c>
      <c r="B425" t="s">
        <v>41</v>
      </c>
      <c r="C425" t="s">
        <v>234</v>
      </c>
      <c r="D425" t="s">
        <v>418</v>
      </c>
      <c r="E425" s="15" t="s">
        <v>423</v>
      </c>
      <c r="F425" s="15" t="s">
        <v>423</v>
      </c>
      <c r="G425" s="15" t="s">
        <v>423</v>
      </c>
      <c r="H425" s="15" t="s">
        <v>423</v>
      </c>
      <c r="I425" s="15" t="s">
        <v>423</v>
      </c>
    </row>
    <row r="426" spans="1:9" x14ac:dyDescent="0.25">
      <c r="A426">
        <v>2019</v>
      </c>
      <c r="B426" t="s">
        <v>41</v>
      </c>
      <c r="C426" t="s">
        <v>235</v>
      </c>
      <c r="D426" t="s">
        <v>403</v>
      </c>
      <c r="E426" s="15">
        <v>16149000</v>
      </c>
      <c r="F426" s="15">
        <v>14592000</v>
      </c>
      <c r="G426" s="15">
        <v>0</v>
      </c>
      <c r="H426" s="15">
        <v>429000</v>
      </c>
      <c r="I426" s="15">
        <v>31170000</v>
      </c>
    </row>
    <row r="427" spans="1:9" x14ac:dyDescent="0.25">
      <c r="A427">
        <v>2019</v>
      </c>
      <c r="B427" t="s">
        <v>41</v>
      </c>
      <c r="C427" t="s">
        <v>235</v>
      </c>
      <c r="D427" t="s">
        <v>419</v>
      </c>
      <c r="E427" s="15">
        <v>6950000</v>
      </c>
      <c r="F427" s="15">
        <v>30417000</v>
      </c>
      <c r="G427" s="15">
        <v>0</v>
      </c>
      <c r="H427" s="15">
        <v>0</v>
      </c>
      <c r="I427" s="15">
        <v>37367000</v>
      </c>
    </row>
    <row r="428" spans="1:9" x14ac:dyDescent="0.25">
      <c r="A428">
        <v>2019</v>
      </c>
      <c r="B428" t="s">
        <v>41</v>
      </c>
      <c r="C428" t="s">
        <v>236</v>
      </c>
      <c r="D428" t="s">
        <v>403</v>
      </c>
      <c r="E428" s="15">
        <v>4163000</v>
      </c>
      <c r="F428" s="15">
        <v>1833000</v>
      </c>
      <c r="G428" s="15">
        <v>0</v>
      </c>
      <c r="H428" s="15">
        <v>0</v>
      </c>
      <c r="I428" s="15">
        <v>5996000</v>
      </c>
    </row>
    <row r="429" spans="1:9" x14ac:dyDescent="0.25">
      <c r="A429">
        <v>2019</v>
      </c>
      <c r="B429" t="s">
        <v>41</v>
      </c>
      <c r="C429" t="s">
        <v>236</v>
      </c>
      <c r="D429" t="s">
        <v>420</v>
      </c>
      <c r="E429" s="15">
        <v>1290000</v>
      </c>
      <c r="F429" s="15">
        <v>9865000</v>
      </c>
      <c r="G429" s="15">
        <v>0</v>
      </c>
      <c r="H429" s="15">
        <v>0</v>
      </c>
      <c r="I429" s="15">
        <v>11155000</v>
      </c>
    </row>
    <row r="430" spans="1:9" x14ac:dyDescent="0.25">
      <c r="A430">
        <v>2019</v>
      </c>
      <c r="B430" t="s">
        <v>41</v>
      </c>
      <c r="C430" t="s">
        <v>237</v>
      </c>
      <c r="D430" t="s">
        <v>403</v>
      </c>
      <c r="E430" s="15">
        <v>30687000</v>
      </c>
      <c r="F430" s="15">
        <v>140662000</v>
      </c>
      <c r="G430" s="15">
        <v>0</v>
      </c>
      <c r="H430" s="15">
        <v>0</v>
      </c>
      <c r="I430" s="15">
        <v>171349000</v>
      </c>
    </row>
    <row r="431" spans="1:9" x14ac:dyDescent="0.25">
      <c r="A431">
        <v>2019</v>
      </c>
      <c r="B431" t="s">
        <v>41</v>
      </c>
      <c r="C431" t="s">
        <v>237</v>
      </c>
      <c r="D431" t="s">
        <v>404</v>
      </c>
      <c r="E431" s="15">
        <v>1107000</v>
      </c>
      <c r="F431" s="15">
        <v>1261000</v>
      </c>
      <c r="G431" s="15">
        <v>0</v>
      </c>
      <c r="H431" s="15">
        <v>0</v>
      </c>
      <c r="I431" s="15">
        <v>2368000</v>
      </c>
    </row>
    <row r="432" spans="1:9" x14ac:dyDescent="0.25">
      <c r="A432">
        <v>2019</v>
      </c>
      <c r="B432" t="s">
        <v>41</v>
      </c>
      <c r="C432" t="s">
        <v>237</v>
      </c>
      <c r="D432" t="s">
        <v>421</v>
      </c>
      <c r="E432" s="15">
        <v>108603000</v>
      </c>
      <c r="F432" s="15">
        <v>234721000</v>
      </c>
      <c r="G432" s="15">
        <v>0</v>
      </c>
      <c r="H432" s="15">
        <v>66500000</v>
      </c>
      <c r="I432" s="15">
        <v>409824000</v>
      </c>
    </row>
    <row r="433" spans="1:9" x14ac:dyDescent="0.25">
      <c r="A433">
        <v>2019</v>
      </c>
      <c r="B433" t="s">
        <v>41</v>
      </c>
      <c r="C433" t="s">
        <v>238</v>
      </c>
      <c r="D433" t="s">
        <v>403</v>
      </c>
      <c r="E433" s="15">
        <v>16145000</v>
      </c>
      <c r="F433" s="15">
        <v>35561000</v>
      </c>
      <c r="G433" s="15">
        <v>0</v>
      </c>
      <c r="H433" s="15">
        <v>14335000</v>
      </c>
      <c r="I433" s="15">
        <v>66041000</v>
      </c>
    </row>
    <row r="434" spans="1:9" x14ac:dyDescent="0.25">
      <c r="A434">
        <v>2019</v>
      </c>
      <c r="B434" t="s">
        <v>41</v>
      </c>
      <c r="C434" t="s">
        <v>238</v>
      </c>
      <c r="D434" t="s">
        <v>422</v>
      </c>
      <c r="E434" s="15">
        <v>13341000</v>
      </c>
      <c r="F434" s="15">
        <v>36209000</v>
      </c>
      <c r="G434" s="15">
        <v>0</v>
      </c>
      <c r="H434" s="15">
        <v>1312000</v>
      </c>
      <c r="I434" s="15">
        <v>50862000</v>
      </c>
    </row>
    <row r="435" spans="1:9" x14ac:dyDescent="0.25">
      <c r="A435">
        <v>2018</v>
      </c>
      <c r="B435" t="s">
        <v>41</v>
      </c>
      <c r="C435" t="s">
        <v>232</v>
      </c>
      <c r="D435" t="s">
        <v>403</v>
      </c>
      <c r="E435" s="15">
        <v>21487962000</v>
      </c>
      <c r="F435" s="15">
        <v>3386556000</v>
      </c>
      <c r="G435" s="15">
        <v>0</v>
      </c>
      <c r="H435" s="15">
        <v>1290000000</v>
      </c>
      <c r="I435" s="15">
        <v>26164518000</v>
      </c>
    </row>
    <row r="436" spans="1:9" x14ac:dyDescent="0.25">
      <c r="A436">
        <v>2018</v>
      </c>
      <c r="B436" t="s">
        <v>41</v>
      </c>
      <c r="C436" t="s">
        <v>232</v>
      </c>
      <c r="D436" t="s">
        <v>404</v>
      </c>
      <c r="E436" s="15">
        <v>1622250000</v>
      </c>
      <c r="F436" s="15">
        <v>1695458000</v>
      </c>
      <c r="G436" s="15">
        <v>0</v>
      </c>
      <c r="H436" s="15">
        <v>32500000</v>
      </c>
      <c r="I436" s="15">
        <v>3350208000</v>
      </c>
    </row>
    <row r="437" spans="1:9" x14ac:dyDescent="0.25">
      <c r="A437">
        <v>2018</v>
      </c>
      <c r="B437" t="s">
        <v>41</v>
      </c>
      <c r="C437" t="s">
        <v>232</v>
      </c>
      <c r="D437" t="s">
        <v>412</v>
      </c>
      <c r="E437" s="15">
        <v>6415918000</v>
      </c>
      <c r="F437" s="15">
        <v>820564000</v>
      </c>
      <c r="G437" s="15">
        <v>0</v>
      </c>
      <c r="H437" s="15">
        <v>0</v>
      </c>
      <c r="I437" s="15">
        <v>7236482000</v>
      </c>
    </row>
    <row r="438" spans="1:9" x14ac:dyDescent="0.25">
      <c r="A438">
        <v>2018</v>
      </c>
      <c r="B438" t="s">
        <v>41</v>
      </c>
      <c r="C438" t="s">
        <v>232</v>
      </c>
      <c r="D438" t="s">
        <v>413</v>
      </c>
      <c r="E438" s="15">
        <v>38931838000</v>
      </c>
      <c r="F438" s="15">
        <v>9116578000</v>
      </c>
      <c r="G438" s="15">
        <v>0</v>
      </c>
      <c r="H438" s="15">
        <v>121032167000</v>
      </c>
      <c r="I438" s="15">
        <v>169080583000</v>
      </c>
    </row>
    <row r="439" spans="1:9" x14ac:dyDescent="0.25">
      <c r="A439">
        <v>2018</v>
      </c>
      <c r="B439" t="s">
        <v>41</v>
      </c>
      <c r="C439" t="s">
        <v>232</v>
      </c>
      <c r="D439" t="s">
        <v>414</v>
      </c>
      <c r="E439" s="15">
        <v>0</v>
      </c>
      <c r="F439" s="15">
        <v>1251895000</v>
      </c>
      <c r="G439" s="15">
        <v>0</v>
      </c>
      <c r="H439" s="15">
        <v>0</v>
      </c>
      <c r="I439" s="15">
        <v>1251895000</v>
      </c>
    </row>
    <row r="440" spans="1:9" x14ac:dyDescent="0.25">
      <c r="A440">
        <v>2018</v>
      </c>
      <c r="B440" t="s">
        <v>41</v>
      </c>
      <c r="C440" t="s">
        <v>232</v>
      </c>
      <c r="D440" t="s">
        <v>415</v>
      </c>
      <c r="E440" s="15">
        <v>284733034000</v>
      </c>
      <c r="F440" s="15">
        <v>57180000000</v>
      </c>
      <c r="G440" s="15">
        <v>0</v>
      </c>
      <c r="H440" s="15">
        <v>105000000</v>
      </c>
      <c r="I440" s="15">
        <v>342018034000</v>
      </c>
    </row>
    <row r="441" spans="1:9" x14ac:dyDescent="0.25">
      <c r="A441">
        <v>2018</v>
      </c>
      <c r="B441" t="s">
        <v>41</v>
      </c>
      <c r="C441" t="s">
        <v>232</v>
      </c>
      <c r="D441" t="s">
        <v>416</v>
      </c>
      <c r="E441" s="15">
        <v>14624000</v>
      </c>
      <c r="F441" s="15">
        <v>3406345000</v>
      </c>
      <c r="G441" s="15">
        <v>0</v>
      </c>
      <c r="H441" s="15">
        <v>0</v>
      </c>
      <c r="I441" s="15">
        <v>3420969000</v>
      </c>
    </row>
    <row r="442" spans="1:9" x14ac:dyDescent="0.25">
      <c r="A442">
        <v>2018</v>
      </c>
      <c r="B442" t="s">
        <v>41</v>
      </c>
      <c r="C442" t="s">
        <v>233</v>
      </c>
      <c r="D442" t="s">
        <v>403</v>
      </c>
      <c r="E442" s="15">
        <v>8573000</v>
      </c>
      <c r="F442" s="15">
        <v>24031000</v>
      </c>
      <c r="G442" s="15">
        <v>0</v>
      </c>
      <c r="H442" s="15">
        <v>0</v>
      </c>
      <c r="I442" s="15">
        <v>32604000</v>
      </c>
    </row>
    <row r="443" spans="1:9" x14ac:dyDescent="0.25">
      <c r="A443">
        <v>2018</v>
      </c>
      <c r="B443" t="s">
        <v>41</v>
      </c>
      <c r="C443" t="s">
        <v>233</v>
      </c>
      <c r="D443" t="s">
        <v>417</v>
      </c>
      <c r="E443" s="15">
        <v>0</v>
      </c>
      <c r="F443" s="15">
        <v>40912000</v>
      </c>
      <c r="G443" s="15">
        <v>0</v>
      </c>
      <c r="H443" s="15">
        <v>0</v>
      </c>
      <c r="I443" s="15">
        <v>40912000</v>
      </c>
    </row>
    <row r="444" spans="1:9" x14ac:dyDescent="0.25">
      <c r="A444">
        <v>2018</v>
      </c>
      <c r="B444" t="s">
        <v>41</v>
      </c>
      <c r="C444" t="s">
        <v>234</v>
      </c>
      <c r="D444" t="s">
        <v>403</v>
      </c>
      <c r="E444" s="15" t="s">
        <v>423</v>
      </c>
      <c r="F444" s="15" t="s">
        <v>423</v>
      </c>
      <c r="G444" s="15" t="s">
        <v>423</v>
      </c>
      <c r="H444" s="15" t="s">
        <v>423</v>
      </c>
      <c r="I444" s="15" t="s">
        <v>423</v>
      </c>
    </row>
    <row r="445" spans="1:9" x14ac:dyDescent="0.25">
      <c r="A445">
        <v>2018</v>
      </c>
      <c r="B445" t="s">
        <v>41</v>
      </c>
      <c r="C445" t="s">
        <v>234</v>
      </c>
      <c r="D445" t="s">
        <v>418</v>
      </c>
      <c r="E445" s="15" t="s">
        <v>423</v>
      </c>
      <c r="F445" s="15" t="s">
        <v>423</v>
      </c>
      <c r="G445" s="15" t="s">
        <v>423</v>
      </c>
      <c r="H445" s="15" t="s">
        <v>423</v>
      </c>
      <c r="I445" s="15" t="s">
        <v>423</v>
      </c>
    </row>
    <row r="446" spans="1:9" x14ac:dyDescent="0.25">
      <c r="A446">
        <v>2018</v>
      </c>
      <c r="B446" t="s">
        <v>41</v>
      </c>
      <c r="C446" t="s">
        <v>235</v>
      </c>
      <c r="D446" t="s">
        <v>403</v>
      </c>
      <c r="E446" s="15">
        <v>13508000</v>
      </c>
      <c r="F446" s="15">
        <v>9214000</v>
      </c>
      <c r="G446" s="15">
        <v>0</v>
      </c>
      <c r="H446" s="15">
        <v>656000</v>
      </c>
      <c r="I446" s="15">
        <v>23378000</v>
      </c>
    </row>
    <row r="447" spans="1:9" x14ac:dyDescent="0.25">
      <c r="A447">
        <v>2018</v>
      </c>
      <c r="B447" t="s">
        <v>41</v>
      </c>
      <c r="C447" t="s">
        <v>235</v>
      </c>
      <c r="D447" t="s">
        <v>419</v>
      </c>
      <c r="E447" s="15">
        <v>5467000</v>
      </c>
      <c r="F447" s="15">
        <v>15846000</v>
      </c>
      <c r="G447" s="15">
        <v>0</v>
      </c>
      <c r="H447" s="15">
        <v>0</v>
      </c>
      <c r="I447" s="15">
        <v>21313000</v>
      </c>
    </row>
    <row r="448" spans="1:9" x14ac:dyDescent="0.25">
      <c r="A448">
        <v>2018</v>
      </c>
      <c r="B448" t="s">
        <v>41</v>
      </c>
      <c r="C448" t="s">
        <v>236</v>
      </c>
      <c r="D448" t="s">
        <v>403</v>
      </c>
      <c r="E448" s="15">
        <v>3560000</v>
      </c>
      <c r="F448" s="15">
        <v>1801000</v>
      </c>
      <c r="G448" s="15">
        <v>0</v>
      </c>
      <c r="H448" s="15">
        <v>0</v>
      </c>
      <c r="I448" s="15">
        <v>5361000</v>
      </c>
    </row>
    <row r="449" spans="1:9" x14ac:dyDescent="0.25">
      <c r="A449">
        <v>2018</v>
      </c>
      <c r="B449" t="s">
        <v>41</v>
      </c>
      <c r="C449" t="s">
        <v>236</v>
      </c>
      <c r="D449" t="s">
        <v>420</v>
      </c>
      <c r="E449" s="15">
        <v>1233000</v>
      </c>
      <c r="F449" s="15">
        <v>7804000</v>
      </c>
      <c r="G449" s="15">
        <v>0</v>
      </c>
      <c r="H449" s="15">
        <v>0</v>
      </c>
      <c r="I449" s="15">
        <v>9037000</v>
      </c>
    </row>
    <row r="450" spans="1:9" x14ac:dyDescent="0.25">
      <c r="A450">
        <v>2018</v>
      </c>
      <c r="B450" t="s">
        <v>41</v>
      </c>
      <c r="C450" t="s">
        <v>237</v>
      </c>
      <c r="D450" t="s">
        <v>403</v>
      </c>
      <c r="E450" s="15">
        <v>28200000</v>
      </c>
      <c r="F450" s="15">
        <v>34197000</v>
      </c>
      <c r="G450" s="15">
        <v>0</v>
      </c>
      <c r="H450" s="15">
        <v>3610000</v>
      </c>
      <c r="I450" s="15">
        <v>66007000</v>
      </c>
    </row>
    <row r="451" spans="1:9" x14ac:dyDescent="0.25">
      <c r="A451">
        <v>2018</v>
      </c>
      <c r="B451" t="s">
        <v>41</v>
      </c>
      <c r="C451" t="s">
        <v>237</v>
      </c>
      <c r="D451" t="s">
        <v>404</v>
      </c>
      <c r="E451" s="15">
        <v>588000</v>
      </c>
      <c r="F451" s="15">
        <v>1651000</v>
      </c>
      <c r="G451" s="15">
        <v>0</v>
      </c>
      <c r="H451" s="15">
        <v>270000</v>
      </c>
      <c r="I451" s="15">
        <v>2509000</v>
      </c>
    </row>
    <row r="452" spans="1:9" x14ac:dyDescent="0.25">
      <c r="A452">
        <v>2018</v>
      </c>
      <c r="B452" t="s">
        <v>41</v>
      </c>
      <c r="C452" t="s">
        <v>237</v>
      </c>
      <c r="D452" t="s">
        <v>421</v>
      </c>
      <c r="E452" s="15">
        <v>83629000</v>
      </c>
      <c r="F452" s="15">
        <v>148890000</v>
      </c>
      <c r="G452" s="15">
        <v>0</v>
      </c>
      <c r="H452" s="15">
        <v>220836000</v>
      </c>
      <c r="I452" s="15">
        <v>453355000</v>
      </c>
    </row>
    <row r="453" spans="1:9" x14ac:dyDescent="0.25">
      <c r="A453">
        <v>2018</v>
      </c>
      <c r="B453" t="s">
        <v>41</v>
      </c>
      <c r="C453" t="s">
        <v>238</v>
      </c>
      <c r="D453" t="s">
        <v>403</v>
      </c>
      <c r="E453" s="15">
        <v>14349000</v>
      </c>
      <c r="F453" s="15">
        <v>36651000</v>
      </c>
      <c r="G453" s="15">
        <v>0</v>
      </c>
      <c r="H453" s="15">
        <v>45092000</v>
      </c>
      <c r="I453" s="15">
        <v>96092000</v>
      </c>
    </row>
    <row r="454" spans="1:9" x14ac:dyDescent="0.25">
      <c r="A454">
        <v>2018</v>
      </c>
      <c r="B454" t="s">
        <v>41</v>
      </c>
      <c r="C454" t="s">
        <v>238</v>
      </c>
      <c r="D454" t="s">
        <v>422</v>
      </c>
      <c r="E454" s="15">
        <v>10583000</v>
      </c>
      <c r="F454" s="15">
        <v>28357000</v>
      </c>
      <c r="G454" s="15">
        <v>0</v>
      </c>
      <c r="H454" s="15">
        <v>635000</v>
      </c>
      <c r="I454" s="15">
        <v>39575000</v>
      </c>
    </row>
    <row r="455" spans="1:9" x14ac:dyDescent="0.25">
      <c r="A455">
        <v>2022</v>
      </c>
      <c r="B455" t="s">
        <v>43</v>
      </c>
      <c r="C455" t="s">
        <v>831</v>
      </c>
      <c r="D455" t="s">
        <v>403</v>
      </c>
      <c r="E455" s="15">
        <v>218763000</v>
      </c>
      <c r="F455" s="15">
        <v>291252000</v>
      </c>
      <c r="G455" s="15">
        <v>0</v>
      </c>
      <c r="H455" s="15">
        <v>0</v>
      </c>
      <c r="I455" s="15">
        <v>510015000</v>
      </c>
    </row>
    <row r="456" spans="1:9" x14ac:dyDescent="0.25">
      <c r="A456">
        <v>2022</v>
      </c>
      <c r="B456" t="s">
        <v>43</v>
      </c>
      <c r="C456" t="s">
        <v>831</v>
      </c>
      <c r="D456" t="s">
        <v>404</v>
      </c>
      <c r="E456" s="15">
        <v>147630000</v>
      </c>
      <c r="F456" s="15">
        <v>124524000</v>
      </c>
      <c r="G456" s="15">
        <v>0</v>
      </c>
      <c r="H456" s="15">
        <v>0</v>
      </c>
      <c r="I456" s="15">
        <v>272154000</v>
      </c>
    </row>
    <row r="457" spans="1:9" x14ac:dyDescent="0.25">
      <c r="A457">
        <v>2022</v>
      </c>
      <c r="B457" t="s">
        <v>43</v>
      </c>
      <c r="C457" t="s">
        <v>831</v>
      </c>
      <c r="D457" t="s">
        <v>832</v>
      </c>
      <c r="E457" s="15">
        <v>40327000</v>
      </c>
      <c r="F457" s="15">
        <v>56853000</v>
      </c>
      <c r="G457" s="15">
        <v>0</v>
      </c>
      <c r="H457" s="15">
        <v>0</v>
      </c>
      <c r="I457" s="15">
        <v>97180000</v>
      </c>
    </row>
    <row r="458" spans="1:9" x14ac:dyDescent="0.25">
      <c r="A458">
        <v>2022</v>
      </c>
      <c r="B458" t="s">
        <v>43</v>
      </c>
      <c r="C458" t="s">
        <v>831</v>
      </c>
      <c r="D458" t="s">
        <v>833</v>
      </c>
      <c r="E458" s="15">
        <v>35334000</v>
      </c>
      <c r="F458" s="15">
        <v>22251000</v>
      </c>
      <c r="G458" s="15">
        <v>0</v>
      </c>
      <c r="H458" s="15">
        <v>0</v>
      </c>
      <c r="I458" s="15">
        <v>57585000</v>
      </c>
    </row>
    <row r="459" spans="1:9" x14ac:dyDescent="0.25">
      <c r="A459">
        <v>2022</v>
      </c>
      <c r="B459" t="s">
        <v>43</v>
      </c>
      <c r="C459" t="s">
        <v>831</v>
      </c>
      <c r="D459" t="s">
        <v>834</v>
      </c>
      <c r="E459" s="15">
        <v>80016000</v>
      </c>
      <c r="F459" s="15">
        <v>49097000</v>
      </c>
      <c r="G459" s="15">
        <v>0</v>
      </c>
      <c r="H459" s="15">
        <v>0</v>
      </c>
      <c r="I459" s="15">
        <v>129113000</v>
      </c>
    </row>
    <row r="460" spans="1:9" x14ac:dyDescent="0.25">
      <c r="A460">
        <v>2022</v>
      </c>
      <c r="B460" t="s">
        <v>43</v>
      </c>
      <c r="C460" t="s">
        <v>831</v>
      </c>
      <c r="D460" t="s">
        <v>835</v>
      </c>
      <c r="E460" s="15">
        <v>64251000</v>
      </c>
      <c r="F460" s="15">
        <v>43538000</v>
      </c>
      <c r="G460" s="15">
        <v>0</v>
      </c>
      <c r="H460" s="15">
        <v>0</v>
      </c>
      <c r="I460" s="15">
        <v>107789000</v>
      </c>
    </row>
    <row r="461" spans="1:9" x14ac:dyDescent="0.25">
      <c r="A461">
        <v>2022</v>
      </c>
      <c r="B461" t="s">
        <v>43</v>
      </c>
      <c r="C461" t="s">
        <v>831</v>
      </c>
      <c r="D461" t="s">
        <v>836</v>
      </c>
      <c r="E461" s="15">
        <v>53162000</v>
      </c>
      <c r="F461" s="15">
        <v>33581000</v>
      </c>
      <c r="G461" s="15">
        <v>0</v>
      </c>
      <c r="H461" s="15">
        <v>0</v>
      </c>
      <c r="I461" s="15">
        <v>86743000</v>
      </c>
    </row>
    <row r="462" spans="1:9" x14ac:dyDescent="0.25">
      <c r="A462">
        <v>2022</v>
      </c>
      <c r="B462" t="s">
        <v>43</v>
      </c>
      <c r="C462" t="s">
        <v>831</v>
      </c>
      <c r="D462" t="s">
        <v>839</v>
      </c>
      <c r="E462" s="15" t="s">
        <v>423</v>
      </c>
      <c r="F462" s="15" t="s">
        <v>423</v>
      </c>
      <c r="G462" s="15" t="s">
        <v>423</v>
      </c>
      <c r="H462" s="15" t="s">
        <v>423</v>
      </c>
      <c r="I462" s="15" t="s">
        <v>423</v>
      </c>
    </row>
    <row r="463" spans="1:9" x14ac:dyDescent="0.25">
      <c r="A463">
        <v>2022</v>
      </c>
      <c r="B463" t="s">
        <v>43</v>
      </c>
      <c r="C463" t="s">
        <v>831</v>
      </c>
      <c r="D463" t="s">
        <v>837</v>
      </c>
      <c r="E463" s="15">
        <v>15656000</v>
      </c>
      <c r="F463" s="15">
        <v>21277000</v>
      </c>
      <c r="G463" s="15">
        <v>0</v>
      </c>
      <c r="H463" s="15">
        <v>0</v>
      </c>
      <c r="I463" s="15">
        <v>36933000</v>
      </c>
    </row>
    <row r="464" spans="1:9" x14ac:dyDescent="0.25">
      <c r="A464">
        <v>2022</v>
      </c>
      <c r="B464" t="s">
        <v>43</v>
      </c>
      <c r="C464" t="s">
        <v>831</v>
      </c>
      <c r="D464" t="s">
        <v>838</v>
      </c>
      <c r="E464" s="15">
        <v>6920000</v>
      </c>
      <c r="F464" s="15">
        <v>13347000</v>
      </c>
      <c r="G464" s="15">
        <v>0</v>
      </c>
      <c r="H464" s="15">
        <v>0</v>
      </c>
      <c r="I464" s="15">
        <v>20267000</v>
      </c>
    </row>
    <row r="465" spans="1:9" x14ac:dyDescent="0.25">
      <c r="A465">
        <v>2021</v>
      </c>
      <c r="B465" t="s">
        <v>43</v>
      </c>
      <c r="C465" t="s">
        <v>831</v>
      </c>
      <c r="D465" t="s">
        <v>403</v>
      </c>
      <c r="E465" s="15">
        <v>213572000</v>
      </c>
      <c r="F465" s="15">
        <v>259570000</v>
      </c>
      <c r="G465" s="15">
        <v>0</v>
      </c>
      <c r="H465" s="15">
        <v>1170000</v>
      </c>
      <c r="I465" s="15">
        <v>474312000</v>
      </c>
    </row>
    <row r="466" spans="1:9" x14ac:dyDescent="0.25">
      <c r="A466">
        <v>2021</v>
      </c>
      <c r="B466" t="s">
        <v>43</v>
      </c>
      <c r="C466" t="s">
        <v>831</v>
      </c>
      <c r="D466" t="s">
        <v>404</v>
      </c>
      <c r="E466" s="15">
        <v>133912000</v>
      </c>
      <c r="F466" s="15">
        <v>174874000</v>
      </c>
      <c r="G466" s="15">
        <v>0</v>
      </c>
      <c r="H466" s="15">
        <v>101282000</v>
      </c>
      <c r="I466" s="15">
        <v>410068000</v>
      </c>
    </row>
    <row r="467" spans="1:9" x14ac:dyDescent="0.25">
      <c r="A467">
        <v>2021</v>
      </c>
      <c r="B467" t="s">
        <v>43</v>
      </c>
      <c r="C467" t="s">
        <v>831</v>
      </c>
      <c r="D467" t="s">
        <v>832</v>
      </c>
      <c r="E467" s="15">
        <v>40463000</v>
      </c>
      <c r="F467" s="15">
        <v>56853000</v>
      </c>
      <c r="G467" s="15">
        <v>0</v>
      </c>
      <c r="H467" s="15">
        <v>99000</v>
      </c>
      <c r="I467" s="15">
        <v>97415000</v>
      </c>
    </row>
    <row r="468" spans="1:9" x14ac:dyDescent="0.25">
      <c r="A468">
        <v>2021</v>
      </c>
      <c r="B468" t="s">
        <v>43</v>
      </c>
      <c r="C468" t="s">
        <v>831</v>
      </c>
      <c r="D468" t="s">
        <v>833</v>
      </c>
      <c r="E468" s="15">
        <v>36820000</v>
      </c>
      <c r="F468" s="15">
        <v>22251000</v>
      </c>
      <c r="G468" s="15">
        <v>0</v>
      </c>
      <c r="H468" s="15">
        <v>0</v>
      </c>
      <c r="I468" s="15">
        <v>59071000</v>
      </c>
    </row>
    <row r="469" spans="1:9" x14ac:dyDescent="0.25">
      <c r="A469">
        <v>2021</v>
      </c>
      <c r="B469" t="s">
        <v>43</v>
      </c>
      <c r="C469" t="s">
        <v>831</v>
      </c>
      <c r="D469" t="s">
        <v>834</v>
      </c>
      <c r="E469" s="15">
        <v>72795000</v>
      </c>
      <c r="F469" s="15">
        <v>51097000</v>
      </c>
      <c r="G469" s="15">
        <v>0</v>
      </c>
      <c r="H469" s="15">
        <v>0</v>
      </c>
      <c r="I469" s="15">
        <v>123892000</v>
      </c>
    </row>
    <row r="470" spans="1:9" x14ac:dyDescent="0.25">
      <c r="A470">
        <v>2021</v>
      </c>
      <c r="B470" t="s">
        <v>43</v>
      </c>
      <c r="C470" t="s">
        <v>831</v>
      </c>
      <c r="D470" t="s">
        <v>835</v>
      </c>
      <c r="E470" s="15">
        <v>60232000</v>
      </c>
      <c r="F470" s="15">
        <v>38538000</v>
      </c>
      <c r="G470" s="15">
        <v>0</v>
      </c>
      <c r="H470" s="15">
        <v>0</v>
      </c>
      <c r="I470" s="15">
        <v>98770000</v>
      </c>
    </row>
    <row r="471" spans="1:9" x14ac:dyDescent="0.25">
      <c r="A471">
        <v>2021</v>
      </c>
      <c r="B471" t="s">
        <v>43</v>
      </c>
      <c r="C471" t="s">
        <v>831</v>
      </c>
      <c r="D471" t="s">
        <v>836</v>
      </c>
      <c r="E471" s="15">
        <v>55151000</v>
      </c>
      <c r="F471" s="15">
        <v>33581000</v>
      </c>
      <c r="G471" s="15">
        <v>0</v>
      </c>
      <c r="H471" s="15">
        <v>0</v>
      </c>
      <c r="I471" s="15">
        <v>88732000</v>
      </c>
    </row>
    <row r="472" spans="1:9" x14ac:dyDescent="0.25">
      <c r="A472">
        <v>2021</v>
      </c>
      <c r="B472" t="s">
        <v>43</v>
      </c>
      <c r="C472" t="s">
        <v>831</v>
      </c>
      <c r="D472" t="s">
        <v>839</v>
      </c>
      <c r="E472" s="15" t="s">
        <v>423</v>
      </c>
      <c r="F472" s="15" t="s">
        <v>423</v>
      </c>
      <c r="G472" s="15" t="s">
        <v>423</v>
      </c>
      <c r="H472" s="15" t="s">
        <v>423</v>
      </c>
      <c r="I472" s="15" t="s">
        <v>423</v>
      </c>
    </row>
    <row r="473" spans="1:9" x14ac:dyDescent="0.25">
      <c r="A473">
        <v>2021</v>
      </c>
      <c r="B473" t="s">
        <v>43</v>
      </c>
      <c r="C473" t="s">
        <v>831</v>
      </c>
      <c r="D473" t="s">
        <v>837</v>
      </c>
      <c r="E473" s="15">
        <v>18222000</v>
      </c>
      <c r="F473" s="15">
        <v>21277000</v>
      </c>
      <c r="G473" s="15">
        <v>0</v>
      </c>
      <c r="H473" s="15">
        <v>0</v>
      </c>
      <c r="I473" s="15">
        <v>39499000</v>
      </c>
    </row>
    <row r="474" spans="1:9" x14ac:dyDescent="0.25">
      <c r="A474">
        <v>2021</v>
      </c>
      <c r="B474" t="s">
        <v>43</v>
      </c>
      <c r="C474" t="s">
        <v>831</v>
      </c>
      <c r="D474" t="s">
        <v>838</v>
      </c>
      <c r="E474" s="15">
        <v>8196000</v>
      </c>
      <c r="F474" s="15">
        <v>33347000</v>
      </c>
      <c r="G474" s="15">
        <v>0</v>
      </c>
      <c r="H474" s="15">
        <v>0</v>
      </c>
      <c r="I474" s="15">
        <v>41543000</v>
      </c>
    </row>
    <row r="475" spans="1:9" x14ac:dyDescent="0.25">
      <c r="A475">
        <v>2020</v>
      </c>
      <c r="B475" t="s">
        <v>43</v>
      </c>
      <c r="C475" t="s">
        <v>831</v>
      </c>
      <c r="D475" t="s">
        <v>403</v>
      </c>
      <c r="E475" s="15">
        <v>191348000</v>
      </c>
      <c r="F475" s="15">
        <v>302159000</v>
      </c>
      <c r="G475" s="15">
        <v>0</v>
      </c>
      <c r="H475" s="15">
        <v>70450000</v>
      </c>
      <c r="I475" s="15">
        <v>563957000</v>
      </c>
    </row>
    <row r="476" spans="1:9" x14ac:dyDescent="0.25">
      <c r="A476">
        <v>2020</v>
      </c>
      <c r="B476" t="s">
        <v>43</v>
      </c>
      <c r="C476" t="s">
        <v>831</v>
      </c>
      <c r="D476" t="s">
        <v>404</v>
      </c>
      <c r="E476" s="15">
        <v>124494000</v>
      </c>
      <c r="F476" s="15">
        <v>127758000</v>
      </c>
      <c r="G476" s="15">
        <v>0</v>
      </c>
      <c r="H476" s="15">
        <v>115389000</v>
      </c>
      <c r="I476" s="15">
        <v>367641000</v>
      </c>
    </row>
    <row r="477" spans="1:9" x14ac:dyDescent="0.25">
      <c r="A477">
        <v>2020</v>
      </c>
      <c r="B477" t="s">
        <v>43</v>
      </c>
      <c r="C477" t="s">
        <v>831</v>
      </c>
      <c r="D477" t="s">
        <v>832</v>
      </c>
      <c r="E477" s="15">
        <v>36466000</v>
      </c>
      <c r="F477" s="15">
        <v>45979000</v>
      </c>
      <c r="G477" s="15">
        <v>0</v>
      </c>
      <c r="H477" s="15">
        <v>0</v>
      </c>
      <c r="I477" s="15">
        <v>82445000</v>
      </c>
    </row>
    <row r="478" spans="1:9" x14ac:dyDescent="0.25">
      <c r="A478">
        <v>2020</v>
      </c>
      <c r="B478" t="s">
        <v>43</v>
      </c>
      <c r="C478" t="s">
        <v>831</v>
      </c>
      <c r="D478" t="s">
        <v>833</v>
      </c>
      <c r="E478" s="15">
        <v>34020000</v>
      </c>
      <c r="F478" s="15">
        <v>17510000</v>
      </c>
      <c r="G478" s="15">
        <v>0</v>
      </c>
      <c r="H478" s="15">
        <v>0</v>
      </c>
      <c r="I478" s="15">
        <v>51530000</v>
      </c>
    </row>
    <row r="479" spans="1:9" x14ac:dyDescent="0.25">
      <c r="A479">
        <v>2020</v>
      </c>
      <c r="B479" t="s">
        <v>43</v>
      </c>
      <c r="C479" t="s">
        <v>831</v>
      </c>
      <c r="D479" t="s">
        <v>834</v>
      </c>
      <c r="E479" s="15">
        <v>66540000</v>
      </c>
      <c r="F479" s="15">
        <v>45917000</v>
      </c>
      <c r="G479" s="15">
        <v>0</v>
      </c>
      <c r="H479" s="15">
        <v>0</v>
      </c>
      <c r="I479" s="15">
        <v>112457000</v>
      </c>
    </row>
    <row r="480" spans="1:9" x14ac:dyDescent="0.25">
      <c r="A480">
        <v>2020</v>
      </c>
      <c r="B480" t="s">
        <v>43</v>
      </c>
      <c r="C480" t="s">
        <v>831</v>
      </c>
      <c r="D480" t="s">
        <v>835</v>
      </c>
      <c r="E480" s="15">
        <v>55115000</v>
      </c>
      <c r="F480" s="15">
        <v>51405000</v>
      </c>
      <c r="G480" s="15">
        <v>0</v>
      </c>
      <c r="H480" s="15">
        <v>0</v>
      </c>
      <c r="I480" s="15">
        <v>106520000</v>
      </c>
    </row>
    <row r="481" spans="1:9" x14ac:dyDescent="0.25">
      <c r="A481">
        <v>2020</v>
      </c>
      <c r="B481" t="s">
        <v>43</v>
      </c>
      <c r="C481" t="s">
        <v>831</v>
      </c>
      <c r="D481" t="s">
        <v>836</v>
      </c>
      <c r="E481" s="15">
        <v>47751000</v>
      </c>
      <c r="F481" s="15">
        <v>43919000</v>
      </c>
      <c r="G481" s="15">
        <v>0</v>
      </c>
      <c r="H481" s="15">
        <v>0</v>
      </c>
      <c r="I481" s="15">
        <v>91670000</v>
      </c>
    </row>
    <row r="482" spans="1:9" x14ac:dyDescent="0.25">
      <c r="A482">
        <v>2020</v>
      </c>
      <c r="B482" t="s">
        <v>43</v>
      </c>
      <c r="C482" t="s">
        <v>831</v>
      </c>
      <c r="D482" t="s">
        <v>839</v>
      </c>
      <c r="E482" s="15" t="s">
        <v>423</v>
      </c>
      <c r="F482" s="15" t="s">
        <v>423</v>
      </c>
      <c r="G482" s="15" t="s">
        <v>423</v>
      </c>
      <c r="H482" s="15" t="s">
        <v>423</v>
      </c>
      <c r="I482" s="15" t="s">
        <v>423</v>
      </c>
    </row>
    <row r="483" spans="1:9" x14ac:dyDescent="0.25">
      <c r="A483">
        <v>2020</v>
      </c>
      <c r="B483" t="s">
        <v>43</v>
      </c>
      <c r="C483" t="s">
        <v>831</v>
      </c>
      <c r="D483" t="s">
        <v>837</v>
      </c>
      <c r="E483" s="15">
        <v>16222000</v>
      </c>
      <c r="F483" s="15">
        <v>16121000</v>
      </c>
      <c r="G483" s="15">
        <v>0</v>
      </c>
      <c r="H483" s="15">
        <v>0</v>
      </c>
      <c r="I483" s="15">
        <v>32343000</v>
      </c>
    </row>
    <row r="484" spans="1:9" x14ac:dyDescent="0.25">
      <c r="A484">
        <v>2020</v>
      </c>
      <c r="B484" t="s">
        <v>43</v>
      </c>
      <c r="C484" t="s">
        <v>831</v>
      </c>
      <c r="D484" t="s">
        <v>838</v>
      </c>
      <c r="E484" s="15">
        <v>8864000</v>
      </c>
      <c r="F484" s="15">
        <v>12234000</v>
      </c>
      <c r="G484" s="15">
        <v>0</v>
      </c>
      <c r="H484" s="15">
        <v>0</v>
      </c>
      <c r="I484" s="15">
        <v>21098000</v>
      </c>
    </row>
    <row r="485" spans="1:9" x14ac:dyDescent="0.25">
      <c r="A485">
        <v>2019</v>
      </c>
      <c r="B485" t="s">
        <v>43</v>
      </c>
      <c r="C485" t="s">
        <v>831</v>
      </c>
      <c r="D485" t="s">
        <v>403</v>
      </c>
      <c r="E485" s="15">
        <v>182236000</v>
      </c>
      <c r="F485" s="15">
        <v>285609000</v>
      </c>
      <c r="G485" s="15">
        <v>0</v>
      </c>
      <c r="H485" s="15">
        <v>43500000</v>
      </c>
      <c r="I485" s="15">
        <v>511345000</v>
      </c>
    </row>
    <row r="486" spans="1:9" x14ac:dyDescent="0.25">
      <c r="A486">
        <v>2019</v>
      </c>
      <c r="B486" t="s">
        <v>43</v>
      </c>
      <c r="C486" t="s">
        <v>831</v>
      </c>
      <c r="D486" t="s">
        <v>404</v>
      </c>
      <c r="E486" s="15">
        <v>123561000</v>
      </c>
      <c r="F486" s="15">
        <v>124608000</v>
      </c>
      <c r="G486" s="15">
        <v>0</v>
      </c>
      <c r="H486" s="15">
        <v>120683000</v>
      </c>
      <c r="I486" s="15">
        <v>368852000</v>
      </c>
    </row>
    <row r="487" spans="1:9" x14ac:dyDescent="0.25">
      <c r="A487">
        <v>2019</v>
      </c>
      <c r="B487" t="s">
        <v>43</v>
      </c>
      <c r="C487" t="s">
        <v>831</v>
      </c>
      <c r="D487" t="s">
        <v>832</v>
      </c>
      <c r="E487" s="15">
        <v>36087000</v>
      </c>
      <c r="F487" s="15">
        <v>44635000</v>
      </c>
      <c r="G487" s="15">
        <v>0</v>
      </c>
      <c r="H487" s="15">
        <v>0</v>
      </c>
      <c r="I487" s="15">
        <v>80722000</v>
      </c>
    </row>
    <row r="488" spans="1:9" x14ac:dyDescent="0.25">
      <c r="A488">
        <v>2019</v>
      </c>
      <c r="B488" t="s">
        <v>43</v>
      </c>
      <c r="C488" t="s">
        <v>831</v>
      </c>
      <c r="D488" t="s">
        <v>833</v>
      </c>
      <c r="E488" s="15">
        <v>33262000</v>
      </c>
      <c r="F488" s="15">
        <v>18507000</v>
      </c>
      <c r="G488" s="15">
        <v>0</v>
      </c>
      <c r="H488" s="15">
        <v>0</v>
      </c>
      <c r="I488" s="15">
        <v>51769000</v>
      </c>
    </row>
    <row r="489" spans="1:9" x14ac:dyDescent="0.25">
      <c r="A489">
        <v>2019</v>
      </c>
      <c r="B489" t="s">
        <v>43</v>
      </c>
      <c r="C489" t="s">
        <v>831</v>
      </c>
      <c r="D489" t="s">
        <v>834</v>
      </c>
      <c r="E489" s="15">
        <v>61331000</v>
      </c>
      <c r="F489" s="15">
        <v>44829000</v>
      </c>
      <c r="G489" s="15">
        <v>0</v>
      </c>
      <c r="H489" s="15">
        <v>0</v>
      </c>
      <c r="I489" s="15">
        <v>106160000</v>
      </c>
    </row>
    <row r="490" spans="1:9" x14ac:dyDescent="0.25">
      <c r="A490">
        <v>2019</v>
      </c>
      <c r="B490" t="s">
        <v>43</v>
      </c>
      <c r="C490" t="s">
        <v>831</v>
      </c>
      <c r="D490" t="s">
        <v>835</v>
      </c>
      <c r="E490" s="15">
        <v>51379000</v>
      </c>
      <c r="F490" s="15">
        <v>34710000</v>
      </c>
      <c r="G490" s="15">
        <v>0</v>
      </c>
      <c r="H490" s="15">
        <v>0</v>
      </c>
      <c r="I490" s="15">
        <v>86089000</v>
      </c>
    </row>
    <row r="491" spans="1:9" x14ac:dyDescent="0.25">
      <c r="A491">
        <v>2019</v>
      </c>
      <c r="B491" t="s">
        <v>43</v>
      </c>
      <c r="C491" t="s">
        <v>831</v>
      </c>
      <c r="D491" t="s">
        <v>836</v>
      </c>
      <c r="E491" s="15">
        <v>47222000</v>
      </c>
      <c r="F491" s="15">
        <v>21123000</v>
      </c>
      <c r="G491" s="15">
        <v>0</v>
      </c>
      <c r="H491" s="15">
        <v>0</v>
      </c>
      <c r="I491" s="15">
        <v>68345000</v>
      </c>
    </row>
    <row r="492" spans="1:9" x14ac:dyDescent="0.25">
      <c r="A492">
        <v>2019</v>
      </c>
      <c r="B492" t="s">
        <v>43</v>
      </c>
      <c r="C492" t="s">
        <v>831</v>
      </c>
      <c r="D492" t="s">
        <v>839</v>
      </c>
      <c r="E492" s="15" t="s">
        <v>423</v>
      </c>
      <c r="F492" s="15" t="s">
        <v>423</v>
      </c>
      <c r="G492" s="15" t="s">
        <v>423</v>
      </c>
      <c r="H492" s="15" t="s">
        <v>423</v>
      </c>
      <c r="I492" s="15" t="s">
        <v>423</v>
      </c>
    </row>
    <row r="493" spans="1:9" x14ac:dyDescent="0.25">
      <c r="A493">
        <v>2019</v>
      </c>
      <c r="B493" t="s">
        <v>43</v>
      </c>
      <c r="C493" t="s">
        <v>831</v>
      </c>
      <c r="D493" t="s">
        <v>837</v>
      </c>
      <c r="E493" s="15">
        <v>15868000</v>
      </c>
      <c r="F493" s="15">
        <v>26657000</v>
      </c>
      <c r="G493" s="15">
        <v>0</v>
      </c>
      <c r="H493" s="15">
        <v>2252000</v>
      </c>
      <c r="I493" s="15">
        <v>44777000</v>
      </c>
    </row>
    <row r="494" spans="1:9" x14ac:dyDescent="0.25">
      <c r="A494">
        <v>2019</v>
      </c>
      <c r="B494" t="s">
        <v>43</v>
      </c>
      <c r="C494" t="s">
        <v>831</v>
      </c>
      <c r="D494" t="s">
        <v>838</v>
      </c>
      <c r="E494" s="15">
        <v>8664000</v>
      </c>
      <c r="F494" s="15">
        <v>16721000</v>
      </c>
      <c r="G494" s="15">
        <v>0</v>
      </c>
      <c r="H494" s="15">
        <v>0</v>
      </c>
      <c r="I494" s="15">
        <v>25385000</v>
      </c>
    </row>
    <row r="495" spans="1:9" x14ac:dyDescent="0.25">
      <c r="A495">
        <v>2018</v>
      </c>
      <c r="B495" t="s">
        <v>43</v>
      </c>
      <c r="C495" t="s">
        <v>831</v>
      </c>
      <c r="D495" t="s">
        <v>403</v>
      </c>
      <c r="E495" s="15">
        <v>150784000</v>
      </c>
      <c r="F495" s="15">
        <v>229070000</v>
      </c>
      <c r="G495" s="15">
        <v>0</v>
      </c>
      <c r="H495" s="15">
        <v>315000</v>
      </c>
      <c r="I495" s="15">
        <v>380169000</v>
      </c>
    </row>
    <row r="496" spans="1:9" x14ac:dyDescent="0.25">
      <c r="A496">
        <v>2018</v>
      </c>
      <c r="B496" t="s">
        <v>43</v>
      </c>
      <c r="C496" t="s">
        <v>831</v>
      </c>
      <c r="D496" t="s">
        <v>404</v>
      </c>
      <c r="E496" s="15">
        <v>110063000</v>
      </c>
      <c r="F496" s="15">
        <v>158289000</v>
      </c>
      <c r="G496" s="15">
        <v>0</v>
      </c>
      <c r="H496" s="15">
        <v>170450000</v>
      </c>
      <c r="I496" s="15">
        <v>438802000</v>
      </c>
    </row>
    <row r="497" spans="1:9" x14ac:dyDescent="0.25">
      <c r="A497">
        <v>2018</v>
      </c>
      <c r="B497" t="s">
        <v>43</v>
      </c>
      <c r="C497" t="s">
        <v>831</v>
      </c>
      <c r="D497" t="s">
        <v>832</v>
      </c>
      <c r="E497" s="15">
        <v>31670000</v>
      </c>
      <c r="F497" s="15">
        <v>33836000</v>
      </c>
      <c r="G497" s="15">
        <v>0</v>
      </c>
      <c r="H497" s="15">
        <v>0</v>
      </c>
      <c r="I497" s="15">
        <v>65506000</v>
      </c>
    </row>
    <row r="498" spans="1:9" x14ac:dyDescent="0.25">
      <c r="A498">
        <v>2018</v>
      </c>
      <c r="B498" t="s">
        <v>43</v>
      </c>
      <c r="C498" t="s">
        <v>831</v>
      </c>
      <c r="D498" t="s">
        <v>833</v>
      </c>
      <c r="E498" s="15">
        <v>28841000</v>
      </c>
      <c r="F498" s="15">
        <v>21294000</v>
      </c>
      <c r="G498" s="15">
        <v>0</v>
      </c>
      <c r="H498" s="15">
        <v>0</v>
      </c>
      <c r="I498" s="15">
        <v>50135000</v>
      </c>
    </row>
    <row r="499" spans="1:9" x14ac:dyDescent="0.25">
      <c r="A499">
        <v>2018</v>
      </c>
      <c r="B499" t="s">
        <v>43</v>
      </c>
      <c r="C499" t="s">
        <v>831</v>
      </c>
      <c r="D499" t="s">
        <v>834</v>
      </c>
      <c r="E499" s="15">
        <v>47790000</v>
      </c>
      <c r="F499" s="15">
        <v>45941000</v>
      </c>
      <c r="G499" s="15">
        <v>0</v>
      </c>
      <c r="H499" s="15">
        <v>0</v>
      </c>
      <c r="I499" s="15">
        <v>93731000</v>
      </c>
    </row>
    <row r="500" spans="1:9" x14ac:dyDescent="0.25">
      <c r="A500">
        <v>2018</v>
      </c>
      <c r="B500" t="s">
        <v>43</v>
      </c>
      <c r="C500" t="s">
        <v>831</v>
      </c>
      <c r="D500" t="s">
        <v>835</v>
      </c>
      <c r="E500" s="15">
        <v>43359000</v>
      </c>
      <c r="F500" s="15">
        <v>33561000</v>
      </c>
      <c r="G500" s="15">
        <v>0</v>
      </c>
      <c r="H500" s="15">
        <v>0</v>
      </c>
      <c r="I500" s="15">
        <v>76920000</v>
      </c>
    </row>
    <row r="501" spans="1:9" x14ac:dyDescent="0.25">
      <c r="A501">
        <v>2018</v>
      </c>
      <c r="B501" t="s">
        <v>43</v>
      </c>
      <c r="C501" t="s">
        <v>831</v>
      </c>
      <c r="D501" t="s">
        <v>836</v>
      </c>
      <c r="E501" s="15">
        <v>28665000</v>
      </c>
      <c r="F501" s="15">
        <v>23384000</v>
      </c>
      <c r="G501" s="15">
        <v>0</v>
      </c>
      <c r="H501" s="15">
        <v>0</v>
      </c>
      <c r="I501" s="15">
        <v>52049000</v>
      </c>
    </row>
    <row r="502" spans="1:9" x14ac:dyDescent="0.25">
      <c r="A502">
        <v>2019</v>
      </c>
      <c r="B502" t="s">
        <v>43</v>
      </c>
      <c r="C502" t="s">
        <v>831</v>
      </c>
      <c r="D502" t="s">
        <v>839</v>
      </c>
      <c r="E502" s="15">
        <v>10206000</v>
      </c>
      <c r="F502" s="15">
        <v>4649000</v>
      </c>
      <c r="G502" s="15">
        <v>0</v>
      </c>
      <c r="H502" s="15">
        <v>0</v>
      </c>
      <c r="I502" s="15">
        <v>14855000</v>
      </c>
    </row>
    <row r="503" spans="1:9" x14ac:dyDescent="0.25">
      <c r="A503">
        <v>2018</v>
      </c>
      <c r="B503" t="s">
        <v>43</v>
      </c>
      <c r="C503" t="s">
        <v>831</v>
      </c>
      <c r="D503" t="s">
        <v>837</v>
      </c>
      <c r="E503" s="15">
        <v>13700000</v>
      </c>
      <c r="F503" s="15">
        <v>40007000</v>
      </c>
      <c r="G503" s="15">
        <v>0</v>
      </c>
      <c r="H503" s="15">
        <v>0</v>
      </c>
      <c r="I503" s="15">
        <v>53707000</v>
      </c>
    </row>
    <row r="504" spans="1:9" x14ac:dyDescent="0.25">
      <c r="A504">
        <v>2018</v>
      </c>
      <c r="B504" t="s">
        <v>43</v>
      </c>
      <c r="C504" t="s">
        <v>831</v>
      </c>
      <c r="D504" t="s">
        <v>838</v>
      </c>
      <c r="E504" s="15">
        <v>7360000</v>
      </c>
      <c r="F504" s="15">
        <v>29993000</v>
      </c>
      <c r="G504" s="15">
        <v>0</v>
      </c>
      <c r="H504" s="15">
        <v>0</v>
      </c>
      <c r="I504" s="15">
        <v>37353000</v>
      </c>
    </row>
    <row r="505" spans="1:9" x14ac:dyDescent="0.25">
      <c r="A505">
        <v>2022</v>
      </c>
      <c r="B505" t="s">
        <v>44</v>
      </c>
      <c r="C505" t="s">
        <v>239</v>
      </c>
      <c r="D505" t="s">
        <v>403</v>
      </c>
      <c r="E505" s="15">
        <v>1986900000</v>
      </c>
      <c r="F505" s="15">
        <v>1249672000</v>
      </c>
      <c r="G505" s="15">
        <v>0</v>
      </c>
      <c r="H505" s="15">
        <v>539500000</v>
      </c>
      <c r="I505" s="15">
        <v>3776072000</v>
      </c>
    </row>
    <row r="506" spans="1:9" x14ac:dyDescent="0.25">
      <c r="A506">
        <v>2022</v>
      </c>
      <c r="B506" t="s">
        <v>44</v>
      </c>
      <c r="C506" t="s">
        <v>239</v>
      </c>
      <c r="D506" t="s">
        <v>404</v>
      </c>
      <c r="E506" s="15">
        <v>1084630000</v>
      </c>
      <c r="F506" s="15">
        <v>899037000</v>
      </c>
      <c r="G506" s="15">
        <v>0</v>
      </c>
      <c r="H506" s="15">
        <v>134706000</v>
      </c>
      <c r="I506" s="15">
        <v>2118373000</v>
      </c>
    </row>
    <row r="507" spans="1:9" x14ac:dyDescent="0.25">
      <c r="A507">
        <v>2022</v>
      </c>
      <c r="B507" t="s">
        <v>44</v>
      </c>
      <c r="C507" t="s">
        <v>239</v>
      </c>
      <c r="D507" t="s">
        <v>690</v>
      </c>
      <c r="E507" s="15">
        <v>527888000</v>
      </c>
      <c r="F507" s="15">
        <v>1051947000</v>
      </c>
      <c r="G507" s="15">
        <v>0</v>
      </c>
      <c r="H507" s="15">
        <v>11000000</v>
      </c>
      <c r="I507" s="15">
        <v>1590835000</v>
      </c>
    </row>
    <row r="508" spans="1:9" x14ac:dyDescent="0.25">
      <c r="A508">
        <v>2022</v>
      </c>
      <c r="B508" t="s">
        <v>44</v>
      </c>
      <c r="C508" t="s">
        <v>239</v>
      </c>
      <c r="D508" t="s">
        <v>691</v>
      </c>
      <c r="E508" s="15">
        <v>3828431000</v>
      </c>
      <c r="F508" s="15">
        <v>4296677000</v>
      </c>
      <c r="G508" s="15">
        <v>0</v>
      </c>
      <c r="H508" s="15">
        <v>3283873000</v>
      </c>
      <c r="I508" s="15">
        <v>11408981000</v>
      </c>
    </row>
    <row r="509" spans="1:9" x14ac:dyDescent="0.25">
      <c r="A509">
        <v>2022</v>
      </c>
      <c r="B509" t="s">
        <v>44</v>
      </c>
      <c r="C509" t="s">
        <v>239</v>
      </c>
      <c r="D509" t="s">
        <v>692</v>
      </c>
      <c r="E509" s="15">
        <v>0</v>
      </c>
      <c r="F509" s="15">
        <v>74755000</v>
      </c>
      <c r="G509" s="15">
        <v>0</v>
      </c>
      <c r="H509" s="15">
        <v>0</v>
      </c>
      <c r="I509" s="15">
        <v>74755000</v>
      </c>
    </row>
    <row r="510" spans="1:9" x14ac:dyDescent="0.25">
      <c r="A510">
        <v>2022</v>
      </c>
      <c r="B510" t="s">
        <v>44</v>
      </c>
      <c r="C510" t="s">
        <v>240</v>
      </c>
      <c r="D510" t="s">
        <v>403</v>
      </c>
      <c r="E510" s="15">
        <v>225471000</v>
      </c>
      <c r="F510" s="15">
        <v>101725000</v>
      </c>
      <c r="G510" s="15">
        <v>0</v>
      </c>
      <c r="H510" s="15">
        <v>0</v>
      </c>
      <c r="I510" s="15">
        <v>327196000</v>
      </c>
    </row>
    <row r="511" spans="1:9" x14ac:dyDescent="0.25">
      <c r="A511">
        <v>2022</v>
      </c>
      <c r="B511" t="s">
        <v>44</v>
      </c>
      <c r="C511" t="s">
        <v>240</v>
      </c>
      <c r="D511" t="s">
        <v>404</v>
      </c>
      <c r="E511" s="15">
        <v>73085000</v>
      </c>
      <c r="F511" s="15">
        <v>123077000</v>
      </c>
      <c r="G511" s="15">
        <v>0</v>
      </c>
      <c r="H511" s="15">
        <v>0</v>
      </c>
      <c r="I511" s="15">
        <v>196162000</v>
      </c>
    </row>
    <row r="512" spans="1:9" x14ac:dyDescent="0.25">
      <c r="A512">
        <v>2022</v>
      </c>
      <c r="B512" t="s">
        <v>44</v>
      </c>
      <c r="C512" t="s">
        <v>240</v>
      </c>
      <c r="D512" t="s">
        <v>693</v>
      </c>
      <c r="E512" s="15">
        <v>235693000</v>
      </c>
      <c r="F512" s="15">
        <v>131652000</v>
      </c>
      <c r="G512" s="15">
        <v>0</v>
      </c>
      <c r="H512" s="15">
        <v>0</v>
      </c>
      <c r="I512" s="15">
        <v>367345000</v>
      </c>
    </row>
    <row r="513" spans="1:9" x14ac:dyDescent="0.25">
      <c r="A513">
        <v>2022</v>
      </c>
      <c r="B513" t="s">
        <v>44</v>
      </c>
      <c r="C513" t="s">
        <v>240</v>
      </c>
      <c r="D513" t="s">
        <v>694</v>
      </c>
      <c r="E513" s="15">
        <v>438453000</v>
      </c>
      <c r="F513" s="15">
        <v>879601000</v>
      </c>
      <c r="G513" s="15">
        <v>0</v>
      </c>
      <c r="H513" s="15">
        <v>1429670000</v>
      </c>
      <c r="I513" s="15">
        <v>2747724000</v>
      </c>
    </row>
    <row r="514" spans="1:9" x14ac:dyDescent="0.25">
      <c r="A514">
        <v>2022</v>
      </c>
      <c r="B514" t="s">
        <v>44</v>
      </c>
      <c r="C514" t="s">
        <v>241</v>
      </c>
      <c r="D514" t="s">
        <v>403</v>
      </c>
      <c r="E514" s="15">
        <v>240061000</v>
      </c>
      <c r="F514" s="15">
        <v>68838000</v>
      </c>
      <c r="G514" s="15">
        <v>0</v>
      </c>
      <c r="H514" s="15">
        <v>0</v>
      </c>
      <c r="I514" s="15">
        <v>308899000</v>
      </c>
    </row>
    <row r="515" spans="1:9" x14ac:dyDescent="0.25">
      <c r="A515">
        <v>2022</v>
      </c>
      <c r="B515" t="s">
        <v>44</v>
      </c>
      <c r="C515" t="s">
        <v>241</v>
      </c>
      <c r="D515" t="s">
        <v>404</v>
      </c>
      <c r="E515" s="15">
        <v>47539000</v>
      </c>
      <c r="F515" s="15">
        <v>82830000</v>
      </c>
      <c r="G515" s="15">
        <v>0</v>
      </c>
      <c r="H515" s="15">
        <v>64572000</v>
      </c>
      <c r="I515" s="15">
        <v>194941000</v>
      </c>
    </row>
    <row r="516" spans="1:9" x14ac:dyDescent="0.25">
      <c r="A516">
        <v>2022</v>
      </c>
      <c r="B516" t="s">
        <v>44</v>
      </c>
      <c r="C516" t="s">
        <v>241</v>
      </c>
      <c r="D516" t="s">
        <v>695</v>
      </c>
      <c r="E516" s="15">
        <v>280300000</v>
      </c>
      <c r="F516" s="15">
        <v>95331000</v>
      </c>
      <c r="G516" s="15">
        <v>0</v>
      </c>
      <c r="H516" s="15">
        <v>0</v>
      </c>
      <c r="I516" s="15">
        <v>375631000</v>
      </c>
    </row>
    <row r="517" spans="1:9" x14ac:dyDescent="0.25">
      <c r="A517">
        <v>2022</v>
      </c>
      <c r="B517" t="s">
        <v>44</v>
      </c>
      <c r="C517" t="s">
        <v>241</v>
      </c>
      <c r="D517" t="s">
        <v>696</v>
      </c>
      <c r="E517" s="15">
        <v>30260000</v>
      </c>
      <c r="F517" s="15">
        <v>87254000</v>
      </c>
      <c r="G517" s="15">
        <v>0</v>
      </c>
      <c r="H517" s="15">
        <v>0</v>
      </c>
      <c r="I517" s="15">
        <v>117514000</v>
      </c>
    </row>
    <row r="518" spans="1:9" x14ac:dyDescent="0.25">
      <c r="A518">
        <v>2022</v>
      </c>
      <c r="B518" t="s">
        <v>44</v>
      </c>
      <c r="C518" t="s">
        <v>241</v>
      </c>
      <c r="D518" t="s">
        <v>697</v>
      </c>
      <c r="E518" s="15">
        <v>119475000</v>
      </c>
      <c r="F518" s="15">
        <v>225065000</v>
      </c>
      <c r="G518" s="15">
        <v>0</v>
      </c>
      <c r="H518" s="15">
        <v>0</v>
      </c>
      <c r="I518" s="15">
        <v>344540000</v>
      </c>
    </row>
    <row r="519" spans="1:9" x14ac:dyDescent="0.25">
      <c r="A519">
        <v>2022</v>
      </c>
      <c r="B519" t="s">
        <v>44</v>
      </c>
      <c r="C519" t="s">
        <v>698</v>
      </c>
      <c r="D519" t="s">
        <v>403</v>
      </c>
      <c r="E519" s="15">
        <v>63087000</v>
      </c>
      <c r="F519" s="15">
        <v>98476000</v>
      </c>
      <c r="G519" s="15">
        <v>0</v>
      </c>
      <c r="H519" s="15">
        <v>0</v>
      </c>
      <c r="I519" s="15">
        <v>161563000</v>
      </c>
    </row>
    <row r="520" spans="1:9" x14ac:dyDescent="0.25">
      <c r="A520">
        <v>2022</v>
      </c>
      <c r="B520" t="s">
        <v>44</v>
      </c>
      <c r="C520" t="s">
        <v>698</v>
      </c>
      <c r="D520" t="s">
        <v>699</v>
      </c>
      <c r="E520" s="15">
        <v>417477000</v>
      </c>
      <c r="F520" s="15">
        <v>689794000</v>
      </c>
      <c r="G520" s="15">
        <v>0</v>
      </c>
      <c r="H520" s="15">
        <v>0</v>
      </c>
      <c r="I520" s="15">
        <v>1107271000</v>
      </c>
    </row>
    <row r="521" spans="1:9" x14ac:dyDescent="0.25">
      <c r="A521">
        <v>2022</v>
      </c>
      <c r="B521" t="s">
        <v>44</v>
      </c>
      <c r="C521" t="s">
        <v>243</v>
      </c>
      <c r="D521" t="s">
        <v>403</v>
      </c>
      <c r="E521" s="15">
        <v>16090000</v>
      </c>
      <c r="F521" s="15">
        <v>15551000</v>
      </c>
      <c r="G521" s="15">
        <v>0</v>
      </c>
      <c r="H521" s="15">
        <v>7686000</v>
      </c>
      <c r="I521" s="15">
        <v>39327000</v>
      </c>
    </row>
    <row r="522" spans="1:9" x14ac:dyDescent="0.25">
      <c r="A522">
        <v>2022</v>
      </c>
      <c r="B522" t="s">
        <v>44</v>
      </c>
      <c r="C522" t="s">
        <v>243</v>
      </c>
      <c r="D522" t="s">
        <v>700</v>
      </c>
      <c r="E522" s="15">
        <v>14046000</v>
      </c>
      <c r="F522" s="15">
        <v>3669000</v>
      </c>
      <c r="G522" s="15">
        <v>0</v>
      </c>
      <c r="H522" s="15">
        <v>0</v>
      </c>
      <c r="I522" s="15">
        <v>17715000</v>
      </c>
    </row>
    <row r="523" spans="1:9" x14ac:dyDescent="0.25">
      <c r="A523">
        <v>2022</v>
      </c>
      <c r="B523" t="s">
        <v>44</v>
      </c>
      <c r="C523" t="s">
        <v>243</v>
      </c>
      <c r="D523" t="s">
        <v>701</v>
      </c>
      <c r="E523" s="15">
        <v>34587000</v>
      </c>
      <c r="F523" s="15">
        <v>21300000</v>
      </c>
      <c r="G523" s="15">
        <v>0</v>
      </c>
      <c r="H523" s="15">
        <v>0</v>
      </c>
      <c r="I523" s="15">
        <v>55887000</v>
      </c>
    </row>
    <row r="524" spans="1:9" x14ac:dyDescent="0.25">
      <c r="A524">
        <v>2022</v>
      </c>
      <c r="B524" t="s">
        <v>44</v>
      </c>
      <c r="C524" t="s">
        <v>243</v>
      </c>
      <c r="D524" t="s">
        <v>702</v>
      </c>
      <c r="E524" s="15">
        <v>3290000</v>
      </c>
      <c r="F524" s="15">
        <v>11460000</v>
      </c>
      <c r="G524" s="15">
        <v>0</v>
      </c>
      <c r="H524" s="15">
        <v>1500000</v>
      </c>
      <c r="I524" s="15">
        <v>16250000</v>
      </c>
    </row>
    <row r="525" spans="1:9" x14ac:dyDescent="0.25">
      <c r="A525">
        <v>2022</v>
      </c>
      <c r="B525" t="s">
        <v>44</v>
      </c>
      <c r="C525" t="s">
        <v>244</v>
      </c>
      <c r="D525" t="s">
        <v>403</v>
      </c>
      <c r="E525" s="15">
        <v>19550000</v>
      </c>
      <c r="F525" s="15">
        <v>17080000</v>
      </c>
      <c r="G525" s="15">
        <v>0</v>
      </c>
      <c r="H525" s="15">
        <v>1620000</v>
      </c>
      <c r="I525" s="15">
        <v>38250000</v>
      </c>
    </row>
    <row r="526" spans="1:9" x14ac:dyDescent="0.25">
      <c r="A526">
        <v>2022</v>
      </c>
      <c r="B526" t="s">
        <v>44</v>
      </c>
      <c r="C526" t="s">
        <v>244</v>
      </c>
      <c r="D526" t="s">
        <v>703</v>
      </c>
      <c r="E526" s="15">
        <v>34536000</v>
      </c>
      <c r="F526" s="15">
        <v>28924000</v>
      </c>
      <c r="G526" s="15">
        <v>0</v>
      </c>
      <c r="H526" s="15">
        <v>4898000</v>
      </c>
      <c r="I526" s="15">
        <v>68358000</v>
      </c>
    </row>
    <row r="527" spans="1:9" x14ac:dyDescent="0.25">
      <c r="A527">
        <v>2021</v>
      </c>
      <c r="B527" t="s">
        <v>44</v>
      </c>
      <c r="C527" t="s">
        <v>239</v>
      </c>
      <c r="D527" t="s">
        <v>403</v>
      </c>
      <c r="E527" s="15">
        <v>1845974000</v>
      </c>
      <c r="F527" s="15">
        <v>1120405000</v>
      </c>
      <c r="G527" s="15">
        <v>0</v>
      </c>
      <c r="H527" s="15">
        <v>52298000</v>
      </c>
      <c r="I527" s="15">
        <v>3018677000</v>
      </c>
    </row>
    <row r="528" spans="1:9" x14ac:dyDescent="0.25">
      <c r="A528">
        <v>2021</v>
      </c>
      <c r="B528" t="s">
        <v>44</v>
      </c>
      <c r="C528" t="s">
        <v>239</v>
      </c>
      <c r="D528" t="s">
        <v>404</v>
      </c>
      <c r="E528" s="15">
        <v>1062955000</v>
      </c>
      <c r="F528" s="15">
        <v>884489000</v>
      </c>
      <c r="G528" s="15">
        <v>0</v>
      </c>
      <c r="H528" s="15">
        <v>246427000</v>
      </c>
      <c r="I528" s="15">
        <v>2193871000</v>
      </c>
    </row>
    <row r="529" spans="1:9" x14ac:dyDescent="0.25">
      <c r="A529">
        <v>2021</v>
      </c>
      <c r="B529" t="s">
        <v>44</v>
      </c>
      <c r="C529" t="s">
        <v>239</v>
      </c>
      <c r="D529" t="s">
        <v>690</v>
      </c>
      <c r="E529" s="15">
        <v>516333000</v>
      </c>
      <c r="F529" s="15">
        <v>984102000</v>
      </c>
      <c r="G529" s="15">
        <v>0</v>
      </c>
      <c r="H529" s="15">
        <v>123000000</v>
      </c>
      <c r="I529" s="15">
        <v>1623435000</v>
      </c>
    </row>
    <row r="530" spans="1:9" x14ac:dyDescent="0.25">
      <c r="A530">
        <v>2021</v>
      </c>
      <c r="B530" t="s">
        <v>44</v>
      </c>
      <c r="C530" t="s">
        <v>239</v>
      </c>
      <c r="D530" t="s">
        <v>691</v>
      </c>
      <c r="E530" s="15">
        <v>3733044000</v>
      </c>
      <c r="F530" s="15">
        <v>3377205000</v>
      </c>
      <c r="G530" s="15">
        <v>0</v>
      </c>
      <c r="H530" s="15">
        <v>3946959000</v>
      </c>
      <c r="I530" s="15">
        <v>11057208000</v>
      </c>
    </row>
    <row r="531" spans="1:9" x14ac:dyDescent="0.25">
      <c r="A531">
        <v>2021</v>
      </c>
      <c r="B531" t="s">
        <v>44</v>
      </c>
      <c r="C531" t="s">
        <v>239</v>
      </c>
      <c r="D531" t="s">
        <v>692</v>
      </c>
      <c r="E531" s="15">
        <v>0</v>
      </c>
      <c r="F531" s="15">
        <v>74755000</v>
      </c>
      <c r="G531" s="15">
        <v>0</v>
      </c>
      <c r="H531" s="15">
        <v>0</v>
      </c>
      <c r="I531" s="15">
        <v>74755000</v>
      </c>
    </row>
    <row r="532" spans="1:9" x14ac:dyDescent="0.25">
      <c r="A532">
        <v>2021</v>
      </c>
      <c r="B532" t="s">
        <v>44</v>
      </c>
      <c r="C532" t="s">
        <v>240</v>
      </c>
      <c r="D532" t="s">
        <v>403</v>
      </c>
      <c r="E532" s="15">
        <v>188769000</v>
      </c>
      <c r="F532" s="15">
        <v>101725000</v>
      </c>
      <c r="G532" s="15">
        <v>0</v>
      </c>
      <c r="H532" s="15">
        <v>0</v>
      </c>
      <c r="I532" s="15">
        <v>290494000</v>
      </c>
    </row>
    <row r="533" spans="1:9" x14ac:dyDescent="0.25">
      <c r="A533">
        <v>2021</v>
      </c>
      <c r="B533" t="s">
        <v>44</v>
      </c>
      <c r="C533" t="s">
        <v>240</v>
      </c>
      <c r="D533" t="s">
        <v>404</v>
      </c>
      <c r="E533" s="15">
        <v>70738000</v>
      </c>
      <c r="F533" s="15">
        <v>245802000</v>
      </c>
      <c r="G533" s="15">
        <v>0</v>
      </c>
      <c r="H533" s="15">
        <v>80373000</v>
      </c>
      <c r="I533" s="15">
        <v>396913000</v>
      </c>
    </row>
    <row r="534" spans="1:9" x14ac:dyDescent="0.25">
      <c r="A534">
        <v>2021</v>
      </c>
      <c r="B534" t="s">
        <v>44</v>
      </c>
      <c r="C534" t="s">
        <v>240</v>
      </c>
      <c r="D534" t="s">
        <v>693</v>
      </c>
      <c r="E534" s="15">
        <v>228505000</v>
      </c>
      <c r="F534" s="15">
        <v>131652000</v>
      </c>
      <c r="G534" s="15">
        <v>0</v>
      </c>
      <c r="H534" s="15">
        <v>47782000</v>
      </c>
      <c r="I534" s="15">
        <v>407939000</v>
      </c>
    </row>
    <row r="535" spans="1:9" x14ac:dyDescent="0.25">
      <c r="A535">
        <v>2021</v>
      </c>
      <c r="B535" t="s">
        <v>44</v>
      </c>
      <c r="C535" t="s">
        <v>240</v>
      </c>
      <c r="D535" t="s">
        <v>694</v>
      </c>
      <c r="E535" s="15">
        <v>414606000</v>
      </c>
      <c r="F535" s="15">
        <v>757601000</v>
      </c>
      <c r="G535" s="15">
        <v>0</v>
      </c>
      <c r="H535" s="15">
        <v>404678000</v>
      </c>
      <c r="I535" s="15">
        <v>1576885000</v>
      </c>
    </row>
    <row r="536" spans="1:9" x14ac:dyDescent="0.25">
      <c r="A536">
        <v>2021</v>
      </c>
      <c r="B536" t="s">
        <v>44</v>
      </c>
      <c r="C536" t="s">
        <v>241</v>
      </c>
      <c r="D536" t="s">
        <v>403</v>
      </c>
      <c r="E536" s="15">
        <v>232425000</v>
      </c>
      <c r="F536" s="15">
        <v>68838000</v>
      </c>
      <c r="G536" s="15">
        <v>0</v>
      </c>
      <c r="H536" s="15">
        <v>16129000</v>
      </c>
      <c r="I536" s="15">
        <v>317392000</v>
      </c>
    </row>
    <row r="537" spans="1:9" x14ac:dyDescent="0.25">
      <c r="A537">
        <v>2021</v>
      </c>
      <c r="B537" t="s">
        <v>44</v>
      </c>
      <c r="C537" t="s">
        <v>241</v>
      </c>
      <c r="D537" t="s">
        <v>404</v>
      </c>
      <c r="E537" s="15">
        <v>39256000</v>
      </c>
      <c r="F537" s="15">
        <v>93915000</v>
      </c>
      <c r="G537" s="15">
        <v>0</v>
      </c>
      <c r="H537" s="15">
        <v>32015000</v>
      </c>
      <c r="I537" s="15">
        <v>165186000</v>
      </c>
    </row>
    <row r="538" spans="1:9" x14ac:dyDescent="0.25">
      <c r="A538">
        <v>2021</v>
      </c>
      <c r="B538" t="s">
        <v>44</v>
      </c>
      <c r="C538" t="s">
        <v>241</v>
      </c>
      <c r="D538" t="s">
        <v>695</v>
      </c>
      <c r="E538" s="15">
        <v>271830000</v>
      </c>
      <c r="F538" s="15">
        <v>48441000</v>
      </c>
      <c r="G538" s="15">
        <v>0</v>
      </c>
      <c r="H538" s="15">
        <v>0</v>
      </c>
      <c r="I538" s="15">
        <v>320271000</v>
      </c>
    </row>
    <row r="539" spans="1:9" x14ac:dyDescent="0.25">
      <c r="A539">
        <v>2021</v>
      </c>
      <c r="B539" t="s">
        <v>44</v>
      </c>
      <c r="C539" t="s">
        <v>241</v>
      </c>
      <c r="D539" t="s">
        <v>696</v>
      </c>
      <c r="E539" s="15">
        <v>30927000</v>
      </c>
      <c r="F539" s="15">
        <v>87254000</v>
      </c>
      <c r="G539" s="15">
        <v>0</v>
      </c>
      <c r="H539" s="15">
        <v>0</v>
      </c>
      <c r="I539" s="15">
        <v>118181000</v>
      </c>
    </row>
    <row r="540" spans="1:9" x14ac:dyDescent="0.25">
      <c r="A540">
        <v>2021</v>
      </c>
      <c r="B540" t="s">
        <v>44</v>
      </c>
      <c r="C540" t="s">
        <v>241</v>
      </c>
      <c r="D540" t="s">
        <v>697</v>
      </c>
      <c r="E540" s="15">
        <v>112035000</v>
      </c>
      <c r="F540" s="15">
        <v>271955000</v>
      </c>
      <c r="G540" s="15">
        <v>0</v>
      </c>
      <c r="H540" s="15">
        <v>0</v>
      </c>
      <c r="I540" s="15">
        <v>383990000</v>
      </c>
    </row>
    <row r="541" spans="1:9" x14ac:dyDescent="0.25">
      <c r="A541">
        <v>2021</v>
      </c>
      <c r="B541" t="s">
        <v>44</v>
      </c>
      <c r="C541" t="s">
        <v>698</v>
      </c>
      <c r="D541" t="s">
        <v>403</v>
      </c>
      <c r="E541" s="15">
        <v>68627000</v>
      </c>
      <c r="F541" s="15">
        <v>105495000</v>
      </c>
      <c r="G541" s="15">
        <v>0</v>
      </c>
      <c r="H541" s="15">
        <v>0</v>
      </c>
      <c r="I541" s="15">
        <v>174122000</v>
      </c>
    </row>
    <row r="542" spans="1:9" x14ac:dyDescent="0.25">
      <c r="A542">
        <v>2021</v>
      </c>
      <c r="B542" t="s">
        <v>44</v>
      </c>
      <c r="C542" t="s">
        <v>698</v>
      </c>
      <c r="D542" t="s">
        <v>699</v>
      </c>
      <c r="E542" s="15">
        <v>404912000</v>
      </c>
      <c r="F542" s="15">
        <v>766984000</v>
      </c>
      <c r="G542" s="15">
        <v>0</v>
      </c>
      <c r="H542" s="15">
        <v>89897000</v>
      </c>
      <c r="I542" s="15">
        <v>1261793000</v>
      </c>
    </row>
    <row r="543" spans="1:9" x14ac:dyDescent="0.25">
      <c r="A543">
        <v>2021</v>
      </c>
      <c r="B543" t="s">
        <v>44</v>
      </c>
      <c r="C543" t="s">
        <v>243</v>
      </c>
      <c r="D543" t="s">
        <v>403</v>
      </c>
      <c r="E543" s="15">
        <v>15506000</v>
      </c>
      <c r="F543" s="15">
        <v>13601000</v>
      </c>
      <c r="G543" s="15">
        <v>0</v>
      </c>
      <c r="H543" s="15">
        <v>6190000</v>
      </c>
      <c r="I543" s="15">
        <v>35297000</v>
      </c>
    </row>
    <row r="544" spans="1:9" x14ac:dyDescent="0.25">
      <c r="A544">
        <v>2021</v>
      </c>
      <c r="B544" t="s">
        <v>44</v>
      </c>
      <c r="C544" t="s">
        <v>243</v>
      </c>
      <c r="D544" t="s">
        <v>700</v>
      </c>
      <c r="E544" s="15">
        <v>13576000</v>
      </c>
      <c r="F544" s="15">
        <v>3989000</v>
      </c>
      <c r="G544" s="15">
        <v>0</v>
      </c>
      <c r="H544" s="15">
        <v>0</v>
      </c>
      <c r="I544" s="15">
        <v>17565000</v>
      </c>
    </row>
    <row r="545" spans="1:9" x14ac:dyDescent="0.25">
      <c r="A545">
        <v>2021</v>
      </c>
      <c r="B545" t="s">
        <v>44</v>
      </c>
      <c r="C545" t="s">
        <v>243</v>
      </c>
      <c r="D545" t="s">
        <v>701</v>
      </c>
      <c r="E545" s="15">
        <v>33438000</v>
      </c>
      <c r="F545" s="15">
        <v>21300000</v>
      </c>
      <c r="G545" s="15">
        <v>0</v>
      </c>
      <c r="H545" s="15">
        <v>0</v>
      </c>
      <c r="I545" s="15">
        <v>54738000</v>
      </c>
    </row>
    <row r="546" spans="1:9" x14ac:dyDescent="0.25">
      <c r="A546">
        <v>2021</v>
      </c>
      <c r="B546" t="s">
        <v>44</v>
      </c>
      <c r="C546" t="s">
        <v>243</v>
      </c>
      <c r="D546" t="s">
        <v>702</v>
      </c>
      <c r="E546" s="15">
        <v>3185000</v>
      </c>
      <c r="F546" s="15">
        <v>11460000</v>
      </c>
      <c r="G546" s="15">
        <v>0</v>
      </c>
      <c r="H546" s="15">
        <v>0</v>
      </c>
      <c r="I546" s="15">
        <v>14645000</v>
      </c>
    </row>
    <row r="547" spans="1:9" x14ac:dyDescent="0.25">
      <c r="A547">
        <v>2021</v>
      </c>
      <c r="B547" t="s">
        <v>44</v>
      </c>
      <c r="C547" t="s">
        <v>244</v>
      </c>
      <c r="D547" t="s">
        <v>403</v>
      </c>
      <c r="E547" s="15">
        <v>14288000</v>
      </c>
      <c r="F547" s="15">
        <v>23520000</v>
      </c>
      <c r="G547" s="15">
        <v>0</v>
      </c>
      <c r="H547" s="15">
        <v>5238000</v>
      </c>
      <c r="I547" s="15">
        <v>43046000</v>
      </c>
    </row>
    <row r="548" spans="1:9" x14ac:dyDescent="0.25">
      <c r="A548">
        <v>2021</v>
      </c>
      <c r="B548" t="s">
        <v>44</v>
      </c>
      <c r="C548" t="s">
        <v>244</v>
      </c>
      <c r="D548" t="s">
        <v>703</v>
      </c>
      <c r="E548" s="15">
        <v>30160000</v>
      </c>
      <c r="F548" s="15">
        <v>18771000</v>
      </c>
      <c r="G548" s="15">
        <v>0</v>
      </c>
      <c r="H548" s="15">
        <v>0</v>
      </c>
      <c r="I548" s="15">
        <v>48931000</v>
      </c>
    </row>
    <row r="549" spans="1:9" x14ac:dyDescent="0.25">
      <c r="A549">
        <v>2020</v>
      </c>
      <c r="B549" t="s">
        <v>44</v>
      </c>
      <c r="C549" t="s">
        <v>239</v>
      </c>
      <c r="D549" t="s">
        <v>403</v>
      </c>
      <c r="E549" s="15">
        <v>1676201000</v>
      </c>
      <c r="F549" s="15">
        <v>1044352000</v>
      </c>
      <c r="G549" s="15">
        <v>0</v>
      </c>
      <c r="H549" s="15">
        <v>208678000</v>
      </c>
      <c r="I549" s="15">
        <v>2929231000</v>
      </c>
    </row>
    <row r="550" spans="1:9" x14ac:dyDescent="0.25">
      <c r="A550">
        <v>2020</v>
      </c>
      <c r="B550" t="s">
        <v>44</v>
      </c>
      <c r="C550" t="s">
        <v>239</v>
      </c>
      <c r="D550" t="s">
        <v>404</v>
      </c>
      <c r="E550" s="15">
        <v>995707000</v>
      </c>
      <c r="F550" s="15">
        <v>945430000</v>
      </c>
      <c r="G550" s="15">
        <v>0</v>
      </c>
      <c r="H550" s="15">
        <v>158440000</v>
      </c>
      <c r="I550" s="15">
        <v>2099577000</v>
      </c>
    </row>
    <row r="551" spans="1:9" x14ac:dyDescent="0.25">
      <c r="A551">
        <v>2020</v>
      </c>
      <c r="B551" t="s">
        <v>44</v>
      </c>
      <c r="C551" t="s">
        <v>239</v>
      </c>
      <c r="D551" t="s">
        <v>690</v>
      </c>
      <c r="E551" s="15">
        <v>483321000</v>
      </c>
      <c r="F551" s="15">
        <v>1031818000</v>
      </c>
      <c r="G551" s="15">
        <v>0</v>
      </c>
      <c r="H551" s="15">
        <v>113000000</v>
      </c>
      <c r="I551" s="15">
        <v>1628139000</v>
      </c>
    </row>
    <row r="552" spans="1:9" x14ac:dyDescent="0.25">
      <c r="A552">
        <v>2020</v>
      </c>
      <c r="B552" t="s">
        <v>44</v>
      </c>
      <c r="C552" t="s">
        <v>239</v>
      </c>
      <c r="D552" t="s">
        <v>691</v>
      </c>
      <c r="E552" s="15">
        <v>3546778000</v>
      </c>
      <c r="F552" s="15">
        <v>5648945000</v>
      </c>
      <c r="G552" s="15">
        <v>0</v>
      </c>
      <c r="H552" s="15">
        <v>2939950000</v>
      </c>
      <c r="I552" s="15">
        <v>12135673000</v>
      </c>
    </row>
    <row r="553" spans="1:9" x14ac:dyDescent="0.25">
      <c r="A553">
        <v>2020</v>
      </c>
      <c r="B553" t="s">
        <v>44</v>
      </c>
      <c r="C553" t="s">
        <v>239</v>
      </c>
      <c r="D553" t="s">
        <v>692</v>
      </c>
      <c r="E553" s="15">
        <v>0</v>
      </c>
      <c r="F553" s="15">
        <v>73418000</v>
      </c>
      <c r="G553" s="15">
        <v>0</v>
      </c>
      <c r="H553" s="15">
        <v>0</v>
      </c>
      <c r="I553" s="15">
        <v>73418000</v>
      </c>
    </row>
    <row r="554" spans="1:9" x14ac:dyDescent="0.25">
      <c r="A554">
        <v>2020</v>
      </c>
      <c r="B554" t="s">
        <v>44</v>
      </c>
      <c r="C554" t="s">
        <v>240</v>
      </c>
      <c r="D554" t="s">
        <v>403</v>
      </c>
      <c r="E554" s="15">
        <v>182018000</v>
      </c>
      <c r="F554" s="15">
        <v>93892000</v>
      </c>
      <c r="G554" s="15">
        <v>0</v>
      </c>
      <c r="H554" s="15">
        <v>36904000</v>
      </c>
      <c r="I554" s="15">
        <v>312814000</v>
      </c>
    </row>
    <row r="555" spans="1:9" x14ac:dyDescent="0.25">
      <c r="A555">
        <v>2020</v>
      </c>
      <c r="B555" t="s">
        <v>44</v>
      </c>
      <c r="C555" t="s">
        <v>240</v>
      </c>
      <c r="D555" t="s">
        <v>404</v>
      </c>
      <c r="E555" s="15">
        <v>63337000</v>
      </c>
      <c r="F555" s="15">
        <v>188402000</v>
      </c>
      <c r="G555" s="15">
        <v>0</v>
      </c>
      <c r="H555" s="15">
        <v>46228000</v>
      </c>
      <c r="I555" s="15">
        <v>297967000</v>
      </c>
    </row>
    <row r="556" spans="1:9" x14ac:dyDescent="0.25">
      <c r="A556">
        <v>2020</v>
      </c>
      <c r="B556" t="s">
        <v>44</v>
      </c>
      <c r="C556" t="s">
        <v>240</v>
      </c>
      <c r="D556" t="s">
        <v>693</v>
      </c>
      <c r="E556" s="15">
        <v>205981000</v>
      </c>
      <c r="F556" s="15">
        <v>110623000</v>
      </c>
      <c r="G556" s="15">
        <v>0</v>
      </c>
      <c r="H556" s="15">
        <v>103816000</v>
      </c>
      <c r="I556" s="15">
        <v>420420000</v>
      </c>
    </row>
    <row r="557" spans="1:9" x14ac:dyDescent="0.25">
      <c r="A557">
        <v>2020</v>
      </c>
      <c r="B557" t="s">
        <v>44</v>
      </c>
      <c r="C557" t="s">
        <v>240</v>
      </c>
      <c r="D557" t="s">
        <v>694</v>
      </c>
      <c r="E557" s="15">
        <v>373538000</v>
      </c>
      <c r="F557" s="15">
        <v>731757000</v>
      </c>
      <c r="G557" s="15">
        <v>0</v>
      </c>
      <c r="H557" s="15">
        <v>1161500000</v>
      </c>
      <c r="I557" s="15">
        <v>2266795000</v>
      </c>
    </row>
    <row r="558" spans="1:9" x14ac:dyDescent="0.25">
      <c r="A558">
        <v>2020</v>
      </c>
      <c r="B558" t="s">
        <v>44</v>
      </c>
      <c r="C558" t="s">
        <v>241</v>
      </c>
      <c r="D558" t="s">
        <v>403</v>
      </c>
      <c r="E558" s="15">
        <v>231966000</v>
      </c>
      <c r="F558" s="15">
        <v>69108000</v>
      </c>
      <c r="G558" s="15">
        <v>0</v>
      </c>
      <c r="H558" s="15">
        <v>27011000</v>
      </c>
      <c r="I558" s="15">
        <v>328085000</v>
      </c>
    </row>
    <row r="559" spans="1:9" x14ac:dyDescent="0.25">
      <c r="A559">
        <v>2020</v>
      </c>
      <c r="B559" t="s">
        <v>44</v>
      </c>
      <c r="C559" t="s">
        <v>241</v>
      </c>
      <c r="D559" t="s">
        <v>404</v>
      </c>
      <c r="E559" s="15">
        <v>37656000</v>
      </c>
      <c r="F559" s="15">
        <v>134284000</v>
      </c>
      <c r="G559" s="15">
        <v>0</v>
      </c>
      <c r="H559" s="15">
        <v>51459000</v>
      </c>
      <c r="I559" s="15">
        <v>223399000</v>
      </c>
    </row>
    <row r="560" spans="1:9" x14ac:dyDescent="0.25">
      <c r="A560">
        <v>2020</v>
      </c>
      <c r="B560" t="s">
        <v>44</v>
      </c>
      <c r="C560" t="s">
        <v>241</v>
      </c>
      <c r="D560" t="s">
        <v>695</v>
      </c>
      <c r="E560" s="15">
        <v>264748000</v>
      </c>
      <c r="F560" s="15">
        <v>57574000</v>
      </c>
      <c r="G560" s="15">
        <v>0</v>
      </c>
      <c r="H560" s="15">
        <v>0</v>
      </c>
      <c r="I560" s="15">
        <v>322322000</v>
      </c>
    </row>
    <row r="561" spans="1:9" x14ac:dyDescent="0.25">
      <c r="A561">
        <v>2020</v>
      </c>
      <c r="B561" t="s">
        <v>44</v>
      </c>
      <c r="C561" t="s">
        <v>241</v>
      </c>
      <c r="D561" t="s">
        <v>696</v>
      </c>
      <c r="E561" s="15">
        <v>34649000</v>
      </c>
      <c r="F561" s="15">
        <v>24739000</v>
      </c>
      <c r="G561" s="15">
        <v>0</v>
      </c>
      <c r="H561" s="15">
        <v>0</v>
      </c>
      <c r="I561" s="15">
        <v>59388000</v>
      </c>
    </row>
    <row r="562" spans="1:9" x14ac:dyDescent="0.25">
      <c r="A562">
        <v>2020</v>
      </c>
      <c r="B562" t="s">
        <v>44</v>
      </c>
      <c r="C562" t="s">
        <v>241</v>
      </c>
      <c r="D562" t="s">
        <v>697</v>
      </c>
      <c r="E562" s="15">
        <v>99098000</v>
      </c>
      <c r="F562" s="15">
        <v>328044000</v>
      </c>
      <c r="G562" s="15">
        <v>0</v>
      </c>
      <c r="H562" s="15">
        <v>0</v>
      </c>
      <c r="I562" s="15">
        <v>427142000</v>
      </c>
    </row>
    <row r="563" spans="1:9" x14ac:dyDescent="0.25">
      <c r="A563">
        <v>2020</v>
      </c>
      <c r="B563" t="s">
        <v>44</v>
      </c>
      <c r="C563" t="s">
        <v>698</v>
      </c>
      <c r="D563" t="s">
        <v>403</v>
      </c>
      <c r="E563" s="15">
        <v>63701000</v>
      </c>
      <c r="F563" s="15">
        <v>96272000</v>
      </c>
      <c r="G563" s="15">
        <v>0</v>
      </c>
      <c r="H563" s="15">
        <v>1563000</v>
      </c>
      <c r="I563" s="15">
        <v>161536000</v>
      </c>
    </row>
    <row r="564" spans="1:9" x14ac:dyDescent="0.25">
      <c r="A564">
        <v>2020</v>
      </c>
      <c r="B564" t="s">
        <v>44</v>
      </c>
      <c r="C564" t="s">
        <v>698</v>
      </c>
      <c r="D564" t="s">
        <v>699</v>
      </c>
      <c r="E564" s="15">
        <v>382583000</v>
      </c>
      <c r="F564" s="15">
        <v>955958000</v>
      </c>
      <c r="G564" s="15">
        <v>0</v>
      </c>
      <c r="H564" s="15">
        <v>189920000</v>
      </c>
      <c r="I564" s="15">
        <v>1528461000</v>
      </c>
    </row>
    <row r="565" spans="1:9" x14ac:dyDescent="0.25">
      <c r="A565">
        <v>2020</v>
      </c>
      <c r="B565" t="s">
        <v>44</v>
      </c>
      <c r="C565" t="s">
        <v>243</v>
      </c>
      <c r="D565" t="s">
        <v>403</v>
      </c>
      <c r="E565" s="15">
        <v>17296000</v>
      </c>
      <c r="F565" s="15">
        <v>15538000</v>
      </c>
      <c r="G565" s="15">
        <v>0</v>
      </c>
      <c r="H565" s="15">
        <v>30537000</v>
      </c>
      <c r="I565" s="15">
        <v>63371000</v>
      </c>
    </row>
    <row r="566" spans="1:9" x14ac:dyDescent="0.25">
      <c r="A566">
        <v>2020</v>
      </c>
      <c r="B566" t="s">
        <v>44</v>
      </c>
      <c r="C566" t="s">
        <v>243</v>
      </c>
      <c r="D566" t="s">
        <v>700</v>
      </c>
      <c r="E566" s="15">
        <v>12779000</v>
      </c>
      <c r="F566" s="15">
        <v>2039000</v>
      </c>
      <c r="G566" s="15">
        <v>0</v>
      </c>
      <c r="H566" s="15">
        <v>2200000</v>
      </c>
      <c r="I566" s="15">
        <v>17018000</v>
      </c>
    </row>
    <row r="567" spans="1:9" x14ac:dyDescent="0.25">
      <c r="A567">
        <v>2020</v>
      </c>
      <c r="B567" t="s">
        <v>44</v>
      </c>
      <c r="C567" t="s">
        <v>243</v>
      </c>
      <c r="D567" t="s">
        <v>701</v>
      </c>
      <c r="E567" s="15">
        <v>31480000</v>
      </c>
      <c r="F567" s="15">
        <v>24393000</v>
      </c>
      <c r="G567" s="15">
        <v>0</v>
      </c>
      <c r="H567" s="15">
        <v>2075000</v>
      </c>
      <c r="I567" s="15">
        <v>57948000</v>
      </c>
    </row>
    <row r="568" spans="1:9" x14ac:dyDescent="0.25">
      <c r="A568">
        <v>2020</v>
      </c>
      <c r="B568" t="s">
        <v>44</v>
      </c>
      <c r="C568" t="s">
        <v>243</v>
      </c>
      <c r="D568" t="s">
        <v>702</v>
      </c>
      <c r="E568" s="15">
        <v>3013000</v>
      </c>
      <c r="F568" s="15">
        <v>11255000</v>
      </c>
      <c r="G568" s="15">
        <v>0</v>
      </c>
      <c r="H568" s="15">
        <v>15600000</v>
      </c>
      <c r="I568" s="15">
        <v>29868000</v>
      </c>
    </row>
    <row r="569" spans="1:9" x14ac:dyDescent="0.25">
      <c r="A569">
        <v>2020</v>
      </c>
      <c r="B569" t="s">
        <v>44</v>
      </c>
      <c r="C569" t="s">
        <v>244</v>
      </c>
      <c r="D569" t="s">
        <v>403</v>
      </c>
      <c r="E569" s="15">
        <v>17994000</v>
      </c>
      <c r="F569" s="15">
        <v>17845000</v>
      </c>
      <c r="G569" s="15">
        <v>0</v>
      </c>
      <c r="H569" s="15">
        <v>4039000</v>
      </c>
      <c r="I569" s="15">
        <v>39878000</v>
      </c>
    </row>
    <row r="570" spans="1:9" x14ac:dyDescent="0.25">
      <c r="A570">
        <v>2020</v>
      </c>
      <c r="B570" t="s">
        <v>44</v>
      </c>
      <c r="C570" t="s">
        <v>244</v>
      </c>
      <c r="D570" t="s">
        <v>703</v>
      </c>
      <c r="E570" s="15">
        <v>33672000</v>
      </c>
      <c r="F570" s="15">
        <v>22574000</v>
      </c>
      <c r="G570" s="15">
        <v>0</v>
      </c>
      <c r="H570" s="15">
        <v>16472000</v>
      </c>
      <c r="I570" s="15">
        <v>72718000</v>
      </c>
    </row>
    <row r="571" spans="1:9" x14ac:dyDescent="0.25">
      <c r="A571">
        <v>2019</v>
      </c>
      <c r="B571" t="s">
        <v>44</v>
      </c>
      <c r="C571" t="s">
        <v>239</v>
      </c>
      <c r="D571" t="s">
        <v>403</v>
      </c>
      <c r="E571" s="15">
        <v>1626010000</v>
      </c>
      <c r="F571" s="15">
        <v>866839000</v>
      </c>
      <c r="G571" s="15">
        <v>0</v>
      </c>
      <c r="H571" s="15">
        <v>514898000</v>
      </c>
      <c r="I571" s="15">
        <v>3007747000</v>
      </c>
    </row>
    <row r="572" spans="1:9" x14ac:dyDescent="0.25">
      <c r="A572">
        <v>2019</v>
      </c>
      <c r="B572" t="s">
        <v>44</v>
      </c>
      <c r="C572" t="s">
        <v>239</v>
      </c>
      <c r="D572" t="s">
        <v>404</v>
      </c>
      <c r="E572" s="15">
        <v>945946000</v>
      </c>
      <c r="F572" s="15">
        <v>1017253000</v>
      </c>
      <c r="G572" s="15">
        <v>0</v>
      </c>
      <c r="H572" s="15">
        <v>348870000</v>
      </c>
      <c r="I572" s="15">
        <v>2312069000</v>
      </c>
    </row>
    <row r="573" spans="1:9" x14ac:dyDescent="0.25">
      <c r="A573">
        <v>2019</v>
      </c>
      <c r="B573" t="s">
        <v>44</v>
      </c>
      <c r="C573" t="s">
        <v>239</v>
      </c>
      <c r="D573" t="s">
        <v>690</v>
      </c>
      <c r="E573" s="15">
        <v>481038000</v>
      </c>
      <c r="F573" s="15">
        <v>1106912000</v>
      </c>
      <c r="G573" s="15">
        <v>0</v>
      </c>
      <c r="H573" s="15">
        <v>114000000</v>
      </c>
      <c r="I573" s="15">
        <v>1701950000</v>
      </c>
    </row>
    <row r="574" spans="1:9" x14ac:dyDescent="0.25">
      <c r="A574">
        <v>2019</v>
      </c>
      <c r="B574" t="s">
        <v>44</v>
      </c>
      <c r="C574" t="s">
        <v>239</v>
      </c>
      <c r="D574" t="s">
        <v>691</v>
      </c>
      <c r="E574" s="15">
        <v>3475468000</v>
      </c>
      <c r="F574" s="15">
        <v>3035068000</v>
      </c>
      <c r="G574" s="15">
        <v>0</v>
      </c>
      <c r="H574" s="15">
        <v>2853154000</v>
      </c>
      <c r="I574" s="15">
        <v>9363690000</v>
      </c>
    </row>
    <row r="575" spans="1:9" x14ac:dyDescent="0.25">
      <c r="A575">
        <v>2019</v>
      </c>
      <c r="B575" t="s">
        <v>44</v>
      </c>
      <c r="C575" t="s">
        <v>239</v>
      </c>
      <c r="D575" t="s">
        <v>692</v>
      </c>
      <c r="E575" s="15">
        <v>0</v>
      </c>
      <c r="F575" s="15">
        <v>73659000</v>
      </c>
      <c r="G575" s="15">
        <v>0</v>
      </c>
      <c r="H575" s="15">
        <v>0</v>
      </c>
      <c r="I575" s="15">
        <v>73659000</v>
      </c>
    </row>
    <row r="576" spans="1:9" x14ac:dyDescent="0.25">
      <c r="A576">
        <v>2019</v>
      </c>
      <c r="B576" t="s">
        <v>44</v>
      </c>
      <c r="C576" t="s">
        <v>240</v>
      </c>
      <c r="D576" t="s">
        <v>403</v>
      </c>
      <c r="E576" s="15">
        <v>186454000</v>
      </c>
      <c r="F576" s="15">
        <v>92938000</v>
      </c>
      <c r="G576" s="15">
        <v>0</v>
      </c>
      <c r="H576" s="15">
        <v>161331000</v>
      </c>
      <c r="I576" s="15">
        <v>440723000</v>
      </c>
    </row>
    <row r="577" spans="1:9" x14ac:dyDescent="0.25">
      <c r="A577">
        <v>2019</v>
      </c>
      <c r="B577" t="s">
        <v>44</v>
      </c>
      <c r="C577" t="s">
        <v>240</v>
      </c>
      <c r="D577" t="s">
        <v>404</v>
      </c>
      <c r="E577" s="15">
        <v>59973000</v>
      </c>
      <c r="F577" s="15">
        <v>206245000</v>
      </c>
      <c r="G577" s="15">
        <v>0</v>
      </c>
      <c r="H577" s="15">
        <v>93453000</v>
      </c>
      <c r="I577" s="15">
        <v>359671000</v>
      </c>
    </row>
    <row r="578" spans="1:9" x14ac:dyDescent="0.25">
      <c r="A578">
        <v>2019</v>
      </c>
      <c r="B578" t="s">
        <v>44</v>
      </c>
      <c r="C578" t="s">
        <v>240</v>
      </c>
      <c r="D578" t="s">
        <v>693</v>
      </c>
      <c r="E578" s="15">
        <v>196101000</v>
      </c>
      <c r="F578" s="15">
        <v>102153000</v>
      </c>
      <c r="G578" s="15">
        <v>0</v>
      </c>
      <c r="H578" s="15">
        <v>78323000</v>
      </c>
      <c r="I578" s="15">
        <v>376577000</v>
      </c>
    </row>
    <row r="579" spans="1:9" x14ac:dyDescent="0.25">
      <c r="A579">
        <v>2019</v>
      </c>
      <c r="B579" t="s">
        <v>44</v>
      </c>
      <c r="C579" t="s">
        <v>240</v>
      </c>
      <c r="D579" t="s">
        <v>694</v>
      </c>
      <c r="E579" s="15">
        <v>355343000</v>
      </c>
      <c r="F579" s="15">
        <v>1008506000</v>
      </c>
      <c r="G579" s="15">
        <v>0</v>
      </c>
      <c r="H579" s="15">
        <v>20000000</v>
      </c>
      <c r="I579" s="15">
        <v>1383849000</v>
      </c>
    </row>
    <row r="580" spans="1:9" x14ac:dyDescent="0.25">
      <c r="A580">
        <v>2019</v>
      </c>
      <c r="B580" t="s">
        <v>44</v>
      </c>
      <c r="C580" t="s">
        <v>241</v>
      </c>
      <c r="D580" t="s">
        <v>403</v>
      </c>
      <c r="E580" s="15">
        <v>186095000</v>
      </c>
      <c r="F580" s="15">
        <v>68654000</v>
      </c>
      <c r="G580" s="15">
        <v>0</v>
      </c>
      <c r="H580" s="15">
        <v>23604000</v>
      </c>
      <c r="I580" s="15">
        <v>278353000</v>
      </c>
    </row>
    <row r="581" spans="1:9" x14ac:dyDescent="0.25">
      <c r="A581">
        <v>2019</v>
      </c>
      <c r="B581" t="s">
        <v>44</v>
      </c>
      <c r="C581" t="s">
        <v>241</v>
      </c>
      <c r="D581" t="s">
        <v>404</v>
      </c>
      <c r="E581" s="15">
        <v>42127000</v>
      </c>
      <c r="F581" s="15">
        <v>125589000</v>
      </c>
      <c r="G581" s="15">
        <v>0</v>
      </c>
      <c r="H581" s="15">
        <v>7480000</v>
      </c>
      <c r="I581" s="15">
        <v>175196000</v>
      </c>
    </row>
    <row r="582" spans="1:9" x14ac:dyDescent="0.25">
      <c r="A582">
        <v>2019</v>
      </c>
      <c r="B582" t="s">
        <v>44</v>
      </c>
      <c r="C582" t="s">
        <v>241</v>
      </c>
      <c r="D582" t="s">
        <v>695</v>
      </c>
      <c r="E582" s="15">
        <v>254431000</v>
      </c>
      <c r="F582" s="15">
        <v>57848000</v>
      </c>
      <c r="G582" s="15">
        <v>0</v>
      </c>
      <c r="H582" s="15">
        <v>0</v>
      </c>
      <c r="I582" s="15">
        <v>312279000</v>
      </c>
    </row>
    <row r="583" spans="1:9" x14ac:dyDescent="0.25">
      <c r="A583">
        <v>2019</v>
      </c>
      <c r="B583" t="s">
        <v>44</v>
      </c>
      <c r="C583" t="s">
        <v>241</v>
      </c>
      <c r="D583" t="s">
        <v>696</v>
      </c>
      <c r="E583" s="15">
        <v>34372000</v>
      </c>
      <c r="F583" s="15">
        <v>36304000</v>
      </c>
      <c r="G583" s="15">
        <v>0</v>
      </c>
      <c r="H583" s="15">
        <v>0</v>
      </c>
      <c r="I583" s="15">
        <v>70676000</v>
      </c>
    </row>
    <row r="584" spans="1:9" x14ac:dyDescent="0.25">
      <c r="A584">
        <v>2019</v>
      </c>
      <c r="B584" t="s">
        <v>44</v>
      </c>
      <c r="C584" t="s">
        <v>241</v>
      </c>
      <c r="D584" t="s">
        <v>697</v>
      </c>
      <c r="E584" s="15">
        <v>89845000</v>
      </c>
      <c r="F584" s="15">
        <v>338817000</v>
      </c>
      <c r="G584" s="15">
        <v>0</v>
      </c>
      <c r="H584" s="15">
        <v>35100000</v>
      </c>
      <c r="I584" s="15">
        <v>463762000</v>
      </c>
    </row>
    <row r="585" spans="1:9" x14ac:dyDescent="0.25">
      <c r="A585">
        <v>2019</v>
      </c>
      <c r="B585" t="s">
        <v>44</v>
      </c>
      <c r="C585" t="s">
        <v>698</v>
      </c>
      <c r="D585" t="s">
        <v>403</v>
      </c>
      <c r="E585" s="15">
        <v>93787000</v>
      </c>
      <c r="F585" s="15">
        <v>92338000</v>
      </c>
      <c r="G585" s="15">
        <v>0</v>
      </c>
      <c r="H585" s="15">
        <v>8300000</v>
      </c>
      <c r="I585" s="15">
        <v>194425000</v>
      </c>
    </row>
    <row r="586" spans="1:9" x14ac:dyDescent="0.25">
      <c r="A586">
        <v>2019</v>
      </c>
      <c r="B586" t="s">
        <v>44</v>
      </c>
      <c r="C586" t="s">
        <v>698</v>
      </c>
      <c r="D586" t="s">
        <v>699</v>
      </c>
      <c r="E586" s="15">
        <v>342714000</v>
      </c>
      <c r="F586" s="15">
        <v>742447000</v>
      </c>
      <c r="G586" s="15">
        <v>0</v>
      </c>
      <c r="H586" s="15">
        <v>102240000</v>
      </c>
      <c r="I586" s="15">
        <v>1187401000</v>
      </c>
    </row>
    <row r="587" spans="1:9" x14ac:dyDescent="0.25">
      <c r="A587">
        <v>2019</v>
      </c>
      <c r="B587" t="s">
        <v>44</v>
      </c>
      <c r="C587" t="s">
        <v>243</v>
      </c>
      <c r="D587" t="s">
        <v>403</v>
      </c>
      <c r="E587" s="15">
        <v>18232000</v>
      </c>
      <c r="F587" s="15">
        <v>15980000</v>
      </c>
      <c r="G587" s="15">
        <v>0</v>
      </c>
      <c r="H587" s="15">
        <v>2850000</v>
      </c>
      <c r="I587" s="15">
        <v>37062000</v>
      </c>
    </row>
    <row r="588" spans="1:9" x14ac:dyDescent="0.25">
      <c r="A588">
        <v>2019</v>
      </c>
      <c r="B588" t="s">
        <v>44</v>
      </c>
      <c r="C588" t="s">
        <v>243</v>
      </c>
      <c r="D588" t="s">
        <v>700</v>
      </c>
      <c r="E588" s="15">
        <v>11361000</v>
      </c>
      <c r="F588" s="15">
        <v>1746000</v>
      </c>
      <c r="G588" s="15">
        <v>0</v>
      </c>
      <c r="H588" s="15">
        <v>0</v>
      </c>
      <c r="I588" s="15">
        <v>13107000</v>
      </c>
    </row>
    <row r="589" spans="1:9" x14ac:dyDescent="0.25">
      <c r="A589">
        <v>2019</v>
      </c>
      <c r="B589" t="s">
        <v>44</v>
      </c>
      <c r="C589" t="s">
        <v>243</v>
      </c>
      <c r="D589" t="s">
        <v>701</v>
      </c>
      <c r="E589" s="15">
        <v>31108000</v>
      </c>
      <c r="F589" s="15">
        <v>26893000</v>
      </c>
      <c r="G589" s="15">
        <v>0</v>
      </c>
      <c r="H589" s="15">
        <v>7900000</v>
      </c>
      <c r="I589" s="15">
        <v>65901000</v>
      </c>
    </row>
    <row r="590" spans="1:9" x14ac:dyDescent="0.25">
      <c r="A590">
        <v>2019</v>
      </c>
      <c r="B590" t="s">
        <v>44</v>
      </c>
      <c r="C590" t="s">
        <v>243</v>
      </c>
      <c r="D590" t="s">
        <v>702</v>
      </c>
      <c r="E590" s="15">
        <v>3515000</v>
      </c>
      <c r="F590" s="15">
        <v>11056000</v>
      </c>
      <c r="G590" s="15">
        <v>0</v>
      </c>
      <c r="H590" s="15">
        <v>15600000</v>
      </c>
      <c r="I590" s="15">
        <v>30171000</v>
      </c>
    </row>
    <row r="591" spans="1:9" x14ac:dyDescent="0.25">
      <c r="A591">
        <v>2019</v>
      </c>
      <c r="B591" t="s">
        <v>44</v>
      </c>
      <c r="C591" t="s">
        <v>244</v>
      </c>
      <c r="D591" t="s">
        <v>403</v>
      </c>
      <c r="E591" s="15">
        <v>16175000</v>
      </c>
      <c r="F591" s="15">
        <v>13408000</v>
      </c>
      <c r="G591" s="15">
        <v>0</v>
      </c>
      <c r="H591" s="15">
        <v>8547000</v>
      </c>
      <c r="I591" s="15">
        <v>38130000</v>
      </c>
    </row>
    <row r="592" spans="1:9" x14ac:dyDescent="0.25">
      <c r="A592">
        <v>2019</v>
      </c>
      <c r="B592" t="s">
        <v>44</v>
      </c>
      <c r="C592" t="s">
        <v>244</v>
      </c>
      <c r="D592" t="s">
        <v>703</v>
      </c>
      <c r="E592" s="15">
        <v>32771000</v>
      </c>
      <c r="F592" s="15">
        <v>22595000</v>
      </c>
      <c r="G592" s="15">
        <v>0</v>
      </c>
      <c r="H592" s="15">
        <v>17608000</v>
      </c>
      <c r="I592" s="15">
        <v>72974000</v>
      </c>
    </row>
    <row r="593" spans="1:9" x14ac:dyDescent="0.25">
      <c r="A593">
        <v>2018</v>
      </c>
      <c r="B593" t="s">
        <v>44</v>
      </c>
      <c r="C593" t="s">
        <v>239</v>
      </c>
      <c r="D593" t="s">
        <v>403</v>
      </c>
      <c r="E593" s="15">
        <v>1549111000</v>
      </c>
      <c r="F593" s="15">
        <v>809226000</v>
      </c>
      <c r="G593" s="15">
        <v>0</v>
      </c>
      <c r="H593" s="15">
        <v>534808000</v>
      </c>
      <c r="I593" s="15">
        <v>2893145000</v>
      </c>
    </row>
    <row r="594" spans="1:9" x14ac:dyDescent="0.25">
      <c r="A594">
        <v>2018</v>
      </c>
      <c r="B594" t="s">
        <v>44</v>
      </c>
      <c r="C594" t="s">
        <v>239</v>
      </c>
      <c r="D594" t="s">
        <v>404</v>
      </c>
      <c r="E594" s="15">
        <v>838487000</v>
      </c>
      <c r="F594" s="15">
        <v>1068218000</v>
      </c>
      <c r="G594" s="15">
        <v>0</v>
      </c>
      <c r="H594" s="15">
        <v>291604000</v>
      </c>
      <c r="I594" s="15">
        <v>2198309000</v>
      </c>
    </row>
    <row r="595" spans="1:9" x14ac:dyDescent="0.25">
      <c r="A595">
        <v>2018</v>
      </c>
      <c r="B595" t="s">
        <v>44</v>
      </c>
      <c r="C595" t="s">
        <v>239</v>
      </c>
      <c r="D595" t="s">
        <v>690</v>
      </c>
      <c r="E595" s="15">
        <v>340281000</v>
      </c>
      <c r="F595" s="15">
        <v>908989000</v>
      </c>
      <c r="G595" s="15">
        <v>0</v>
      </c>
      <c r="H595" s="15">
        <v>113000000</v>
      </c>
      <c r="I595" s="15">
        <v>1362270000</v>
      </c>
    </row>
    <row r="596" spans="1:9" x14ac:dyDescent="0.25">
      <c r="A596">
        <v>2018</v>
      </c>
      <c r="B596" t="s">
        <v>44</v>
      </c>
      <c r="C596" t="s">
        <v>239</v>
      </c>
      <c r="D596" t="s">
        <v>691</v>
      </c>
      <c r="E596" s="15">
        <v>3291014000</v>
      </c>
      <c r="F596" s="15">
        <v>3355261000</v>
      </c>
      <c r="G596" s="15">
        <v>0</v>
      </c>
      <c r="H596" s="15">
        <v>6169764000</v>
      </c>
      <c r="I596" s="15">
        <v>12816039000</v>
      </c>
    </row>
    <row r="597" spans="1:9" x14ac:dyDescent="0.25">
      <c r="A597">
        <v>2018</v>
      </c>
      <c r="B597" t="s">
        <v>44</v>
      </c>
      <c r="C597" t="s">
        <v>239</v>
      </c>
      <c r="D597" t="s">
        <v>692</v>
      </c>
      <c r="E597" s="15">
        <v>0</v>
      </c>
      <c r="F597" s="15">
        <v>89000000</v>
      </c>
      <c r="G597" s="15">
        <v>0</v>
      </c>
      <c r="H597" s="15">
        <v>0</v>
      </c>
      <c r="I597" s="15">
        <v>89000000</v>
      </c>
    </row>
    <row r="598" spans="1:9" x14ac:dyDescent="0.25">
      <c r="A598">
        <v>2018</v>
      </c>
      <c r="B598" t="s">
        <v>44</v>
      </c>
      <c r="C598" t="s">
        <v>240</v>
      </c>
      <c r="D598" t="s">
        <v>403</v>
      </c>
      <c r="E598" s="15">
        <v>159604000</v>
      </c>
      <c r="F598" s="15">
        <v>112677000</v>
      </c>
      <c r="G598" s="15">
        <v>0</v>
      </c>
      <c r="H598" s="15">
        <v>185327000</v>
      </c>
      <c r="I598" s="15">
        <v>457608000</v>
      </c>
    </row>
    <row r="599" spans="1:9" x14ac:dyDescent="0.25">
      <c r="A599">
        <v>2018</v>
      </c>
      <c r="B599" t="s">
        <v>44</v>
      </c>
      <c r="C599" t="s">
        <v>240</v>
      </c>
      <c r="D599" t="s">
        <v>404</v>
      </c>
      <c r="E599" s="15">
        <v>55348000</v>
      </c>
      <c r="F599" s="15">
        <v>114364000</v>
      </c>
      <c r="G599" s="15">
        <v>0</v>
      </c>
      <c r="H599" s="15">
        <v>55319000</v>
      </c>
      <c r="I599" s="15">
        <v>225031000</v>
      </c>
    </row>
    <row r="600" spans="1:9" x14ac:dyDescent="0.25">
      <c r="A600">
        <v>2018</v>
      </c>
      <c r="B600" t="s">
        <v>44</v>
      </c>
      <c r="C600" t="s">
        <v>240</v>
      </c>
      <c r="D600" t="s">
        <v>693</v>
      </c>
      <c r="E600" s="15">
        <v>168131000</v>
      </c>
      <c r="F600" s="15">
        <v>120997000</v>
      </c>
      <c r="G600" s="15">
        <v>0</v>
      </c>
      <c r="H600" s="15">
        <v>55144000</v>
      </c>
      <c r="I600" s="15">
        <v>344272000</v>
      </c>
    </row>
    <row r="601" spans="1:9" x14ac:dyDescent="0.25">
      <c r="A601">
        <v>2018</v>
      </c>
      <c r="B601" t="s">
        <v>44</v>
      </c>
      <c r="C601" t="s">
        <v>240</v>
      </c>
      <c r="D601" t="s">
        <v>694</v>
      </c>
      <c r="E601" s="15">
        <v>318557000</v>
      </c>
      <c r="F601" s="15">
        <v>1181200000</v>
      </c>
      <c r="G601" s="15">
        <v>0</v>
      </c>
      <c r="H601" s="15">
        <v>117100000</v>
      </c>
      <c r="I601" s="15">
        <v>1616857000</v>
      </c>
    </row>
    <row r="602" spans="1:9" x14ac:dyDescent="0.25">
      <c r="A602">
        <v>2018</v>
      </c>
      <c r="B602" t="s">
        <v>44</v>
      </c>
      <c r="C602" t="s">
        <v>241</v>
      </c>
      <c r="D602" t="s">
        <v>403</v>
      </c>
      <c r="E602" s="15">
        <v>183013000</v>
      </c>
      <c r="F602" s="15">
        <v>81739000</v>
      </c>
      <c r="G602" s="15">
        <v>0</v>
      </c>
      <c r="H602" s="15">
        <v>0</v>
      </c>
      <c r="I602" s="15">
        <v>264752000</v>
      </c>
    </row>
    <row r="603" spans="1:9" x14ac:dyDescent="0.25">
      <c r="A603">
        <v>2018</v>
      </c>
      <c r="B603" t="s">
        <v>44</v>
      </c>
      <c r="C603" t="s">
        <v>241</v>
      </c>
      <c r="D603" t="s">
        <v>404</v>
      </c>
      <c r="E603" s="15">
        <v>37488000</v>
      </c>
      <c r="F603" s="15">
        <v>32450000</v>
      </c>
      <c r="G603" s="15">
        <v>0</v>
      </c>
      <c r="H603" s="15">
        <v>6660000</v>
      </c>
      <c r="I603" s="15">
        <v>76598000</v>
      </c>
    </row>
    <row r="604" spans="1:9" x14ac:dyDescent="0.25">
      <c r="A604">
        <v>2018</v>
      </c>
      <c r="B604" t="s">
        <v>44</v>
      </c>
      <c r="C604" t="s">
        <v>241</v>
      </c>
      <c r="D604" t="s">
        <v>695</v>
      </c>
      <c r="E604" s="15">
        <v>222627000</v>
      </c>
      <c r="F604" s="15">
        <v>56966000</v>
      </c>
      <c r="G604" s="15">
        <v>0</v>
      </c>
      <c r="H604" s="15">
        <v>10000000</v>
      </c>
      <c r="I604" s="15">
        <v>289593000</v>
      </c>
    </row>
    <row r="605" spans="1:9" x14ac:dyDescent="0.25">
      <c r="A605">
        <v>2018</v>
      </c>
      <c r="B605" t="s">
        <v>44</v>
      </c>
      <c r="C605" t="s">
        <v>241</v>
      </c>
      <c r="D605" t="s">
        <v>696</v>
      </c>
      <c r="E605" s="15">
        <v>31220000</v>
      </c>
      <c r="F605" s="15">
        <v>43223000</v>
      </c>
      <c r="G605" s="15">
        <v>0</v>
      </c>
      <c r="H605" s="15">
        <v>0</v>
      </c>
      <c r="I605" s="15">
        <v>74443000</v>
      </c>
    </row>
    <row r="606" spans="1:9" x14ac:dyDescent="0.25">
      <c r="A606">
        <v>2018</v>
      </c>
      <c r="B606" t="s">
        <v>44</v>
      </c>
      <c r="C606" t="s">
        <v>241</v>
      </c>
      <c r="D606" t="s">
        <v>697</v>
      </c>
      <c r="E606" s="15">
        <v>70423000</v>
      </c>
      <c r="F606" s="15">
        <v>403386000</v>
      </c>
      <c r="G606" s="15">
        <v>0</v>
      </c>
      <c r="H606" s="15">
        <v>8950000</v>
      </c>
      <c r="I606" s="15">
        <v>482759000</v>
      </c>
    </row>
    <row r="607" spans="1:9" x14ac:dyDescent="0.25">
      <c r="A607">
        <v>2018</v>
      </c>
      <c r="B607" t="s">
        <v>44</v>
      </c>
      <c r="C607" t="s">
        <v>698</v>
      </c>
      <c r="D607" t="s">
        <v>403</v>
      </c>
      <c r="E607" s="15">
        <v>53035000</v>
      </c>
      <c r="F607" s="15">
        <v>99390000</v>
      </c>
      <c r="G607" s="15">
        <v>0</v>
      </c>
      <c r="H607" s="15">
        <v>4950000</v>
      </c>
      <c r="I607" s="15">
        <v>157375000</v>
      </c>
    </row>
    <row r="608" spans="1:9" x14ac:dyDescent="0.25">
      <c r="A608">
        <v>2018</v>
      </c>
      <c r="B608" t="s">
        <v>44</v>
      </c>
      <c r="C608" t="s">
        <v>698</v>
      </c>
      <c r="D608" t="s">
        <v>699</v>
      </c>
      <c r="E608" s="15">
        <v>307270000</v>
      </c>
      <c r="F608" s="15">
        <v>832414000</v>
      </c>
      <c r="G608" s="15">
        <v>0</v>
      </c>
      <c r="H608" s="15">
        <v>167182000</v>
      </c>
      <c r="I608" s="15">
        <v>1306866000</v>
      </c>
    </row>
    <row r="609" spans="1:9" x14ac:dyDescent="0.25">
      <c r="A609">
        <v>2018</v>
      </c>
      <c r="B609" t="s">
        <v>44</v>
      </c>
      <c r="C609" t="s">
        <v>243</v>
      </c>
      <c r="D609" t="s">
        <v>403</v>
      </c>
      <c r="E609" s="15">
        <v>15026000</v>
      </c>
      <c r="F609" s="15">
        <v>17059000</v>
      </c>
      <c r="G609" s="15">
        <v>0</v>
      </c>
      <c r="H609" s="15">
        <v>1200000</v>
      </c>
      <c r="I609" s="15">
        <v>33285000</v>
      </c>
    </row>
    <row r="610" spans="1:9" x14ac:dyDescent="0.25">
      <c r="A610">
        <v>2018</v>
      </c>
      <c r="B610" t="s">
        <v>44</v>
      </c>
      <c r="C610" t="s">
        <v>243</v>
      </c>
      <c r="D610" t="s">
        <v>700</v>
      </c>
      <c r="E610" s="15">
        <v>10360000</v>
      </c>
      <c r="F610" s="15">
        <v>2321000</v>
      </c>
      <c r="G610" s="15">
        <v>0</v>
      </c>
      <c r="H610" s="15">
        <v>2430000</v>
      </c>
      <c r="I610" s="15">
        <v>15111000</v>
      </c>
    </row>
    <row r="611" spans="1:9" x14ac:dyDescent="0.25">
      <c r="A611">
        <v>2018</v>
      </c>
      <c r="B611" t="s">
        <v>44</v>
      </c>
      <c r="C611" t="s">
        <v>243</v>
      </c>
      <c r="D611" t="s">
        <v>701</v>
      </c>
      <c r="E611" s="15">
        <v>27095000</v>
      </c>
      <c r="F611" s="15">
        <v>27801000</v>
      </c>
      <c r="G611" s="15">
        <v>0</v>
      </c>
      <c r="H611" s="15">
        <v>11080000</v>
      </c>
      <c r="I611" s="15">
        <v>65976000</v>
      </c>
    </row>
    <row r="612" spans="1:9" x14ac:dyDescent="0.25">
      <c r="A612">
        <v>2018</v>
      </c>
      <c r="B612" t="s">
        <v>44</v>
      </c>
      <c r="C612" t="s">
        <v>243</v>
      </c>
      <c r="D612" t="s">
        <v>702</v>
      </c>
      <c r="E612" s="15">
        <v>3247000</v>
      </c>
      <c r="F612" s="15">
        <v>14700000</v>
      </c>
      <c r="G612" s="15">
        <v>0</v>
      </c>
      <c r="H612" s="15">
        <v>23900000</v>
      </c>
      <c r="I612" s="15">
        <v>41847000</v>
      </c>
    </row>
    <row r="613" spans="1:9" x14ac:dyDescent="0.25">
      <c r="A613">
        <v>2018</v>
      </c>
      <c r="B613" t="s">
        <v>44</v>
      </c>
      <c r="C613" t="s">
        <v>244</v>
      </c>
      <c r="D613" t="s">
        <v>403</v>
      </c>
      <c r="E613" s="15">
        <v>14779000</v>
      </c>
      <c r="F613" s="15">
        <v>13770000</v>
      </c>
      <c r="G613" s="15">
        <v>0</v>
      </c>
      <c r="H613" s="15">
        <v>5392000</v>
      </c>
      <c r="I613" s="15">
        <v>33941000</v>
      </c>
    </row>
    <row r="614" spans="1:9" x14ac:dyDescent="0.25">
      <c r="A614">
        <v>2018</v>
      </c>
      <c r="B614" t="s">
        <v>44</v>
      </c>
      <c r="C614" t="s">
        <v>244</v>
      </c>
      <c r="D614" t="s">
        <v>703</v>
      </c>
      <c r="E614" s="15">
        <v>30805000</v>
      </c>
      <c r="F614" s="15">
        <v>18846000</v>
      </c>
      <c r="G614" s="15">
        <v>0</v>
      </c>
      <c r="H614" s="15">
        <v>16001000</v>
      </c>
      <c r="I614" s="15">
        <v>65652000</v>
      </c>
    </row>
    <row r="615" spans="1:9" x14ac:dyDescent="0.25">
      <c r="A615">
        <v>2022</v>
      </c>
      <c r="B615" t="s">
        <v>45</v>
      </c>
      <c r="C615" t="s">
        <v>245</v>
      </c>
      <c r="D615" t="s">
        <v>403</v>
      </c>
      <c r="E615" s="15">
        <v>173324000</v>
      </c>
      <c r="F615" s="15">
        <v>185909000</v>
      </c>
      <c r="G615" s="15">
        <v>0</v>
      </c>
      <c r="H615" s="15">
        <v>155076000</v>
      </c>
      <c r="I615" s="15">
        <v>514309000</v>
      </c>
    </row>
    <row r="616" spans="1:9" x14ac:dyDescent="0.25">
      <c r="A616">
        <v>2022</v>
      </c>
      <c r="B616" t="s">
        <v>45</v>
      </c>
      <c r="C616" t="s">
        <v>245</v>
      </c>
      <c r="D616" t="s">
        <v>404</v>
      </c>
      <c r="E616" s="15">
        <v>65535000</v>
      </c>
      <c r="F616" s="15">
        <v>144422000</v>
      </c>
      <c r="G616" s="15">
        <v>0</v>
      </c>
      <c r="H616" s="15">
        <v>19075000</v>
      </c>
      <c r="I616" s="15">
        <v>229032000</v>
      </c>
    </row>
    <row r="617" spans="1:9" x14ac:dyDescent="0.25">
      <c r="A617">
        <v>2022</v>
      </c>
      <c r="B617" t="s">
        <v>45</v>
      </c>
      <c r="C617" t="s">
        <v>245</v>
      </c>
      <c r="D617" t="s">
        <v>704</v>
      </c>
      <c r="E617" s="15">
        <v>148040000</v>
      </c>
      <c r="F617" s="15">
        <v>67771000</v>
      </c>
      <c r="G617" s="15">
        <v>0</v>
      </c>
      <c r="H617" s="15">
        <v>0</v>
      </c>
      <c r="I617" s="15">
        <v>215811000</v>
      </c>
    </row>
    <row r="618" spans="1:9" x14ac:dyDescent="0.25">
      <c r="A618">
        <v>2022</v>
      </c>
      <c r="B618" t="s">
        <v>45</v>
      </c>
      <c r="C618" t="s">
        <v>245</v>
      </c>
      <c r="D618" t="s">
        <v>705</v>
      </c>
      <c r="E618" s="15">
        <v>88282000</v>
      </c>
      <c r="F618" s="15">
        <v>37168000</v>
      </c>
      <c r="G618" s="15">
        <v>0</v>
      </c>
      <c r="H618" s="15">
        <v>0</v>
      </c>
      <c r="I618" s="15">
        <v>125450000</v>
      </c>
    </row>
    <row r="619" spans="1:9" x14ac:dyDescent="0.25">
      <c r="A619">
        <v>2022</v>
      </c>
      <c r="B619" t="s">
        <v>45</v>
      </c>
      <c r="C619" t="s">
        <v>246</v>
      </c>
      <c r="D619" t="s">
        <v>403</v>
      </c>
      <c r="E619" s="15">
        <v>336300000</v>
      </c>
      <c r="F619" s="15">
        <v>328917000</v>
      </c>
      <c r="G619" s="15">
        <v>0</v>
      </c>
      <c r="H619" s="15">
        <v>100000000</v>
      </c>
      <c r="I619" s="15">
        <v>765217000</v>
      </c>
    </row>
    <row r="620" spans="1:9" x14ac:dyDescent="0.25">
      <c r="A620">
        <v>2022</v>
      </c>
      <c r="B620" t="s">
        <v>45</v>
      </c>
      <c r="C620" t="s">
        <v>246</v>
      </c>
      <c r="D620" t="s">
        <v>706</v>
      </c>
      <c r="E620" s="15">
        <v>989117000</v>
      </c>
      <c r="F620" s="15">
        <v>518768000</v>
      </c>
      <c r="G620" s="15">
        <v>0</v>
      </c>
      <c r="H620" s="15">
        <v>273235000</v>
      </c>
      <c r="I620" s="15">
        <v>1781120000</v>
      </c>
    </row>
    <row r="621" spans="1:9" x14ac:dyDescent="0.25">
      <c r="A621">
        <v>2022</v>
      </c>
      <c r="B621" t="s">
        <v>45</v>
      </c>
      <c r="C621" t="s">
        <v>246</v>
      </c>
      <c r="D621" t="s">
        <v>707</v>
      </c>
      <c r="E621" s="15">
        <v>383074000</v>
      </c>
      <c r="F621" s="15">
        <v>207606000</v>
      </c>
      <c r="G621" s="15">
        <v>0</v>
      </c>
      <c r="H621" s="15">
        <v>0</v>
      </c>
      <c r="I621" s="15">
        <v>590680000</v>
      </c>
    </row>
    <row r="622" spans="1:9" x14ac:dyDescent="0.25">
      <c r="A622">
        <v>2022</v>
      </c>
      <c r="B622" t="s">
        <v>45</v>
      </c>
      <c r="C622" t="s">
        <v>247</v>
      </c>
      <c r="D622" t="s">
        <v>403</v>
      </c>
      <c r="E622" s="15">
        <v>1806668000</v>
      </c>
      <c r="F622" s="15">
        <v>591648000</v>
      </c>
      <c r="G622" s="15">
        <v>97820000</v>
      </c>
      <c r="H622" s="15">
        <v>112436000</v>
      </c>
      <c r="I622" s="15">
        <v>2608572000</v>
      </c>
    </row>
    <row r="623" spans="1:9" x14ac:dyDescent="0.25">
      <c r="A623">
        <v>2022</v>
      </c>
      <c r="B623" t="s">
        <v>45</v>
      </c>
      <c r="C623" t="s">
        <v>247</v>
      </c>
      <c r="D623" t="s">
        <v>708</v>
      </c>
      <c r="E623" s="15">
        <v>5365527000</v>
      </c>
      <c r="F623" s="15">
        <v>2977668000</v>
      </c>
      <c r="G623" s="15">
        <v>0</v>
      </c>
      <c r="H623" s="15">
        <v>170247000</v>
      </c>
      <c r="I623" s="15">
        <v>8513442000</v>
      </c>
    </row>
    <row r="624" spans="1:9" x14ac:dyDescent="0.25">
      <c r="A624">
        <v>2022</v>
      </c>
      <c r="B624" t="s">
        <v>45</v>
      </c>
      <c r="C624" t="s">
        <v>248</v>
      </c>
      <c r="D624" t="s">
        <v>403</v>
      </c>
      <c r="E624" s="15">
        <v>88363000</v>
      </c>
      <c r="F624" s="15">
        <v>27886000</v>
      </c>
      <c r="G624" s="15">
        <v>0</v>
      </c>
      <c r="H624" s="15">
        <v>27825000</v>
      </c>
      <c r="I624" s="15">
        <v>144074000</v>
      </c>
    </row>
    <row r="625" spans="1:9" x14ac:dyDescent="0.25">
      <c r="A625">
        <v>2022</v>
      </c>
      <c r="B625" t="s">
        <v>45</v>
      </c>
      <c r="C625" t="s">
        <v>248</v>
      </c>
      <c r="D625" t="s">
        <v>404</v>
      </c>
      <c r="E625" s="15">
        <v>6113000</v>
      </c>
      <c r="F625" s="15">
        <v>2092000</v>
      </c>
      <c r="G625" s="15">
        <v>0</v>
      </c>
      <c r="H625" s="15">
        <v>0</v>
      </c>
      <c r="I625" s="15">
        <v>8205000</v>
      </c>
    </row>
    <row r="626" spans="1:9" x14ac:dyDescent="0.25">
      <c r="A626">
        <v>2022</v>
      </c>
      <c r="B626" t="s">
        <v>45</v>
      </c>
      <c r="C626" t="s">
        <v>248</v>
      </c>
      <c r="D626" t="s">
        <v>709</v>
      </c>
      <c r="E626" s="15">
        <v>107602000</v>
      </c>
      <c r="F626" s="15">
        <v>272604000</v>
      </c>
      <c r="G626" s="15">
        <v>0</v>
      </c>
      <c r="H626" s="15">
        <v>0</v>
      </c>
      <c r="I626" s="15">
        <v>380206000</v>
      </c>
    </row>
    <row r="627" spans="1:9" x14ac:dyDescent="0.25">
      <c r="A627">
        <v>2022</v>
      </c>
      <c r="B627" t="s">
        <v>45</v>
      </c>
      <c r="C627" t="s">
        <v>249</v>
      </c>
      <c r="D627" t="s">
        <v>403</v>
      </c>
      <c r="E627" s="15">
        <v>67107000</v>
      </c>
      <c r="F627" s="15">
        <v>119638000</v>
      </c>
      <c r="G627" s="15">
        <v>0</v>
      </c>
      <c r="H627" s="15">
        <v>10500000</v>
      </c>
      <c r="I627" s="15">
        <v>197245000</v>
      </c>
    </row>
    <row r="628" spans="1:9" x14ac:dyDescent="0.25">
      <c r="A628">
        <v>2022</v>
      </c>
      <c r="B628" t="s">
        <v>45</v>
      </c>
      <c r="C628" t="s">
        <v>249</v>
      </c>
      <c r="D628" t="s">
        <v>404</v>
      </c>
      <c r="E628" s="15">
        <v>50855000</v>
      </c>
      <c r="F628" s="15">
        <v>283797000</v>
      </c>
      <c r="G628" s="15">
        <v>0</v>
      </c>
      <c r="H628" s="15">
        <v>55066000</v>
      </c>
      <c r="I628" s="15">
        <v>389718000</v>
      </c>
    </row>
    <row r="629" spans="1:9" x14ac:dyDescent="0.25">
      <c r="A629">
        <v>2022</v>
      </c>
      <c r="B629" t="s">
        <v>45</v>
      </c>
      <c r="C629" t="s">
        <v>249</v>
      </c>
      <c r="D629" t="s">
        <v>710</v>
      </c>
      <c r="E629" s="15">
        <v>32894000</v>
      </c>
      <c r="F629" s="15">
        <v>97267000</v>
      </c>
      <c r="G629" s="15">
        <v>712000000</v>
      </c>
      <c r="H629" s="15">
        <v>2352707000</v>
      </c>
      <c r="I629" s="15">
        <v>3194868000</v>
      </c>
    </row>
    <row r="630" spans="1:9" x14ac:dyDescent="0.25">
      <c r="A630">
        <v>2022</v>
      </c>
      <c r="B630" t="s">
        <v>45</v>
      </c>
      <c r="C630" t="s">
        <v>249</v>
      </c>
      <c r="D630" t="s">
        <v>711</v>
      </c>
      <c r="E630" s="15">
        <v>28926000</v>
      </c>
      <c r="F630" s="15">
        <v>25235000</v>
      </c>
      <c r="G630" s="15">
        <v>0</v>
      </c>
      <c r="H630" s="15">
        <v>0</v>
      </c>
      <c r="I630" s="15">
        <v>54161000</v>
      </c>
    </row>
    <row r="631" spans="1:9" x14ac:dyDescent="0.25">
      <c r="A631">
        <v>2022</v>
      </c>
      <c r="B631" t="s">
        <v>45</v>
      </c>
      <c r="C631" t="s">
        <v>249</v>
      </c>
      <c r="D631" t="s">
        <v>712</v>
      </c>
      <c r="E631" s="15">
        <v>282754000</v>
      </c>
      <c r="F631" s="15">
        <v>101261000</v>
      </c>
      <c r="G631" s="15">
        <v>0</v>
      </c>
      <c r="H631" s="15">
        <v>9528000</v>
      </c>
      <c r="I631" s="15">
        <v>393543000</v>
      </c>
    </row>
    <row r="632" spans="1:9" x14ac:dyDescent="0.25">
      <c r="A632">
        <v>2022</v>
      </c>
      <c r="B632" t="s">
        <v>45</v>
      </c>
      <c r="C632" t="s">
        <v>250</v>
      </c>
      <c r="D632" t="s">
        <v>403</v>
      </c>
      <c r="E632" s="15" t="s">
        <v>423</v>
      </c>
      <c r="F632" s="15" t="s">
        <v>423</v>
      </c>
      <c r="G632" s="15" t="s">
        <v>423</v>
      </c>
      <c r="H632" s="15" t="s">
        <v>423</v>
      </c>
      <c r="I632" s="15" t="s">
        <v>423</v>
      </c>
    </row>
    <row r="633" spans="1:9" x14ac:dyDescent="0.25">
      <c r="A633">
        <v>2022</v>
      </c>
      <c r="B633" t="s">
        <v>45</v>
      </c>
      <c r="C633" t="s">
        <v>250</v>
      </c>
      <c r="D633" t="s">
        <v>713</v>
      </c>
      <c r="E633" s="15">
        <v>13692000</v>
      </c>
      <c r="F633" s="15">
        <v>2551000</v>
      </c>
      <c r="G633" s="15">
        <v>0</v>
      </c>
      <c r="H633" s="15">
        <v>0</v>
      </c>
      <c r="I633" s="15">
        <v>16243000</v>
      </c>
    </row>
    <row r="634" spans="1:9" x14ac:dyDescent="0.25">
      <c r="A634">
        <v>2022</v>
      </c>
      <c r="B634" t="s">
        <v>45</v>
      </c>
      <c r="C634" t="s">
        <v>251</v>
      </c>
      <c r="D634" t="s">
        <v>403</v>
      </c>
      <c r="E634" s="15">
        <v>1000</v>
      </c>
      <c r="F634" s="15">
        <v>0</v>
      </c>
      <c r="G634" s="15">
        <v>0</v>
      </c>
      <c r="H634" s="15">
        <v>0</v>
      </c>
      <c r="I634" s="15">
        <v>1000</v>
      </c>
    </row>
    <row r="635" spans="1:9" x14ac:dyDescent="0.25">
      <c r="A635">
        <v>2022</v>
      </c>
      <c r="B635" t="s">
        <v>45</v>
      </c>
      <c r="C635" t="s">
        <v>251</v>
      </c>
      <c r="D635" t="s">
        <v>714</v>
      </c>
      <c r="E635" s="15">
        <v>5000</v>
      </c>
      <c r="F635" s="15">
        <v>0</v>
      </c>
      <c r="G635" s="15">
        <v>0</v>
      </c>
      <c r="H635" s="15">
        <v>0</v>
      </c>
      <c r="I635" s="15">
        <v>5000</v>
      </c>
    </row>
    <row r="636" spans="1:9" x14ac:dyDescent="0.25">
      <c r="A636">
        <v>2022</v>
      </c>
      <c r="B636" t="s">
        <v>45</v>
      </c>
      <c r="C636" t="s">
        <v>252</v>
      </c>
      <c r="D636" t="s">
        <v>403</v>
      </c>
      <c r="E636" s="15">
        <v>15269000</v>
      </c>
      <c r="F636" s="15">
        <v>12835000</v>
      </c>
      <c r="G636" s="15">
        <v>0</v>
      </c>
      <c r="H636" s="15">
        <v>0</v>
      </c>
      <c r="I636" s="15">
        <v>28104000</v>
      </c>
    </row>
    <row r="637" spans="1:9" x14ac:dyDescent="0.25">
      <c r="A637">
        <v>2022</v>
      </c>
      <c r="B637" t="s">
        <v>45</v>
      </c>
      <c r="C637" t="s">
        <v>252</v>
      </c>
      <c r="D637" t="s">
        <v>715</v>
      </c>
      <c r="E637" s="15">
        <v>38730000</v>
      </c>
      <c r="F637" s="15">
        <v>4833000</v>
      </c>
      <c r="G637" s="15">
        <v>0</v>
      </c>
      <c r="H637" s="15">
        <v>2670000</v>
      </c>
      <c r="I637" s="15">
        <v>46233000</v>
      </c>
    </row>
    <row r="638" spans="1:9" x14ac:dyDescent="0.25">
      <c r="A638">
        <v>2022</v>
      </c>
      <c r="B638" t="s">
        <v>45</v>
      </c>
      <c r="C638" t="s">
        <v>253</v>
      </c>
      <c r="D638" t="s">
        <v>403</v>
      </c>
      <c r="E638" s="15">
        <v>38652000</v>
      </c>
      <c r="F638" s="15">
        <v>18827000</v>
      </c>
      <c r="G638" s="15">
        <v>0</v>
      </c>
      <c r="H638" s="15">
        <v>5180000</v>
      </c>
      <c r="I638" s="15">
        <v>62659000</v>
      </c>
    </row>
    <row r="639" spans="1:9" x14ac:dyDescent="0.25">
      <c r="A639">
        <v>2022</v>
      </c>
      <c r="B639" t="s">
        <v>45</v>
      </c>
      <c r="C639" t="s">
        <v>253</v>
      </c>
      <c r="D639" t="s">
        <v>716</v>
      </c>
      <c r="E639" s="15">
        <v>37436000</v>
      </c>
      <c r="F639" s="15">
        <v>0</v>
      </c>
      <c r="G639" s="15">
        <v>0</v>
      </c>
      <c r="H639" s="15">
        <v>0</v>
      </c>
      <c r="I639" s="15">
        <v>37436000</v>
      </c>
    </row>
    <row r="640" spans="1:9" x14ac:dyDescent="0.25">
      <c r="A640">
        <v>2022</v>
      </c>
      <c r="B640" t="s">
        <v>45</v>
      </c>
      <c r="C640" t="s">
        <v>717</v>
      </c>
      <c r="D640" t="s">
        <v>403</v>
      </c>
      <c r="E640" s="15" t="s">
        <v>423</v>
      </c>
      <c r="F640" s="15" t="s">
        <v>423</v>
      </c>
      <c r="G640" s="15" t="s">
        <v>423</v>
      </c>
      <c r="H640" s="15" t="s">
        <v>423</v>
      </c>
      <c r="I640" s="15" t="s">
        <v>423</v>
      </c>
    </row>
    <row r="641" spans="1:9" x14ac:dyDescent="0.25">
      <c r="A641">
        <v>2022</v>
      </c>
      <c r="B641" t="s">
        <v>45</v>
      </c>
      <c r="C641" t="s">
        <v>717</v>
      </c>
      <c r="D641" t="s">
        <v>404</v>
      </c>
      <c r="E641" s="15" t="s">
        <v>423</v>
      </c>
      <c r="F641" s="15" t="s">
        <v>423</v>
      </c>
      <c r="G641" s="15" t="s">
        <v>423</v>
      </c>
      <c r="H641" s="15" t="s">
        <v>423</v>
      </c>
      <c r="I641" s="15" t="s">
        <v>423</v>
      </c>
    </row>
    <row r="642" spans="1:9" x14ac:dyDescent="0.25">
      <c r="A642">
        <v>2022</v>
      </c>
      <c r="B642" t="s">
        <v>45</v>
      </c>
      <c r="C642" t="s">
        <v>717</v>
      </c>
      <c r="D642" t="s">
        <v>718</v>
      </c>
      <c r="E642" s="15" t="s">
        <v>423</v>
      </c>
      <c r="F642" s="15" t="s">
        <v>423</v>
      </c>
      <c r="G642" s="15" t="s">
        <v>423</v>
      </c>
      <c r="H642" s="15" t="s">
        <v>423</v>
      </c>
      <c r="I642" s="15" t="s">
        <v>423</v>
      </c>
    </row>
    <row r="643" spans="1:9" x14ac:dyDescent="0.25">
      <c r="A643">
        <v>2022</v>
      </c>
      <c r="B643" t="s">
        <v>45</v>
      </c>
      <c r="C643" t="s">
        <v>717</v>
      </c>
      <c r="D643" t="s">
        <v>719</v>
      </c>
      <c r="E643" s="15" t="s">
        <v>423</v>
      </c>
      <c r="F643" s="15" t="s">
        <v>423</v>
      </c>
      <c r="G643" s="15" t="s">
        <v>423</v>
      </c>
      <c r="H643" s="15" t="s">
        <v>423</v>
      </c>
      <c r="I643" s="15" t="s">
        <v>423</v>
      </c>
    </row>
    <row r="644" spans="1:9" x14ac:dyDescent="0.25">
      <c r="A644">
        <v>2021</v>
      </c>
      <c r="B644" t="s">
        <v>45</v>
      </c>
      <c r="C644" t="s">
        <v>245</v>
      </c>
      <c r="D644" t="s">
        <v>403</v>
      </c>
      <c r="E644" s="15">
        <v>154150000</v>
      </c>
      <c r="F644" s="15">
        <v>185924000</v>
      </c>
      <c r="G644" s="15">
        <v>0</v>
      </c>
      <c r="H644" s="15">
        <v>0</v>
      </c>
      <c r="I644" s="15">
        <v>340074000</v>
      </c>
    </row>
    <row r="645" spans="1:9" x14ac:dyDescent="0.25">
      <c r="A645">
        <v>2021</v>
      </c>
      <c r="B645" t="s">
        <v>45</v>
      </c>
      <c r="C645" t="s">
        <v>245</v>
      </c>
      <c r="D645" t="s">
        <v>404</v>
      </c>
      <c r="E645" s="15">
        <v>65930000</v>
      </c>
      <c r="F645" s="15">
        <v>59068000</v>
      </c>
      <c r="G645" s="15">
        <v>0</v>
      </c>
      <c r="H645" s="15">
        <v>22365000</v>
      </c>
      <c r="I645" s="15">
        <v>147363000</v>
      </c>
    </row>
    <row r="646" spans="1:9" x14ac:dyDescent="0.25">
      <c r="A646">
        <v>2021</v>
      </c>
      <c r="B646" t="s">
        <v>45</v>
      </c>
      <c r="C646" t="s">
        <v>245</v>
      </c>
      <c r="D646" t="s">
        <v>704</v>
      </c>
      <c r="E646" s="15">
        <v>137864000</v>
      </c>
      <c r="F646" s="15">
        <v>79245000</v>
      </c>
      <c r="G646" s="15">
        <v>0</v>
      </c>
      <c r="H646" s="15">
        <v>0</v>
      </c>
      <c r="I646" s="15">
        <v>217109000</v>
      </c>
    </row>
    <row r="647" spans="1:9" x14ac:dyDescent="0.25">
      <c r="A647">
        <v>2021</v>
      </c>
      <c r="B647" t="s">
        <v>45</v>
      </c>
      <c r="C647" t="s">
        <v>245</v>
      </c>
      <c r="D647" t="s">
        <v>705</v>
      </c>
      <c r="E647" s="15">
        <v>87147000</v>
      </c>
      <c r="F647" s="15">
        <v>40948000</v>
      </c>
      <c r="G647" s="15">
        <v>0</v>
      </c>
      <c r="H647" s="15">
        <v>0</v>
      </c>
      <c r="I647" s="15">
        <v>128095000</v>
      </c>
    </row>
    <row r="648" spans="1:9" x14ac:dyDescent="0.25">
      <c r="A648">
        <v>2021</v>
      </c>
      <c r="B648" t="s">
        <v>45</v>
      </c>
      <c r="C648" t="s">
        <v>246</v>
      </c>
      <c r="D648" t="s">
        <v>403</v>
      </c>
      <c r="E648" s="15">
        <v>276669000</v>
      </c>
      <c r="F648" s="15">
        <v>234587000</v>
      </c>
      <c r="G648" s="15">
        <v>0</v>
      </c>
      <c r="H648" s="15">
        <v>0</v>
      </c>
      <c r="I648" s="15">
        <v>511256000</v>
      </c>
    </row>
    <row r="649" spans="1:9" x14ac:dyDescent="0.25">
      <c r="A649">
        <v>2021</v>
      </c>
      <c r="B649" t="s">
        <v>45</v>
      </c>
      <c r="C649" t="s">
        <v>246</v>
      </c>
      <c r="D649" t="s">
        <v>706</v>
      </c>
      <c r="E649" s="15">
        <v>845432000</v>
      </c>
      <c r="F649" s="15">
        <v>630265000</v>
      </c>
      <c r="G649" s="15">
        <v>0</v>
      </c>
      <c r="H649" s="15">
        <v>78000000</v>
      </c>
      <c r="I649" s="15">
        <v>1553697000</v>
      </c>
    </row>
    <row r="650" spans="1:9" x14ac:dyDescent="0.25">
      <c r="A650">
        <v>2021</v>
      </c>
      <c r="B650" t="s">
        <v>45</v>
      </c>
      <c r="C650" t="s">
        <v>246</v>
      </c>
      <c r="D650" t="s">
        <v>707</v>
      </c>
      <c r="E650" s="15">
        <v>307019000</v>
      </c>
      <c r="F650" s="15">
        <v>207606000</v>
      </c>
      <c r="G650" s="15">
        <v>0</v>
      </c>
      <c r="H650" s="15">
        <v>0</v>
      </c>
      <c r="I650" s="15">
        <v>514625000</v>
      </c>
    </row>
    <row r="651" spans="1:9" x14ac:dyDescent="0.25">
      <c r="A651">
        <v>2021</v>
      </c>
      <c r="B651" t="s">
        <v>45</v>
      </c>
      <c r="C651" t="s">
        <v>247</v>
      </c>
      <c r="D651" t="s">
        <v>403</v>
      </c>
      <c r="E651" s="15">
        <v>1596611000</v>
      </c>
      <c r="F651" s="15">
        <v>516648000</v>
      </c>
      <c r="G651" s="15">
        <v>80853000</v>
      </c>
      <c r="H651" s="15">
        <v>89963000</v>
      </c>
      <c r="I651" s="15">
        <v>2284075000</v>
      </c>
    </row>
    <row r="652" spans="1:9" x14ac:dyDescent="0.25">
      <c r="A652">
        <v>2021</v>
      </c>
      <c r="B652" t="s">
        <v>45</v>
      </c>
      <c r="C652" t="s">
        <v>247</v>
      </c>
      <c r="D652" t="s">
        <v>708</v>
      </c>
      <c r="E652" s="15">
        <v>4765167000</v>
      </c>
      <c r="F652" s="15">
        <v>2798801000</v>
      </c>
      <c r="G652" s="15">
        <v>0</v>
      </c>
      <c r="H652" s="15">
        <v>85980000</v>
      </c>
      <c r="I652" s="15">
        <v>7649948000</v>
      </c>
    </row>
    <row r="653" spans="1:9" x14ac:dyDescent="0.25">
      <c r="A653">
        <v>2021</v>
      </c>
      <c r="B653" t="s">
        <v>45</v>
      </c>
      <c r="C653" t="s">
        <v>248</v>
      </c>
      <c r="D653" t="s">
        <v>403</v>
      </c>
      <c r="E653" s="15">
        <v>80686000</v>
      </c>
      <c r="F653" s="15">
        <v>27886000</v>
      </c>
      <c r="G653" s="15">
        <v>0</v>
      </c>
      <c r="H653" s="15">
        <v>0</v>
      </c>
      <c r="I653" s="15">
        <v>108572000</v>
      </c>
    </row>
    <row r="654" spans="1:9" x14ac:dyDescent="0.25">
      <c r="A654">
        <v>2021</v>
      </c>
      <c r="B654" t="s">
        <v>45</v>
      </c>
      <c r="C654" t="s">
        <v>248</v>
      </c>
      <c r="D654" t="s">
        <v>404</v>
      </c>
      <c r="E654" s="15">
        <v>4906000</v>
      </c>
      <c r="F654" s="15">
        <v>2092000</v>
      </c>
      <c r="G654" s="15">
        <v>0</v>
      </c>
      <c r="H654" s="15">
        <v>0</v>
      </c>
      <c r="I654" s="15">
        <v>6998000</v>
      </c>
    </row>
    <row r="655" spans="1:9" x14ac:dyDescent="0.25">
      <c r="A655">
        <v>2021</v>
      </c>
      <c r="B655" t="s">
        <v>45</v>
      </c>
      <c r="C655" t="s">
        <v>248</v>
      </c>
      <c r="D655" t="s">
        <v>709</v>
      </c>
      <c r="E655" s="15">
        <v>108010000</v>
      </c>
      <c r="F655" s="15">
        <v>104672000</v>
      </c>
      <c r="G655" s="15">
        <v>0</v>
      </c>
      <c r="H655" s="15">
        <v>13484000</v>
      </c>
      <c r="I655" s="15">
        <v>226166000</v>
      </c>
    </row>
    <row r="656" spans="1:9" x14ac:dyDescent="0.25">
      <c r="A656">
        <v>2021</v>
      </c>
      <c r="B656" t="s">
        <v>45</v>
      </c>
      <c r="C656" t="s">
        <v>249</v>
      </c>
      <c r="D656" t="s">
        <v>403</v>
      </c>
      <c r="E656" s="15">
        <v>59239000</v>
      </c>
      <c r="F656" s="15">
        <v>119638000</v>
      </c>
      <c r="G656" s="15">
        <v>0</v>
      </c>
      <c r="H656" s="15">
        <v>0</v>
      </c>
      <c r="I656" s="15">
        <v>178877000</v>
      </c>
    </row>
    <row r="657" spans="1:9" x14ac:dyDescent="0.25">
      <c r="A657">
        <v>2021</v>
      </c>
      <c r="B657" t="s">
        <v>45</v>
      </c>
      <c r="C657" t="s">
        <v>249</v>
      </c>
      <c r="D657" t="s">
        <v>404</v>
      </c>
      <c r="E657" s="15">
        <v>49406000</v>
      </c>
      <c r="F657" s="15">
        <v>273070000</v>
      </c>
      <c r="G657" s="15">
        <v>0</v>
      </c>
      <c r="H657" s="15">
        <v>104731000</v>
      </c>
      <c r="I657" s="15">
        <v>427207000</v>
      </c>
    </row>
    <row r="658" spans="1:9" x14ac:dyDescent="0.25">
      <c r="A658">
        <v>2021</v>
      </c>
      <c r="B658" t="s">
        <v>45</v>
      </c>
      <c r="C658" t="s">
        <v>249</v>
      </c>
      <c r="D658" t="s">
        <v>710</v>
      </c>
      <c r="E658" s="15">
        <v>33496000</v>
      </c>
      <c r="F658" s="15">
        <v>34923000</v>
      </c>
      <c r="G658" s="15">
        <v>712000000</v>
      </c>
      <c r="H658" s="15">
        <v>343416000</v>
      </c>
      <c r="I658" s="15">
        <v>1123835000</v>
      </c>
    </row>
    <row r="659" spans="1:9" x14ac:dyDescent="0.25">
      <c r="A659">
        <v>2021</v>
      </c>
      <c r="B659" t="s">
        <v>45</v>
      </c>
      <c r="C659" t="s">
        <v>249</v>
      </c>
      <c r="D659" t="s">
        <v>711</v>
      </c>
      <c r="E659" s="15">
        <v>30640000</v>
      </c>
      <c r="F659" s="15">
        <v>25235000</v>
      </c>
      <c r="G659" s="15">
        <v>0</v>
      </c>
      <c r="H659" s="15">
        <v>0</v>
      </c>
      <c r="I659" s="15">
        <v>55875000</v>
      </c>
    </row>
    <row r="660" spans="1:9" x14ac:dyDescent="0.25">
      <c r="A660">
        <v>2021</v>
      </c>
      <c r="B660" t="s">
        <v>45</v>
      </c>
      <c r="C660" t="s">
        <v>249</v>
      </c>
      <c r="D660" t="s">
        <v>712</v>
      </c>
      <c r="E660" s="15">
        <v>287598000</v>
      </c>
      <c r="F660" s="15">
        <v>85547000</v>
      </c>
      <c r="G660" s="15">
        <v>0</v>
      </c>
      <c r="H660" s="15">
        <v>0</v>
      </c>
      <c r="I660" s="15">
        <v>373145000</v>
      </c>
    </row>
    <row r="661" spans="1:9" x14ac:dyDescent="0.25">
      <c r="A661">
        <v>2021</v>
      </c>
      <c r="B661" t="s">
        <v>45</v>
      </c>
      <c r="C661" t="s">
        <v>250</v>
      </c>
      <c r="D661" t="s">
        <v>403</v>
      </c>
      <c r="E661" s="15">
        <v>460000</v>
      </c>
      <c r="F661" s="15">
        <v>0</v>
      </c>
      <c r="G661" s="15">
        <v>0</v>
      </c>
      <c r="H661" s="15">
        <v>0</v>
      </c>
      <c r="I661" s="15">
        <v>460000</v>
      </c>
    </row>
    <row r="662" spans="1:9" x14ac:dyDescent="0.25">
      <c r="A662">
        <v>2021</v>
      </c>
      <c r="B662" t="s">
        <v>45</v>
      </c>
      <c r="C662" t="s">
        <v>250</v>
      </c>
      <c r="D662" t="s">
        <v>713</v>
      </c>
      <c r="E662" s="15">
        <v>13266000</v>
      </c>
      <c r="F662" s="15">
        <v>2551000</v>
      </c>
      <c r="G662" s="15">
        <v>0</v>
      </c>
      <c r="H662" s="15">
        <v>0</v>
      </c>
      <c r="I662" s="15">
        <v>15817000</v>
      </c>
    </row>
    <row r="663" spans="1:9" x14ac:dyDescent="0.25">
      <c r="A663">
        <v>2021</v>
      </c>
      <c r="B663" t="s">
        <v>45</v>
      </c>
      <c r="C663" t="s">
        <v>251</v>
      </c>
      <c r="D663" t="s">
        <v>403</v>
      </c>
      <c r="E663" s="15">
        <v>1000</v>
      </c>
      <c r="F663" s="15">
        <v>0</v>
      </c>
      <c r="G663" s="15">
        <v>0</v>
      </c>
      <c r="H663" s="15">
        <v>0</v>
      </c>
      <c r="I663" s="15">
        <v>1000</v>
      </c>
    </row>
    <row r="664" spans="1:9" x14ac:dyDescent="0.25">
      <c r="A664">
        <v>2021</v>
      </c>
      <c r="B664" t="s">
        <v>45</v>
      </c>
      <c r="C664" t="s">
        <v>251</v>
      </c>
      <c r="D664" t="s">
        <v>714</v>
      </c>
      <c r="E664" s="15">
        <v>5000</v>
      </c>
      <c r="F664" s="15">
        <v>0</v>
      </c>
      <c r="G664" s="15">
        <v>0</v>
      </c>
      <c r="H664" s="15">
        <v>0</v>
      </c>
      <c r="I664" s="15">
        <v>5000</v>
      </c>
    </row>
    <row r="665" spans="1:9" x14ac:dyDescent="0.25">
      <c r="A665">
        <v>2021</v>
      </c>
      <c r="B665" t="s">
        <v>45</v>
      </c>
      <c r="C665" t="s">
        <v>252</v>
      </c>
      <c r="D665" t="s">
        <v>403</v>
      </c>
      <c r="E665" s="15">
        <v>14323000</v>
      </c>
      <c r="F665" s="15">
        <v>12835000</v>
      </c>
      <c r="G665" s="15">
        <v>0</v>
      </c>
      <c r="H665" s="15">
        <v>0</v>
      </c>
      <c r="I665" s="15">
        <v>27158000</v>
      </c>
    </row>
    <row r="666" spans="1:9" x14ac:dyDescent="0.25">
      <c r="A666">
        <v>2021</v>
      </c>
      <c r="B666" t="s">
        <v>45</v>
      </c>
      <c r="C666" t="s">
        <v>252</v>
      </c>
      <c r="D666" t="s">
        <v>715</v>
      </c>
      <c r="E666" s="15">
        <v>32198000</v>
      </c>
      <c r="F666" s="15">
        <v>4833000</v>
      </c>
      <c r="G666" s="15">
        <v>0</v>
      </c>
      <c r="H666" s="15">
        <v>2745000</v>
      </c>
      <c r="I666" s="15">
        <v>39776000</v>
      </c>
    </row>
    <row r="667" spans="1:9" x14ac:dyDescent="0.25">
      <c r="A667">
        <v>2021</v>
      </c>
      <c r="B667" t="s">
        <v>45</v>
      </c>
      <c r="C667" t="s">
        <v>253</v>
      </c>
      <c r="D667" t="s">
        <v>403</v>
      </c>
      <c r="E667" s="15">
        <v>31830000</v>
      </c>
      <c r="F667" s="15">
        <v>14822000</v>
      </c>
      <c r="G667" s="15">
        <v>0</v>
      </c>
      <c r="H667" s="15">
        <v>1236000</v>
      </c>
      <c r="I667" s="15">
        <v>47888000</v>
      </c>
    </row>
    <row r="668" spans="1:9" x14ac:dyDescent="0.25">
      <c r="A668">
        <v>2021</v>
      </c>
      <c r="B668" t="s">
        <v>45</v>
      </c>
      <c r="C668" t="s">
        <v>253</v>
      </c>
      <c r="D668" t="s">
        <v>716</v>
      </c>
      <c r="E668" s="15">
        <v>34284000</v>
      </c>
      <c r="F668" s="15">
        <v>0</v>
      </c>
      <c r="G668" s="15">
        <v>0</v>
      </c>
      <c r="H668" s="15">
        <v>0</v>
      </c>
      <c r="I668" s="15">
        <v>34284000</v>
      </c>
    </row>
    <row r="669" spans="1:9" x14ac:dyDescent="0.25">
      <c r="A669">
        <v>2021</v>
      </c>
      <c r="B669" t="s">
        <v>45</v>
      </c>
      <c r="C669" t="s">
        <v>717</v>
      </c>
      <c r="D669" t="s">
        <v>403</v>
      </c>
      <c r="E669" s="15" t="s">
        <v>423</v>
      </c>
      <c r="F669" s="15" t="s">
        <v>423</v>
      </c>
      <c r="G669" s="15" t="s">
        <v>423</v>
      </c>
      <c r="H669" s="15" t="s">
        <v>423</v>
      </c>
      <c r="I669" s="15" t="s">
        <v>423</v>
      </c>
    </row>
    <row r="670" spans="1:9" x14ac:dyDescent="0.25">
      <c r="A670">
        <v>2021</v>
      </c>
      <c r="B670" t="s">
        <v>45</v>
      </c>
      <c r="C670" t="s">
        <v>717</v>
      </c>
      <c r="D670" t="s">
        <v>404</v>
      </c>
      <c r="E670" s="15" t="s">
        <v>423</v>
      </c>
      <c r="F670" s="15" t="s">
        <v>423</v>
      </c>
      <c r="G670" s="15" t="s">
        <v>423</v>
      </c>
      <c r="H670" s="15" t="s">
        <v>423</v>
      </c>
      <c r="I670" s="15" t="s">
        <v>423</v>
      </c>
    </row>
    <row r="671" spans="1:9" x14ac:dyDescent="0.25">
      <c r="A671">
        <v>2021</v>
      </c>
      <c r="B671" t="s">
        <v>45</v>
      </c>
      <c r="C671" t="s">
        <v>717</v>
      </c>
      <c r="D671" t="s">
        <v>718</v>
      </c>
      <c r="E671" s="15" t="s">
        <v>423</v>
      </c>
      <c r="F671" s="15" t="s">
        <v>423</v>
      </c>
      <c r="G671" s="15" t="s">
        <v>423</v>
      </c>
      <c r="H671" s="15" t="s">
        <v>423</v>
      </c>
      <c r="I671" s="15" t="s">
        <v>423</v>
      </c>
    </row>
    <row r="672" spans="1:9" x14ac:dyDescent="0.25">
      <c r="A672">
        <v>2021</v>
      </c>
      <c r="B672" t="s">
        <v>45</v>
      </c>
      <c r="C672" t="s">
        <v>717</v>
      </c>
      <c r="D672" t="s">
        <v>719</v>
      </c>
      <c r="E672" s="15" t="s">
        <v>423</v>
      </c>
      <c r="F672" s="15" t="s">
        <v>423</v>
      </c>
      <c r="G672" s="15" t="s">
        <v>423</v>
      </c>
      <c r="H672" s="15" t="s">
        <v>423</v>
      </c>
      <c r="I672" s="15" t="s">
        <v>423</v>
      </c>
    </row>
    <row r="673" spans="1:9" x14ac:dyDescent="0.25">
      <c r="A673">
        <v>2020</v>
      </c>
      <c r="B673" t="s">
        <v>45</v>
      </c>
      <c r="C673" t="s">
        <v>245</v>
      </c>
      <c r="D673" t="s">
        <v>403</v>
      </c>
      <c r="E673" s="15">
        <v>141926000</v>
      </c>
      <c r="F673" s="15">
        <v>194333000</v>
      </c>
      <c r="G673" s="15">
        <v>0</v>
      </c>
      <c r="H673" s="15">
        <v>0</v>
      </c>
      <c r="I673" s="15">
        <v>336259000</v>
      </c>
    </row>
    <row r="674" spans="1:9" x14ac:dyDescent="0.25">
      <c r="A674">
        <v>2020</v>
      </c>
      <c r="B674" t="s">
        <v>45</v>
      </c>
      <c r="C674" t="s">
        <v>245</v>
      </c>
      <c r="D674" t="s">
        <v>404</v>
      </c>
      <c r="E674" s="15">
        <v>62991000</v>
      </c>
      <c r="F674" s="15">
        <v>57788000</v>
      </c>
      <c r="G674" s="15">
        <v>0</v>
      </c>
      <c r="H674" s="15">
        <v>32375000</v>
      </c>
      <c r="I674" s="15">
        <v>153154000</v>
      </c>
    </row>
    <row r="675" spans="1:9" x14ac:dyDescent="0.25">
      <c r="A675">
        <v>2020</v>
      </c>
      <c r="B675" t="s">
        <v>45</v>
      </c>
      <c r="C675" t="s">
        <v>245</v>
      </c>
      <c r="D675" t="s">
        <v>704</v>
      </c>
      <c r="E675" s="15">
        <v>127000000</v>
      </c>
      <c r="F675" s="15">
        <v>93092000</v>
      </c>
      <c r="G675" s="15">
        <v>0</v>
      </c>
      <c r="H675" s="15">
        <v>0</v>
      </c>
      <c r="I675" s="15">
        <v>220092000</v>
      </c>
    </row>
    <row r="676" spans="1:9" x14ac:dyDescent="0.25">
      <c r="A676">
        <v>2020</v>
      </c>
      <c r="B676" t="s">
        <v>45</v>
      </c>
      <c r="C676" t="s">
        <v>245</v>
      </c>
      <c r="D676" t="s">
        <v>705</v>
      </c>
      <c r="E676" s="15">
        <v>81232000</v>
      </c>
      <c r="F676" s="15">
        <v>45870000</v>
      </c>
      <c r="G676" s="15">
        <v>0</v>
      </c>
      <c r="H676" s="15">
        <v>0</v>
      </c>
      <c r="I676" s="15">
        <v>127102000</v>
      </c>
    </row>
    <row r="677" spans="1:9" x14ac:dyDescent="0.25">
      <c r="A677">
        <v>2020</v>
      </c>
      <c r="B677" t="s">
        <v>45</v>
      </c>
      <c r="C677" t="s">
        <v>246</v>
      </c>
      <c r="D677" t="s">
        <v>403</v>
      </c>
      <c r="E677" s="15">
        <v>317116000</v>
      </c>
      <c r="F677" s="15">
        <v>221196000</v>
      </c>
      <c r="G677" s="15">
        <v>0</v>
      </c>
      <c r="H677" s="15">
        <v>190568000</v>
      </c>
      <c r="I677" s="15">
        <v>728880000</v>
      </c>
    </row>
    <row r="678" spans="1:9" x14ac:dyDescent="0.25">
      <c r="A678">
        <v>2020</v>
      </c>
      <c r="B678" t="s">
        <v>45</v>
      </c>
      <c r="C678" t="s">
        <v>246</v>
      </c>
      <c r="D678" t="s">
        <v>706</v>
      </c>
      <c r="E678" s="15">
        <v>795501000</v>
      </c>
      <c r="F678" s="15">
        <v>417309000</v>
      </c>
      <c r="G678" s="15">
        <v>0</v>
      </c>
      <c r="H678" s="15">
        <v>41550000</v>
      </c>
      <c r="I678" s="15">
        <v>1254360000</v>
      </c>
    </row>
    <row r="679" spans="1:9" x14ac:dyDescent="0.25">
      <c r="A679">
        <v>2020</v>
      </c>
      <c r="B679" t="s">
        <v>45</v>
      </c>
      <c r="C679" t="s">
        <v>246</v>
      </c>
      <c r="D679" t="s">
        <v>707</v>
      </c>
      <c r="E679" s="15">
        <v>268836000</v>
      </c>
      <c r="F679" s="15">
        <v>195689000</v>
      </c>
      <c r="G679" s="15">
        <v>0</v>
      </c>
      <c r="H679" s="15">
        <v>0</v>
      </c>
      <c r="I679" s="15">
        <v>464525000</v>
      </c>
    </row>
    <row r="680" spans="1:9" x14ac:dyDescent="0.25">
      <c r="A680">
        <v>2020</v>
      </c>
      <c r="B680" t="s">
        <v>45</v>
      </c>
      <c r="C680" t="s">
        <v>247</v>
      </c>
      <c r="D680" t="s">
        <v>403</v>
      </c>
      <c r="E680" s="15">
        <v>1228163000</v>
      </c>
      <c r="F680" s="15">
        <v>551876000</v>
      </c>
      <c r="G680" s="15">
        <v>127267000</v>
      </c>
      <c r="H680" s="15">
        <v>369283000</v>
      </c>
      <c r="I680" s="15">
        <v>2276589000</v>
      </c>
    </row>
    <row r="681" spans="1:9" x14ac:dyDescent="0.25">
      <c r="A681">
        <v>2020</v>
      </c>
      <c r="B681" t="s">
        <v>45</v>
      </c>
      <c r="C681" t="s">
        <v>247</v>
      </c>
      <c r="D681" t="s">
        <v>708</v>
      </c>
      <c r="E681" s="15">
        <v>4149476000</v>
      </c>
      <c r="F681" s="15">
        <v>2145930000</v>
      </c>
      <c r="G681" s="15">
        <v>0</v>
      </c>
      <c r="H681" s="15">
        <v>0</v>
      </c>
      <c r="I681" s="15">
        <v>6295406000</v>
      </c>
    </row>
    <row r="682" spans="1:9" x14ac:dyDescent="0.25">
      <c r="A682">
        <v>2020</v>
      </c>
      <c r="B682" t="s">
        <v>45</v>
      </c>
      <c r="C682" t="s">
        <v>248</v>
      </c>
      <c r="D682" t="s">
        <v>403</v>
      </c>
      <c r="E682" s="15">
        <v>73262000</v>
      </c>
      <c r="F682" s="15">
        <v>28214000</v>
      </c>
      <c r="G682" s="15">
        <v>0</v>
      </c>
      <c r="H682" s="15">
        <v>12993000</v>
      </c>
      <c r="I682" s="15">
        <v>114469000</v>
      </c>
    </row>
    <row r="683" spans="1:9" x14ac:dyDescent="0.25">
      <c r="A683">
        <v>2020</v>
      </c>
      <c r="B683" t="s">
        <v>45</v>
      </c>
      <c r="C683" t="s">
        <v>248</v>
      </c>
      <c r="D683" t="s">
        <v>404</v>
      </c>
      <c r="E683" s="15">
        <v>4020000</v>
      </c>
      <c r="F683" s="15">
        <v>5138000</v>
      </c>
      <c r="G683" s="15">
        <v>0</v>
      </c>
      <c r="H683" s="15">
        <v>2750000</v>
      </c>
      <c r="I683" s="15">
        <v>11908000</v>
      </c>
    </row>
    <row r="684" spans="1:9" x14ac:dyDescent="0.25">
      <c r="A684">
        <v>2020</v>
      </c>
      <c r="B684" t="s">
        <v>45</v>
      </c>
      <c r="C684" t="s">
        <v>248</v>
      </c>
      <c r="D684" t="s">
        <v>709</v>
      </c>
      <c r="E684" s="15">
        <v>97708000</v>
      </c>
      <c r="F684" s="15">
        <v>35397000</v>
      </c>
      <c r="G684" s="15">
        <v>0</v>
      </c>
      <c r="H684" s="15">
        <v>0</v>
      </c>
      <c r="I684" s="15">
        <v>133105000</v>
      </c>
    </row>
    <row r="685" spans="1:9" x14ac:dyDescent="0.25">
      <c r="A685">
        <v>2020</v>
      </c>
      <c r="B685" t="s">
        <v>45</v>
      </c>
      <c r="C685" t="s">
        <v>249</v>
      </c>
      <c r="D685" t="s">
        <v>403</v>
      </c>
      <c r="E685" s="15">
        <v>69466000</v>
      </c>
      <c r="F685" s="15">
        <v>122738000</v>
      </c>
      <c r="G685" s="15">
        <v>0</v>
      </c>
      <c r="H685" s="15">
        <v>33098000</v>
      </c>
      <c r="I685" s="15">
        <v>225302000</v>
      </c>
    </row>
    <row r="686" spans="1:9" x14ac:dyDescent="0.25">
      <c r="A686">
        <v>2020</v>
      </c>
      <c r="B686" t="s">
        <v>45</v>
      </c>
      <c r="C686" t="s">
        <v>249</v>
      </c>
      <c r="D686" t="s">
        <v>404</v>
      </c>
      <c r="E686" s="15">
        <v>50080000</v>
      </c>
      <c r="F686" s="15">
        <v>169066000</v>
      </c>
      <c r="G686" s="15">
        <v>0</v>
      </c>
      <c r="H686" s="15">
        <v>15544000</v>
      </c>
      <c r="I686" s="15">
        <v>234690000</v>
      </c>
    </row>
    <row r="687" spans="1:9" x14ac:dyDescent="0.25">
      <c r="A687">
        <v>2020</v>
      </c>
      <c r="B687" t="s">
        <v>45</v>
      </c>
      <c r="C687" t="s">
        <v>249</v>
      </c>
      <c r="D687" t="s">
        <v>710</v>
      </c>
      <c r="E687" s="15">
        <v>32328000</v>
      </c>
      <c r="F687" s="15">
        <v>2034354000</v>
      </c>
      <c r="G687" s="15">
        <v>712000000</v>
      </c>
      <c r="H687" s="15">
        <v>1070015000</v>
      </c>
      <c r="I687" s="15">
        <v>3848697000</v>
      </c>
    </row>
    <row r="688" spans="1:9" x14ac:dyDescent="0.25">
      <c r="A688">
        <v>2020</v>
      </c>
      <c r="B688" t="s">
        <v>45</v>
      </c>
      <c r="C688" t="s">
        <v>249</v>
      </c>
      <c r="D688" t="s">
        <v>711</v>
      </c>
      <c r="E688" s="15">
        <v>29127000</v>
      </c>
      <c r="F688" s="15">
        <v>35480000</v>
      </c>
      <c r="G688" s="15">
        <v>0</v>
      </c>
      <c r="H688" s="15">
        <v>0</v>
      </c>
      <c r="I688" s="15">
        <v>64607000</v>
      </c>
    </row>
    <row r="689" spans="1:9" x14ac:dyDescent="0.25">
      <c r="A689">
        <v>2020</v>
      </c>
      <c r="B689" t="s">
        <v>45</v>
      </c>
      <c r="C689" t="s">
        <v>249</v>
      </c>
      <c r="D689" t="s">
        <v>712</v>
      </c>
      <c r="E689" s="15">
        <v>291148000</v>
      </c>
      <c r="F689" s="15">
        <v>90500000</v>
      </c>
      <c r="G689" s="15">
        <v>0</v>
      </c>
      <c r="H689" s="15">
        <v>15835000</v>
      </c>
      <c r="I689" s="15">
        <v>397483000</v>
      </c>
    </row>
    <row r="690" spans="1:9" x14ac:dyDescent="0.25">
      <c r="A690">
        <v>2020</v>
      </c>
      <c r="B690" t="s">
        <v>45</v>
      </c>
      <c r="C690" t="s">
        <v>250</v>
      </c>
      <c r="D690" t="s">
        <v>403</v>
      </c>
      <c r="E690" s="15">
        <v>38000</v>
      </c>
      <c r="F690" s="15">
        <v>0</v>
      </c>
      <c r="G690" s="15">
        <v>0</v>
      </c>
      <c r="H690" s="15">
        <v>0</v>
      </c>
      <c r="I690" s="15">
        <v>38000</v>
      </c>
    </row>
    <row r="691" spans="1:9" x14ac:dyDescent="0.25">
      <c r="A691">
        <v>2020</v>
      </c>
      <c r="B691" t="s">
        <v>45</v>
      </c>
      <c r="C691" t="s">
        <v>250</v>
      </c>
      <c r="D691" t="s">
        <v>713</v>
      </c>
      <c r="E691" s="15">
        <v>14828000</v>
      </c>
      <c r="F691" s="15">
        <v>2710000</v>
      </c>
      <c r="G691" s="15">
        <v>0</v>
      </c>
      <c r="H691" s="15">
        <v>585000</v>
      </c>
      <c r="I691" s="15">
        <v>18123000</v>
      </c>
    </row>
    <row r="692" spans="1:9" x14ac:dyDescent="0.25">
      <c r="A692">
        <v>2020</v>
      </c>
      <c r="B692" t="s">
        <v>45</v>
      </c>
      <c r="C692" t="s">
        <v>251</v>
      </c>
      <c r="D692" t="s">
        <v>403</v>
      </c>
      <c r="E692" s="15">
        <v>1000</v>
      </c>
      <c r="F692" s="15">
        <v>0</v>
      </c>
      <c r="G692" s="15">
        <v>0</v>
      </c>
      <c r="H692" s="15">
        <v>0</v>
      </c>
      <c r="I692" s="15">
        <v>1000</v>
      </c>
    </row>
    <row r="693" spans="1:9" x14ac:dyDescent="0.25">
      <c r="A693">
        <v>2020</v>
      </c>
      <c r="B693" t="s">
        <v>45</v>
      </c>
      <c r="C693" t="s">
        <v>251</v>
      </c>
      <c r="D693" t="s">
        <v>714</v>
      </c>
      <c r="E693" s="15">
        <v>5000</v>
      </c>
      <c r="F693" s="15">
        <v>0</v>
      </c>
      <c r="G693" s="15">
        <v>0</v>
      </c>
      <c r="H693" s="15">
        <v>1500000000</v>
      </c>
      <c r="I693" s="15">
        <v>1500005000</v>
      </c>
    </row>
    <row r="694" spans="1:9" x14ac:dyDescent="0.25">
      <c r="A694">
        <v>2020</v>
      </c>
      <c r="B694" t="s">
        <v>45</v>
      </c>
      <c r="C694" t="s">
        <v>252</v>
      </c>
      <c r="D694" t="s">
        <v>403</v>
      </c>
      <c r="E694" s="15">
        <v>15231000</v>
      </c>
      <c r="F694" s="15">
        <v>12757000</v>
      </c>
      <c r="G694" s="15">
        <v>0</v>
      </c>
      <c r="H694" s="15">
        <v>0</v>
      </c>
      <c r="I694" s="15">
        <v>27988000</v>
      </c>
    </row>
    <row r="695" spans="1:9" x14ac:dyDescent="0.25">
      <c r="A695">
        <v>2020</v>
      </c>
      <c r="B695" t="s">
        <v>45</v>
      </c>
      <c r="C695" t="s">
        <v>252</v>
      </c>
      <c r="D695" t="s">
        <v>715</v>
      </c>
      <c r="E695" s="15">
        <v>28595000</v>
      </c>
      <c r="F695" s="15">
        <v>4709000</v>
      </c>
      <c r="G695" s="15">
        <v>0</v>
      </c>
      <c r="H695" s="15">
        <v>965000</v>
      </c>
      <c r="I695" s="15">
        <v>34269000</v>
      </c>
    </row>
    <row r="696" spans="1:9" x14ac:dyDescent="0.25">
      <c r="A696">
        <v>2020</v>
      </c>
      <c r="B696" t="s">
        <v>45</v>
      </c>
      <c r="C696" t="s">
        <v>253</v>
      </c>
      <c r="D696" t="s">
        <v>403</v>
      </c>
      <c r="E696" s="15">
        <v>31830000</v>
      </c>
      <c r="F696" s="15">
        <v>14296000</v>
      </c>
      <c r="G696" s="15">
        <v>0</v>
      </c>
      <c r="H696" s="15">
        <v>1130000</v>
      </c>
      <c r="I696" s="15">
        <v>47256000</v>
      </c>
    </row>
    <row r="697" spans="1:9" x14ac:dyDescent="0.25">
      <c r="A697">
        <v>2020</v>
      </c>
      <c r="B697" t="s">
        <v>45</v>
      </c>
      <c r="C697" t="s">
        <v>253</v>
      </c>
      <c r="D697" t="s">
        <v>716</v>
      </c>
      <c r="E697" s="15">
        <v>34284000</v>
      </c>
      <c r="F697" s="15">
        <v>0</v>
      </c>
      <c r="G697" s="15">
        <v>0</v>
      </c>
      <c r="H697" s="15">
        <v>0</v>
      </c>
      <c r="I697" s="15">
        <v>34284000</v>
      </c>
    </row>
    <row r="698" spans="1:9" x14ac:dyDescent="0.25">
      <c r="A698">
        <v>2020</v>
      </c>
      <c r="B698" t="s">
        <v>45</v>
      </c>
      <c r="C698" t="s">
        <v>717</v>
      </c>
      <c r="D698" t="s">
        <v>403</v>
      </c>
      <c r="E698" s="15" t="s">
        <v>423</v>
      </c>
      <c r="F698" s="15" t="s">
        <v>423</v>
      </c>
      <c r="G698" s="15" t="s">
        <v>423</v>
      </c>
      <c r="H698" s="15" t="s">
        <v>423</v>
      </c>
      <c r="I698" s="15" t="s">
        <v>423</v>
      </c>
    </row>
    <row r="699" spans="1:9" x14ac:dyDescent="0.25">
      <c r="A699">
        <v>2020</v>
      </c>
      <c r="B699" t="s">
        <v>45</v>
      </c>
      <c r="C699" t="s">
        <v>717</v>
      </c>
      <c r="D699" t="s">
        <v>404</v>
      </c>
      <c r="E699" s="15" t="s">
        <v>423</v>
      </c>
      <c r="F699" s="15" t="s">
        <v>423</v>
      </c>
      <c r="G699" s="15" t="s">
        <v>423</v>
      </c>
      <c r="H699" s="15" t="s">
        <v>423</v>
      </c>
      <c r="I699" s="15" t="s">
        <v>423</v>
      </c>
    </row>
    <row r="700" spans="1:9" x14ac:dyDescent="0.25">
      <c r="A700">
        <v>2020</v>
      </c>
      <c r="B700" t="s">
        <v>45</v>
      </c>
      <c r="C700" t="s">
        <v>717</v>
      </c>
      <c r="D700" t="s">
        <v>718</v>
      </c>
      <c r="E700" s="15" t="s">
        <v>423</v>
      </c>
      <c r="F700" s="15" t="s">
        <v>423</v>
      </c>
      <c r="G700" s="15" t="s">
        <v>423</v>
      </c>
      <c r="H700" s="15" t="s">
        <v>423</v>
      </c>
      <c r="I700" s="15" t="s">
        <v>423</v>
      </c>
    </row>
    <row r="701" spans="1:9" x14ac:dyDescent="0.25">
      <c r="A701">
        <v>2020</v>
      </c>
      <c r="B701" t="s">
        <v>45</v>
      </c>
      <c r="C701" t="s">
        <v>717</v>
      </c>
      <c r="D701" t="s">
        <v>719</v>
      </c>
      <c r="E701" s="15" t="s">
        <v>423</v>
      </c>
      <c r="F701" s="15" t="s">
        <v>423</v>
      </c>
      <c r="G701" s="15" t="s">
        <v>423</v>
      </c>
      <c r="H701" s="15" t="s">
        <v>423</v>
      </c>
      <c r="I701" s="15" t="s">
        <v>423</v>
      </c>
    </row>
    <row r="702" spans="1:9" x14ac:dyDescent="0.25">
      <c r="A702">
        <v>2019</v>
      </c>
      <c r="B702" t="s">
        <v>45</v>
      </c>
      <c r="C702" t="s">
        <v>245</v>
      </c>
      <c r="D702" t="s">
        <v>403</v>
      </c>
      <c r="E702" s="15">
        <v>117022000</v>
      </c>
      <c r="F702" s="15">
        <v>177750000</v>
      </c>
      <c r="G702" s="15">
        <v>0</v>
      </c>
      <c r="H702" s="15">
        <v>0</v>
      </c>
      <c r="I702" s="15">
        <v>294772000</v>
      </c>
    </row>
    <row r="703" spans="1:9" x14ac:dyDescent="0.25">
      <c r="A703">
        <v>2019</v>
      </c>
      <c r="B703" t="s">
        <v>45</v>
      </c>
      <c r="C703" t="s">
        <v>245</v>
      </c>
      <c r="D703" t="s">
        <v>404</v>
      </c>
      <c r="E703" s="15">
        <v>61897000</v>
      </c>
      <c r="F703" s="15">
        <v>71736000</v>
      </c>
      <c r="G703" s="15">
        <v>0</v>
      </c>
      <c r="H703" s="15">
        <v>42515000</v>
      </c>
      <c r="I703" s="15">
        <v>176148000</v>
      </c>
    </row>
    <row r="704" spans="1:9" x14ac:dyDescent="0.25">
      <c r="A704">
        <v>2019</v>
      </c>
      <c r="B704" t="s">
        <v>45</v>
      </c>
      <c r="C704" t="s">
        <v>245</v>
      </c>
      <c r="D704" t="s">
        <v>704</v>
      </c>
      <c r="E704" s="15">
        <v>126395000</v>
      </c>
      <c r="F704" s="15">
        <v>134049000</v>
      </c>
      <c r="G704" s="15">
        <v>0</v>
      </c>
      <c r="H704" s="15">
        <v>88000</v>
      </c>
      <c r="I704" s="15">
        <v>260532000</v>
      </c>
    </row>
    <row r="705" spans="1:9" x14ac:dyDescent="0.25">
      <c r="A705">
        <v>2019</v>
      </c>
      <c r="B705" t="s">
        <v>45</v>
      </c>
      <c r="C705" t="s">
        <v>245</v>
      </c>
      <c r="D705" t="s">
        <v>705</v>
      </c>
      <c r="E705" s="15">
        <v>76796000</v>
      </c>
      <c r="F705" s="15">
        <v>35091000</v>
      </c>
      <c r="G705" s="15">
        <v>0</v>
      </c>
      <c r="H705" s="15">
        <v>0</v>
      </c>
      <c r="I705" s="15">
        <v>111887000</v>
      </c>
    </row>
    <row r="706" spans="1:9" x14ac:dyDescent="0.25">
      <c r="A706">
        <v>2019</v>
      </c>
      <c r="B706" t="s">
        <v>45</v>
      </c>
      <c r="C706" t="s">
        <v>246</v>
      </c>
      <c r="D706" t="s">
        <v>403</v>
      </c>
      <c r="E706" s="15">
        <v>365191000</v>
      </c>
      <c r="F706" s="15">
        <v>230002000</v>
      </c>
      <c r="G706" s="15">
        <v>0</v>
      </c>
      <c r="H706" s="15">
        <v>0</v>
      </c>
      <c r="I706" s="15">
        <v>595193000</v>
      </c>
    </row>
    <row r="707" spans="1:9" x14ac:dyDescent="0.25">
      <c r="A707">
        <v>2019</v>
      </c>
      <c r="B707" t="s">
        <v>45</v>
      </c>
      <c r="C707" t="s">
        <v>246</v>
      </c>
      <c r="D707" t="s">
        <v>706</v>
      </c>
      <c r="E707" s="15">
        <v>755492000</v>
      </c>
      <c r="F707" s="15">
        <v>450151000</v>
      </c>
      <c r="G707" s="15">
        <v>0</v>
      </c>
      <c r="H707" s="15">
        <v>356870000</v>
      </c>
      <c r="I707" s="15">
        <v>1562513000</v>
      </c>
    </row>
    <row r="708" spans="1:9" x14ac:dyDescent="0.25">
      <c r="A708">
        <v>2019</v>
      </c>
      <c r="B708" t="s">
        <v>45</v>
      </c>
      <c r="C708" t="s">
        <v>246</v>
      </c>
      <c r="D708" t="s">
        <v>707</v>
      </c>
      <c r="E708" s="15">
        <v>255267000</v>
      </c>
      <c r="F708" s="15">
        <v>203799000</v>
      </c>
      <c r="G708" s="15">
        <v>0</v>
      </c>
      <c r="H708" s="15">
        <v>0</v>
      </c>
      <c r="I708" s="15">
        <v>459066000</v>
      </c>
    </row>
    <row r="709" spans="1:9" x14ac:dyDescent="0.25">
      <c r="A709">
        <v>2019</v>
      </c>
      <c r="B709" t="s">
        <v>45</v>
      </c>
      <c r="C709" t="s">
        <v>247</v>
      </c>
      <c r="D709" t="s">
        <v>403</v>
      </c>
      <c r="E709" s="15">
        <v>1059503000</v>
      </c>
      <c r="F709" s="15">
        <v>1077064000</v>
      </c>
      <c r="G709" s="15">
        <v>137351000</v>
      </c>
      <c r="H709" s="15">
        <v>421853000</v>
      </c>
      <c r="I709" s="15">
        <v>2695771000</v>
      </c>
    </row>
    <row r="710" spans="1:9" x14ac:dyDescent="0.25">
      <c r="A710">
        <v>2019</v>
      </c>
      <c r="B710" t="s">
        <v>45</v>
      </c>
      <c r="C710" t="s">
        <v>247</v>
      </c>
      <c r="D710" t="s">
        <v>708</v>
      </c>
      <c r="E710" s="15">
        <v>3871058000</v>
      </c>
      <c r="F710" s="15">
        <v>1698587000</v>
      </c>
      <c r="G710" s="15">
        <v>0</v>
      </c>
      <c r="H710" s="15">
        <v>56272000</v>
      </c>
      <c r="I710" s="15">
        <v>5625917000</v>
      </c>
    </row>
    <row r="711" spans="1:9" x14ac:dyDescent="0.25">
      <c r="A711">
        <v>2019</v>
      </c>
      <c r="B711" t="s">
        <v>45</v>
      </c>
      <c r="C711" t="s">
        <v>248</v>
      </c>
      <c r="D711" t="s">
        <v>403</v>
      </c>
      <c r="E711" s="15">
        <v>72103000</v>
      </c>
      <c r="F711" s="15">
        <v>29132000</v>
      </c>
      <c r="G711" s="15">
        <v>0</v>
      </c>
      <c r="H711" s="15">
        <v>21749000</v>
      </c>
      <c r="I711" s="15">
        <v>122984000</v>
      </c>
    </row>
    <row r="712" spans="1:9" x14ac:dyDescent="0.25">
      <c r="A712">
        <v>2019</v>
      </c>
      <c r="B712" t="s">
        <v>45</v>
      </c>
      <c r="C712" t="s">
        <v>248</v>
      </c>
      <c r="D712" t="s">
        <v>404</v>
      </c>
      <c r="E712" s="15">
        <v>4993000</v>
      </c>
      <c r="F712" s="15">
        <v>2117000</v>
      </c>
      <c r="G712" s="15">
        <v>0</v>
      </c>
      <c r="H712" s="15">
        <v>0</v>
      </c>
      <c r="I712" s="15">
        <v>7110000</v>
      </c>
    </row>
    <row r="713" spans="1:9" x14ac:dyDescent="0.25">
      <c r="A713">
        <v>2019</v>
      </c>
      <c r="B713" t="s">
        <v>45</v>
      </c>
      <c r="C713" t="s">
        <v>248</v>
      </c>
      <c r="D713" t="s">
        <v>709</v>
      </c>
      <c r="E713" s="15">
        <v>100956000</v>
      </c>
      <c r="F713" s="15">
        <v>37980000</v>
      </c>
      <c r="G713" s="15">
        <v>0</v>
      </c>
      <c r="H713" s="15">
        <v>0</v>
      </c>
      <c r="I713" s="15">
        <v>138936000</v>
      </c>
    </row>
    <row r="714" spans="1:9" x14ac:dyDescent="0.25">
      <c r="A714">
        <v>2019</v>
      </c>
      <c r="B714" t="s">
        <v>45</v>
      </c>
      <c r="C714" t="s">
        <v>249</v>
      </c>
      <c r="D714" t="s">
        <v>403</v>
      </c>
      <c r="E714" s="15">
        <v>102518000</v>
      </c>
      <c r="F714" s="15">
        <v>126766000</v>
      </c>
      <c r="G714" s="15">
        <v>0</v>
      </c>
      <c r="H714" s="15">
        <v>14798000</v>
      </c>
      <c r="I714" s="15">
        <v>244082000</v>
      </c>
    </row>
    <row r="715" spans="1:9" x14ac:dyDescent="0.25">
      <c r="A715">
        <v>2019</v>
      </c>
      <c r="B715" t="s">
        <v>45</v>
      </c>
      <c r="C715" t="s">
        <v>249</v>
      </c>
      <c r="D715" t="s">
        <v>404</v>
      </c>
      <c r="E715" s="15">
        <v>47634000</v>
      </c>
      <c r="F715" s="15">
        <v>130855000</v>
      </c>
      <c r="G715" s="15">
        <v>0</v>
      </c>
      <c r="H715" s="15">
        <v>58438000</v>
      </c>
      <c r="I715" s="15">
        <v>236927000</v>
      </c>
    </row>
    <row r="716" spans="1:9" x14ac:dyDescent="0.25">
      <c r="A716">
        <v>2019</v>
      </c>
      <c r="B716" t="s">
        <v>45</v>
      </c>
      <c r="C716" t="s">
        <v>249</v>
      </c>
      <c r="D716" t="s">
        <v>710</v>
      </c>
      <c r="E716" s="15">
        <v>34760000</v>
      </c>
      <c r="F716" s="15">
        <v>2033472000</v>
      </c>
      <c r="G716" s="15">
        <v>712000000</v>
      </c>
      <c r="H716" s="15">
        <v>2329075000</v>
      </c>
      <c r="I716" s="15">
        <v>5109307000</v>
      </c>
    </row>
    <row r="717" spans="1:9" x14ac:dyDescent="0.25">
      <c r="A717">
        <v>2019</v>
      </c>
      <c r="B717" t="s">
        <v>45</v>
      </c>
      <c r="C717" t="s">
        <v>249</v>
      </c>
      <c r="D717" t="s">
        <v>711</v>
      </c>
      <c r="E717" s="15">
        <v>29020000</v>
      </c>
      <c r="F717" s="15">
        <v>22894000</v>
      </c>
      <c r="G717" s="15">
        <v>0</v>
      </c>
      <c r="H717" s="15">
        <v>0</v>
      </c>
      <c r="I717" s="15">
        <v>51914000</v>
      </c>
    </row>
    <row r="718" spans="1:9" x14ac:dyDescent="0.25">
      <c r="A718">
        <v>2019</v>
      </c>
      <c r="B718" t="s">
        <v>45</v>
      </c>
      <c r="C718" t="s">
        <v>249</v>
      </c>
      <c r="D718" t="s">
        <v>712</v>
      </c>
      <c r="E718" s="15">
        <v>301502000</v>
      </c>
      <c r="F718" s="15">
        <v>101731000</v>
      </c>
      <c r="G718" s="15">
        <v>0</v>
      </c>
      <c r="H718" s="15">
        <v>3206000</v>
      </c>
      <c r="I718" s="15">
        <v>406439000</v>
      </c>
    </row>
    <row r="719" spans="1:9" x14ac:dyDescent="0.25">
      <c r="A719">
        <v>2019</v>
      </c>
      <c r="B719" t="s">
        <v>45</v>
      </c>
      <c r="C719" t="s">
        <v>250</v>
      </c>
      <c r="D719" t="s">
        <v>403</v>
      </c>
      <c r="E719" s="15" t="s">
        <v>423</v>
      </c>
      <c r="F719" s="15" t="s">
        <v>423</v>
      </c>
      <c r="G719" s="15" t="s">
        <v>423</v>
      </c>
      <c r="H719" s="15" t="s">
        <v>423</v>
      </c>
      <c r="I719" s="15" t="s">
        <v>423</v>
      </c>
    </row>
    <row r="720" spans="1:9" x14ac:dyDescent="0.25">
      <c r="A720">
        <v>2019</v>
      </c>
      <c r="B720" t="s">
        <v>45</v>
      </c>
      <c r="C720" t="s">
        <v>250</v>
      </c>
      <c r="D720" t="s">
        <v>713</v>
      </c>
      <c r="E720" s="15">
        <v>15937000</v>
      </c>
      <c r="F720" s="15">
        <v>2978000</v>
      </c>
      <c r="G720" s="15">
        <v>0</v>
      </c>
      <c r="H720" s="15">
        <v>1745000</v>
      </c>
      <c r="I720" s="15">
        <v>20660000</v>
      </c>
    </row>
    <row r="721" spans="1:9" x14ac:dyDescent="0.25">
      <c r="A721">
        <v>2019</v>
      </c>
      <c r="B721" t="s">
        <v>45</v>
      </c>
      <c r="C721" t="s">
        <v>251</v>
      </c>
      <c r="D721" t="s">
        <v>403</v>
      </c>
      <c r="E721" s="15">
        <v>1000</v>
      </c>
      <c r="F721" s="15">
        <v>0</v>
      </c>
      <c r="G721" s="15">
        <v>0</v>
      </c>
      <c r="H721" s="15">
        <v>0</v>
      </c>
      <c r="I721" s="15">
        <v>1000</v>
      </c>
    </row>
    <row r="722" spans="1:9" x14ac:dyDescent="0.25">
      <c r="A722">
        <v>2019</v>
      </c>
      <c r="B722" t="s">
        <v>45</v>
      </c>
      <c r="C722" t="s">
        <v>251</v>
      </c>
      <c r="D722" t="s">
        <v>714</v>
      </c>
      <c r="E722" s="15">
        <v>5000</v>
      </c>
      <c r="F722" s="15">
        <v>0</v>
      </c>
      <c r="G722" s="15">
        <v>0</v>
      </c>
      <c r="H722" s="15">
        <v>0</v>
      </c>
      <c r="I722" s="15">
        <v>5000</v>
      </c>
    </row>
    <row r="723" spans="1:9" x14ac:dyDescent="0.25">
      <c r="A723">
        <v>2019</v>
      </c>
      <c r="B723" t="s">
        <v>45</v>
      </c>
      <c r="C723" t="s">
        <v>252</v>
      </c>
      <c r="D723" t="s">
        <v>403</v>
      </c>
      <c r="E723" s="15">
        <v>14810000</v>
      </c>
      <c r="F723" s="15">
        <v>12681000</v>
      </c>
      <c r="G723" s="15">
        <v>0</v>
      </c>
      <c r="H723" s="15">
        <v>0</v>
      </c>
      <c r="I723" s="15">
        <v>27491000</v>
      </c>
    </row>
    <row r="724" spans="1:9" x14ac:dyDescent="0.25">
      <c r="A724">
        <v>2019</v>
      </c>
      <c r="B724" t="s">
        <v>45</v>
      </c>
      <c r="C724" t="s">
        <v>252</v>
      </c>
      <c r="D724" t="s">
        <v>715</v>
      </c>
      <c r="E724" s="15">
        <v>33006000</v>
      </c>
      <c r="F724" s="15">
        <v>4663000</v>
      </c>
      <c r="G724" s="15">
        <v>0</v>
      </c>
      <c r="H724" s="15">
        <v>955000</v>
      </c>
      <c r="I724" s="15">
        <v>38624000</v>
      </c>
    </row>
    <row r="725" spans="1:9" x14ac:dyDescent="0.25">
      <c r="A725">
        <v>2019</v>
      </c>
      <c r="B725" t="s">
        <v>45</v>
      </c>
      <c r="C725" t="s">
        <v>253</v>
      </c>
      <c r="D725" t="s">
        <v>403</v>
      </c>
      <c r="E725" s="15">
        <v>31614000</v>
      </c>
      <c r="F725" s="15">
        <v>15051000</v>
      </c>
      <c r="G725" s="15">
        <v>0</v>
      </c>
      <c r="H725" s="15">
        <v>2106000</v>
      </c>
      <c r="I725" s="15">
        <v>48771000</v>
      </c>
    </row>
    <row r="726" spans="1:9" x14ac:dyDescent="0.25">
      <c r="A726">
        <v>2019</v>
      </c>
      <c r="B726" t="s">
        <v>45</v>
      </c>
      <c r="C726" t="s">
        <v>253</v>
      </c>
      <c r="D726" t="s">
        <v>716</v>
      </c>
      <c r="E726" s="15">
        <v>34284000</v>
      </c>
      <c r="F726" s="15">
        <v>0</v>
      </c>
      <c r="G726" s="15">
        <v>0</v>
      </c>
      <c r="H726" s="15">
        <v>0</v>
      </c>
      <c r="I726" s="15">
        <v>34284000</v>
      </c>
    </row>
    <row r="727" spans="1:9" x14ac:dyDescent="0.25">
      <c r="A727">
        <v>2019</v>
      </c>
      <c r="B727" t="s">
        <v>45</v>
      </c>
      <c r="C727" t="s">
        <v>717</v>
      </c>
      <c r="D727" t="s">
        <v>403</v>
      </c>
      <c r="E727" s="15">
        <v>142985000</v>
      </c>
      <c r="F727" s="15">
        <v>192738000</v>
      </c>
      <c r="G727" s="15">
        <v>0</v>
      </c>
      <c r="H727" s="15">
        <v>0</v>
      </c>
      <c r="I727" s="15">
        <v>335723000</v>
      </c>
    </row>
    <row r="728" spans="1:9" x14ac:dyDescent="0.25">
      <c r="A728">
        <v>2019</v>
      </c>
      <c r="B728" t="s">
        <v>45</v>
      </c>
      <c r="C728" t="s">
        <v>717</v>
      </c>
      <c r="D728" t="s">
        <v>404</v>
      </c>
      <c r="E728" s="15">
        <v>14437000</v>
      </c>
      <c r="F728" s="15">
        <v>19767000</v>
      </c>
      <c r="G728" s="15">
        <v>0</v>
      </c>
      <c r="H728" s="15">
        <v>0</v>
      </c>
      <c r="I728" s="15">
        <v>34204000</v>
      </c>
    </row>
    <row r="729" spans="1:9" x14ac:dyDescent="0.25">
      <c r="A729">
        <v>2019</v>
      </c>
      <c r="B729" t="s">
        <v>45</v>
      </c>
      <c r="C729" t="s">
        <v>717</v>
      </c>
      <c r="D729" t="s">
        <v>718</v>
      </c>
      <c r="E729" s="15">
        <v>0</v>
      </c>
      <c r="F729" s="15">
        <v>24482000</v>
      </c>
      <c r="G729" s="15">
        <v>0</v>
      </c>
      <c r="H729" s="15">
        <v>0</v>
      </c>
      <c r="I729" s="15">
        <v>24482000</v>
      </c>
    </row>
    <row r="730" spans="1:9" x14ac:dyDescent="0.25">
      <c r="A730">
        <v>2019</v>
      </c>
      <c r="B730" t="s">
        <v>45</v>
      </c>
      <c r="C730" t="s">
        <v>717</v>
      </c>
      <c r="D730" t="s">
        <v>719</v>
      </c>
      <c r="E730" s="15">
        <v>202798000</v>
      </c>
      <c r="F730" s="15">
        <v>21220000</v>
      </c>
      <c r="G730" s="15">
        <v>0</v>
      </c>
      <c r="H730" s="15">
        <v>0</v>
      </c>
      <c r="I730" s="15">
        <v>224018000</v>
      </c>
    </row>
    <row r="731" spans="1:9" x14ac:dyDescent="0.25">
      <c r="A731">
        <v>2018</v>
      </c>
      <c r="B731" t="s">
        <v>45</v>
      </c>
      <c r="C731" t="s">
        <v>245</v>
      </c>
      <c r="D731" t="s">
        <v>403</v>
      </c>
      <c r="E731" s="15">
        <v>80952000</v>
      </c>
      <c r="F731" s="15">
        <v>94899000</v>
      </c>
      <c r="G731" s="15">
        <v>0</v>
      </c>
      <c r="H731" s="15">
        <v>0</v>
      </c>
      <c r="I731" s="15">
        <v>175851000</v>
      </c>
    </row>
    <row r="732" spans="1:9" x14ac:dyDescent="0.25">
      <c r="A732">
        <v>2018</v>
      </c>
      <c r="B732" t="s">
        <v>45</v>
      </c>
      <c r="C732" t="s">
        <v>245</v>
      </c>
      <c r="D732" t="s">
        <v>404</v>
      </c>
      <c r="E732" s="15">
        <v>41814000</v>
      </c>
      <c r="F732" s="15">
        <v>30478000</v>
      </c>
      <c r="G732" s="15">
        <v>0</v>
      </c>
      <c r="H732" s="15">
        <v>258760000</v>
      </c>
      <c r="I732" s="15">
        <v>331052000</v>
      </c>
    </row>
    <row r="733" spans="1:9" x14ac:dyDescent="0.25">
      <c r="A733">
        <v>2018</v>
      </c>
      <c r="B733" t="s">
        <v>45</v>
      </c>
      <c r="C733" t="s">
        <v>245</v>
      </c>
      <c r="D733" t="s">
        <v>704</v>
      </c>
      <c r="E733" s="15">
        <v>114077000</v>
      </c>
      <c r="F733" s="15">
        <v>233915000</v>
      </c>
      <c r="G733" s="15">
        <v>0</v>
      </c>
      <c r="H733" s="15">
        <v>1092000</v>
      </c>
      <c r="I733" s="15">
        <v>349084000</v>
      </c>
    </row>
    <row r="734" spans="1:9" x14ac:dyDescent="0.25">
      <c r="A734">
        <v>2018</v>
      </c>
      <c r="B734" t="s">
        <v>45</v>
      </c>
      <c r="C734" t="s">
        <v>245</v>
      </c>
      <c r="D734" t="s">
        <v>705</v>
      </c>
      <c r="E734" s="15">
        <v>64872000</v>
      </c>
      <c r="F734" s="15">
        <v>41332000</v>
      </c>
      <c r="G734" s="15">
        <v>0</v>
      </c>
      <c r="H734" s="15">
        <v>269257000</v>
      </c>
      <c r="I734" s="15">
        <v>375461000</v>
      </c>
    </row>
    <row r="735" spans="1:9" x14ac:dyDescent="0.25">
      <c r="A735">
        <v>2018</v>
      </c>
      <c r="B735" t="s">
        <v>45</v>
      </c>
      <c r="C735" t="s">
        <v>246</v>
      </c>
      <c r="D735" t="s">
        <v>403</v>
      </c>
      <c r="E735" s="15">
        <v>345774000</v>
      </c>
      <c r="F735" s="15">
        <v>230338000</v>
      </c>
      <c r="G735" s="15">
        <v>0</v>
      </c>
      <c r="H735" s="15">
        <v>139275000</v>
      </c>
      <c r="I735" s="15">
        <v>715387000</v>
      </c>
    </row>
    <row r="736" spans="1:9" x14ac:dyDescent="0.25">
      <c r="A736">
        <v>2018</v>
      </c>
      <c r="B736" t="s">
        <v>45</v>
      </c>
      <c r="C736" t="s">
        <v>246</v>
      </c>
      <c r="D736" t="s">
        <v>706</v>
      </c>
      <c r="E736" s="15">
        <v>718522000</v>
      </c>
      <c r="F736" s="15">
        <v>436170000</v>
      </c>
      <c r="G736" s="15">
        <v>0</v>
      </c>
      <c r="H736" s="15">
        <v>81521000</v>
      </c>
      <c r="I736" s="15">
        <v>1236213000</v>
      </c>
    </row>
    <row r="737" spans="1:9" x14ac:dyDescent="0.25">
      <c r="A737">
        <v>2018</v>
      </c>
      <c r="B737" t="s">
        <v>45</v>
      </c>
      <c r="C737" t="s">
        <v>246</v>
      </c>
      <c r="D737" t="s">
        <v>707</v>
      </c>
      <c r="E737" s="15">
        <v>269811000</v>
      </c>
      <c r="F737" s="15">
        <v>216133000</v>
      </c>
      <c r="G737" s="15">
        <v>0</v>
      </c>
      <c r="H737" s="15">
        <v>2161313000</v>
      </c>
      <c r="I737" s="15">
        <v>2647257000</v>
      </c>
    </row>
    <row r="738" spans="1:9" x14ac:dyDescent="0.25">
      <c r="A738">
        <v>2018</v>
      </c>
      <c r="B738" t="s">
        <v>45</v>
      </c>
      <c r="C738" t="s">
        <v>247</v>
      </c>
      <c r="D738" t="s">
        <v>403</v>
      </c>
      <c r="E738" s="15">
        <v>844176000</v>
      </c>
      <c r="F738" s="15">
        <v>653162000</v>
      </c>
      <c r="G738" s="15">
        <v>122197000</v>
      </c>
      <c r="H738" s="15">
        <v>25832000</v>
      </c>
      <c r="I738" s="15">
        <v>1645367000</v>
      </c>
    </row>
    <row r="739" spans="1:9" x14ac:dyDescent="0.25">
      <c r="A739">
        <v>2018</v>
      </c>
      <c r="B739" t="s">
        <v>45</v>
      </c>
      <c r="C739" t="s">
        <v>247</v>
      </c>
      <c r="D739" t="s">
        <v>708</v>
      </c>
      <c r="E739" s="15">
        <v>3548631000</v>
      </c>
      <c r="F739" s="15">
        <v>2704790000</v>
      </c>
      <c r="G739" s="15">
        <v>0</v>
      </c>
      <c r="H739" s="15">
        <v>142416000</v>
      </c>
      <c r="I739" s="15">
        <v>6395837000</v>
      </c>
    </row>
    <row r="740" spans="1:9" x14ac:dyDescent="0.25">
      <c r="A740">
        <v>2018</v>
      </c>
      <c r="B740" t="s">
        <v>45</v>
      </c>
      <c r="C740" t="s">
        <v>248</v>
      </c>
      <c r="D740" t="s">
        <v>403</v>
      </c>
      <c r="E740" s="15">
        <v>78230000</v>
      </c>
      <c r="F740" s="15">
        <v>32778000</v>
      </c>
      <c r="G740" s="15">
        <v>0</v>
      </c>
      <c r="H740" s="15">
        <v>0</v>
      </c>
      <c r="I740" s="15">
        <v>111008000</v>
      </c>
    </row>
    <row r="741" spans="1:9" x14ac:dyDescent="0.25">
      <c r="A741">
        <v>2018</v>
      </c>
      <c r="B741" t="s">
        <v>45</v>
      </c>
      <c r="C741" t="s">
        <v>248</v>
      </c>
      <c r="D741" t="s">
        <v>404</v>
      </c>
      <c r="E741" s="15">
        <v>4065000</v>
      </c>
      <c r="F741" s="15">
        <v>23562000</v>
      </c>
      <c r="G741" s="15">
        <v>0</v>
      </c>
      <c r="H741" s="15">
        <v>0</v>
      </c>
      <c r="I741" s="15">
        <v>27627000</v>
      </c>
    </row>
    <row r="742" spans="1:9" x14ac:dyDescent="0.25">
      <c r="A742">
        <v>2018</v>
      </c>
      <c r="B742" t="s">
        <v>45</v>
      </c>
      <c r="C742" t="s">
        <v>248</v>
      </c>
      <c r="D742" t="s">
        <v>709</v>
      </c>
      <c r="E742" s="15">
        <v>88854000</v>
      </c>
      <c r="F742" s="15">
        <v>43686000</v>
      </c>
      <c r="G742" s="15">
        <v>0</v>
      </c>
      <c r="H742" s="15">
        <v>33950000</v>
      </c>
      <c r="I742" s="15">
        <v>166490000</v>
      </c>
    </row>
    <row r="743" spans="1:9" x14ac:dyDescent="0.25">
      <c r="A743">
        <v>2018</v>
      </c>
      <c r="B743" t="s">
        <v>45</v>
      </c>
      <c r="C743" t="s">
        <v>249</v>
      </c>
      <c r="D743" t="s">
        <v>403</v>
      </c>
      <c r="E743" s="15">
        <v>116155000</v>
      </c>
      <c r="F743" s="15">
        <v>134973000</v>
      </c>
      <c r="G743" s="15">
        <v>0</v>
      </c>
      <c r="H743" s="15">
        <v>13200000</v>
      </c>
      <c r="I743" s="15">
        <v>264328000</v>
      </c>
    </row>
    <row r="744" spans="1:9" x14ac:dyDescent="0.25">
      <c r="A744">
        <v>2018</v>
      </c>
      <c r="B744" t="s">
        <v>45</v>
      </c>
      <c r="C744" t="s">
        <v>249</v>
      </c>
      <c r="D744" t="s">
        <v>404</v>
      </c>
      <c r="E744" s="15">
        <v>38988000</v>
      </c>
      <c r="F744" s="15">
        <v>106631000</v>
      </c>
      <c r="G744" s="15">
        <v>0</v>
      </c>
      <c r="H744" s="15">
        <v>39522000</v>
      </c>
      <c r="I744" s="15">
        <v>185141000</v>
      </c>
    </row>
    <row r="745" spans="1:9" x14ac:dyDescent="0.25">
      <c r="A745">
        <v>2018</v>
      </c>
      <c r="B745" t="s">
        <v>45</v>
      </c>
      <c r="C745" t="s">
        <v>249</v>
      </c>
      <c r="D745" t="s">
        <v>710</v>
      </c>
      <c r="E745" s="15">
        <v>29778000</v>
      </c>
      <c r="F745" s="15">
        <v>37680000</v>
      </c>
      <c r="G745" s="15">
        <v>700000000</v>
      </c>
      <c r="H745" s="15">
        <v>2703085000</v>
      </c>
      <c r="I745" s="15">
        <v>3470543000</v>
      </c>
    </row>
    <row r="746" spans="1:9" x14ac:dyDescent="0.25">
      <c r="A746">
        <v>2018</v>
      </c>
      <c r="B746" t="s">
        <v>45</v>
      </c>
      <c r="C746" t="s">
        <v>249</v>
      </c>
      <c r="D746" t="s">
        <v>711</v>
      </c>
      <c r="E746" s="15">
        <v>25990000</v>
      </c>
      <c r="F746" s="15">
        <v>25658000</v>
      </c>
      <c r="G746" s="15">
        <v>0</v>
      </c>
      <c r="H746" s="15">
        <v>0</v>
      </c>
      <c r="I746" s="15">
        <v>51648000</v>
      </c>
    </row>
    <row r="747" spans="1:9" x14ac:dyDescent="0.25">
      <c r="A747">
        <v>2018</v>
      </c>
      <c r="B747" t="s">
        <v>45</v>
      </c>
      <c r="C747" t="s">
        <v>249</v>
      </c>
      <c r="D747" t="s">
        <v>712</v>
      </c>
      <c r="E747" s="15">
        <v>287143000</v>
      </c>
      <c r="F747" s="15">
        <v>94205000</v>
      </c>
      <c r="G747" s="15">
        <v>0</v>
      </c>
      <c r="H747" s="15">
        <v>5946000</v>
      </c>
      <c r="I747" s="15">
        <v>387294000</v>
      </c>
    </row>
    <row r="748" spans="1:9" x14ac:dyDescent="0.25">
      <c r="A748">
        <v>2018</v>
      </c>
      <c r="B748" t="s">
        <v>45</v>
      </c>
      <c r="C748" t="s">
        <v>250</v>
      </c>
      <c r="D748" t="s">
        <v>403</v>
      </c>
      <c r="E748" s="15" t="s">
        <v>423</v>
      </c>
      <c r="F748" s="15" t="s">
        <v>423</v>
      </c>
      <c r="G748" s="15" t="s">
        <v>423</v>
      </c>
      <c r="H748" s="15" t="s">
        <v>423</v>
      </c>
      <c r="I748" s="15" t="s">
        <v>423</v>
      </c>
    </row>
    <row r="749" spans="1:9" x14ac:dyDescent="0.25">
      <c r="A749">
        <v>2018</v>
      </c>
      <c r="B749" t="s">
        <v>45</v>
      </c>
      <c r="C749" t="s">
        <v>250</v>
      </c>
      <c r="D749" t="s">
        <v>713</v>
      </c>
      <c r="E749" s="15">
        <v>15659000</v>
      </c>
      <c r="F749" s="15">
        <v>2619000</v>
      </c>
      <c r="G749" s="15">
        <v>0</v>
      </c>
      <c r="H749" s="15">
        <v>355000</v>
      </c>
      <c r="I749" s="15">
        <v>18633000</v>
      </c>
    </row>
    <row r="750" spans="1:9" x14ac:dyDescent="0.25">
      <c r="A750">
        <v>2018</v>
      </c>
      <c r="B750" t="s">
        <v>45</v>
      </c>
      <c r="C750" t="s">
        <v>251</v>
      </c>
      <c r="D750" t="s">
        <v>403</v>
      </c>
      <c r="E750" s="15">
        <v>1000</v>
      </c>
      <c r="F750" s="15">
        <v>0</v>
      </c>
      <c r="G750" s="15">
        <v>0</v>
      </c>
      <c r="H750" s="15">
        <v>0</v>
      </c>
      <c r="I750" s="15">
        <v>1000</v>
      </c>
    </row>
    <row r="751" spans="1:9" x14ac:dyDescent="0.25">
      <c r="A751">
        <v>2018</v>
      </c>
      <c r="B751" t="s">
        <v>45</v>
      </c>
      <c r="C751" t="s">
        <v>251</v>
      </c>
      <c r="D751" t="s">
        <v>714</v>
      </c>
      <c r="E751" s="15">
        <v>5000</v>
      </c>
      <c r="F751" s="15">
        <v>0</v>
      </c>
      <c r="G751" s="15">
        <v>0</v>
      </c>
      <c r="H751" s="15">
        <v>0</v>
      </c>
      <c r="I751" s="15">
        <v>5000</v>
      </c>
    </row>
    <row r="752" spans="1:9" x14ac:dyDescent="0.25">
      <c r="A752">
        <v>2018</v>
      </c>
      <c r="B752" t="s">
        <v>45</v>
      </c>
      <c r="C752" t="s">
        <v>252</v>
      </c>
      <c r="D752" t="s">
        <v>403</v>
      </c>
      <c r="E752" s="15">
        <v>13628000</v>
      </c>
      <c r="F752" s="15">
        <v>6071000</v>
      </c>
      <c r="G752" s="15">
        <v>0</v>
      </c>
      <c r="H752" s="15">
        <v>0</v>
      </c>
      <c r="I752" s="15">
        <v>19699000</v>
      </c>
    </row>
    <row r="753" spans="1:9" x14ac:dyDescent="0.25">
      <c r="A753">
        <v>2018</v>
      </c>
      <c r="B753" t="s">
        <v>45</v>
      </c>
      <c r="C753" t="s">
        <v>252</v>
      </c>
      <c r="D753" t="s">
        <v>715</v>
      </c>
      <c r="E753" s="15">
        <v>28557000</v>
      </c>
      <c r="F753" s="15">
        <v>8152000</v>
      </c>
      <c r="G753" s="15">
        <v>0</v>
      </c>
      <c r="H753" s="15">
        <v>1025000</v>
      </c>
      <c r="I753" s="15">
        <v>37734000</v>
      </c>
    </row>
    <row r="754" spans="1:9" x14ac:dyDescent="0.25">
      <c r="A754">
        <v>2018</v>
      </c>
      <c r="B754" t="s">
        <v>45</v>
      </c>
      <c r="C754" t="s">
        <v>253</v>
      </c>
      <c r="D754" t="s">
        <v>403</v>
      </c>
      <c r="E754" s="15">
        <v>28646000</v>
      </c>
      <c r="F754" s="15">
        <v>16142000</v>
      </c>
      <c r="G754" s="15">
        <v>0</v>
      </c>
      <c r="H754" s="15">
        <v>325000</v>
      </c>
      <c r="I754" s="15">
        <v>45113000</v>
      </c>
    </row>
    <row r="755" spans="1:9" x14ac:dyDescent="0.25">
      <c r="A755">
        <v>2018</v>
      </c>
      <c r="B755" t="s">
        <v>45</v>
      </c>
      <c r="C755" t="s">
        <v>253</v>
      </c>
      <c r="D755" t="s">
        <v>716</v>
      </c>
      <c r="E755" s="15">
        <v>30897000</v>
      </c>
      <c r="F755" s="15">
        <v>0</v>
      </c>
      <c r="G755" s="15">
        <v>0</v>
      </c>
      <c r="H755" s="15">
        <v>0</v>
      </c>
      <c r="I755" s="15">
        <v>30897000</v>
      </c>
    </row>
    <row r="756" spans="1:9" x14ac:dyDescent="0.25">
      <c r="A756">
        <v>2018</v>
      </c>
      <c r="B756" t="s">
        <v>45</v>
      </c>
      <c r="C756" t="s">
        <v>717</v>
      </c>
      <c r="D756" t="s">
        <v>403</v>
      </c>
      <c r="E756" s="15">
        <v>128649000</v>
      </c>
      <c r="F756" s="15">
        <v>187620000</v>
      </c>
      <c r="G756" s="15">
        <v>0</v>
      </c>
      <c r="H756" s="15">
        <v>0</v>
      </c>
      <c r="I756" s="15">
        <v>316269000</v>
      </c>
    </row>
    <row r="757" spans="1:9" x14ac:dyDescent="0.25">
      <c r="A757">
        <v>2018</v>
      </c>
      <c r="B757" t="s">
        <v>45</v>
      </c>
      <c r="C757" t="s">
        <v>717</v>
      </c>
      <c r="D757" t="s">
        <v>404</v>
      </c>
      <c r="E757" s="15">
        <v>13424000</v>
      </c>
      <c r="F757" s="15">
        <v>29597000</v>
      </c>
      <c r="G757" s="15">
        <v>0</v>
      </c>
      <c r="H757" s="15">
        <v>0</v>
      </c>
      <c r="I757" s="15">
        <v>43021000</v>
      </c>
    </row>
    <row r="758" spans="1:9" x14ac:dyDescent="0.25">
      <c r="A758">
        <v>2018</v>
      </c>
      <c r="B758" t="s">
        <v>45</v>
      </c>
      <c r="C758" t="s">
        <v>717</v>
      </c>
      <c r="D758" t="s">
        <v>718</v>
      </c>
      <c r="E758" s="15">
        <v>0</v>
      </c>
      <c r="F758" s="15">
        <v>36443000</v>
      </c>
      <c r="G758" s="15">
        <v>0</v>
      </c>
      <c r="H758" s="15">
        <v>0</v>
      </c>
      <c r="I758" s="15">
        <v>36443000</v>
      </c>
    </row>
    <row r="759" spans="1:9" x14ac:dyDescent="0.25">
      <c r="A759">
        <v>2018</v>
      </c>
      <c r="B759" t="s">
        <v>45</v>
      </c>
      <c r="C759" t="s">
        <v>717</v>
      </c>
      <c r="D759" t="s">
        <v>719</v>
      </c>
      <c r="E759" s="15">
        <v>202587000</v>
      </c>
      <c r="F759" s="15">
        <v>31554000</v>
      </c>
      <c r="G759" s="15">
        <v>0</v>
      </c>
      <c r="H759" s="15">
        <v>0</v>
      </c>
      <c r="I759" s="15">
        <v>234141000</v>
      </c>
    </row>
    <row r="760" spans="1:9" x14ac:dyDescent="0.25">
      <c r="A760">
        <v>2022</v>
      </c>
      <c r="B760" t="s">
        <v>46</v>
      </c>
      <c r="C760" t="s">
        <v>254</v>
      </c>
      <c r="D760" t="s">
        <v>403</v>
      </c>
      <c r="E760" s="15">
        <v>909321000</v>
      </c>
      <c r="F760" s="15">
        <v>953746000</v>
      </c>
      <c r="G760" s="15">
        <v>3406000</v>
      </c>
      <c r="H760" s="15">
        <v>809299000</v>
      </c>
      <c r="I760" s="15">
        <v>2675772000</v>
      </c>
    </row>
    <row r="761" spans="1:9" x14ac:dyDescent="0.25">
      <c r="A761">
        <v>2022</v>
      </c>
      <c r="B761" t="s">
        <v>46</v>
      </c>
      <c r="C761" t="s">
        <v>254</v>
      </c>
      <c r="D761" t="s">
        <v>404</v>
      </c>
      <c r="E761" s="15">
        <v>108051000</v>
      </c>
      <c r="F761" s="15">
        <v>22373000</v>
      </c>
      <c r="G761" s="15">
        <v>0</v>
      </c>
      <c r="H761" s="15">
        <v>0</v>
      </c>
      <c r="I761" s="15">
        <v>130424000</v>
      </c>
    </row>
    <row r="762" spans="1:9" x14ac:dyDescent="0.25">
      <c r="A762">
        <v>2022</v>
      </c>
      <c r="B762" t="s">
        <v>46</v>
      </c>
      <c r="C762" t="s">
        <v>254</v>
      </c>
      <c r="D762" t="s">
        <v>720</v>
      </c>
      <c r="E762" s="15">
        <v>5227751000</v>
      </c>
      <c r="F762" s="15">
        <v>4424606000</v>
      </c>
      <c r="G762" s="15">
        <v>14287000</v>
      </c>
      <c r="H762" s="15">
        <v>142415000</v>
      </c>
      <c r="I762" s="15">
        <v>9809059000</v>
      </c>
    </row>
    <row r="763" spans="1:9" x14ac:dyDescent="0.25">
      <c r="A763">
        <v>2022</v>
      </c>
      <c r="B763" t="s">
        <v>46</v>
      </c>
      <c r="C763" t="s">
        <v>254</v>
      </c>
      <c r="D763" t="s">
        <v>721</v>
      </c>
      <c r="E763" s="15">
        <v>2608933000</v>
      </c>
      <c r="F763" s="15">
        <v>6286662000</v>
      </c>
      <c r="G763" s="15">
        <v>7253000</v>
      </c>
      <c r="H763" s="15">
        <v>27290000</v>
      </c>
      <c r="I763" s="15">
        <v>8930138000</v>
      </c>
    </row>
    <row r="764" spans="1:9" x14ac:dyDescent="0.25">
      <c r="A764">
        <v>2022</v>
      </c>
      <c r="B764" t="s">
        <v>46</v>
      </c>
      <c r="C764" t="s">
        <v>255</v>
      </c>
      <c r="D764" t="s">
        <v>403</v>
      </c>
      <c r="E764" s="15">
        <v>13149000</v>
      </c>
      <c r="F764" s="15">
        <v>9127000</v>
      </c>
      <c r="G764" s="15">
        <v>1000</v>
      </c>
      <c r="H764" s="15">
        <v>0</v>
      </c>
      <c r="I764" s="15">
        <v>22277000</v>
      </c>
    </row>
    <row r="765" spans="1:9" x14ac:dyDescent="0.25">
      <c r="A765">
        <v>2022</v>
      </c>
      <c r="B765" t="s">
        <v>46</v>
      </c>
      <c r="C765" t="s">
        <v>255</v>
      </c>
      <c r="D765" t="s">
        <v>722</v>
      </c>
      <c r="E765" s="15">
        <v>37625000</v>
      </c>
      <c r="F765" s="15">
        <v>20741000</v>
      </c>
      <c r="G765" s="15">
        <v>2000</v>
      </c>
      <c r="H765" s="15">
        <v>290000</v>
      </c>
      <c r="I765" s="15">
        <v>58658000</v>
      </c>
    </row>
    <row r="766" spans="1:9" x14ac:dyDescent="0.25">
      <c r="A766">
        <v>2022</v>
      </c>
      <c r="B766" t="s">
        <v>46</v>
      </c>
      <c r="C766" t="s">
        <v>256</v>
      </c>
      <c r="D766" t="s">
        <v>403</v>
      </c>
      <c r="E766" s="15">
        <v>1653000</v>
      </c>
      <c r="F766" s="15">
        <v>233000</v>
      </c>
      <c r="G766" s="15">
        <v>1000</v>
      </c>
      <c r="H766" s="15">
        <v>210000</v>
      </c>
      <c r="I766" s="15">
        <v>2097000</v>
      </c>
    </row>
    <row r="767" spans="1:9" x14ac:dyDescent="0.25">
      <c r="A767">
        <v>2022</v>
      </c>
      <c r="B767" t="s">
        <v>46</v>
      </c>
      <c r="C767" t="s">
        <v>256</v>
      </c>
      <c r="D767" t="s">
        <v>723</v>
      </c>
      <c r="E767" s="15">
        <v>102000</v>
      </c>
      <c r="F767" s="15">
        <v>2296000</v>
      </c>
      <c r="G767" s="15">
        <v>1000</v>
      </c>
      <c r="H767" s="15">
        <v>0</v>
      </c>
      <c r="I767" s="15">
        <v>2399000</v>
      </c>
    </row>
    <row r="768" spans="1:9" x14ac:dyDescent="0.25">
      <c r="A768">
        <v>2022</v>
      </c>
      <c r="B768" t="s">
        <v>46</v>
      </c>
      <c r="C768" t="s">
        <v>257</v>
      </c>
      <c r="D768" t="s">
        <v>403</v>
      </c>
      <c r="E768" s="15">
        <v>11608000</v>
      </c>
      <c r="F768" s="15">
        <v>3914000</v>
      </c>
      <c r="G768" s="15">
        <v>0</v>
      </c>
      <c r="H768" s="15">
        <v>0</v>
      </c>
      <c r="I768" s="15">
        <v>15522000</v>
      </c>
    </row>
    <row r="769" spans="1:9" x14ac:dyDescent="0.25">
      <c r="A769">
        <v>2022</v>
      </c>
      <c r="B769" t="s">
        <v>46</v>
      </c>
      <c r="C769" t="s">
        <v>257</v>
      </c>
      <c r="D769" t="s">
        <v>724</v>
      </c>
      <c r="E769" s="15">
        <v>0</v>
      </c>
      <c r="F769" s="15">
        <v>8307000</v>
      </c>
      <c r="G769" s="15">
        <v>0</v>
      </c>
      <c r="H769" s="15">
        <v>0</v>
      </c>
      <c r="I769" s="15">
        <v>8307000</v>
      </c>
    </row>
    <row r="770" spans="1:9" x14ac:dyDescent="0.25">
      <c r="A770">
        <v>2022</v>
      </c>
      <c r="B770" t="s">
        <v>46</v>
      </c>
      <c r="C770" t="s">
        <v>258</v>
      </c>
      <c r="D770" t="s">
        <v>725</v>
      </c>
      <c r="E770" s="15">
        <v>18925000</v>
      </c>
      <c r="F770" s="15">
        <v>27305000</v>
      </c>
      <c r="G770" s="15">
        <v>0</v>
      </c>
      <c r="H770" s="15">
        <v>787000</v>
      </c>
      <c r="I770" s="15">
        <v>47017000</v>
      </c>
    </row>
    <row r="771" spans="1:9" x14ac:dyDescent="0.25">
      <c r="A771">
        <v>2021</v>
      </c>
      <c r="B771" t="s">
        <v>46</v>
      </c>
      <c r="C771" t="s">
        <v>254</v>
      </c>
      <c r="D771" t="s">
        <v>403</v>
      </c>
      <c r="E771" s="15">
        <v>842324000</v>
      </c>
      <c r="F771" s="15">
        <v>1405827000</v>
      </c>
      <c r="G771" s="15">
        <v>3406000</v>
      </c>
      <c r="H771" s="15">
        <v>1376246000</v>
      </c>
      <c r="I771" s="15">
        <v>3627803000</v>
      </c>
    </row>
    <row r="772" spans="1:9" x14ac:dyDescent="0.25">
      <c r="A772">
        <v>2021</v>
      </c>
      <c r="B772" t="s">
        <v>46</v>
      </c>
      <c r="C772" t="s">
        <v>254</v>
      </c>
      <c r="D772" t="s">
        <v>404</v>
      </c>
      <c r="E772" s="15">
        <v>105820000</v>
      </c>
      <c r="F772" s="15">
        <v>21284000</v>
      </c>
      <c r="G772" s="15">
        <v>0</v>
      </c>
      <c r="H772" s="15">
        <v>0</v>
      </c>
      <c r="I772" s="15">
        <v>127104000</v>
      </c>
    </row>
    <row r="773" spans="1:9" x14ac:dyDescent="0.25">
      <c r="A773">
        <v>2021</v>
      </c>
      <c r="B773" t="s">
        <v>46</v>
      </c>
      <c r="C773" t="s">
        <v>254</v>
      </c>
      <c r="D773" t="s">
        <v>720</v>
      </c>
      <c r="E773" s="15">
        <v>5293251000</v>
      </c>
      <c r="F773" s="15">
        <v>4484012000</v>
      </c>
      <c r="G773" s="15">
        <v>13773000</v>
      </c>
      <c r="H773" s="15">
        <v>92690000</v>
      </c>
      <c r="I773" s="15">
        <v>9883726000</v>
      </c>
    </row>
    <row r="774" spans="1:9" x14ac:dyDescent="0.25">
      <c r="A774">
        <v>2021</v>
      </c>
      <c r="B774" t="s">
        <v>46</v>
      </c>
      <c r="C774" t="s">
        <v>254</v>
      </c>
      <c r="D774" t="s">
        <v>721</v>
      </c>
      <c r="E774" s="15">
        <v>2465805000</v>
      </c>
      <c r="F774" s="15">
        <v>6102931000</v>
      </c>
      <c r="G774" s="15">
        <v>7053000</v>
      </c>
      <c r="H774" s="15">
        <v>45565000</v>
      </c>
      <c r="I774" s="15">
        <v>8621354000</v>
      </c>
    </row>
    <row r="775" spans="1:9" x14ac:dyDescent="0.25">
      <c r="A775">
        <v>2021</v>
      </c>
      <c r="B775" t="s">
        <v>46</v>
      </c>
      <c r="C775" t="s">
        <v>255</v>
      </c>
      <c r="D775" t="s">
        <v>403</v>
      </c>
      <c r="E775" s="15">
        <v>11646000</v>
      </c>
      <c r="F775" s="15">
        <v>9127000</v>
      </c>
      <c r="G775" s="15">
        <v>1000</v>
      </c>
      <c r="H775" s="15">
        <v>0</v>
      </c>
      <c r="I775" s="15">
        <v>20774000</v>
      </c>
    </row>
    <row r="776" spans="1:9" x14ac:dyDescent="0.25">
      <c r="A776">
        <v>2021</v>
      </c>
      <c r="B776" t="s">
        <v>46</v>
      </c>
      <c r="C776" t="s">
        <v>255</v>
      </c>
      <c r="D776" t="s">
        <v>722</v>
      </c>
      <c r="E776" s="15">
        <v>36727000</v>
      </c>
      <c r="F776" s="15">
        <v>32731000</v>
      </c>
      <c r="G776" s="15">
        <v>2000</v>
      </c>
      <c r="H776" s="15">
        <v>1155000</v>
      </c>
      <c r="I776" s="15">
        <v>70615000</v>
      </c>
    </row>
    <row r="777" spans="1:9" x14ac:dyDescent="0.25">
      <c r="A777">
        <v>2021</v>
      </c>
      <c r="B777" t="s">
        <v>46</v>
      </c>
      <c r="C777" t="s">
        <v>256</v>
      </c>
      <c r="D777" t="s">
        <v>403</v>
      </c>
      <c r="E777" s="15">
        <v>1562000</v>
      </c>
      <c r="F777" s="15">
        <v>233000</v>
      </c>
      <c r="G777" s="15">
        <v>1000</v>
      </c>
      <c r="H777" s="15">
        <v>210000</v>
      </c>
      <c r="I777" s="15">
        <v>2006000</v>
      </c>
    </row>
    <row r="778" spans="1:9" x14ac:dyDescent="0.25">
      <c r="A778">
        <v>2021</v>
      </c>
      <c r="B778" t="s">
        <v>46</v>
      </c>
      <c r="C778" t="s">
        <v>256</v>
      </c>
      <c r="D778" t="s">
        <v>723</v>
      </c>
      <c r="E778" s="15">
        <v>102000</v>
      </c>
      <c r="F778" s="15">
        <v>2296000</v>
      </c>
      <c r="G778" s="15">
        <v>1000</v>
      </c>
      <c r="H778" s="15">
        <v>0</v>
      </c>
      <c r="I778" s="15">
        <v>2399000</v>
      </c>
    </row>
    <row r="779" spans="1:9" x14ac:dyDescent="0.25">
      <c r="A779">
        <v>2021</v>
      </c>
      <c r="B779" t="s">
        <v>46</v>
      </c>
      <c r="C779" t="s">
        <v>257</v>
      </c>
      <c r="D779" t="s">
        <v>403</v>
      </c>
      <c r="E779" s="15">
        <v>11302000</v>
      </c>
      <c r="F779" s="15">
        <v>3914000</v>
      </c>
      <c r="G779" s="15">
        <v>0</v>
      </c>
      <c r="H779" s="15">
        <v>0</v>
      </c>
      <c r="I779" s="15">
        <v>15216000</v>
      </c>
    </row>
    <row r="780" spans="1:9" x14ac:dyDescent="0.25">
      <c r="A780">
        <v>2021</v>
      </c>
      <c r="B780" t="s">
        <v>46</v>
      </c>
      <c r="C780" t="s">
        <v>257</v>
      </c>
      <c r="D780" t="s">
        <v>724</v>
      </c>
      <c r="E780" s="15">
        <v>0</v>
      </c>
      <c r="F780" s="15">
        <v>8307000</v>
      </c>
      <c r="G780" s="15">
        <v>0</v>
      </c>
      <c r="H780" s="15">
        <v>0</v>
      </c>
      <c r="I780" s="15">
        <v>8307000</v>
      </c>
    </row>
    <row r="781" spans="1:9" x14ac:dyDescent="0.25">
      <c r="A781">
        <v>2021</v>
      </c>
      <c r="B781" t="s">
        <v>46</v>
      </c>
      <c r="C781" t="s">
        <v>258</v>
      </c>
      <c r="D781" t="s">
        <v>725</v>
      </c>
      <c r="E781" s="15">
        <v>0</v>
      </c>
      <c r="F781" s="15">
        <v>28092000</v>
      </c>
      <c r="G781" s="15">
        <v>0</v>
      </c>
      <c r="H781" s="15">
        <v>0</v>
      </c>
      <c r="I781" s="15">
        <v>28092000</v>
      </c>
    </row>
    <row r="782" spans="1:9" x14ac:dyDescent="0.25">
      <c r="A782">
        <v>2020</v>
      </c>
      <c r="B782" t="s">
        <v>46</v>
      </c>
      <c r="C782" t="s">
        <v>254</v>
      </c>
      <c r="D782" t="s">
        <v>403</v>
      </c>
      <c r="E782" s="15">
        <v>952408000</v>
      </c>
      <c r="F782" s="15">
        <v>1700091000</v>
      </c>
      <c r="G782" s="15">
        <v>3406000</v>
      </c>
      <c r="H782" s="15">
        <v>2020058000</v>
      </c>
      <c r="I782" s="15">
        <v>4675963000</v>
      </c>
    </row>
    <row r="783" spans="1:9" x14ac:dyDescent="0.25">
      <c r="A783">
        <v>2020</v>
      </c>
      <c r="B783" t="s">
        <v>46</v>
      </c>
      <c r="C783" t="s">
        <v>254</v>
      </c>
      <c r="D783" t="s">
        <v>404</v>
      </c>
      <c r="E783" s="15">
        <v>93414000</v>
      </c>
      <c r="F783" s="15">
        <v>16293000</v>
      </c>
      <c r="G783" s="15">
        <v>0</v>
      </c>
      <c r="H783" s="15">
        <v>0</v>
      </c>
      <c r="I783" s="15">
        <v>109707000</v>
      </c>
    </row>
    <row r="784" spans="1:9" x14ac:dyDescent="0.25">
      <c r="A784">
        <v>2020</v>
      </c>
      <c r="B784" t="s">
        <v>46</v>
      </c>
      <c r="C784" t="s">
        <v>254</v>
      </c>
      <c r="D784" t="s">
        <v>720</v>
      </c>
      <c r="E784" s="15">
        <v>5493343000</v>
      </c>
      <c r="F784" s="15">
        <v>4465821000</v>
      </c>
      <c r="G784" s="15">
        <v>14151000</v>
      </c>
      <c r="H784" s="15">
        <v>196987000</v>
      </c>
      <c r="I784" s="15">
        <v>10170302000</v>
      </c>
    </row>
    <row r="785" spans="1:9" x14ac:dyDescent="0.25">
      <c r="A785">
        <v>2020</v>
      </c>
      <c r="B785" t="s">
        <v>46</v>
      </c>
      <c r="C785" t="s">
        <v>254</v>
      </c>
      <c r="D785" t="s">
        <v>721</v>
      </c>
      <c r="E785" s="15">
        <v>2321858000</v>
      </c>
      <c r="F785" s="15">
        <v>6726739000</v>
      </c>
      <c r="G785" s="15">
        <v>7044000</v>
      </c>
      <c r="H785" s="15">
        <v>35765000</v>
      </c>
      <c r="I785" s="15">
        <v>9091406000</v>
      </c>
    </row>
    <row r="786" spans="1:9" x14ac:dyDescent="0.25">
      <c r="A786">
        <v>2020</v>
      </c>
      <c r="B786" t="s">
        <v>46</v>
      </c>
      <c r="C786" t="s">
        <v>255</v>
      </c>
      <c r="D786" t="s">
        <v>403</v>
      </c>
      <c r="E786" s="15">
        <v>12001000</v>
      </c>
      <c r="F786" s="15">
        <v>8952000</v>
      </c>
      <c r="G786" s="15">
        <v>1000</v>
      </c>
      <c r="H786" s="15">
        <v>675000</v>
      </c>
      <c r="I786" s="15">
        <v>21629000</v>
      </c>
    </row>
    <row r="787" spans="1:9" x14ac:dyDescent="0.25">
      <c r="A787">
        <v>2020</v>
      </c>
      <c r="B787" t="s">
        <v>46</v>
      </c>
      <c r="C787" t="s">
        <v>255</v>
      </c>
      <c r="D787" t="s">
        <v>722</v>
      </c>
      <c r="E787" s="15">
        <v>37658000</v>
      </c>
      <c r="F787" s="15">
        <v>48624000</v>
      </c>
      <c r="G787" s="15">
        <v>2000</v>
      </c>
      <c r="H787" s="15">
        <v>4600000</v>
      </c>
      <c r="I787" s="15">
        <v>90884000</v>
      </c>
    </row>
    <row r="788" spans="1:9" x14ac:dyDescent="0.25">
      <c r="A788">
        <v>2020</v>
      </c>
      <c r="B788" t="s">
        <v>46</v>
      </c>
      <c r="C788" t="s">
        <v>256</v>
      </c>
      <c r="D788" t="s">
        <v>403</v>
      </c>
      <c r="E788" s="15">
        <v>1063000</v>
      </c>
      <c r="F788" s="15">
        <v>227000</v>
      </c>
      <c r="G788" s="15">
        <v>1000</v>
      </c>
      <c r="H788" s="15">
        <v>210000</v>
      </c>
      <c r="I788" s="15">
        <v>1501000</v>
      </c>
    </row>
    <row r="789" spans="1:9" x14ac:dyDescent="0.25">
      <c r="A789">
        <v>2020</v>
      </c>
      <c r="B789" t="s">
        <v>46</v>
      </c>
      <c r="C789" t="s">
        <v>256</v>
      </c>
      <c r="D789" t="s">
        <v>723</v>
      </c>
      <c r="E789" s="15">
        <v>102000</v>
      </c>
      <c r="F789" s="15">
        <v>3617000</v>
      </c>
      <c r="G789" s="15">
        <v>1000</v>
      </c>
      <c r="H789" s="15">
        <v>0</v>
      </c>
      <c r="I789" s="15">
        <v>3720000</v>
      </c>
    </row>
    <row r="790" spans="1:9" x14ac:dyDescent="0.25">
      <c r="A790">
        <v>2020</v>
      </c>
      <c r="B790" t="s">
        <v>46</v>
      </c>
      <c r="C790" t="s">
        <v>257</v>
      </c>
      <c r="D790" t="s">
        <v>403</v>
      </c>
      <c r="E790" s="15">
        <v>10775000</v>
      </c>
      <c r="F790" s="15">
        <v>3824000</v>
      </c>
      <c r="G790" s="15">
        <v>0</v>
      </c>
      <c r="H790" s="15">
        <v>0</v>
      </c>
      <c r="I790" s="15">
        <v>14599000</v>
      </c>
    </row>
    <row r="791" spans="1:9" x14ac:dyDescent="0.25">
      <c r="A791">
        <v>2020</v>
      </c>
      <c r="B791" t="s">
        <v>46</v>
      </c>
      <c r="C791" t="s">
        <v>257</v>
      </c>
      <c r="D791" t="s">
        <v>724</v>
      </c>
      <c r="E791" s="15">
        <v>0</v>
      </c>
      <c r="F791" s="15">
        <v>8129000</v>
      </c>
      <c r="G791" s="15">
        <v>0</v>
      </c>
      <c r="H791" s="15">
        <v>0</v>
      </c>
      <c r="I791" s="15">
        <v>8129000</v>
      </c>
    </row>
    <row r="792" spans="1:9" x14ac:dyDescent="0.25">
      <c r="A792">
        <v>2020</v>
      </c>
      <c r="B792" t="s">
        <v>46</v>
      </c>
      <c r="C792" t="s">
        <v>258</v>
      </c>
      <c r="D792" t="s">
        <v>725</v>
      </c>
      <c r="E792" s="15" t="s">
        <v>423</v>
      </c>
      <c r="F792" s="15" t="s">
        <v>423</v>
      </c>
      <c r="G792" s="15" t="s">
        <v>423</v>
      </c>
      <c r="H792" s="15" t="s">
        <v>423</v>
      </c>
      <c r="I792" s="15" t="s">
        <v>423</v>
      </c>
    </row>
    <row r="793" spans="1:9" x14ac:dyDescent="0.25">
      <c r="A793">
        <v>2019</v>
      </c>
      <c r="B793" t="s">
        <v>46</v>
      </c>
      <c r="C793" t="s">
        <v>254</v>
      </c>
      <c r="D793" t="s">
        <v>403</v>
      </c>
      <c r="E793" s="15">
        <v>973874000</v>
      </c>
      <c r="F793" s="15">
        <v>892347000</v>
      </c>
      <c r="G793" s="15">
        <v>3213000</v>
      </c>
      <c r="H793" s="15">
        <v>926375000</v>
      </c>
      <c r="I793" s="15">
        <v>2795809000</v>
      </c>
    </row>
    <row r="794" spans="1:9" x14ac:dyDescent="0.25">
      <c r="A794">
        <v>2019</v>
      </c>
      <c r="B794" t="s">
        <v>46</v>
      </c>
      <c r="C794" t="s">
        <v>254</v>
      </c>
      <c r="D794" t="s">
        <v>404</v>
      </c>
      <c r="E794" s="15">
        <v>92571000</v>
      </c>
      <c r="F794" s="15">
        <v>17746000</v>
      </c>
      <c r="G794" s="15">
        <v>0</v>
      </c>
      <c r="H794" s="15">
        <v>0</v>
      </c>
      <c r="I794" s="15">
        <v>110317000</v>
      </c>
    </row>
    <row r="795" spans="1:9" x14ac:dyDescent="0.25">
      <c r="A795">
        <v>2019</v>
      </c>
      <c r="B795" t="s">
        <v>46</v>
      </c>
      <c r="C795" t="s">
        <v>254</v>
      </c>
      <c r="D795" t="s">
        <v>720</v>
      </c>
      <c r="E795" s="15">
        <v>5013189000</v>
      </c>
      <c r="F795" s="15">
        <v>4474191000</v>
      </c>
      <c r="G795" s="15">
        <v>12773000</v>
      </c>
      <c r="H795" s="15">
        <v>76391000</v>
      </c>
      <c r="I795" s="15">
        <v>9576544000</v>
      </c>
    </row>
    <row r="796" spans="1:9" x14ac:dyDescent="0.25">
      <c r="A796">
        <v>2019</v>
      </c>
      <c r="B796" t="s">
        <v>46</v>
      </c>
      <c r="C796" t="s">
        <v>254</v>
      </c>
      <c r="D796" t="s">
        <v>721</v>
      </c>
      <c r="E796" s="15">
        <v>2034375000</v>
      </c>
      <c r="F796" s="15">
        <v>5773931000</v>
      </c>
      <c r="G796" s="15">
        <v>6400000</v>
      </c>
      <c r="H796" s="15">
        <v>49671000</v>
      </c>
      <c r="I796" s="15">
        <v>7864377000</v>
      </c>
    </row>
    <row r="797" spans="1:9" x14ac:dyDescent="0.25">
      <c r="A797">
        <v>2019</v>
      </c>
      <c r="B797" t="s">
        <v>46</v>
      </c>
      <c r="C797" t="s">
        <v>255</v>
      </c>
      <c r="D797" t="s">
        <v>403</v>
      </c>
      <c r="E797" s="15">
        <v>11741000</v>
      </c>
      <c r="F797" s="15">
        <v>9351000</v>
      </c>
      <c r="G797" s="15">
        <v>1000</v>
      </c>
      <c r="H797" s="15">
        <v>0</v>
      </c>
      <c r="I797" s="15">
        <v>21093000</v>
      </c>
    </row>
    <row r="798" spans="1:9" x14ac:dyDescent="0.25">
      <c r="A798">
        <v>2019</v>
      </c>
      <c r="B798" t="s">
        <v>46</v>
      </c>
      <c r="C798" t="s">
        <v>255</v>
      </c>
      <c r="D798" t="s">
        <v>722</v>
      </c>
      <c r="E798" s="15">
        <v>39345000</v>
      </c>
      <c r="F798" s="15">
        <v>35037000</v>
      </c>
      <c r="G798" s="15">
        <v>2000</v>
      </c>
      <c r="H798" s="15">
        <v>4785000</v>
      </c>
      <c r="I798" s="15">
        <v>79169000</v>
      </c>
    </row>
    <row r="799" spans="1:9" x14ac:dyDescent="0.25">
      <c r="A799">
        <v>2019</v>
      </c>
      <c r="B799" t="s">
        <v>46</v>
      </c>
      <c r="C799" t="s">
        <v>256</v>
      </c>
      <c r="D799" t="s">
        <v>403</v>
      </c>
      <c r="E799" s="15">
        <v>1063000</v>
      </c>
      <c r="F799" s="15">
        <v>227000</v>
      </c>
      <c r="G799" s="15">
        <v>1000</v>
      </c>
      <c r="H799" s="15">
        <v>0</v>
      </c>
      <c r="I799" s="15">
        <v>1291000</v>
      </c>
    </row>
    <row r="800" spans="1:9" x14ac:dyDescent="0.25">
      <c r="A800">
        <v>2019</v>
      </c>
      <c r="B800" t="s">
        <v>46</v>
      </c>
      <c r="C800" t="s">
        <v>256</v>
      </c>
      <c r="D800" t="s">
        <v>723</v>
      </c>
      <c r="E800" s="15">
        <v>102000</v>
      </c>
      <c r="F800" s="15">
        <v>8331000</v>
      </c>
      <c r="G800" s="15">
        <v>1000</v>
      </c>
      <c r="H800" s="15">
        <v>0</v>
      </c>
      <c r="I800" s="15">
        <v>8434000</v>
      </c>
    </row>
    <row r="801" spans="1:9" x14ac:dyDescent="0.25">
      <c r="A801">
        <v>2019</v>
      </c>
      <c r="B801" t="s">
        <v>46</v>
      </c>
      <c r="C801" t="s">
        <v>257</v>
      </c>
      <c r="D801" t="s">
        <v>403</v>
      </c>
      <c r="E801" s="15">
        <v>10775000</v>
      </c>
      <c r="F801" s="15">
        <v>3772000</v>
      </c>
      <c r="G801" s="15">
        <v>0</v>
      </c>
      <c r="H801" s="15">
        <v>0</v>
      </c>
      <c r="I801" s="15">
        <v>14547000</v>
      </c>
    </row>
    <row r="802" spans="1:9" x14ac:dyDescent="0.25">
      <c r="A802">
        <v>2019</v>
      </c>
      <c r="B802" t="s">
        <v>46</v>
      </c>
      <c r="C802" t="s">
        <v>257</v>
      </c>
      <c r="D802" t="s">
        <v>724</v>
      </c>
      <c r="E802" s="15">
        <v>0</v>
      </c>
      <c r="F802" s="15">
        <v>10518000</v>
      </c>
      <c r="G802" s="15">
        <v>0</v>
      </c>
      <c r="H802" s="15">
        <v>0</v>
      </c>
      <c r="I802" s="15">
        <v>10518000</v>
      </c>
    </row>
    <row r="803" spans="1:9" x14ac:dyDescent="0.25">
      <c r="A803">
        <v>2019</v>
      </c>
      <c r="B803" t="s">
        <v>46</v>
      </c>
      <c r="C803" t="s">
        <v>258</v>
      </c>
      <c r="D803" t="s">
        <v>725</v>
      </c>
      <c r="E803" s="15" t="s">
        <v>423</v>
      </c>
      <c r="F803" s="15" t="s">
        <v>423</v>
      </c>
      <c r="G803" s="15" t="s">
        <v>423</v>
      </c>
      <c r="H803" s="15" t="s">
        <v>423</v>
      </c>
      <c r="I803" s="15" t="s">
        <v>423</v>
      </c>
    </row>
    <row r="804" spans="1:9" x14ac:dyDescent="0.25">
      <c r="A804">
        <v>2018</v>
      </c>
      <c r="B804" t="s">
        <v>46</v>
      </c>
      <c r="C804" t="s">
        <v>254</v>
      </c>
      <c r="D804" t="s">
        <v>403</v>
      </c>
      <c r="E804" s="15">
        <v>683130000</v>
      </c>
      <c r="F804" s="15">
        <v>1000662000</v>
      </c>
      <c r="G804" s="15">
        <v>3213000</v>
      </c>
      <c r="H804" s="15">
        <v>1349064000</v>
      </c>
      <c r="I804" s="15">
        <v>3036069000</v>
      </c>
    </row>
    <row r="805" spans="1:9" x14ac:dyDescent="0.25">
      <c r="A805">
        <v>2018</v>
      </c>
      <c r="B805" t="s">
        <v>46</v>
      </c>
      <c r="C805" t="s">
        <v>254</v>
      </c>
      <c r="D805" t="s">
        <v>404</v>
      </c>
      <c r="E805" s="15">
        <v>83736000</v>
      </c>
      <c r="F805" s="15">
        <v>17387000</v>
      </c>
      <c r="G805" s="15">
        <v>0</v>
      </c>
      <c r="H805" s="15">
        <v>564305000</v>
      </c>
      <c r="I805" s="15">
        <v>665428000</v>
      </c>
    </row>
    <row r="806" spans="1:9" x14ac:dyDescent="0.25">
      <c r="A806">
        <v>2018</v>
      </c>
      <c r="B806" t="s">
        <v>46</v>
      </c>
      <c r="C806" t="s">
        <v>254</v>
      </c>
      <c r="D806" t="s">
        <v>720</v>
      </c>
      <c r="E806" s="15">
        <v>4743239000</v>
      </c>
      <c r="F806" s="15">
        <v>4155308000</v>
      </c>
      <c r="G806" s="15">
        <v>12545000</v>
      </c>
      <c r="H806" s="15">
        <v>50580000</v>
      </c>
      <c r="I806" s="15">
        <v>8961672000</v>
      </c>
    </row>
    <row r="807" spans="1:9" x14ac:dyDescent="0.25">
      <c r="A807">
        <v>2018</v>
      </c>
      <c r="B807" t="s">
        <v>46</v>
      </c>
      <c r="C807" t="s">
        <v>254</v>
      </c>
      <c r="D807" t="s">
        <v>721</v>
      </c>
      <c r="E807" s="15">
        <v>1904789000</v>
      </c>
      <c r="F807" s="15">
        <v>5415078000</v>
      </c>
      <c r="G807" s="15">
        <v>6123000</v>
      </c>
      <c r="H807" s="15">
        <v>225853000</v>
      </c>
      <c r="I807" s="15">
        <v>7551843000</v>
      </c>
    </row>
    <row r="808" spans="1:9" x14ac:dyDescent="0.25">
      <c r="A808">
        <v>2018</v>
      </c>
      <c r="B808" t="s">
        <v>46</v>
      </c>
      <c r="C808" t="s">
        <v>255</v>
      </c>
      <c r="D808" t="s">
        <v>403</v>
      </c>
      <c r="E808" s="15">
        <v>11668000</v>
      </c>
      <c r="F808" s="15">
        <v>8701000</v>
      </c>
      <c r="G808" s="15">
        <v>1000</v>
      </c>
      <c r="H808" s="15">
        <v>0</v>
      </c>
      <c r="I808" s="15">
        <v>20370000</v>
      </c>
    </row>
    <row r="809" spans="1:9" x14ac:dyDescent="0.25">
      <c r="A809">
        <v>2018</v>
      </c>
      <c r="B809" t="s">
        <v>46</v>
      </c>
      <c r="C809" t="s">
        <v>255</v>
      </c>
      <c r="D809" t="s">
        <v>722</v>
      </c>
      <c r="E809" s="15">
        <v>35811000</v>
      </c>
      <c r="F809" s="15">
        <v>24457000</v>
      </c>
      <c r="G809" s="15">
        <v>2000</v>
      </c>
      <c r="H809" s="15">
        <v>432000</v>
      </c>
      <c r="I809" s="15">
        <v>60702000</v>
      </c>
    </row>
    <row r="810" spans="1:9" x14ac:dyDescent="0.25">
      <c r="A810">
        <v>2018</v>
      </c>
      <c r="B810" t="s">
        <v>46</v>
      </c>
      <c r="C810" t="s">
        <v>256</v>
      </c>
      <c r="D810" t="s">
        <v>403</v>
      </c>
      <c r="E810" s="15">
        <v>1014000</v>
      </c>
      <c r="F810" s="15">
        <v>317000</v>
      </c>
      <c r="G810" s="15">
        <v>1000</v>
      </c>
      <c r="H810" s="15">
        <v>0</v>
      </c>
      <c r="I810" s="15">
        <v>1332000</v>
      </c>
    </row>
    <row r="811" spans="1:9" x14ac:dyDescent="0.25">
      <c r="A811">
        <v>2018</v>
      </c>
      <c r="B811" t="s">
        <v>46</v>
      </c>
      <c r="C811" t="s">
        <v>256</v>
      </c>
      <c r="D811" t="s">
        <v>723</v>
      </c>
      <c r="E811" s="15">
        <v>102000</v>
      </c>
      <c r="F811" s="15">
        <v>3058000</v>
      </c>
      <c r="G811" s="15">
        <v>1000</v>
      </c>
      <c r="H811" s="15">
        <v>0</v>
      </c>
      <c r="I811" s="15">
        <v>3161000</v>
      </c>
    </row>
    <row r="812" spans="1:9" x14ac:dyDescent="0.25">
      <c r="A812">
        <v>2018</v>
      </c>
      <c r="B812" t="s">
        <v>46</v>
      </c>
      <c r="C812" t="s">
        <v>257</v>
      </c>
      <c r="D812" t="s">
        <v>403</v>
      </c>
      <c r="E812" s="15">
        <v>7498000</v>
      </c>
      <c r="F812" s="15">
        <v>3708000</v>
      </c>
      <c r="G812" s="15">
        <v>0</v>
      </c>
      <c r="H812" s="15">
        <v>0</v>
      </c>
      <c r="I812" s="15">
        <v>11206000</v>
      </c>
    </row>
    <row r="813" spans="1:9" x14ac:dyDescent="0.25">
      <c r="A813">
        <v>2018</v>
      </c>
      <c r="B813" t="s">
        <v>46</v>
      </c>
      <c r="C813" t="s">
        <v>257</v>
      </c>
      <c r="D813" t="s">
        <v>724</v>
      </c>
      <c r="E813" s="15">
        <v>0</v>
      </c>
      <c r="F813" s="15">
        <v>8030000</v>
      </c>
      <c r="G813" s="15">
        <v>0</v>
      </c>
      <c r="H813" s="15">
        <v>0</v>
      </c>
      <c r="I813" s="15">
        <v>8030000</v>
      </c>
    </row>
    <row r="814" spans="1:9" x14ac:dyDescent="0.25">
      <c r="A814">
        <v>2018</v>
      </c>
      <c r="B814" t="s">
        <v>46</v>
      </c>
      <c r="C814" t="s">
        <v>258</v>
      </c>
      <c r="D814" t="s">
        <v>725</v>
      </c>
      <c r="E814" s="15" t="s">
        <v>423</v>
      </c>
      <c r="F814" s="15" t="s">
        <v>423</v>
      </c>
      <c r="G814" s="15" t="s">
        <v>423</v>
      </c>
      <c r="H814" s="15" t="s">
        <v>423</v>
      </c>
      <c r="I814" s="15" t="s">
        <v>423</v>
      </c>
    </row>
    <row r="815" spans="1:9" x14ac:dyDescent="0.25">
      <c r="A815">
        <v>2022</v>
      </c>
      <c r="B815" t="s">
        <v>47</v>
      </c>
      <c r="C815" t="s">
        <v>261</v>
      </c>
      <c r="D815" t="s">
        <v>403</v>
      </c>
      <c r="E815" s="15">
        <v>8027894000</v>
      </c>
      <c r="F815" s="15">
        <v>304591000</v>
      </c>
      <c r="G815" s="15">
        <v>0</v>
      </c>
      <c r="H815" s="15">
        <v>0</v>
      </c>
      <c r="I815" s="15">
        <v>8332485000</v>
      </c>
    </row>
    <row r="816" spans="1:9" x14ac:dyDescent="0.25">
      <c r="A816">
        <v>2022</v>
      </c>
      <c r="B816" t="s">
        <v>47</v>
      </c>
      <c r="C816" t="s">
        <v>261</v>
      </c>
      <c r="D816" t="s">
        <v>404</v>
      </c>
      <c r="E816" s="15">
        <v>1116204000</v>
      </c>
      <c r="F816" s="15">
        <v>1948628000</v>
      </c>
      <c r="G816" s="15">
        <v>0</v>
      </c>
      <c r="H816" s="15">
        <v>1103243000</v>
      </c>
      <c r="I816" s="15">
        <v>4168075000</v>
      </c>
    </row>
    <row r="817" spans="1:9" x14ac:dyDescent="0.25">
      <c r="A817">
        <v>2022</v>
      </c>
      <c r="B817" t="s">
        <v>47</v>
      </c>
      <c r="C817" t="s">
        <v>261</v>
      </c>
      <c r="D817" t="s">
        <v>631</v>
      </c>
      <c r="E817" s="15">
        <v>106975000</v>
      </c>
      <c r="F817" s="15">
        <v>113312000</v>
      </c>
      <c r="G817" s="15">
        <v>0</v>
      </c>
      <c r="H817" s="15">
        <v>0</v>
      </c>
      <c r="I817" s="15">
        <v>220287000</v>
      </c>
    </row>
    <row r="818" spans="1:9" x14ac:dyDescent="0.25">
      <c r="A818">
        <v>2022</v>
      </c>
      <c r="B818" t="s">
        <v>47</v>
      </c>
      <c r="C818" t="s">
        <v>261</v>
      </c>
      <c r="D818" t="s">
        <v>632</v>
      </c>
      <c r="E818" s="15">
        <v>16410898000</v>
      </c>
      <c r="F818" s="15">
        <v>2417875000</v>
      </c>
      <c r="G818" s="15">
        <v>0</v>
      </c>
      <c r="H818" s="15">
        <v>22994567000</v>
      </c>
      <c r="I818" s="15">
        <v>41823340000</v>
      </c>
    </row>
    <row r="819" spans="1:9" x14ac:dyDescent="0.25">
      <c r="A819">
        <v>2022</v>
      </c>
      <c r="B819" t="s">
        <v>47</v>
      </c>
      <c r="C819" t="s">
        <v>261</v>
      </c>
      <c r="D819" t="s">
        <v>633</v>
      </c>
      <c r="E819" s="15">
        <v>5154111000</v>
      </c>
      <c r="F819" s="15">
        <v>41873742000</v>
      </c>
      <c r="G819" s="15">
        <v>0</v>
      </c>
      <c r="H819" s="15">
        <v>832884000</v>
      </c>
      <c r="I819" s="15">
        <v>47860737000</v>
      </c>
    </row>
    <row r="820" spans="1:9" x14ac:dyDescent="0.25">
      <c r="A820">
        <v>2022</v>
      </c>
      <c r="B820" t="s">
        <v>47</v>
      </c>
      <c r="C820" t="s">
        <v>261</v>
      </c>
      <c r="D820" t="s">
        <v>634</v>
      </c>
      <c r="E820" s="15">
        <v>15592000</v>
      </c>
      <c r="F820" s="15">
        <v>815246000</v>
      </c>
      <c r="G820" s="15">
        <v>0</v>
      </c>
      <c r="H820" s="15">
        <v>42793000</v>
      </c>
      <c r="I820" s="15">
        <v>873631000</v>
      </c>
    </row>
    <row r="821" spans="1:9" x14ac:dyDescent="0.25">
      <c r="A821">
        <v>2022</v>
      </c>
      <c r="B821" t="s">
        <v>47</v>
      </c>
      <c r="C821" t="s">
        <v>261</v>
      </c>
      <c r="D821" t="s">
        <v>635</v>
      </c>
      <c r="E821" s="15">
        <v>7394000</v>
      </c>
      <c r="F821" s="15">
        <v>476884000</v>
      </c>
      <c r="G821" s="15">
        <v>0</v>
      </c>
      <c r="H821" s="15">
        <v>329547000</v>
      </c>
      <c r="I821" s="15">
        <v>813825000</v>
      </c>
    </row>
    <row r="822" spans="1:9" x14ac:dyDescent="0.25">
      <c r="A822">
        <v>2022</v>
      </c>
      <c r="B822" t="s">
        <v>47</v>
      </c>
      <c r="C822" t="s">
        <v>261</v>
      </c>
      <c r="D822" t="s">
        <v>636</v>
      </c>
      <c r="E822" s="15">
        <v>39133766000</v>
      </c>
      <c r="F822" s="15">
        <v>15605351000</v>
      </c>
      <c r="G822" s="15">
        <v>0</v>
      </c>
      <c r="H822" s="15">
        <v>1648913000</v>
      </c>
      <c r="I822" s="15">
        <v>56388030000</v>
      </c>
    </row>
    <row r="823" spans="1:9" x14ac:dyDescent="0.25">
      <c r="A823">
        <v>2022</v>
      </c>
      <c r="B823" t="s">
        <v>47</v>
      </c>
      <c r="C823" t="s">
        <v>261</v>
      </c>
      <c r="D823" t="s">
        <v>637</v>
      </c>
      <c r="E823" s="15">
        <v>833021000</v>
      </c>
      <c r="F823" s="15">
        <v>165799000</v>
      </c>
      <c r="G823" s="15">
        <v>0</v>
      </c>
      <c r="H823" s="15">
        <v>4700000</v>
      </c>
      <c r="I823" s="15">
        <v>1003520000</v>
      </c>
    </row>
    <row r="824" spans="1:9" x14ac:dyDescent="0.25">
      <c r="A824">
        <v>2022</v>
      </c>
      <c r="B824" t="s">
        <v>47</v>
      </c>
      <c r="C824" t="s">
        <v>261</v>
      </c>
      <c r="D824" t="s">
        <v>638</v>
      </c>
      <c r="E824" s="15">
        <v>0</v>
      </c>
      <c r="F824" s="15">
        <v>21890229000</v>
      </c>
      <c r="G824" s="15">
        <v>0</v>
      </c>
      <c r="H824" s="15">
        <v>0</v>
      </c>
      <c r="I824" s="15">
        <v>21890229000</v>
      </c>
    </row>
    <row r="825" spans="1:9" x14ac:dyDescent="0.25">
      <c r="A825">
        <v>2022</v>
      </c>
      <c r="B825" t="s">
        <v>47</v>
      </c>
      <c r="C825" t="s">
        <v>641</v>
      </c>
      <c r="D825" t="s">
        <v>403</v>
      </c>
      <c r="E825" s="15" t="s">
        <v>423</v>
      </c>
      <c r="F825" s="15" t="s">
        <v>423</v>
      </c>
      <c r="G825" s="15" t="s">
        <v>423</v>
      </c>
      <c r="H825" s="15" t="s">
        <v>423</v>
      </c>
      <c r="I825" s="15" t="s">
        <v>423</v>
      </c>
    </row>
    <row r="826" spans="1:9" x14ac:dyDescent="0.25">
      <c r="A826">
        <v>2022</v>
      </c>
      <c r="B826" t="s">
        <v>47</v>
      </c>
      <c r="C826" t="s">
        <v>641</v>
      </c>
      <c r="D826" t="s">
        <v>642</v>
      </c>
      <c r="E826" s="15" t="s">
        <v>423</v>
      </c>
      <c r="F826" s="15" t="s">
        <v>423</v>
      </c>
      <c r="G826" s="15" t="s">
        <v>423</v>
      </c>
      <c r="H826" s="15" t="s">
        <v>423</v>
      </c>
      <c r="I826" s="15" t="s">
        <v>423</v>
      </c>
    </row>
    <row r="827" spans="1:9" x14ac:dyDescent="0.25">
      <c r="A827">
        <v>2022</v>
      </c>
      <c r="B827" t="s">
        <v>47</v>
      </c>
      <c r="C827" t="s">
        <v>259</v>
      </c>
      <c r="D827" t="s">
        <v>403</v>
      </c>
      <c r="E827" s="15">
        <v>23731000</v>
      </c>
      <c r="F827" s="15">
        <v>11530000</v>
      </c>
      <c r="G827" s="15">
        <v>0</v>
      </c>
      <c r="H827" s="15">
        <v>0</v>
      </c>
      <c r="I827" s="15">
        <v>35261000</v>
      </c>
    </row>
    <row r="828" spans="1:9" x14ac:dyDescent="0.25">
      <c r="A828">
        <v>2022</v>
      </c>
      <c r="B828" t="s">
        <v>47</v>
      </c>
      <c r="C828" t="s">
        <v>259</v>
      </c>
      <c r="D828" t="s">
        <v>639</v>
      </c>
      <c r="E828" s="15">
        <v>54134000</v>
      </c>
      <c r="F828" s="15">
        <v>383900000</v>
      </c>
      <c r="G828" s="15">
        <v>0</v>
      </c>
      <c r="H828" s="15">
        <v>4784000</v>
      </c>
      <c r="I828" s="15">
        <v>442818000</v>
      </c>
    </row>
    <row r="829" spans="1:9" x14ac:dyDescent="0.25">
      <c r="A829">
        <v>2022</v>
      </c>
      <c r="B829" t="s">
        <v>47</v>
      </c>
      <c r="C829" t="s">
        <v>260</v>
      </c>
      <c r="D829" t="s">
        <v>403</v>
      </c>
      <c r="E829" s="15">
        <v>26029000</v>
      </c>
      <c r="F829" s="15">
        <v>4646000</v>
      </c>
      <c r="G829" s="15">
        <v>0</v>
      </c>
      <c r="H829" s="15">
        <v>0</v>
      </c>
      <c r="I829" s="15">
        <v>30675000</v>
      </c>
    </row>
    <row r="830" spans="1:9" x14ac:dyDescent="0.25">
      <c r="A830">
        <v>2022</v>
      </c>
      <c r="B830" t="s">
        <v>47</v>
      </c>
      <c r="C830" t="s">
        <v>260</v>
      </c>
      <c r="D830" t="s">
        <v>640</v>
      </c>
      <c r="E830" s="15">
        <v>2767000</v>
      </c>
      <c r="F830" s="15">
        <v>1550000</v>
      </c>
      <c r="G830" s="15">
        <v>0</v>
      </c>
      <c r="H830" s="15">
        <v>0</v>
      </c>
      <c r="I830" s="15">
        <v>4317000</v>
      </c>
    </row>
    <row r="831" spans="1:9" x14ac:dyDescent="0.25">
      <c r="A831">
        <v>2021</v>
      </c>
      <c r="B831" t="s">
        <v>47</v>
      </c>
      <c r="C831" t="s">
        <v>261</v>
      </c>
      <c r="D831" t="s">
        <v>403</v>
      </c>
      <c r="E831" s="15">
        <v>7786140000</v>
      </c>
      <c r="F831" s="15">
        <v>304591000</v>
      </c>
      <c r="G831" s="15">
        <v>0</v>
      </c>
      <c r="H831" s="15">
        <v>0</v>
      </c>
      <c r="I831" s="15">
        <v>8090731000</v>
      </c>
    </row>
    <row r="832" spans="1:9" x14ac:dyDescent="0.25">
      <c r="A832">
        <v>2021</v>
      </c>
      <c r="B832" t="s">
        <v>47</v>
      </c>
      <c r="C832" t="s">
        <v>261</v>
      </c>
      <c r="D832" t="s">
        <v>404</v>
      </c>
      <c r="E832" s="15">
        <v>1040147000</v>
      </c>
      <c r="F832" s="15">
        <v>790606000</v>
      </c>
      <c r="G832" s="15">
        <v>0</v>
      </c>
      <c r="H832" s="15">
        <v>78000000</v>
      </c>
      <c r="I832" s="15">
        <v>1908753000</v>
      </c>
    </row>
    <row r="833" spans="1:9" x14ac:dyDescent="0.25">
      <c r="A833">
        <v>2021</v>
      </c>
      <c r="B833" t="s">
        <v>47</v>
      </c>
      <c r="C833" t="s">
        <v>261</v>
      </c>
      <c r="D833" t="s">
        <v>631</v>
      </c>
      <c r="E833" s="15">
        <v>108482000</v>
      </c>
      <c r="F833" s="15">
        <v>156806000</v>
      </c>
      <c r="G833" s="15">
        <v>0</v>
      </c>
      <c r="H833" s="15">
        <v>0</v>
      </c>
      <c r="I833" s="15">
        <v>265288000</v>
      </c>
    </row>
    <row r="834" spans="1:9" x14ac:dyDescent="0.25">
      <c r="A834">
        <v>2021</v>
      </c>
      <c r="B834" t="s">
        <v>47</v>
      </c>
      <c r="C834" t="s">
        <v>261</v>
      </c>
      <c r="D834" t="s">
        <v>632</v>
      </c>
      <c r="E834" s="15">
        <v>15846560000</v>
      </c>
      <c r="F834" s="15">
        <v>2174000000</v>
      </c>
      <c r="G834" s="15">
        <v>0</v>
      </c>
      <c r="H834" s="15">
        <v>7757298000</v>
      </c>
      <c r="I834" s="15">
        <v>25777858000</v>
      </c>
    </row>
    <row r="835" spans="1:9" x14ac:dyDescent="0.25">
      <c r="A835">
        <v>2021</v>
      </c>
      <c r="B835" t="s">
        <v>47</v>
      </c>
      <c r="C835" t="s">
        <v>261</v>
      </c>
      <c r="D835" t="s">
        <v>633</v>
      </c>
      <c r="E835" s="15">
        <v>658249000</v>
      </c>
      <c r="F835" s="15">
        <v>25744947000</v>
      </c>
      <c r="G835" s="15">
        <v>0</v>
      </c>
      <c r="H835" s="15">
        <v>3529441000</v>
      </c>
      <c r="I835" s="15">
        <v>29932637000</v>
      </c>
    </row>
    <row r="836" spans="1:9" x14ac:dyDescent="0.25">
      <c r="A836">
        <v>2021</v>
      </c>
      <c r="B836" t="s">
        <v>47</v>
      </c>
      <c r="C836" t="s">
        <v>261</v>
      </c>
      <c r="D836" t="s">
        <v>634</v>
      </c>
      <c r="E836" s="15">
        <v>15154000</v>
      </c>
      <c r="F836" s="15">
        <v>143477000</v>
      </c>
      <c r="G836" s="15">
        <v>0</v>
      </c>
      <c r="H836" s="15">
        <v>0</v>
      </c>
      <c r="I836" s="15">
        <v>158631000</v>
      </c>
    </row>
    <row r="837" spans="1:9" x14ac:dyDescent="0.25">
      <c r="A837">
        <v>2021</v>
      </c>
      <c r="B837" t="s">
        <v>47</v>
      </c>
      <c r="C837" t="s">
        <v>261</v>
      </c>
      <c r="D837" t="s">
        <v>635</v>
      </c>
      <c r="E837" s="15">
        <v>8628000</v>
      </c>
      <c r="F837" s="15">
        <v>464965000</v>
      </c>
      <c r="G837" s="15">
        <v>0</v>
      </c>
      <c r="H837" s="15">
        <v>329547000</v>
      </c>
      <c r="I837" s="15">
        <v>803140000</v>
      </c>
    </row>
    <row r="838" spans="1:9" x14ac:dyDescent="0.25">
      <c r="A838">
        <v>2021</v>
      </c>
      <c r="B838" t="s">
        <v>47</v>
      </c>
      <c r="C838" t="s">
        <v>261</v>
      </c>
      <c r="D838" t="s">
        <v>636</v>
      </c>
      <c r="E838" s="15">
        <v>34863842000</v>
      </c>
      <c r="F838" s="15">
        <v>11561372000</v>
      </c>
      <c r="G838" s="15">
        <v>0</v>
      </c>
      <c r="H838" s="15">
        <v>2885136000</v>
      </c>
      <c r="I838" s="15">
        <v>49310350000</v>
      </c>
    </row>
    <row r="839" spans="1:9" x14ac:dyDescent="0.25">
      <c r="A839">
        <v>2021</v>
      </c>
      <c r="B839" t="s">
        <v>47</v>
      </c>
      <c r="C839" t="s">
        <v>261</v>
      </c>
      <c r="D839" t="s">
        <v>637</v>
      </c>
      <c r="E839" s="15">
        <v>813408000</v>
      </c>
      <c r="F839" s="15">
        <v>183674000</v>
      </c>
      <c r="G839" s="15">
        <v>0</v>
      </c>
      <c r="H839" s="15">
        <v>80000000</v>
      </c>
      <c r="I839" s="15">
        <v>1077082000</v>
      </c>
    </row>
    <row r="840" spans="1:9" x14ac:dyDescent="0.25">
      <c r="A840">
        <v>2021</v>
      </c>
      <c r="B840" t="s">
        <v>47</v>
      </c>
      <c r="C840" t="s">
        <v>261</v>
      </c>
      <c r="D840" t="s">
        <v>638</v>
      </c>
      <c r="E840" s="15">
        <v>0</v>
      </c>
      <c r="F840" s="15">
        <v>17128992000</v>
      </c>
      <c r="G840" s="15">
        <v>0</v>
      </c>
      <c r="H840" s="15">
        <v>0</v>
      </c>
      <c r="I840" s="15">
        <v>17128992000</v>
      </c>
    </row>
    <row r="841" spans="1:9" x14ac:dyDescent="0.25">
      <c r="A841">
        <v>2021</v>
      </c>
      <c r="B841" t="s">
        <v>47</v>
      </c>
      <c r="C841" t="s">
        <v>641</v>
      </c>
      <c r="D841" t="s">
        <v>403</v>
      </c>
      <c r="E841" s="15" t="s">
        <v>423</v>
      </c>
      <c r="F841" s="15" t="s">
        <v>423</v>
      </c>
      <c r="G841" s="15" t="s">
        <v>423</v>
      </c>
      <c r="H841" s="15" t="s">
        <v>423</v>
      </c>
      <c r="I841" s="15" t="s">
        <v>423</v>
      </c>
    </row>
    <row r="842" spans="1:9" x14ac:dyDescent="0.25">
      <c r="A842">
        <v>2021</v>
      </c>
      <c r="B842" t="s">
        <v>47</v>
      </c>
      <c r="C842" t="s">
        <v>641</v>
      </c>
      <c r="D842" t="s">
        <v>642</v>
      </c>
      <c r="E842" s="15" t="s">
        <v>423</v>
      </c>
      <c r="F842" s="15" t="s">
        <v>423</v>
      </c>
      <c r="G842" s="15" t="s">
        <v>423</v>
      </c>
      <c r="H842" s="15" t="s">
        <v>423</v>
      </c>
      <c r="I842" s="15" t="s">
        <v>423</v>
      </c>
    </row>
    <row r="843" spans="1:9" x14ac:dyDescent="0.25">
      <c r="A843">
        <v>2021</v>
      </c>
      <c r="B843" t="s">
        <v>47</v>
      </c>
      <c r="C843" t="s">
        <v>259</v>
      </c>
      <c r="D843" t="s">
        <v>403</v>
      </c>
      <c r="E843" s="15">
        <v>23741000</v>
      </c>
      <c r="F843" s="15">
        <v>11530000</v>
      </c>
      <c r="G843" s="15">
        <v>0</v>
      </c>
      <c r="H843" s="15">
        <v>0</v>
      </c>
      <c r="I843" s="15">
        <v>35271000</v>
      </c>
    </row>
    <row r="844" spans="1:9" x14ac:dyDescent="0.25">
      <c r="A844">
        <v>2021</v>
      </c>
      <c r="B844" t="s">
        <v>47</v>
      </c>
      <c r="C844" t="s">
        <v>259</v>
      </c>
      <c r="D844" t="s">
        <v>639</v>
      </c>
      <c r="E844" s="15">
        <v>46725000</v>
      </c>
      <c r="F844" s="15">
        <v>385311000</v>
      </c>
      <c r="G844" s="15">
        <v>0</v>
      </c>
      <c r="H844" s="15">
        <v>20714000</v>
      </c>
      <c r="I844" s="15">
        <v>452750000</v>
      </c>
    </row>
    <row r="845" spans="1:9" x14ac:dyDescent="0.25">
      <c r="A845">
        <v>2021</v>
      </c>
      <c r="B845" t="s">
        <v>47</v>
      </c>
      <c r="C845" t="s">
        <v>260</v>
      </c>
      <c r="D845" t="s">
        <v>403</v>
      </c>
      <c r="E845" s="15" t="s">
        <v>423</v>
      </c>
      <c r="F845" s="15" t="s">
        <v>423</v>
      </c>
      <c r="G845" s="15" t="s">
        <v>423</v>
      </c>
      <c r="H845" s="15" t="s">
        <v>423</v>
      </c>
      <c r="I845" s="15" t="s">
        <v>423</v>
      </c>
    </row>
    <row r="846" spans="1:9" x14ac:dyDescent="0.25">
      <c r="A846">
        <v>2021</v>
      </c>
      <c r="B846" t="s">
        <v>47</v>
      </c>
      <c r="C846" t="s">
        <v>260</v>
      </c>
      <c r="D846" t="s">
        <v>640</v>
      </c>
      <c r="E846" s="15" t="s">
        <v>423</v>
      </c>
      <c r="F846" s="15" t="s">
        <v>423</v>
      </c>
      <c r="G846" s="15" t="s">
        <v>423</v>
      </c>
      <c r="H846" s="15" t="s">
        <v>423</v>
      </c>
      <c r="I846" s="15" t="s">
        <v>423</v>
      </c>
    </row>
    <row r="847" spans="1:9" x14ac:dyDescent="0.25">
      <c r="A847">
        <v>2020</v>
      </c>
      <c r="B847" t="s">
        <v>47</v>
      </c>
      <c r="C847" t="s">
        <v>261</v>
      </c>
      <c r="D847" t="s">
        <v>403</v>
      </c>
      <c r="E847" s="15">
        <v>6334873000</v>
      </c>
      <c r="F847" s="15">
        <v>303008000</v>
      </c>
      <c r="G847" s="15">
        <v>0</v>
      </c>
      <c r="H847" s="15">
        <v>0</v>
      </c>
      <c r="I847" s="15">
        <v>6637881000</v>
      </c>
    </row>
    <row r="848" spans="1:9" x14ac:dyDescent="0.25">
      <c r="A848">
        <v>2020</v>
      </c>
      <c r="B848" t="s">
        <v>47</v>
      </c>
      <c r="C848" t="s">
        <v>261</v>
      </c>
      <c r="D848" t="s">
        <v>404</v>
      </c>
      <c r="E848" s="15">
        <v>1009371000</v>
      </c>
      <c r="F848" s="15">
        <v>613205000</v>
      </c>
      <c r="G848" s="15">
        <v>0</v>
      </c>
      <c r="H848" s="15">
        <v>810978000</v>
      </c>
      <c r="I848" s="15">
        <v>2433554000</v>
      </c>
    </row>
    <row r="849" spans="1:9" x14ac:dyDescent="0.25">
      <c r="A849">
        <v>2020</v>
      </c>
      <c r="B849" t="s">
        <v>47</v>
      </c>
      <c r="C849" t="s">
        <v>261</v>
      </c>
      <c r="D849" t="s">
        <v>631</v>
      </c>
      <c r="E849" s="15">
        <v>104314000</v>
      </c>
      <c r="F849" s="15">
        <v>190550000</v>
      </c>
      <c r="G849" s="15">
        <v>0</v>
      </c>
      <c r="H849" s="15">
        <v>0</v>
      </c>
      <c r="I849" s="15">
        <v>294864000</v>
      </c>
    </row>
    <row r="850" spans="1:9" x14ac:dyDescent="0.25">
      <c r="A850">
        <v>2020</v>
      </c>
      <c r="B850" t="s">
        <v>47</v>
      </c>
      <c r="C850" t="s">
        <v>261</v>
      </c>
      <c r="D850" t="s">
        <v>632</v>
      </c>
      <c r="E850" s="15">
        <v>7603447000</v>
      </c>
      <c r="F850" s="15">
        <v>3377267000</v>
      </c>
      <c r="G850" s="15">
        <v>0</v>
      </c>
      <c r="H850" s="15">
        <v>8351610000</v>
      </c>
      <c r="I850" s="15">
        <v>19332324000</v>
      </c>
    </row>
    <row r="851" spans="1:9" x14ac:dyDescent="0.25">
      <c r="A851">
        <v>2020</v>
      </c>
      <c r="B851" t="s">
        <v>47</v>
      </c>
      <c r="C851" t="s">
        <v>261</v>
      </c>
      <c r="D851" t="s">
        <v>633</v>
      </c>
      <c r="E851" s="15">
        <v>601918000</v>
      </c>
      <c r="F851" s="15">
        <v>16147084000</v>
      </c>
      <c r="G851" s="15">
        <v>0</v>
      </c>
      <c r="H851" s="15">
        <v>770000000</v>
      </c>
      <c r="I851" s="15">
        <v>17519002000</v>
      </c>
    </row>
    <row r="852" spans="1:9" x14ac:dyDescent="0.25">
      <c r="A852">
        <v>2020</v>
      </c>
      <c r="B852" t="s">
        <v>47</v>
      </c>
      <c r="C852" t="s">
        <v>261</v>
      </c>
      <c r="D852" t="s">
        <v>634</v>
      </c>
      <c r="E852" s="15">
        <v>14418000</v>
      </c>
      <c r="F852" s="15">
        <v>101083000</v>
      </c>
      <c r="G852" s="15">
        <v>0</v>
      </c>
      <c r="H852" s="15">
        <v>0</v>
      </c>
      <c r="I852" s="15">
        <v>115501000</v>
      </c>
    </row>
    <row r="853" spans="1:9" x14ac:dyDescent="0.25">
      <c r="A853">
        <v>2020</v>
      </c>
      <c r="B853" t="s">
        <v>47</v>
      </c>
      <c r="C853" t="s">
        <v>261</v>
      </c>
      <c r="D853" t="s">
        <v>635</v>
      </c>
      <c r="E853" s="15">
        <v>7820000</v>
      </c>
      <c r="F853" s="15">
        <v>522249000</v>
      </c>
      <c r="G853" s="15">
        <v>0</v>
      </c>
      <c r="H853" s="15">
        <v>300000000</v>
      </c>
      <c r="I853" s="15">
        <v>830069000</v>
      </c>
    </row>
    <row r="854" spans="1:9" x14ac:dyDescent="0.25">
      <c r="A854">
        <v>2020</v>
      </c>
      <c r="B854" t="s">
        <v>47</v>
      </c>
      <c r="C854" t="s">
        <v>261</v>
      </c>
      <c r="D854" t="s">
        <v>636</v>
      </c>
      <c r="E854" s="15">
        <v>29746876000</v>
      </c>
      <c r="F854" s="15">
        <v>10326322000</v>
      </c>
      <c r="G854" s="15">
        <v>0</v>
      </c>
      <c r="H854" s="15">
        <v>1959739000</v>
      </c>
      <c r="I854" s="15">
        <v>42032937000</v>
      </c>
    </row>
    <row r="855" spans="1:9" x14ac:dyDescent="0.25">
      <c r="A855">
        <v>2020</v>
      </c>
      <c r="B855" t="s">
        <v>47</v>
      </c>
      <c r="C855" t="s">
        <v>261</v>
      </c>
      <c r="D855" t="s">
        <v>637</v>
      </c>
      <c r="E855" s="15">
        <v>769123000</v>
      </c>
      <c r="F855" s="15">
        <v>111256000</v>
      </c>
      <c r="G855" s="15">
        <v>0</v>
      </c>
      <c r="H855" s="15">
        <v>0</v>
      </c>
      <c r="I855" s="15">
        <v>880379000</v>
      </c>
    </row>
    <row r="856" spans="1:9" x14ac:dyDescent="0.25">
      <c r="A856">
        <v>2020</v>
      </c>
      <c r="B856" t="s">
        <v>47</v>
      </c>
      <c r="C856" t="s">
        <v>261</v>
      </c>
      <c r="D856" t="s">
        <v>638</v>
      </c>
      <c r="E856" s="15">
        <v>0</v>
      </c>
      <c r="F856" s="15">
        <v>10483474000</v>
      </c>
      <c r="G856" s="15">
        <v>0</v>
      </c>
      <c r="H856" s="15">
        <v>0</v>
      </c>
      <c r="I856" s="15">
        <v>10483474000</v>
      </c>
    </row>
    <row r="857" spans="1:9" x14ac:dyDescent="0.25">
      <c r="A857">
        <v>2020</v>
      </c>
      <c r="B857" t="s">
        <v>47</v>
      </c>
      <c r="C857" t="s">
        <v>641</v>
      </c>
      <c r="D857" t="s">
        <v>403</v>
      </c>
      <c r="E857" s="15" t="s">
        <v>423</v>
      </c>
      <c r="F857" s="15" t="s">
        <v>423</v>
      </c>
      <c r="G857" s="15" t="s">
        <v>423</v>
      </c>
      <c r="H857" s="15" t="s">
        <v>423</v>
      </c>
      <c r="I857" s="15" t="s">
        <v>423</v>
      </c>
    </row>
    <row r="858" spans="1:9" x14ac:dyDescent="0.25">
      <c r="A858">
        <v>2020</v>
      </c>
      <c r="B858" t="s">
        <v>47</v>
      </c>
      <c r="C858" t="s">
        <v>641</v>
      </c>
      <c r="D858" t="s">
        <v>642</v>
      </c>
      <c r="E858" s="15" t="s">
        <v>423</v>
      </c>
      <c r="F858" s="15" t="s">
        <v>423</v>
      </c>
      <c r="G858" s="15" t="s">
        <v>423</v>
      </c>
      <c r="H858" s="15" t="s">
        <v>423</v>
      </c>
      <c r="I858" s="15" t="s">
        <v>423</v>
      </c>
    </row>
    <row r="859" spans="1:9" x14ac:dyDescent="0.25">
      <c r="A859">
        <v>2020</v>
      </c>
      <c r="B859" t="s">
        <v>47</v>
      </c>
      <c r="C859" t="s">
        <v>259</v>
      </c>
      <c r="D859" t="s">
        <v>403</v>
      </c>
      <c r="E859" s="15">
        <v>28399000</v>
      </c>
      <c r="F859" s="15">
        <v>11326000</v>
      </c>
      <c r="G859" s="15">
        <v>0</v>
      </c>
      <c r="H859" s="15">
        <v>0</v>
      </c>
      <c r="I859" s="15">
        <v>39725000</v>
      </c>
    </row>
    <row r="860" spans="1:9" x14ac:dyDescent="0.25">
      <c r="A860">
        <v>2020</v>
      </c>
      <c r="B860" t="s">
        <v>47</v>
      </c>
      <c r="C860" t="s">
        <v>259</v>
      </c>
      <c r="D860" t="s">
        <v>639</v>
      </c>
      <c r="E860" s="15">
        <v>44512000</v>
      </c>
      <c r="F860" s="15">
        <v>376796000</v>
      </c>
      <c r="G860" s="15">
        <v>0</v>
      </c>
      <c r="H860" s="15">
        <v>0</v>
      </c>
      <c r="I860" s="15">
        <v>421308000</v>
      </c>
    </row>
    <row r="861" spans="1:9" x14ac:dyDescent="0.25">
      <c r="A861">
        <v>2020</v>
      </c>
      <c r="B861" t="s">
        <v>47</v>
      </c>
      <c r="C861" t="s">
        <v>260</v>
      </c>
      <c r="D861" t="s">
        <v>403</v>
      </c>
      <c r="E861" s="15" t="s">
        <v>423</v>
      </c>
      <c r="F861" s="15" t="s">
        <v>423</v>
      </c>
      <c r="G861" s="15" t="s">
        <v>423</v>
      </c>
      <c r="H861" s="15" t="s">
        <v>423</v>
      </c>
      <c r="I861" s="15" t="s">
        <v>423</v>
      </c>
    </row>
    <row r="862" spans="1:9" x14ac:dyDescent="0.25">
      <c r="A862">
        <v>2020</v>
      </c>
      <c r="B862" t="s">
        <v>47</v>
      </c>
      <c r="C862" t="s">
        <v>260</v>
      </c>
      <c r="D862" t="s">
        <v>640</v>
      </c>
      <c r="E862" s="15" t="s">
        <v>423</v>
      </c>
      <c r="F862" s="15" t="s">
        <v>423</v>
      </c>
      <c r="G862" s="15" t="s">
        <v>423</v>
      </c>
      <c r="H862" s="15" t="s">
        <v>423</v>
      </c>
      <c r="I862" s="15" t="s">
        <v>423</v>
      </c>
    </row>
    <row r="863" spans="1:9" x14ac:dyDescent="0.25">
      <c r="A863">
        <v>2019</v>
      </c>
      <c r="B863" t="s">
        <v>47</v>
      </c>
      <c r="C863" t="s">
        <v>261</v>
      </c>
      <c r="D863" t="s">
        <v>403</v>
      </c>
      <c r="E863" s="15">
        <v>7970904000</v>
      </c>
      <c r="F863" s="15">
        <v>303006000</v>
      </c>
      <c r="G863" s="15">
        <v>0</v>
      </c>
      <c r="H863" s="15">
        <v>23500000</v>
      </c>
      <c r="I863" s="15">
        <v>8297410000</v>
      </c>
    </row>
    <row r="864" spans="1:9" x14ac:dyDescent="0.25">
      <c r="A864">
        <v>2019</v>
      </c>
      <c r="B864" t="s">
        <v>47</v>
      </c>
      <c r="C864" t="s">
        <v>261</v>
      </c>
      <c r="D864" t="s">
        <v>404</v>
      </c>
      <c r="E864" s="15">
        <v>990264000</v>
      </c>
      <c r="F864" s="15">
        <v>470755000</v>
      </c>
      <c r="G864" s="15">
        <v>0</v>
      </c>
      <c r="H864" s="15">
        <v>579311000</v>
      </c>
      <c r="I864" s="15">
        <v>2040330000</v>
      </c>
    </row>
    <row r="865" spans="1:9" x14ac:dyDescent="0.25">
      <c r="A865">
        <v>2019</v>
      </c>
      <c r="B865" t="s">
        <v>47</v>
      </c>
      <c r="C865" t="s">
        <v>261</v>
      </c>
      <c r="D865" t="s">
        <v>631</v>
      </c>
      <c r="E865" s="15">
        <v>100331000</v>
      </c>
      <c r="F865" s="15">
        <v>124739000</v>
      </c>
      <c r="G865" s="15">
        <v>0</v>
      </c>
      <c r="H865" s="15">
        <v>0</v>
      </c>
      <c r="I865" s="15">
        <v>225070000</v>
      </c>
    </row>
    <row r="866" spans="1:9" x14ac:dyDescent="0.25">
      <c r="A866">
        <v>2019</v>
      </c>
      <c r="B866" t="s">
        <v>47</v>
      </c>
      <c r="C866" t="s">
        <v>261</v>
      </c>
      <c r="D866" t="s">
        <v>632</v>
      </c>
      <c r="E866" s="15">
        <v>5241596000</v>
      </c>
      <c r="F866" s="15">
        <v>4788173000</v>
      </c>
      <c r="G866" s="15">
        <v>0</v>
      </c>
      <c r="H866" s="15">
        <v>15869319000</v>
      </c>
      <c r="I866" s="15">
        <v>25899088000</v>
      </c>
    </row>
    <row r="867" spans="1:9" x14ac:dyDescent="0.25">
      <c r="A867">
        <v>2019</v>
      </c>
      <c r="B867" t="s">
        <v>47</v>
      </c>
      <c r="C867" t="s">
        <v>261</v>
      </c>
      <c r="D867" t="s">
        <v>633</v>
      </c>
      <c r="E867" s="15">
        <v>609521000</v>
      </c>
      <c r="F867" s="15">
        <v>16854023000</v>
      </c>
      <c r="G867" s="15">
        <v>0</v>
      </c>
      <c r="H867" s="15">
        <v>0</v>
      </c>
      <c r="I867" s="15">
        <v>17463544000</v>
      </c>
    </row>
    <row r="868" spans="1:9" x14ac:dyDescent="0.25">
      <c r="A868">
        <v>2019</v>
      </c>
      <c r="B868" t="s">
        <v>47</v>
      </c>
      <c r="C868" t="s">
        <v>261</v>
      </c>
      <c r="D868" t="s">
        <v>634</v>
      </c>
      <c r="E868" s="15">
        <v>15678000</v>
      </c>
      <c r="F868" s="15">
        <v>247319000</v>
      </c>
      <c r="G868" s="15">
        <v>0</v>
      </c>
      <c r="H868" s="15">
        <v>0</v>
      </c>
      <c r="I868" s="15">
        <v>262997000</v>
      </c>
    </row>
    <row r="869" spans="1:9" x14ac:dyDescent="0.25">
      <c r="A869">
        <v>2019</v>
      </c>
      <c r="B869" t="s">
        <v>47</v>
      </c>
      <c r="C869" t="s">
        <v>261</v>
      </c>
      <c r="D869" t="s">
        <v>635</v>
      </c>
      <c r="E869" s="15">
        <v>7680000</v>
      </c>
      <c r="F869" s="15">
        <v>463035000</v>
      </c>
      <c r="G869" s="15">
        <v>0</v>
      </c>
      <c r="H869" s="15">
        <v>300000000</v>
      </c>
      <c r="I869" s="15">
        <v>770715000</v>
      </c>
    </row>
    <row r="870" spans="1:9" x14ac:dyDescent="0.25">
      <c r="A870">
        <v>2019</v>
      </c>
      <c r="B870" t="s">
        <v>47</v>
      </c>
      <c r="C870" t="s">
        <v>261</v>
      </c>
      <c r="D870" t="s">
        <v>636</v>
      </c>
      <c r="E870" s="15">
        <v>27198265000</v>
      </c>
      <c r="F870" s="15">
        <v>5249124000</v>
      </c>
      <c r="G870" s="15">
        <v>0</v>
      </c>
      <c r="H870" s="15">
        <v>48696000</v>
      </c>
      <c r="I870" s="15">
        <v>32496085000</v>
      </c>
    </row>
    <row r="871" spans="1:9" x14ac:dyDescent="0.25">
      <c r="A871">
        <v>2019</v>
      </c>
      <c r="B871" t="s">
        <v>47</v>
      </c>
      <c r="C871" t="s">
        <v>261</v>
      </c>
      <c r="D871" t="s">
        <v>637</v>
      </c>
      <c r="E871" s="15">
        <v>701721000</v>
      </c>
      <c r="F871" s="15">
        <v>114863000</v>
      </c>
      <c r="G871" s="15">
        <v>0</v>
      </c>
      <c r="H871" s="15">
        <v>0</v>
      </c>
      <c r="I871" s="15">
        <v>816584000</v>
      </c>
    </row>
    <row r="872" spans="1:9" x14ac:dyDescent="0.25">
      <c r="A872">
        <v>2019</v>
      </c>
      <c r="B872" t="s">
        <v>47</v>
      </c>
      <c r="C872" t="s">
        <v>261</v>
      </c>
      <c r="D872" t="s">
        <v>638</v>
      </c>
      <c r="E872" s="15">
        <v>0</v>
      </c>
      <c r="F872" s="15">
        <v>9381810000</v>
      </c>
      <c r="G872" s="15">
        <v>0</v>
      </c>
      <c r="H872" s="15">
        <v>0</v>
      </c>
      <c r="I872" s="15">
        <v>9381810000</v>
      </c>
    </row>
    <row r="873" spans="1:9" x14ac:dyDescent="0.25">
      <c r="A873">
        <v>2019</v>
      </c>
      <c r="B873" t="s">
        <v>47</v>
      </c>
      <c r="C873" t="s">
        <v>641</v>
      </c>
      <c r="D873" t="s">
        <v>403</v>
      </c>
      <c r="E873" s="15">
        <v>94792000</v>
      </c>
      <c r="F873" s="15">
        <v>61890000</v>
      </c>
      <c r="G873" s="15">
        <v>0</v>
      </c>
      <c r="H873" s="15">
        <v>0</v>
      </c>
      <c r="I873" s="15">
        <v>156682000</v>
      </c>
    </row>
    <row r="874" spans="1:9" x14ac:dyDescent="0.25">
      <c r="A874">
        <v>2019</v>
      </c>
      <c r="B874" t="s">
        <v>47</v>
      </c>
      <c r="C874" t="s">
        <v>641</v>
      </c>
      <c r="D874" t="s">
        <v>642</v>
      </c>
      <c r="E874" s="15">
        <v>106886000</v>
      </c>
      <c r="F874" s="15">
        <v>208244000</v>
      </c>
      <c r="G874" s="15">
        <v>0</v>
      </c>
      <c r="H874" s="15">
        <v>0</v>
      </c>
      <c r="I874" s="15">
        <v>315130000</v>
      </c>
    </row>
    <row r="875" spans="1:9" x14ac:dyDescent="0.25">
      <c r="A875">
        <v>2019</v>
      </c>
      <c r="B875" t="s">
        <v>47</v>
      </c>
      <c r="C875" t="s">
        <v>259</v>
      </c>
      <c r="D875" t="s">
        <v>403</v>
      </c>
      <c r="E875" s="15">
        <v>41299000</v>
      </c>
      <c r="F875" s="15">
        <v>11312000</v>
      </c>
      <c r="G875" s="15">
        <v>0</v>
      </c>
      <c r="H875" s="15">
        <v>0</v>
      </c>
      <c r="I875" s="15">
        <v>52611000</v>
      </c>
    </row>
    <row r="876" spans="1:9" x14ac:dyDescent="0.25">
      <c r="A876">
        <v>2019</v>
      </c>
      <c r="B876" t="s">
        <v>47</v>
      </c>
      <c r="C876" t="s">
        <v>259</v>
      </c>
      <c r="D876" t="s">
        <v>639</v>
      </c>
      <c r="E876" s="15">
        <v>52243000</v>
      </c>
      <c r="F876" s="15">
        <v>335498000</v>
      </c>
      <c r="G876" s="15">
        <v>0</v>
      </c>
      <c r="H876" s="15">
        <v>0</v>
      </c>
      <c r="I876" s="15">
        <v>387741000</v>
      </c>
    </row>
    <row r="877" spans="1:9" x14ac:dyDescent="0.25">
      <c r="A877">
        <v>2019</v>
      </c>
      <c r="B877" t="s">
        <v>47</v>
      </c>
      <c r="C877" t="s">
        <v>260</v>
      </c>
      <c r="D877" t="s">
        <v>403</v>
      </c>
      <c r="E877" s="15" t="s">
        <v>423</v>
      </c>
      <c r="F877" s="15" t="s">
        <v>423</v>
      </c>
      <c r="G877" s="15" t="s">
        <v>423</v>
      </c>
      <c r="H877" s="15" t="s">
        <v>423</v>
      </c>
      <c r="I877" s="15" t="s">
        <v>423</v>
      </c>
    </row>
    <row r="878" spans="1:9" x14ac:dyDescent="0.25">
      <c r="A878">
        <v>2019</v>
      </c>
      <c r="B878" t="s">
        <v>47</v>
      </c>
      <c r="C878" t="s">
        <v>260</v>
      </c>
      <c r="D878" t="s">
        <v>640</v>
      </c>
      <c r="E878" s="15" t="s">
        <v>423</v>
      </c>
      <c r="F878" s="15" t="s">
        <v>423</v>
      </c>
      <c r="G878" s="15" t="s">
        <v>423</v>
      </c>
      <c r="H878" s="15" t="s">
        <v>423</v>
      </c>
      <c r="I878" s="15" t="s">
        <v>423</v>
      </c>
    </row>
    <row r="879" spans="1:9" x14ac:dyDescent="0.25">
      <c r="A879">
        <v>2018</v>
      </c>
      <c r="B879" t="s">
        <v>47</v>
      </c>
      <c r="C879" t="s">
        <v>261</v>
      </c>
      <c r="D879" t="s">
        <v>403</v>
      </c>
      <c r="E879" s="15">
        <v>8450068000</v>
      </c>
      <c r="F879" s="15">
        <v>334358000</v>
      </c>
      <c r="G879" s="15">
        <v>0</v>
      </c>
      <c r="H879" s="15">
        <v>0</v>
      </c>
      <c r="I879" s="15">
        <v>8784426000</v>
      </c>
    </row>
    <row r="880" spans="1:9" x14ac:dyDescent="0.25">
      <c r="A880">
        <v>2018</v>
      </c>
      <c r="B880" t="s">
        <v>47</v>
      </c>
      <c r="C880" t="s">
        <v>261</v>
      </c>
      <c r="D880" t="s">
        <v>404</v>
      </c>
      <c r="E880" s="15">
        <v>1112350000</v>
      </c>
      <c r="F880" s="15">
        <v>457152000</v>
      </c>
      <c r="G880" s="15">
        <v>0</v>
      </c>
      <c r="H880" s="15">
        <v>596480000</v>
      </c>
      <c r="I880" s="15">
        <v>2165982000</v>
      </c>
    </row>
    <row r="881" spans="1:9" x14ac:dyDescent="0.25">
      <c r="A881">
        <v>2018</v>
      </c>
      <c r="B881" t="s">
        <v>47</v>
      </c>
      <c r="C881" t="s">
        <v>261</v>
      </c>
      <c r="D881" t="s">
        <v>631</v>
      </c>
      <c r="E881" s="15">
        <v>53948000</v>
      </c>
      <c r="F881" s="15">
        <v>159927000</v>
      </c>
      <c r="G881" s="15">
        <v>0</v>
      </c>
      <c r="H881" s="15">
        <v>0</v>
      </c>
      <c r="I881" s="15">
        <v>213875000</v>
      </c>
    </row>
    <row r="882" spans="1:9" x14ac:dyDescent="0.25">
      <c r="A882">
        <v>2018</v>
      </c>
      <c r="B882" t="s">
        <v>47</v>
      </c>
      <c r="C882" t="s">
        <v>261</v>
      </c>
      <c r="D882" t="s">
        <v>632</v>
      </c>
      <c r="E882" s="15">
        <v>438247000</v>
      </c>
      <c r="F882" s="15">
        <v>10533013000</v>
      </c>
      <c r="G882" s="15">
        <v>0</v>
      </c>
      <c r="H882" s="15">
        <v>30266705000</v>
      </c>
      <c r="I882" s="15">
        <v>41237965000</v>
      </c>
    </row>
    <row r="883" spans="1:9" x14ac:dyDescent="0.25">
      <c r="A883">
        <v>2018</v>
      </c>
      <c r="B883" t="s">
        <v>47</v>
      </c>
      <c r="C883" t="s">
        <v>261</v>
      </c>
      <c r="D883" t="s">
        <v>633</v>
      </c>
      <c r="E883" s="15">
        <v>478245000</v>
      </c>
      <c r="F883" s="15">
        <v>19115769000</v>
      </c>
      <c r="G883" s="15">
        <v>0</v>
      </c>
      <c r="H883" s="15">
        <v>0</v>
      </c>
      <c r="I883" s="15">
        <v>19594014000</v>
      </c>
    </row>
    <row r="884" spans="1:9" x14ac:dyDescent="0.25">
      <c r="A884">
        <v>2018</v>
      </c>
      <c r="B884" t="s">
        <v>47</v>
      </c>
      <c r="C884" t="s">
        <v>261</v>
      </c>
      <c r="D884" t="s">
        <v>634</v>
      </c>
      <c r="E884" s="15">
        <v>0</v>
      </c>
      <c r="F884" s="15">
        <v>63668000</v>
      </c>
      <c r="G884" s="15">
        <v>0</v>
      </c>
      <c r="H884" s="15">
        <v>0</v>
      </c>
      <c r="I884" s="15">
        <v>63668000</v>
      </c>
    </row>
    <row r="885" spans="1:9" x14ac:dyDescent="0.25">
      <c r="A885">
        <v>2018</v>
      </c>
      <c r="B885" t="s">
        <v>47</v>
      </c>
      <c r="C885" t="s">
        <v>261</v>
      </c>
      <c r="D885" t="s">
        <v>635</v>
      </c>
      <c r="E885" s="15">
        <v>0</v>
      </c>
      <c r="F885" s="15">
        <v>517185000</v>
      </c>
      <c r="G885" s="15">
        <v>0</v>
      </c>
      <c r="H885" s="15">
        <v>300000000</v>
      </c>
      <c r="I885" s="15">
        <v>817185000</v>
      </c>
    </row>
    <row r="886" spans="1:9" x14ac:dyDescent="0.25">
      <c r="A886">
        <v>2018</v>
      </c>
      <c r="B886" t="s">
        <v>47</v>
      </c>
      <c r="C886" t="s">
        <v>261</v>
      </c>
      <c r="D886" t="s">
        <v>636</v>
      </c>
      <c r="E886" s="15">
        <v>22757637000</v>
      </c>
      <c r="F886" s="15">
        <v>4699425000</v>
      </c>
      <c r="G886" s="15">
        <v>0</v>
      </c>
      <c r="H886" s="15">
        <v>123588000</v>
      </c>
      <c r="I886" s="15">
        <v>27580650000</v>
      </c>
    </row>
    <row r="887" spans="1:9" x14ac:dyDescent="0.25">
      <c r="A887">
        <v>2018</v>
      </c>
      <c r="B887" t="s">
        <v>47</v>
      </c>
      <c r="C887" t="s">
        <v>261</v>
      </c>
      <c r="D887" t="s">
        <v>637</v>
      </c>
      <c r="E887" s="15">
        <v>607798000</v>
      </c>
      <c r="F887" s="15">
        <v>146362000</v>
      </c>
      <c r="G887" s="15">
        <v>0</v>
      </c>
      <c r="H887" s="15">
        <v>0</v>
      </c>
      <c r="I887" s="15">
        <v>754160000</v>
      </c>
    </row>
    <row r="888" spans="1:9" x14ac:dyDescent="0.25">
      <c r="A888">
        <v>2018</v>
      </c>
      <c r="B888" t="s">
        <v>47</v>
      </c>
      <c r="C888" t="s">
        <v>261</v>
      </c>
      <c r="D888" t="s">
        <v>638</v>
      </c>
      <c r="E888" s="15">
        <v>0</v>
      </c>
      <c r="F888" s="15">
        <v>4870171000</v>
      </c>
      <c r="G888" s="15">
        <v>0</v>
      </c>
      <c r="H888" s="15">
        <v>0</v>
      </c>
      <c r="I888" s="15">
        <v>4870171000</v>
      </c>
    </row>
    <row r="889" spans="1:9" x14ac:dyDescent="0.25">
      <c r="A889">
        <v>2018</v>
      </c>
      <c r="B889" t="s">
        <v>47</v>
      </c>
      <c r="C889" t="s">
        <v>641</v>
      </c>
      <c r="D889" t="s">
        <v>403</v>
      </c>
      <c r="E889" s="15">
        <v>74161000</v>
      </c>
      <c r="F889" s="15">
        <v>62625000</v>
      </c>
      <c r="G889" s="15">
        <v>0</v>
      </c>
      <c r="H889" s="15">
        <v>15510000</v>
      </c>
      <c r="I889" s="15">
        <v>152296000</v>
      </c>
    </row>
    <row r="890" spans="1:9" x14ac:dyDescent="0.25">
      <c r="A890">
        <v>2018</v>
      </c>
      <c r="B890" t="s">
        <v>47</v>
      </c>
      <c r="C890" t="s">
        <v>641</v>
      </c>
      <c r="D890" t="s">
        <v>642</v>
      </c>
      <c r="E890" s="15">
        <v>112766000</v>
      </c>
      <c r="F890" s="15">
        <v>227292000</v>
      </c>
      <c r="G890" s="15">
        <v>0</v>
      </c>
      <c r="H890" s="15">
        <v>0</v>
      </c>
      <c r="I890" s="15">
        <v>340058000</v>
      </c>
    </row>
    <row r="891" spans="1:9" x14ac:dyDescent="0.25">
      <c r="A891">
        <v>2018</v>
      </c>
      <c r="B891" t="s">
        <v>47</v>
      </c>
      <c r="C891" t="s">
        <v>259</v>
      </c>
      <c r="D891" t="s">
        <v>403</v>
      </c>
      <c r="E891" s="15">
        <v>18645000</v>
      </c>
      <c r="F891" s="15">
        <v>14100000</v>
      </c>
      <c r="G891" s="15">
        <v>0</v>
      </c>
      <c r="H891" s="15">
        <v>1100000</v>
      </c>
      <c r="I891" s="15">
        <v>33845000</v>
      </c>
    </row>
    <row r="892" spans="1:9" x14ac:dyDescent="0.25">
      <c r="A892">
        <v>2018</v>
      </c>
      <c r="B892" t="s">
        <v>47</v>
      </c>
      <c r="C892" t="s">
        <v>259</v>
      </c>
      <c r="D892" t="s">
        <v>639</v>
      </c>
      <c r="E892" s="15">
        <v>50613000</v>
      </c>
      <c r="F892" s="15">
        <v>640661000</v>
      </c>
      <c r="G892" s="15">
        <v>0</v>
      </c>
      <c r="H892" s="15">
        <v>0</v>
      </c>
      <c r="I892" s="15">
        <v>691274000</v>
      </c>
    </row>
    <row r="893" spans="1:9" x14ac:dyDescent="0.25">
      <c r="A893">
        <v>2018</v>
      </c>
      <c r="B893" t="s">
        <v>47</v>
      </c>
      <c r="C893" t="s">
        <v>260</v>
      </c>
      <c r="D893" t="s">
        <v>403</v>
      </c>
      <c r="E893" s="15" t="s">
        <v>423</v>
      </c>
      <c r="F893" s="15" t="s">
        <v>423</v>
      </c>
      <c r="G893" s="15" t="s">
        <v>423</v>
      </c>
      <c r="H893" s="15" t="s">
        <v>423</v>
      </c>
      <c r="I893" s="15" t="s">
        <v>423</v>
      </c>
    </row>
    <row r="894" spans="1:9" x14ac:dyDescent="0.25">
      <c r="A894">
        <v>2018</v>
      </c>
      <c r="B894" t="s">
        <v>47</v>
      </c>
      <c r="C894" t="s">
        <v>260</v>
      </c>
      <c r="D894" t="s">
        <v>640</v>
      </c>
      <c r="E894" s="15" t="s">
        <v>423</v>
      </c>
      <c r="F894" s="15" t="s">
        <v>423</v>
      </c>
      <c r="G894" s="15" t="s">
        <v>423</v>
      </c>
      <c r="H894" s="15" t="s">
        <v>423</v>
      </c>
      <c r="I894" s="15" t="s">
        <v>423</v>
      </c>
    </row>
    <row r="895" spans="1:9" x14ac:dyDescent="0.25">
      <c r="A895">
        <v>2022</v>
      </c>
      <c r="B895" t="s">
        <v>568</v>
      </c>
      <c r="C895" t="s">
        <v>262</v>
      </c>
      <c r="D895" t="s">
        <v>403</v>
      </c>
      <c r="E895" s="15">
        <v>137491000</v>
      </c>
      <c r="F895" s="15">
        <v>50128000</v>
      </c>
      <c r="G895" s="15">
        <v>0</v>
      </c>
      <c r="H895" s="15">
        <v>0</v>
      </c>
      <c r="I895" s="15">
        <v>187619000</v>
      </c>
    </row>
    <row r="896" spans="1:9" x14ac:dyDescent="0.25">
      <c r="A896">
        <v>2022</v>
      </c>
      <c r="B896" t="s">
        <v>568</v>
      </c>
      <c r="C896" t="s">
        <v>262</v>
      </c>
      <c r="D896" t="s">
        <v>404</v>
      </c>
      <c r="E896" s="15">
        <v>35666000</v>
      </c>
      <c r="F896" s="15">
        <v>10175000</v>
      </c>
      <c r="G896" s="15">
        <v>0</v>
      </c>
      <c r="H896" s="15">
        <v>0</v>
      </c>
      <c r="I896" s="15">
        <v>45841000</v>
      </c>
    </row>
    <row r="897" spans="1:9" x14ac:dyDescent="0.25">
      <c r="A897">
        <v>2022</v>
      </c>
      <c r="B897" t="s">
        <v>568</v>
      </c>
      <c r="C897" t="s">
        <v>262</v>
      </c>
      <c r="D897" t="s">
        <v>840</v>
      </c>
      <c r="E897" s="15">
        <v>27963000</v>
      </c>
      <c r="F897" s="15">
        <v>111186000</v>
      </c>
      <c r="G897" s="15">
        <v>0</v>
      </c>
      <c r="H897" s="15">
        <v>0</v>
      </c>
      <c r="I897" s="15">
        <v>139149000</v>
      </c>
    </row>
    <row r="898" spans="1:9" x14ac:dyDescent="0.25">
      <c r="A898">
        <v>2022</v>
      </c>
      <c r="B898" t="s">
        <v>568</v>
      </c>
      <c r="C898" t="s">
        <v>262</v>
      </c>
      <c r="D898" t="s">
        <v>845</v>
      </c>
      <c r="E898" s="15" t="s">
        <v>423</v>
      </c>
      <c r="F898" s="15" t="s">
        <v>423</v>
      </c>
      <c r="G898" s="15" t="s">
        <v>423</v>
      </c>
      <c r="H898" s="15" t="s">
        <v>423</v>
      </c>
      <c r="I898" s="15" t="s">
        <v>423</v>
      </c>
    </row>
    <row r="899" spans="1:9" x14ac:dyDescent="0.25">
      <c r="A899">
        <v>2022</v>
      </c>
      <c r="B899" t="s">
        <v>568</v>
      </c>
      <c r="C899" t="s">
        <v>262</v>
      </c>
      <c r="D899" t="s">
        <v>841</v>
      </c>
      <c r="E899" s="15">
        <v>44183000</v>
      </c>
      <c r="F899" s="15">
        <v>105096000</v>
      </c>
      <c r="G899" s="15">
        <v>0</v>
      </c>
      <c r="H899" s="15">
        <v>0</v>
      </c>
      <c r="I899" s="15">
        <v>149279000</v>
      </c>
    </row>
    <row r="900" spans="1:9" x14ac:dyDescent="0.25">
      <c r="A900">
        <v>2022</v>
      </c>
      <c r="B900" t="s">
        <v>568</v>
      </c>
      <c r="C900" t="s">
        <v>262</v>
      </c>
      <c r="D900" t="s">
        <v>842</v>
      </c>
      <c r="E900" s="15">
        <v>47527000</v>
      </c>
      <c r="F900" s="15">
        <v>9556000</v>
      </c>
      <c r="G900" s="15">
        <v>0</v>
      </c>
      <c r="H900" s="15">
        <v>0</v>
      </c>
      <c r="I900" s="15">
        <v>57083000</v>
      </c>
    </row>
    <row r="901" spans="1:9" x14ac:dyDescent="0.25">
      <c r="A901">
        <v>2022</v>
      </c>
      <c r="B901" t="s">
        <v>568</v>
      </c>
      <c r="C901" t="s">
        <v>262</v>
      </c>
      <c r="D901" t="s">
        <v>843</v>
      </c>
      <c r="E901" s="15">
        <v>72550000</v>
      </c>
      <c r="F901" s="15">
        <v>11594000</v>
      </c>
      <c r="G901" s="15">
        <v>0</v>
      </c>
      <c r="H901" s="15">
        <v>0</v>
      </c>
      <c r="I901" s="15">
        <v>84144000</v>
      </c>
    </row>
    <row r="902" spans="1:9" x14ac:dyDescent="0.25">
      <c r="A902">
        <v>2022</v>
      </c>
      <c r="B902" t="s">
        <v>568</v>
      </c>
      <c r="C902" t="s">
        <v>263</v>
      </c>
      <c r="D902" t="s">
        <v>403</v>
      </c>
      <c r="E902" s="15">
        <v>81723000</v>
      </c>
      <c r="F902" s="15">
        <v>82197000</v>
      </c>
      <c r="G902" s="15">
        <v>0</v>
      </c>
      <c r="H902" s="15">
        <v>38950000</v>
      </c>
      <c r="I902" s="15">
        <v>202870000</v>
      </c>
    </row>
    <row r="903" spans="1:9" x14ac:dyDescent="0.25">
      <c r="A903">
        <v>2022</v>
      </c>
      <c r="B903" t="s">
        <v>568</v>
      </c>
      <c r="C903" t="s">
        <v>263</v>
      </c>
      <c r="D903" t="s">
        <v>844</v>
      </c>
      <c r="E903" s="15">
        <v>35400000</v>
      </c>
      <c r="F903" s="15">
        <v>40966000</v>
      </c>
      <c r="G903" s="15">
        <v>0</v>
      </c>
      <c r="H903" s="15">
        <v>0</v>
      </c>
      <c r="I903" s="15">
        <v>76366000</v>
      </c>
    </row>
    <row r="904" spans="1:9" x14ac:dyDescent="0.25">
      <c r="A904">
        <v>2021</v>
      </c>
      <c r="B904" t="s">
        <v>568</v>
      </c>
      <c r="C904" t="s">
        <v>262</v>
      </c>
      <c r="D904" t="s">
        <v>403</v>
      </c>
      <c r="E904" s="15">
        <v>69414000</v>
      </c>
      <c r="F904" s="15">
        <v>50128000</v>
      </c>
      <c r="G904" s="15">
        <v>0</v>
      </c>
      <c r="H904" s="15">
        <v>0</v>
      </c>
      <c r="I904" s="15">
        <v>119542000</v>
      </c>
    </row>
    <row r="905" spans="1:9" x14ac:dyDescent="0.25">
      <c r="A905">
        <v>2021</v>
      </c>
      <c r="B905" t="s">
        <v>568</v>
      </c>
      <c r="C905" t="s">
        <v>262</v>
      </c>
      <c r="D905" t="s">
        <v>404</v>
      </c>
      <c r="E905" s="15">
        <v>10852000</v>
      </c>
      <c r="F905" s="15">
        <v>8223000</v>
      </c>
      <c r="G905" s="15">
        <v>0</v>
      </c>
      <c r="H905" s="15">
        <v>0</v>
      </c>
      <c r="I905" s="15">
        <v>19075000</v>
      </c>
    </row>
    <row r="906" spans="1:9" x14ac:dyDescent="0.25">
      <c r="A906">
        <v>2021</v>
      </c>
      <c r="B906" t="s">
        <v>568</v>
      </c>
      <c r="C906" t="s">
        <v>262</v>
      </c>
      <c r="D906" t="s">
        <v>840</v>
      </c>
      <c r="E906" s="15">
        <v>52528000</v>
      </c>
      <c r="F906" s="15">
        <v>135405000</v>
      </c>
      <c r="G906" s="15">
        <v>0</v>
      </c>
      <c r="H906" s="15">
        <v>0</v>
      </c>
      <c r="I906" s="15">
        <v>187933000</v>
      </c>
    </row>
    <row r="907" spans="1:9" x14ac:dyDescent="0.25">
      <c r="A907">
        <v>2021</v>
      </c>
      <c r="B907" t="s">
        <v>568</v>
      </c>
      <c r="C907" t="s">
        <v>262</v>
      </c>
      <c r="D907" t="s">
        <v>845</v>
      </c>
      <c r="E907" s="15" t="s">
        <v>423</v>
      </c>
      <c r="F907" s="15" t="s">
        <v>423</v>
      </c>
      <c r="G907" s="15" t="s">
        <v>423</v>
      </c>
      <c r="H907" s="15" t="s">
        <v>423</v>
      </c>
      <c r="I907" s="15" t="s">
        <v>423</v>
      </c>
    </row>
    <row r="908" spans="1:9" x14ac:dyDescent="0.25">
      <c r="A908">
        <v>2021</v>
      </c>
      <c r="B908" t="s">
        <v>568</v>
      </c>
      <c r="C908" t="s">
        <v>262</v>
      </c>
      <c r="D908" t="s">
        <v>841</v>
      </c>
      <c r="E908" s="15">
        <v>24583000</v>
      </c>
      <c r="F908" s="15">
        <v>50096000</v>
      </c>
      <c r="G908" s="15">
        <v>0</v>
      </c>
      <c r="H908" s="15">
        <v>0</v>
      </c>
      <c r="I908" s="15">
        <v>74679000</v>
      </c>
    </row>
    <row r="909" spans="1:9" x14ac:dyDescent="0.25">
      <c r="A909">
        <v>2021</v>
      </c>
      <c r="B909" t="s">
        <v>568</v>
      </c>
      <c r="C909" t="s">
        <v>262</v>
      </c>
      <c r="D909" t="s">
        <v>842</v>
      </c>
      <c r="E909" s="15" t="s">
        <v>423</v>
      </c>
      <c r="F909" s="15" t="s">
        <v>423</v>
      </c>
      <c r="G909" s="15" t="s">
        <v>423</v>
      </c>
      <c r="H909" s="15" t="s">
        <v>423</v>
      </c>
      <c r="I909" s="15" t="s">
        <v>423</v>
      </c>
    </row>
    <row r="910" spans="1:9" x14ac:dyDescent="0.25">
      <c r="A910">
        <v>2021</v>
      </c>
      <c r="B910" t="s">
        <v>568</v>
      </c>
      <c r="C910" t="s">
        <v>262</v>
      </c>
      <c r="D910" t="s">
        <v>843</v>
      </c>
      <c r="E910" s="15">
        <v>53601000</v>
      </c>
      <c r="F910" s="15">
        <v>10307000</v>
      </c>
      <c r="G910" s="15">
        <v>0</v>
      </c>
      <c r="H910" s="15">
        <v>0</v>
      </c>
      <c r="I910" s="15">
        <v>63908000</v>
      </c>
    </row>
    <row r="911" spans="1:9" x14ac:dyDescent="0.25">
      <c r="A911">
        <v>2021</v>
      </c>
      <c r="B911" t="s">
        <v>568</v>
      </c>
      <c r="C911" t="s">
        <v>263</v>
      </c>
      <c r="D911" t="s">
        <v>403</v>
      </c>
      <c r="E911" s="15">
        <v>52917000</v>
      </c>
      <c r="F911" s="15">
        <v>63223000</v>
      </c>
      <c r="G911" s="15">
        <v>0</v>
      </c>
      <c r="H911" s="15">
        <v>0</v>
      </c>
      <c r="I911" s="15">
        <v>116140000</v>
      </c>
    </row>
    <row r="912" spans="1:9" x14ac:dyDescent="0.25">
      <c r="A912">
        <v>2021</v>
      </c>
      <c r="B912" t="s">
        <v>568</v>
      </c>
      <c r="C912" t="s">
        <v>263</v>
      </c>
      <c r="D912" t="s">
        <v>844</v>
      </c>
      <c r="E912" s="15">
        <v>34234000</v>
      </c>
      <c r="F912" s="15">
        <v>40966000</v>
      </c>
      <c r="G912" s="15">
        <v>0</v>
      </c>
      <c r="H912" s="15">
        <v>0</v>
      </c>
      <c r="I912" s="15">
        <v>75200000</v>
      </c>
    </row>
    <row r="913" spans="1:9" x14ac:dyDescent="0.25">
      <c r="A913">
        <v>2020</v>
      </c>
      <c r="B913" t="s">
        <v>568</v>
      </c>
      <c r="C913" t="s">
        <v>262</v>
      </c>
      <c r="D913" t="s">
        <v>403</v>
      </c>
      <c r="E913" s="15">
        <v>39774000</v>
      </c>
      <c r="F913" s="15">
        <v>13481000</v>
      </c>
      <c r="G913" s="15">
        <v>0</v>
      </c>
      <c r="H913" s="15">
        <v>8301000</v>
      </c>
      <c r="I913" s="15">
        <v>61556000</v>
      </c>
    </row>
    <row r="914" spans="1:9" x14ac:dyDescent="0.25">
      <c r="A914">
        <v>2020</v>
      </c>
      <c r="B914" t="s">
        <v>568</v>
      </c>
      <c r="C914" t="s">
        <v>262</v>
      </c>
      <c r="D914" t="s">
        <v>404</v>
      </c>
      <c r="E914" s="15">
        <v>26675000</v>
      </c>
      <c r="F914" s="15">
        <v>8223000</v>
      </c>
      <c r="G914" s="15">
        <v>0</v>
      </c>
      <c r="H914" s="15">
        <v>0</v>
      </c>
      <c r="I914" s="15">
        <v>34898000</v>
      </c>
    </row>
    <row r="915" spans="1:9" x14ac:dyDescent="0.25">
      <c r="A915">
        <v>2020</v>
      </c>
      <c r="B915" t="s">
        <v>568</v>
      </c>
      <c r="C915" t="s">
        <v>262</v>
      </c>
      <c r="D915" t="s">
        <v>840</v>
      </c>
      <c r="E915" s="15">
        <v>63147000</v>
      </c>
      <c r="F915" s="15">
        <v>132677000</v>
      </c>
      <c r="G915" s="15">
        <v>0</v>
      </c>
      <c r="H915" s="15">
        <v>0</v>
      </c>
      <c r="I915" s="15">
        <v>197824000</v>
      </c>
    </row>
    <row r="916" spans="1:9" x14ac:dyDescent="0.25">
      <c r="A916">
        <v>2020</v>
      </c>
      <c r="B916" t="s">
        <v>568</v>
      </c>
      <c r="C916" t="s">
        <v>262</v>
      </c>
      <c r="D916" t="s">
        <v>845</v>
      </c>
      <c r="E916" s="15">
        <v>0</v>
      </c>
      <c r="F916" s="15">
        <v>200000000</v>
      </c>
      <c r="G916" s="15">
        <v>0</v>
      </c>
      <c r="H916" s="15">
        <v>0</v>
      </c>
      <c r="I916" s="15">
        <v>200000000</v>
      </c>
    </row>
    <row r="917" spans="1:9" x14ac:dyDescent="0.25">
      <c r="A917">
        <v>2020</v>
      </c>
      <c r="B917" t="s">
        <v>568</v>
      </c>
      <c r="C917" t="s">
        <v>262</v>
      </c>
      <c r="D917" t="s">
        <v>841</v>
      </c>
      <c r="E917" s="15">
        <v>35918000</v>
      </c>
      <c r="F917" s="15">
        <v>46052000</v>
      </c>
      <c r="G917" s="15">
        <v>0</v>
      </c>
      <c r="H917" s="15">
        <v>0</v>
      </c>
      <c r="I917" s="15">
        <v>81970000</v>
      </c>
    </row>
    <row r="918" spans="1:9" x14ac:dyDescent="0.25">
      <c r="A918">
        <v>2020</v>
      </c>
      <c r="B918" t="s">
        <v>568</v>
      </c>
      <c r="C918" t="s">
        <v>262</v>
      </c>
      <c r="D918" t="s">
        <v>842</v>
      </c>
      <c r="E918" s="15" t="s">
        <v>423</v>
      </c>
      <c r="F918" s="15" t="s">
        <v>423</v>
      </c>
      <c r="G918" s="15" t="s">
        <v>423</v>
      </c>
      <c r="H918" s="15" t="s">
        <v>423</v>
      </c>
      <c r="I918" s="15" t="s">
        <v>423</v>
      </c>
    </row>
    <row r="919" spans="1:9" x14ac:dyDescent="0.25">
      <c r="A919">
        <v>2020</v>
      </c>
      <c r="B919" t="s">
        <v>568</v>
      </c>
      <c r="C919" t="s">
        <v>262</v>
      </c>
      <c r="D919" t="s">
        <v>843</v>
      </c>
      <c r="E919" s="15">
        <v>39574000</v>
      </c>
      <c r="F919" s="15">
        <v>8850000</v>
      </c>
      <c r="G919" s="15">
        <v>0</v>
      </c>
      <c r="H919" s="15">
        <v>0</v>
      </c>
      <c r="I919" s="15">
        <v>48424000</v>
      </c>
    </row>
    <row r="920" spans="1:9" x14ac:dyDescent="0.25">
      <c r="A920">
        <v>2020</v>
      </c>
      <c r="B920" t="s">
        <v>568</v>
      </c>
      <c r="C920" t="s">
        <v>263</v>
      </c>
      <c r="D920" t="s">
        <v>403</v>
      </c>
      <c r="E920" s="15">
        <v>60998000</v>
      </c>
      <c r="F920" s="15">
        <v>124510000</v>
      </c>
      <c r="G920" s="15">
        <v>0</v>
      </c>
      <c r="H920" s="15">
        <v>0</v>
      </c>
      <c r="I920" s="15">
        <v>185508000</v>
      </c>
    </row>
    <row r="921" spans="1:9" x14ac:dyDescent="0.25">
      <c r="A921">
        <v>2020</v>
      </c>
      <c r="B921" t="s">
        <v>568</v>
      </c>
      <c r="C921" t="s">
        <v>263</v>
      </c>
      <c r="D921" t="s">
        <v>844</v>
      </c>
      <c r="E921" s="15">
        <v>49217000</v>
      </c>
      <c r="F921" s="15">
        <v>5956000</v>
      </c>
      <c r="G921" s="15">
        <v>0</v>
      </c>
      <c r="H921" s="15">
        <v>0</v>
      </c>
      <c r="I921" s="15">
        <v>55173000</v>
      </c>
    </row>
    <row r="922" spans="1:9" x14ac:dyDescent="0.25">
      <c r="A922">
        <v>2019</v>
      </c>
      <c r="B922" t="s">
        <v>568</v>
      </c>
      <c r="C922" t="s">
        <v>262</v>
      </c>
      <c r="D922" t="s">
        <v>403</v>
      </c>
      <c r="E922" s="15" t="s">
        <v>423</v>
      </c>
      <c r="F922" s="15" t="s">
        <v>423</v>
      </c>
      <c r="G922" s="15" t="s">
        <v>423</v>
      </c>
      <c r="H922" s="15" t="s">
        <v>423</v>
      </c>
      <c r="I922" s="15" t="s">
        <v>423</v>
      </c>
    </row>
    <row r="923" spans="1:9" x14ac:dyDescent="0.25">
      <c r="A923">
        <v>2019</v>
      </c>
      <c r="B923" t="s">
        <v>568</v>
      </c>
      <c r="C923" t="s">
        <v>262</v>
      </c>
      <c r="D923" t="s">
        <v>404</v>
      </c>
      <c r="E923" s="15" t="s">
        <v>423</v>
      </c>
      <c r="F923" s="15" t="s">
        <v>423</v>
      </c>
      <c r="G923" s="15" t="s">
        <v>423</v>
      </c>
      <c r="H923" s="15" t="s">
        <v>423</v>
      </c>
      <c r="I923" s="15" t="s">
        <v>423</v>
      </c>
    </row>
    <row r="924" spans="1:9" x14ac:dyDescent="0.25">
      <c r="A924">
        <v>2019</v>
      </c>
      <c r="B924" t="s">
        <v>568</v>
      </c>
      <c r="C924" t="s">
        <v>262</v>
      </c>
      <c r="D924" t="s">
        <v>840</v>
      </c>
      <c r="E924" s="15" t="s">
        <v>423</v>
      </c>
      <c r="F924" s="15" t="s">
        <v>423</v>
      </c>
      <c r="G924" s="15" t="s">
        <v>423</v>
      </c>
      <c r="H924" s="15" t="s">
        <v>423</v>
      </c>
      <c r="I924" s="15" t="s">
        <v>423</v>
      </c>
    </row>
    <row r="925" spans="1:9" x14ac:dyDescent="0.25">
      <c r="A925">
        <v>2019</v>
      </c>
      <c r="B925" t="s">
        <v>568</v>
      </c>
      <c r="C925" t="s">
        <v>262</v>
      </c>
      <c r="D925" t="s">
        <v>845</v>
      </c>
      <c r="E925" s="15" t="s">
        <v>423</v>
      </c>
      <c r="F925" s="15" t="s">
        <v>423</v>
      </c>
      <c r="G925" s="15" t="s">
        <v>423</v>
      </c>
      <c r="H925" s="15" t="s">
        <v>423</v>
      </c>
      <c r="I925" s="15" t="s">
        <v>423</v>
      </c>
    </row>
    <row r="926" spans="1:9" x14ac:dyDescent="0.25">
      <c r="A926">
        <v>2019</v>
      </c>
      <c r="B926" t="s">
        <v>568</v>
      </c>
      <c r="C926" t="s">
        <v>262</v>
      </c>
      <c r="D926" t="s">
        <v>841</v>
      </c>
      <c r="E926" s="15" t="s">
        <v>423</v>
      </c>
      <c r="F926" s="15" t="s">
        <v>423</v>
      </c>
      <c r="G926" s="15" t="s">
        <v>423</v>
      </c>
      <c r="H926" s="15" t="s">
        <v>423</v>
      </c>
      <c r="I926" s="15" t="s">
        <v>423</v>
      </c>
    </row>
    <row r="927" spans="1:9" x14ac:dyDescent="0.25">
      <c r="A927">
        <v>2019</v>
      </c>
      <c r="B927" t="s">
        <v>568</v>
      </c>
      <c r="C927" t="s">
        <v>262</v>
      </c>
      <c r="D927" t="s">
        <v>842</v>
      </c>
      <c r="E927" s="15" t="s">
        <v>423</v>
      </c>
      <c r="F927" s="15" t="s">
        <v>423</v>
      </c>
      <c r="G927" s="15" t="s">
        <v>423</v>
      </c>
      <c r="H927" s="15" t="s">
        <v>423</v>
      </c>
      <c r="I927" s="15" t="s">
        <v>423</v>
      </c>
    </row>
    <row r="928" spans="1:9" x14ac:dyDescent="0.25">
      <c r="A928">
        <v>2019</v>
      </c>
      <c r="B928" t="s">
        <v>568</v>
      </c>
      <c r="C928" t="s">
        <v>262</v>
      </c>
      <c r="D928" t="s">
        <v>843</v>
      </c>
      <c r="E928" s="15" t="s">
        <v>423</v>
      </c>
      <c r="F928" s="15" t="s">
        <v>423</v>
      </c>
      <c r="G928" s="15" t="s">
        <v>423</v>
      </c>
      <c r="H928" s="15" t="s">
        <v>423</v>
      </c>
      <c r="I928" s="15" t="s">
        <v>423</v>
      </c>
    </row>
    <row r="929" spans="1:9" x14ac:dyDescent="0.25">
      <c r="A929">
        <v>2019</v>
      </c>
      <c r="B929" t="s">
        <v>568</v>
      </c>
      <c r="C929" t="s">
        <v>263</v>
      </c>
      <c r="D929" t="s">
        <v>403</v>
      </c>
      <c r="E929" s="15" t="s">
        <v>423</v>
      </c>
      <c r="F929" s="15" t="s">
        <v>423</v>
      </c>
      <c r="G929" s="15" t="s">
        <v>423</v>
      </c>
      <c r="H929" s="15" t="s">
        <v>423</v>
      </c>
      <c r="I929" s="15" t="s">
        <v>423</v>
      </c>
    </row>
    <row r="930" spans="1:9" x14ac:dyDescent="0.25">
      <c r="A930">
        <v>2019</v>
      </c>
      <c r="B930" t="s">
        <v>568</v>
      </c>
      <c r="C930" t="s">
        <v>263</v>
      </c>
      <c r="D930" t="s">
        <v>844</v>
      </c>
      <c r="E930" s="15" t="s">
        <v>423</v>
      </c>
      <c r="F930" s="15" t="s">
        <v>423</v>
      </c>
      <c r="G930" s="15" t="s">
        <v>423</v>
      </c>
      <c r="H930" s="15" t="s">
        <v>423</v>
      </c>
      <c r="I930" s="15" t="s">
        <v>423</v>
      </c>
    </row>
    <row r="931" spans="1:9" x14ac:dyDescent="0.25">
      <c r="A931">
        <v>2018</v>
      </c>
      <c r="B931" t="s">
        <v>568</v>
      </c>
      <c r="C931" t="s">
        <v>262</v>
      </c>
      <c r="D931" t="s">
        <v>403</v>
      </c>
      <c r="E931" s="15" t="s">
        <v>423</v>
      </c>
      <c r="F931" s="15" t="s">
        <v>423</v>
      </c>
      <c r="G931" s="15" t="s">
        <v>423</v>
      </c>
      <c r="H931" s="15" t="s">
        <v>423</v>
      </c>
      <c r="I931" s="15" t="s">
        <v>423</v>
      </c>
    </row>
    <row r="932" spans="1:9" x14ac:dyDescent="0.25">
      <c r="A932">
        <v>2018</v>
      </c>
      <c r="B932" t="s">
        <v>568</v>
      </c>
      <c r="C932" t="s">
        <v>262</v>
      </c>
      <c r="D932" t="s">
        <v>404</v>
      </c>
      <c r="E932" s="15" t="s">
        <v>423</v>
      </c>
      <c r="F932" s="15" t="s">
        <v>423</v>
      </c>
      <c r="G932" s="15" t="s">
        <v>423</v>
      </c>
      <c r="H932" s="15" t="s">
        <v>423</v>
      </c>
      <c r="I932" s="15" t="s">
        <v>423</v>
      </c>
    </row>
    <row r="933" spans="1:9" x14ac:dyDescent="0.25">
      <c r="A933">
        <v>2018</v>
      </c>
      <c r="B933" t="s">
        <v>568</v>
      </c>
      <c r="C933" t="s">
        <v>262</v>
      </c>
      <c r="D933" t="s">
        <v>840</v>
      </c>
      <c r="E933" s="15" t="s">
        <v>423</v>
      </c>
      <c r="F933" s="15" t="s">
        <v>423</v>
      </c>
      <c r="G933" s="15" t="s">
        <v>423</v>
      </c>
      <c r="H933" s="15" t="s">
        <v>423</v>
      </c>
      <c r="I933" s="15" t="s">
        <v>423</v>
      </c>
    </row>
    <row r="934" spans="1:9" x14ac:dyDescent="0.25">
      <c r="A934">
        <v>2018</v>
      </c>
      <c r="B934" t="s">
        <v>568</v>
      </c>
      <c r="C934" t="s">
        <v>262</v>
      </c>
      <c r="D934" t="s">
        <v>845</v>
      </c>
      <c r="E934" s="15" t="s">
        <v>423</v>
      </c>
      <c r="F934" s="15" t="s">
        <v>423</v>
      </c>
      <c r="G934" s="15" t="s">
        <v>423</v>
      </c>
      <c r="H934" s="15" t="s">
        <v>423</v>
      </c>
      <c r="I934" s="15" t="s">
        <v>423</v>
      </c>
    </row>
    <row r="935" spans="1:9" x14ac:dyDescent="0.25">
      <c r="A935">
        <v>2018</v>
      </c>
      <c r="B935" t="s">
        <v>568</v>
      </c>
      <c r="C935" t="s">
        <v>262</v>
      </c>
      <c r="D935" t="s">
        <v>841</v>
      </c>
      <c r="E935" s="15" t="s">
        <v>423</v>
      </c>
      <c r="F935" s="15" t="s">
        <v>423</v>
      </c>
      <c r="G935" s="15" t="s">
        <v>423</v>
      </c>
      <c r="H935" s="15" t="s">
        <v>423</v>
      </c>
      <c r="I935" s="15" t="s">
        <v>423</v>
      </c>
    </row>
    <row r="936" spans="1:9" x14ac:dyDescent="0.25">
      <c r="A936">
        <v>2018</v>
      </c>
      <c r="B936" t="s">
        <v>568</v>
      </c>
      <c r="C936" t="s">
        <v>262</v>
      </c>
      <c r="D936" t="s">
        <v>842</v>
      </c>
      <c r="E936" s="15" t="s">
        <v>423</v>
      </c>
      <c r="F936" s="15" t="s">
        <v>423</v>
      </c>
      <c r="G936" s="15" t="s">
        <v>423</v>
      </c>
      <c r="H936" s="15" t="s">
        <v>423</v>
      </c>
      <c r="I936" s="15" t="s">
        <v>423</v>
      </c>
    </row>
    <row r="937" spans="1:9" x14ac:dyDescent="0.25">
      <c r="A937">
        <v>2018</v>
      </c>
      <c r="B937" t="s">
        <v>568</v>
      </c>
      <c r="C937" t="s">
        <v>262</v>
      </c>
      <c r="D937" t="s">
        <v>843</v>
      </c>
      <c r="E937" s="15" t="s">
        <v>423</v>
      </c>
      <c r="F937" s="15" t="s">
        <v>423</v>
      </c>
      <c r="G937" s="15" t="s">
        <v>423</v>
      </c>
      <c r="H937" s="15" t="s">
        <v>423</v>
      </c>
      <c r="I937" s="15" t="s">
        <v>423</v>
      </c>
    </row>
    <row r="938" spans="1:9" x14ac:dyDescent="0.25">
      <c r="A938">
        <v>2018</v>
      </c>
      <c r="B938" t="s">
        <v>568</v>
      </c>
      <c r="C938" t="s">
        <v>263</v>
      </c>
      <c r="D938" t="s">
        <v>403</v>
      </c>
      <c r="E938" s="15" t="s">
        <v>423</v>
      </c>
      <c r="F938" s="15" t="s">
        <v>423</v>
      </c>
      <c r="G938" s="15" t="s">
        <v>423</v>
      </c>
      <c r="H938" s="15" t="s">
        <v>423</v>
      </c>
      <c r="I938" s="15" t="s">
        <v>423</v>
      </c>
    </row>
    <row r="939" spans="1:9" x14ac:dyDescent="0.25">
      <c r="A939">
        <v>2018</v>
      </c>
      <c r="B939" t="s">
        <v>568</v>
      </c>
      <c r="C939" t="s">
        <v>263</v>
      </c>
      <c r="D939" t="s">
        <v>844</v>
      </c>
      <c r="E939" s="15" t="s">
        <v>423</v>
      </c>
      <c r="F939" s="15" t="s">
        <v>423</v>
      </c>
      <c r="G939" s="15" t="s">
        <v>423</v>
      </c>
      <c r="H939" s="15" t="s">
        <v>423</v>
      </c>
      <c r="I939" s="15" t="s">
        <v>423</v>
      </c>
    </row>
    <row r="940" spans="1:9" x14ac:dyDescent="0.25">
      <c r="A940">
        <v>2022</v>
      </c>
      <c r="B940" t="s">
        <v>192</v>
      </c>
      <c r="C940" t="s">
        <v>264</v>
      </c>
      <c r="D940" t="s">
        <v>403</v>
      </c>
      <c r="E940" s="15">
        <v>280072000</v>
      </c>
      <c r="F940" s="15">
        <v>326236000</v>
      </c>
      <c r="G940" s="15">
        <v>0</v>
      </c>
      <c r="H940" s="15">
        <v>0</v>
      </c>
      <c r="I940" s="15">
        <v>606308000</v>
      </c>
    </row>
    <row r="941" spans="1:9" x14ac:dyDescent="0.25">
      <c r="A941">
        <v>2022</v>
      </c>
      <c r="B941" t="s">
        <v>192</v>
      </c>
      <c r="C941" t="s">
        <v>264</v>
      </c>
      <c r="D941" t="s">
        <v>404</v>
      </c>
      <c r="E941" s="15">
        <v>15007000</v>
      </c>
      <c r="F941" s="15">
        <v>39091000</v>
      </c>
      <c r="G941" s="15">
        <v>0</v>
      </c>
      <c r="H941" s="15">
        <v>19903000</v>
      </c>
      <c r="I941" s="15">
        <v>74001000</v>
      </c>
    </row>
    <row r="942" spans="1:9" x14ac:dyDescent="0.25">
      <c r="A942">
        <v>2022</v>
      </c>
      <c r="B942" t="s">
        <v>192</v>
      </c>
      <c r="C942" t="s">
        <v>264</v>
      </c>
      <c r="D942" t="s">
        <v>846</v>
      </c>
      <c r="E942" s="15">
        <v>27632000</v>
      </c>
      <c r="F942" s="15">
        <v>496462000</v>
      </c>
      <c r="G942" s="15">
        <v>0</v>
      </c>
      <c r="H942" s="15">
        <v>196890000</v>
      </c>
      <c r="I942" s="15">
        <v>720984000</v>
      </c>
    </row>
    <row r="943" spans="1:9" x14ac:dyDescent="0.25">
      <c r="A943">
        <v>2022</v>
      </c>
      <c r="B943" t="s">
        <v>192</v>
      </c>
      <c r="C943" t="s">
        <v>264</v>
      </c>
      <c r="D943" t="s">
        <v>847</v>
      </c>
      <c r="E943" s="15">
        <v>40695000</v>
      </c>
      <c r="F943" s="15">
        <v>2521935000</v>
      </c>
      <c r="G943" s="15">
        <v>0</v>
      </c>
      <c r="H943" s="15">
        <v>1619369000</v>
      </c>
      <c r="I943" s="15">
        <v>4181999000</v>
      </c>
    </row>
    <row r="944" spans="1:9" x14ac:dyDescent="0.25">
      <c r="A944">
        <v>2022</v>
      </c>
      <c r="B944" t="s">
        <v>192</v>
      </c>
      <c r="C944" t="s">
        <v>264</v>
      </c>
      <c r="D944" t="s">
        <v>848</v>
      </c>
      <c r="E944" s="15">
        <v>141310000</v>
      </c>
      <c r="F944" s="15">
        <v>754948000</v>
      </c>
      <c r="G944" s="15">
        <v>0</v>
      </c>
      <c r="H944" s="15">
        <v>400000</v>
      </c>
      <c r="I944" s="15">
        <v>896658000</v>
      </c>
    </row>
    <row r="945" spans="1:9" x14ac:dyDescent="0.25">
      <c r="A945">
        <v>2022</v>
      </c>
      <c r="B945" t="s">
        <v>192</v>
      </c>
      <c r="C945" t="s">
        <v>265</v>
      </c>
      <c r="D945" t="s">
        <v>403</v>
      </c>
      <c r="E945" s="15">
        <v>11958000</v>
      </c>
      <c r="F945" s="15">
        <v>82141000</v>
      </c>
      <c r="G945" s="15">
        <v>0</v>
      </c>
      <c r="H945" s="15">
        <v>63540000</v>
      </c>
      <c r="I945" s="15">
        <v>157639000</v>
      </c>
    </row>
    <row r="946" spans="1:9" x14ac:dyDescent="0.25">
      <c r="A946">
        <v>2022</v>
      </c>
      <c r="B946" t="s">
        <v>192</v>
      </c>
      <c r="C946" t="s">
        <v>265</v>
      </c>
      <c r="D946" t="s">
        <v>849</v>
      </c>
      <c r="E946" s="15">
        <v>0</v>
      </c>
      <c r="F946" s="15">
        <v>207804000</v>
      </c>
      <c r="G946" s="15">
        <v>0</v>
      </c>
      <c r="H946" s="15">
        <v>0</v>
      </c>
      <c r="I946" s="15">
        <v>207804000</v>
      </c>
    </row>
    <row r="947" spans="1:9" x14ac:dyDescent="0.25">
      <c r="A947">
        <v>2022</v>
      </c>
      <c r="B947" t="s">
        <v>192</v>
      </c>
      <c r="C947" t="s">
        <v>266</v>
      </c>
      <c r="D947" t="s">
        <v>403</v>
      </c>
      <c r="E947" s="15">
        <v>49753000</v>
      </c>
      <c r="F947" s="15">
        <v>64658000</v>
      </c>
      <c r="G947" s="15">
        <v>0</v>
      </c>
      <c r="H947" s="15">
        <v>0</v>
      </c>
      <c r="I947" s="15">
        <v>114411000</v>
      </c>
    </row>
    <row r="948" spans="1:9" x14ac:dyDescent="0.25">
      <c r="A948">
        <v>2022</v>
      </c>
      <c r="B948" t="s">
        <v>192</v>
      </c>
      <c r="C948" t="s">
        <v>266</v>
      </c>
      <c r="D948" t="s">
        <v>850</v>
      </c>
      <c r="E948" s="15">
        <v>39026000</v>
      </c>
      <c r="F948" s="15">
        <v>62328000</v>
      </c>
      <c r="G948" s="15">
        <v>0</v>
      </c>
      <c r="H948" s="15">
        <v>4472000</v>
      </c>
      <c r="I948" s="15">
        <v>105826000</v>
      </c>
    </row>
    <row r="949" spans="1:9" x14ac:dyDescent="0.25">
      <c r="A949">
        <v>2022</v>
      </c>
      <c r="B949" t="s">
        <v>192</v>
      </c>
      <c r="C949" t="s">
        <v>267</v>
      </c>
      <c r="D949" t="s">
        <v>403</v>
      </c>
      <c r="E949" s="15">
        <v>52489000</v>
      </c>
      <c r="F949" s="15">
        <v>59707000</v>
      </c>
      <c r="G949" s="15">
        <v>0</v>
      </c>
      <c r="H949" s="15">
        <v>2950000</v>
      </c>
      <c r="I949" s="15">
        <v>115146000</v>
      </c>
    </row>
    <row r="950" spans="1:9" x14ac:dyDescent="0.25">
      <c r="A950">
        <v>2022</v>
      </c>
      <c r="B950" t="s">
        <v>192</v>
      </c>
      <c r="C950" t="s">
        <v>267</v>
      </c>
      <c r="D950" t="s">
        <v>851</v>
      </c>
      <c r="E950" s="15">
        <v>219539000</v>
      </c>
      <c r="F950" s="15">
        <v>99514000</v>
      </c>
      <c r="G950" s="15">
        <v>0</v>
      </c>
      <c r="H950" s="15">
        <v>82098000</v>
      </c>
      <c r="I950" s="15">
        <v>401151000</v>
      </c>
    </row>
    <row r="951" spans="1:9" x14ac:dyDescent="0.25">
      <c r="A951">
        <v>2021</v>
      </c>
      <c r="B951" t="s">
        <v>192</v>
      </c>
      <c r="C951" t="s">
        <v>264</v>
      </c>
      <c r="D951" t="s">
        <v>403</v>
      </c>
      <c r="E951" s="15">
        <v>274879000</v>
      </c>
      <c r="F951" s="15">
        <v>326236000</v>
      </c>
      <c r="G951" s="15">
        <v>0</v>
      </c>
      <c r="H951" s="15">
        <v>0</v>
      </c>
      <c r="I951" s="15">
        <v>601115000</v>
      </c>
    </row>
    <row r="952" spans="1:9" x14ac:dyDescent="0.25">
      <c r="A952">
        <v>2021</v>
      </c>
      <c r="B952" t="s">
        <v>192</v>
      </c>
      <c r="C952" t="s">
        <v>264</v>
      </c>
      <c r="D952" t="s">
        <v>404</v>
      </c>
      <c r="E952" s="15">
        <v>9502000</v>
      </c>
      <c r="F952" s="15">
        <v>48735000</v>
      </c>
      <c r="G952" s="15">
        <v>0</v>
      </c>
      <c r="H952" s="15">
        <v>27903000</v>
      </c>
      <c r="I952" s="15">
        <v>86140000</v>
      </c>
    </row>
    <row r="953" spans="1:9" x14ac:dyDescent="0.25">
      <c r="A953">
        <v>2021</v>
      </c>
      <c r="B953" t="s">
        <v>192</v>
      </c>
      <c r="C953" t="s">
        <v>264</v>
      </c>
      <c r="D953" t="s">
        <v>846</v>
      </c>
      <c r="E953" s="15">
        <v>26967000</v>
      </c>
      <c r="F953" s="15">
        <v>528227000</v>
      </c>
      <c r="G953" s="15">
        <v>0</v>
      </c>
      <c r="H953" s="15">
        <v>430100000</v>
      </c>
      <c r="I953" s="15">
        <v>985294000</v>
      </c>
    </row>
    <row r="954" spans="1:9" x14ac:dyDescent="0.25">
      <c r="A954">
        <v>2021</v>
      </c>
      <c r="B954" t="s">
        <v>192</v>
      </c>
      <c r="C954" t="s">
        <v>264</v>
      </c>
      <c r="D954" t="s">
        <v>847</v>
      </c>
      <c r="E954" s="15">
        <v>32649000</v>
      </c>
      <c r="F954" s="15">
        <v>2814621000</v>
      </c>
      <c r="G954" s="15">
        <v>0</v>
      </c>
      <c r="H954" s="15">
        <v>2581931000</v>
      </c>
      <c r="I954" s="15">
        <v>5429201000</v>
      </c>
    </row>
    <row r="955" spans="1:9" x14ac:dyDescent="0.25">
      <c r="A955">
        <v>2021</v>
      </c>
      <c r="B955" t="s">
        <v>192</v>
      </c>
      <c r="C955" t="s">
        <v>264</v>
      </c>
      <c r="D955" t="s">
        <v>848</v>
      </c>
      <c r="E955" s="15">
        <v>121976000</v>
      </c>
      <c r="F955" s="15">
        <v>1227734000</v>
      </c>
      <c r="G955" s="15">
        <v>0</v>
      </c>
      <c r="H955" s="15">
        <v>6400000</v>
      </c>
      <c r="I955" s="15">
        <v>1356110000</v>
      </c>
    </row>
    <row r="956" spans="1:9" x14ac:dyDescent="0.25">
      <c r="A956">
        <v>2021</v>
      </c>
      <c r="B956" t="s">
        <v>192</v>
      </c>
      <c r="C956" t="s">
        <v>265</v>
      </c>
      <c r="D956" t="s">
        <v>403</v>
      </c>
      <c r="E956" s="15">
        <v>0</v>
      </c>
      <c r="F956" s="15">
        <v>1120000</v>
      </c>
      <c r="G956" s="15">
        <v>0</v>
      </c>
      <c r="H956" s="15">
        <v>0</v>
      </c>
      <c r="I956" s="15">
        <v>1120000</v>
      </c>
    </row>
    <row r="957" spans="1:9" x14ac:dyDescent="0.25">
      <c r="A957">
        <v>2021</v>
      </c>
      <c r="B957" t="s">
        <v>192</v>
      </c>
      <c r="C957" t="s">
        <v>265</v>
      </c>
      <c r="D957" t="s">
        <v>849</v>
      </c>
      <c r="E957" s="15">
        <v>0</v>
      </c>
      <c r="F957" s="15">
        <v>10550000</v>
      </c>
      <c r="G957" s="15">
        <v>0</v>
      </c>
      <c r="H957" s="15">
        <v>0</v>
      </c>
      <c r="I957" s="15">
        <v>10550000</v>
      </c>
    </row>
    <row r="958" spans="1:9" x14ac:dyDescent="0.25">
      <c r="A958">
        <v>2021</v>
      </c>
      <c r="B958" t="s">
        <v>192</v>
      </c>
      <c r="C958" t="s">
        <v>266</v>
      </c>
      <c r="D958" t="s">
        <v>403</v>
      </c>
      <c r="E958" s="15">
        <v>34403000</v>
      </c>
      <c r="F958" s="15">
        <v>64658000</v>
      </c>
      <c r="G958" s="15">
        <v>0</v>
      </c>
      <c r="H958" s="15">
        <v>3182000</v>
      </c>
      <c r="I958" s="15">
        <v>102243000</v>
      </c>
    </row>
    <row r="959" spans="1:9" x14ac:dyDescent="0.25">
      <c r="A959">
        <v>2021</v>
      </c>
      <c r="B959" t="s">
        <v>192</v>
      </c>
      <c r="C959" t="s">
        <v>266</v>
      </c>
      <c r="D959" t="s">
        <v>850</v>
      </c>
      <c r="E959" s="15">
        <v>35105000</v>
      </c>
      <c r="F959" s="15">
        <v>58480000</v>
      </c>
      <c r="G959" s="15">
        <v>0</v>
      </c>
      <c r="H959" s="15">
        <v>12755000</v>
      </c>
      <c r="I959" s="15">
        <v>106340000</v>
      </c>
    </row>
    <row r="960" spans="1:9" x14ac:dyDescent="0.25">
      <c r="A960">
        <v>2021</v>
      </c>
      <c r="B960" t="s">
        <v>192</v>
      </c>
      <c r="C960" t="s">
        <v>267</v>
      </c>
      <c r="D960" t="s">
        <v>403</v>
      </c>
      <c r="E960" s="15">
        <v>47953000</v>
      </c>
      <c r="F960" s="15">
        <v>60087000</v>
      </c>
      <c r="G960" s="15">
        <v>0</v>
      </c>
      <c r="H960" s="15">
        <v>23520000</v>
      </c>
      <c r="I960" s="15">
        <v>131560000</v>
      </c>
    </row>
    <row r="961" spans="1:9" x14ac:dyDescent="0.25">
      <c r="A961">
        <v>2021</v>
      </c>
      <c r="B961" t="s">
        <v>192</v>
      </c>
      <c r="C961" t="s">
        <v>267</v>
      </c>
      <c r="D961" t="s">
        <v>851</v>
      </c>
      <c r="E961" s="15">
        <v>209428000</v>
      </c>
      <c r="F961" s="15">
        <v>93621000</v>
      </c>
      <c r="G961" s="15">
        <v>0</v>
      </c>
      <c r="H961" s="15">
        <v>237361000</v>
      </c>
      <c r="I961" s="15">
        <v>540410000</v>
      </c>
    </row>
    <row r="962" spans="1:9" x14ac:dyDescent="0.25">
      <c r="A962">
        <v>2020</v>
      </c>
      <c r="B962" t="s">
        <v>192</v>
      </c>
      <c r="C962" t="s">
        <v>264</v>
      </c>
      <c r="D962" t="s">
        <v>403</v>
      </c>
      <c r="E962" s="15">
        <v>375764000</v>
      </c>
      <c r="F962" s="15">
        <v>306643000</v>
      </c>
      <c r="G962" s="15">
        <v>0</v>
      </c>
      <c r="H962" s="15">
        <v>0</v>
      </c>
      <c r="I962" s="15">
        <v>682407000</v>
      </c>
    </row>
    <row r="963" spans="1:9" x14ac:dyDescent="0.25">
      <c r="A963">
        <v>2020</v>
      </c>
      <c r="B963" t="s">
        <v>192</v>
      </c>
      <c r="C963" t="s">
        <v>264</v>
      </c>
      <c r="D963" t="s">
        <v>404</v>
      </c>
      <c r="E963" s="15">
        <v>5271000</v>
      </c>
      <c r="F963" s="15">
        <v>50399000</v>
      </c>
      <c r="G963" s="15">
        <v>0</v>
      </c>
      <c r="H963" s="15">
        <v>12391000</v>
      </c>
      <c r="I963" s="15">
        <v>68061000</v>
      </c>
    </row>
    <row r="964" spans="1:9" x14ac:dyDescent="0.25">
      <c r="A964">
        <v>2020</v>
      </c>
      <c r="B964" t="s">
        <v>192</v>
      </c>
      <c r="C964" t="s">
        <v>264</v>
      </c>
      <c r="D964" t="s">
        <v>846</v>
      </c>
      <c r="E964" s="15">
        <v>86392000</v>
      </c>
      <c r="F964" s="15">
        <v>1000044000</v>
      </c>
      <c r="G964" s="15">
        <v>0</v>
      </c>
      <c r="H964" s="15">
        <v>50000000</v>
      </c>
      <c r="I964" s="15">
        <v>1136436000</v>
      </c>
    </row>
    <row r="965" spans="1:9" x14ac:dyDescent="0.25">
      <c r="A965">
        <v>2020</v>
      </c>
      <c r="B965" t="s">
        <v>192</v>
      </c>
      <c r="C965" t="s">
        <v>264</v>
      </c>
      <c r="D965" t="s">
        <v>847</v>
      </c>
      <c r="E965" s="15">
        <v>29981000</v>
      </c>
      <c r="F965" s="15">
        <v>1484731000</v>
      </c>
      <c r="G965" s="15">
        <v>0</v>
      </c>
      <c r="H965" s="15">
        <v>421216000</v>
      </c>
      <c r="I965" s="15">
        <v>1935928000</v>
      </c>
    </row>
    <row r="966" spans="1:9" x14ac:dyDescent="0.25">
      <c r="A966">
        <v>2020</v>
      </c>
      <c r="B966" t="s">
        <v>192</v>
      </c>
      <c r="C966" t="s">
        <v>264</v>
      </c>
      <c r="D966" t="s">
        <v>848</v>
      </c>
      <c r="E966" s="15">
        <v>20434000</v>
      </c>
      <c r="F966" s="15">
        <v>708849000</v>
      </c>
      <c r="G966" s="15">
        <v>0</v>
      </c>
      <c r="H966" s="15">
        <v>1181370000</v>
      </c>
      <c r="I966" s="15">
        <v>1910653000</v>
      </c>
    </row>
    <row r="967" spans="1:9" x14ac:dyDescent="0.25">
      <c r="A967">
        <v>2020</v>
      </c>
      <c r="B967" t="s">
        <v>192</v>
      </c>
      <c r="C967" t="s">
        <v>265</v>
      </c>
      <c r="D967" t="s">
        <v>403</v>
      </c>
      <c r="E967" s="15">
        <v>0</v>
      </c>
      <c r="F967" s="15">
        <v>1081000</v>
      </c>
      <c r="G967" s="15">
        <v>0</v>
      </c>
      <c r="H967" s="15">
        <v>0</v>
      </c>
      <c r="I967" s="15">
        <v>1081000</v>
      </c>
    </row>
    <row r="968" spans="1:9" x14ac:dyDescent="0.25">
      <c r="A968">
        <v>2020</v>
      </c>
      <c r="B968" t="s">
        <v>192</v>
      </c>
      <c r="C968" t="s">
        <v>265</v>
      </c>
      <c r="D968" t="s">
        <v>849</v>
      </c>
      <c r="E968" s="15">
        <v>0</v>
      </c>
      <c r="F968" s="15">
        <v>10180000</v>
      </c>
      <c r="G968" s="15">
        <v>0</v>
      </c>
      <c r="H968" s="15">
        <v>0</v>
      </c>
      <c r="I968" s="15">
        <v>10180000</v>
      </c>
    </row>
    <row r="969" spans="1:9" x14ac:dyDescent="0.25">
      <c r="A969">
        <v>2020</v>
      </c>
      <c r="B969" t="s">
        <v>192</v>
      </c>
      <c r="C969" t="s">
        <v>266</v>
      </c>
      <c r="D969" t="s">
        <v>403</v>
      </c>
      <c r="E969" s="15">
        <v>34027000</v>
      </c>
      <c r="F969" s="15">
        <v>65807000</v>
      </c>
      <c r="G969" s="15">
        <v>0</v>
      </c>
      <c r="H969" s="15">
        <v>4640000</v>
      </c>
      <c r="I969" s="15">
        <v>104474000</v>
      </c>
    </row>
    <row r="970" spans="1:9" x14ac:dyDescent="0.25">
      <c r="A970">
        <v>2020</v>
      </c>
      <c r="B970" t="s">
        <v>192</v>
      </c>
      <c r="C970" t="s">
        <v>266</v>
      </c>
      <c r="D970" t="s">
        <v>850</v>
      </c>
      <c r="E970" s="15">
        <v>20523000</v>
      </c>
      <c r="F970" s="15">
        <v>104599000</v>
      </c>
      <c r="G970" s="15">
        <v>0</v>
      </c>
      <c r="H970" s="15">
        <v>0</v>
      </c>
      <c r="I970" s="15">
        <v>125122000</v>
      </c>
    </row>
    <row r="971" spans="1:9" x14ac:dyDescent="0.25">
      <c r="A971">
        <v>2020</v>
      </c>
      <c r="B971" t="s">
        <v>192</v>
      </c>
      <c r="C971" t="s">
        <v>267</v>
      </c>
      <c r="D971" t="s">
        <v>403</v>
      </c>
      <c r="E971" s="15">
        <v>61230000</v>
      </c>
      <c r="F971" s="15">
        <v>64351000</v>
      </c>
      <c r="G971" s="15">
        <v>0</v>
      </c>
      <c r="H971" s="15">
        <v>58920000</v>
      </c>
      <c r="I971" s="15">
        <v>184501000</v>
      </c>
    </row>
    <row r="972" spans="1:9" x14ac:dyDescent="0.25">
      <c r="A972">
        <v>2020</v>
      </c>
      <c r="B972" t="s">
        <v>192</v>
      </c>
      <c r="C972" t="s">
        <v>267</v>
      </c>
      <c r="D972" t="s">
        <v>851</v>
      </c>
      <c r="E972" s="15">
        <v>204094000</v>
      </c>
      <c r="F972" s="15">
        <v>100341000</v>
      </c>
      <c r="G972" s="15">
        <v>0</v>
      </c>
      <c r="H972" s="15">
        <v>3401842000</v>
      </c>
      <c r="I972" s="15">
        <v>3706277000</v>
      </c>
    </row>
    <row r="973" spans="1:9" x14ac:dyDescent="0.25">
      <c r="A973">
        <v>2019</v>
      </c>
      <c r="B973" t="s">
        <v>192</v>
      </c>
      <c r="C973" t="s">
        <v>264</v>
      </c>
      <c r="D973" t="s">
        <v>403</v>
      </c>
      <c r="E973" s="15">
        <v>257045000</v>
      </c>
      <c r="F973" s="15">
        <v>202020000</v>
      </c>
      <c r="G973" s="15">
        <v>0</v>
      </c>
      <c r="H973" s="15">
        <v>0</v>
      </c>
      <c r="I973" s="15">
        <v>459065000</v>
      </c>
    </row>
    <row r="974" spans="1:9" x14ac:dyDescent="0.25">
      <c r="A974">
        <v>2019</v>
      </c>
      <c r="B974" t="s">
        <v>192</v>
      </c>
      <c r="C974" t="s">
        <v>264</v>
      </c>
      <c r="D974" t="s">
        <v>404</v>
      </c>
      <c r="E974" s="15">
        <v>9979000</v>
      </c>
      <c r="F974" s="15">
        <v>22228000</v>
      </c>
      <c r="G974" s="15">
        <v>0</v>
      </c>
      <c r="H974" s="15">
        <v>5999000</v>
      </c>
      <c r="I974" s="15">
        <v>38206000</v>
      </c>
    </row>
    <row r="975" spans="1:9" x14ac:dyDescent="0.25">
      <c r="A975">
        <v>2019</v>
      </c>
      <c r="B975" t="s">
        <v>192</v>
      </c>
      <c r="C975" t="s">
        <v>264</v>
      </c>
      <c r="D975" t="s">
        <v>846</v>
      </c>
      <c r="E975" s="15">
        <v>16635000</v>
      </c>
      <c r="F975" s="15">
        <v>757876000</v>
      </c>
      <c r="G975" s="15">
        <v>0</v>
      </c>
      <c r="H975" s="15">
        <v>768884000</v>
      </c>
      <c r="I975" s="15">
        <v>1543395000</v>
      </c>
    </row>
    <row r="976" spans="1:9" x14ac:dyDescent="0.25">
      <c r="A976">
        <v>2019</v>
      </c>
      <c r="B976" t="s">
        <v>192</v>
      </c>
      <c r="C976" t="s">
        <v>264</v>
      </c>
      <c r="D976" t="s">
        <v>847</v>
      </c>
      <c r="E976" s="15">
        <v>48667000</v>
      </c>
      <c r="F976" s="15">
        <v>2186458000</v>
      </c>
      <c r="G976" s="15">
        <v>0</v>
      </c>
      <c r="H976" s="15">
        <v>1272722000</v>
      </c>
      <c r="I976" s="15">
        <v>3507847000</v>
      </c>
    </row>
    <row r="977" spans="1:9" x14ac:dyDescent="0.25">
      <c r="A977">
        <v>2019</v>
      </c>
      <c r="B977" t="s">
        <v>192</v>
      </c>
      <c r="C977" t="s">
        <v>264</v>
      </c>
      <c r="D977" t="s">
        <v>848</v>
      </c>
      <c r="E977" s="15">
        <v>238423000</v>
      </c>
      <c r="F977" s="15">
        <v>204032000</v>
      </c>
      <c r="G977" s="15">
        <v>0</v>
      </c>
      <c r="H977" s="15">
        <v>287640000</v>
      </c>
      <c r="I977" s="15">
        <v>730095000</v>
      </c>
    </row>
    <row r="978" spans="1:9" x14ac:dyDescent="0.25">
      <c r="A978">
        <v>2019</v>
      </c>
      <c r="B978" t="s">
        <v>192</v>
      </c>
      <c r="C978" t="s">
        <v>265</v>
      </c>
      <c r="D978" t="s">
        <v>403</v>
      </c>
      <c r="E978" s="15">
        <v>20138000</v>
      </c>
      <c r="F978" s="15">
        <v>1081000</v>
      </c>
      <c r="G978" s="15">
        <v>0</v>
      </c>
      <c r="H978" s="15">
        <v>0</v>
      </c>
      <c r="I978" s="15">
        <v>21219000</v>
      </c>
    </row>
    <row r="979" spans="1:9" x14ac:dyDescent="0.25">
      <c r="A979">
        <v>2019</v>
      </c>
      <c r="B979" t="s">
        <v>192</v>
      </c>
      <c r="C979" t="s">
        <v>265</v>
      </c>
      <c r="D979" t="s">
        <v>849</v>
      </c>
      <c r="E979" s="15">
        <v>0</v>
      </c>
      <c r="F979" s="15">
        <v>10180000</v>
      </c>
      <c r="G979" s="15">
        <v>0</v>
      </c>
      <c r="H979" s="15">
        <v>0</v>
      </c>
      <c r="I979" s="15">
        <v>10180000</v>
      </c>
    </row>
    <row r="980" spans="1:9" x14ac:dyDescent="0.25">
      <c r="A980">
        <v>2019</v>
      </c>
      <c r="B980" t="s">
        <v>192</v>
      </c>
      <c r="C980" t="s">
        <v>266</v>
      </c>
      <c r="D980" t="s">
        <v>403</v>
      </c>
      <c r="E980" s="15">
        <v>26973000</v>
      </c>
      <c r="F980" s="15">
        <v>73501000</v>
      </c>
      <c r="G980" s="15">
        <v>0</v>
      </c>
      <c r="H980" s="15">
        <v>6000000</v>
      </c>
      <c r="I980" s="15">
        <v>106474000</v>
      </c>
    </row>
    <row r="981" spans="1:9" x14ac:dyDescent="0.25">
      <c r="A981">
        <v>2019</v>
      </c>
      <c r="B981" t="s">
        <v>192</v>
      </c>
      <c r="C981" t="s">
        <v>266</v>
      </c>
      <c r="D981" t="s">
        <v>850</v>
      </c>
      <c r="E981" s="15">
        <v>24693000</v>
      </c>
      <c r="F981" s="15">
        <v>94653000</v>
      </c>
      <c r="G981" s="15">
        <v>0</v>
      </c>
      <c r="H981" s="15">
        <v>0</v>
      </c>
      <c r="I981" s="15">
        <v>119346000</v>
      </c>
    </row>
    <row r="982" spans="1:9" x14ac:dyDescent="0.25">
      <c r="A982">
        <v>2019</v>
      </c>
      <c r="B982" t="s">
        <v>192</v>
      </c>
      <c r="C982" t="s">
        <v>267</v>
      </c>
      <c r="D982" t="s">
        <v>403</v>
      </c>
      <c r="E982" s="15">
        <v>49886000</v>
      </c>
      <c r="F982" s="15">
        <v>60682000</v>
      </c>
      <c r="G982" s="15">
        <v>0</v>
      </c>
      <c r="H982" s="15">
        <v>9744000</v>
      </c>
      <c r="I982" s="15">
        <v>120312000</v>
      </c>
    </row>
    <row r="983" spans="1:9" x14ac:dyDescent="0.25">
      <c r="A983">
        <v>2019</v>
      </c>
      <c r="B983" t="s">
        <v>192</v>
      </c>
      <c r="C983" t="s">
        <v>267</v>
      </c>
      <c r="D983" t="s">
        <v>851</v>
      </c>
      <c r="E983" s="15">
        <v>210836000</v>
      </c>
      <c r="F983" s="15">
        <v>118125000</v>
      </c>
      <c r="G983" s="15">
        <v>0</v>
      </c>
      <c r="H983" s="15">
        <v>88107000</v>
      </c>
      <c r="I983" s="15">
        <v>417068000</v>
      </c>
    </row>
    <row r="984" spans="1:9" x14ac:dyDescent="0.25">
      <c r="A984">
        <v>2018</v>
      </c>
      <c r="B984" t="s">
        <v>192</v>
      </c>
      <c r="C984" t="s">
        <v>264</v>
      </c>
      <c r="D984" t="s">
        <v>403</v>
      </c>
      <c r="E984" s="15">
        <v>331637000</v>
      </c>
      <c r="F984" s="15">
        <v>183324000</v>
      </c>
      <c r="G984" s="15">
        <v>0</v>
      </c>
      <c r="H984" s="15">
        <v>139887000</v>
      </c>
      <c r="I984" s="15">
        <v>654848000</v>
      </c>
    </row>
    <row r="985" spans="1:9" x14ac:dyDescent="0.25">
      <c r="A985">
        <v>2018</v>
      </c>
      <c r="B985" t="s">
        <v>192</v>
      </c>
      <c r="C985" t="s">
        <v>264</v>
      </c>
      <c r="D985" t="s">
        <v>404</v>
      </c>
      <c r="E985" s="15">
        <v>5830000</v>
      </c>
      <c r="F985" s="15">
        <v>25968000</v>
      </c>
      <c r="G985" s="15">
        <v>0</v>
      </c>
      <c r="H985" s="15">
        <v>7135000</v>
      </c>
      <c r="I985" s="15">
        <v>38933000</v>
      </c>
    </row>
    <row r="986" spans="1:9" x14ac:dyDescent="0.25">
      <c r="A986">
        <v>2018</v>
      </c>
      <c r="B986" t="s">
        <v>192</v>
      </c>
      <c r="C986" t="s">
        <v>264</v>
      </c>
      <c r="D986" t="s">
        <v>846</v>
      </c>
      <c r="E986" s="15">
        <v>110467000</v>
      </c>
      <c r="F986" s="15">
        <v>227437000</v>
      </c>
      <c r="G986" s="15">
        <v>0</v>
      </c>
      <c r="H986" s="15">
        <v>438723000</v>
      </c>
      <c r="I986" s="15">
        <v>776627000</v>
      </c>
    </row>
    <row r="987" spans="1:9" x14ac:dyDescent="0.25">
      <c r="A987">
        <v>2018</v>
      </c>
      <c r="B987" t="s">
        <v>192</v>
      </c>
      <c r="C987" t="s">
        <v>264</v>
      </c>
      <c r="D987" t="s">
        <v>847</v>
      </c>
      <c r="E987" s="15">
        <v>44965000</v>
      </c>
      <c r="F987" s="15">
        <v>2554427000</v>
      </c>
      <c r="G987" s="15">
        <v>0</v>
      </c>
      <c r="H987" s="15">
        <v>324354000</v>
      </c>
      <c r="I987" s="15">
        <v>2923746000</v>
      </c>
    </row>
    <row r="988" spans="1:9" x14ac:dyDescent="0.25">
      <c r="A988">
        <v>2018</v>
      </c>
      <c r="B988" t="s">
        <v>192</v>
      </c>
      <c r="C988" t="s">
        <v>264</v>
      </c>
      <c r="D988" t="s">
        <v>848</v>
      </c>
      <c r="E988" s="15">
        <v>34702000</v>
      </c>
      <c r="F988" s="15">
        <v>147563000</v>
      </c>
      <c r="G988" s="15">
        <v>0</v>
      </c>
      <c r="H988" s="15">
        <v>135904000</v>
      </c>
      <c r="I988" s="15">
        <v>318169000</v>
      </c>
    </row>
    <row r="989" spans="1:9" x14ac:dyDescent="0.25">
      <c r="A989">
        <v>2018</v>
      </c>
      <c r="B989" t="s">
        <v>192</v>
      </c>
      <c r="C989" t="s">
        <v>265</v>
      </c>
      <c r="D989" t="s">
        <v>403</v>
      </c>
      <c r="E989" s="15">
        <v>8461000</v>
      </c>
      <c r="F989" s="15">
        <v>1081000</v>
      </c>
      <c r="G989" s="15">
        <v>0</v>
      </c>
      <c r="H989" s="15">
        <v>0</v>
      </c>
      <c r="I989" s="15">
        <v>9542000</v>
      </c>
    </row>
    <row r="990" spans="1:9" x14ac:dyDescent="0.25">
      <c r="A990">
        <v>2018</v>
      </c>
      <c r="B990" t="s">
        <v>192</v>
      </c>
      <c r="C990" t="s">
        <v>265</v>
      </c>
      <c r="D990" t="s">
        <v>849</v>
      </c>
      <c r="E990" s="15">
        <v>0</v>
      </c>
      <c r="F990" s="15">
        <v>10180000</v>
      </c>
      <c r="G990" s="15">
        <v>0</v>
      </c>
      <c r="H990" s="15">
        <v>0</v>
      </c>
      <c r="I990" s="15">
        <v>10180000</v>
      </c>
    </row>
    <row r="991" spans="1:9" x14ac:dyDescent="0.25">
      <c r="A991">
        <v>2018</v>
      </c>
      <c r="B991" t="s">
        <v>192</v>
      </c>
      <c r="C991" t="s">
        <v>266</v>
      </c>
      <c r="D991" t="s">
        <v>403</v>
      </c>
      <c r="E991" s="15">
        <v>27979000</v>
      </c>
      <c r="F991" s="15">
        <v>60740000</v>
      </c>
      <c r="G991" s="15">
        <v>0</v>
      </c>
      <c r="H991" s="15">
        <v>0</v>
      </c>
      <c r="I991" s="15">
        <v>88719000</v>
      </c>
    </row>
    <row r="992" spans="1:9" x14ac:dyDescent="0.25">
      <c r="A992">
        <v>2018</v>
      </c>
      <c r="B992" t="s">
        <v>192</v>
      </c>
      <c r="C992" t="s">
        <v>266</v>
      </c>
      <c r="D992" t="s">
        <v>850</v>
      </c>
      <c r="E992" s="15">
        <v>21767000</v>
      </c>
      <c r="F992" s="15">
        <v>40340000</v>
      </c>
      <c r="G992" s="15">
        <v>0</v>
      </c>
      <c r="H992" s="15">
        <v>0</v>
      </c>
      <c r="I992" s="15">
        <v>62107000</v>
      </c>
    </row>
    <row r="993" spans="1:9" x14ac:dyDescent="0.25">
      <c r="A993">
        <v>2018</v>
      </c>
      <c r="B993" t="s">
        <v>192</v>
      </c>
      <c r="C993" t="s">
        <v>267</v>
      </c>
      <c r="D993" t="s">
        <v>403</v>
      </c>
      <c r="E993" s="15">
        <v>44078000</v>
      </c>
      <c r="F993" s="15">
        <v>59880000</v>
      </c>
      <c r="G993" s="15">
        <v>0</v>
      </c>
      <c r="H993" s="15">
        <v>8100000</v>
      </c>
      <c r="I993" s="15">
        <v>112058000</v>
      </c>
    </row>
    <row r="994" spans="1:9" x14ac:dyDescent="0.25">
      <c r="A994">
        <v>2018</v>
      </c>
      <c r="B994" t="s">
        <v>192</v>
      </c>
      <c r="C994" t="s">
        <v>267</v>
      </c>
      <c r="D994" t="s">
        <v>851</v>
      </c>
      <c r="E994" s="15">
        <v>200660000</v>
      </c>
      <c r="F994" s="15">
        <v>83262000</v>
      </c>
      <c r="G994" s="15">
        <v>0</v>
      </c>
      <c r="H994" s="15">
        <v>93492000</v>
      </c>
      <c r="I994" s="15">
        <v>377414000</v>
      </c>
    </row>
    <row r="995" spans="1:9" x14ac:dyDescent="0.25">
      <c r="A995">
        <v>2022</v>
      </c>
      <c r="B995" t="s">
        <v>49</v>
      </c>
      <c r="C995" t="s">
        <v>268</v>
      </c>
      <c r="D995" t="s">
        <v>403</v>
      </c>
      <c r="E995" s="15">
        <v>277822000</v>
      </c>
      <c r="F995" s="15">
        <v>199458000</v>
      </c>
      <c r="G995" s="15">
        <v>0</v>
      </c>
      <c r="H995" s="15">
        <v>33696000</v>
      </c>
      <c r="I995" s="15">
        <v>510976000</v>
      </c>
    </row>
    <row r="996" spans="1:9" x14ac:dyDescent="0.25">
      <c r="A996">
        <v>2022</v>
      </c>
      <c r="B996" t="s">
        <v>49</v>
      </c>
      <c r="C996" t="s">
        <v>268</v>
      </c>
      <c r="D996" t="s">
        <v>404</v>
      </c>
      <c r="E996" s="15">
        <v>122615000</v>
      </c>
      <c r="F996" s="15">
        <v>633101000</v>
      </c>
      <c r="G996" s="15">
        <v>0</v>
      </c>
      <c r="H996" s="15">
        <v>0</v>
      </c>
      <c r="I996" s="15">
        <v>755716000</v>
      </c>
    </row>
    <row r="997" spans="1:9" x14ac:dyDescent="0.25">
      <c r="A997">
        <v>2022</v>
      </c>
      <c r="B997" t="s">
        <v>49</v>
      </c>
      <c r="C997" t="s">
        <v>268</v>
      </c>
      <c r="D997" t="s">
        <v>424</v>
      </c>
      <c r="E997" s="15">
        <v>3319840000</v>
      </c>
      <c r="F997" s="15">
        <v>1539074000</v>
      </c>
      <c r="G997" s="15">
        <v>0</v>
      </c>
      <c r="H997" s="15">
        <v>62609000</v>
      </c>
      <c r="I997" s="15">
        <v>4921523000</v>
      </c>
    </row>
    <row r="998" spans="1:9" x14ac:dyDescent="0.25">
      <c r="A998">
        <v>2022</v>
      </c>
      <c r="B998" t="s">
        <v>49</v>
      </c>
      <c r="C998" t="s">
        <v>268</v>
      </c>
      <c r="D998" t="s">
        <v>425</v>
      </c>
      <c r="E998" s="15">
        <v>0</v>
      </c>
      <c r="F998" s="15">
        <v>1078856000</v>
      </c>
      <c r="G998" s="15">
        <v>0</v>
      </c>
      <c r="H998" s="15">
        <v>0</v>
      </c>
      <c r="I998" s="15">
        <v>1078856000</v>
      </c>
    </row>
    <row r="999" spans="1:9" x14ac:dyDescent="0.25">
      <c r="A999">
        <v>2022</v>
      </c>
      <c r="B999" t="s">
        <v>49</v>
      </c>
      <c r="C999" t="s">
        <v>269</v>
      </c>
      <c r="D999" t="s">
        <v>403</v>
      </c>
      <c r="E999" s="15">
        <v>3574985000</v>
      </c>
      <c r="F999" s="15">
        <v>142818000</v>
      </c>
      <c r="G999" s="15">
        <v>0</v>
      </c>
      <c r="H999" s="15">
        <v>0</v>
      </c>
      <c r="I999" s="15">
        <v>3717803000</v>
      </c>
    </row>
    <row r="1000" spans="1:9" x14ac:dyDescent="0.25">
      <c r="A1000">
        <v>2022</v>
      </c>
      <c r="B1000" t="s">
        <v>49</v>
      </c>
      <c r="C1000" t="s">
        <v>269</v>
      </c>
      <c r="D1000" t="s">
        <v>426</v>
      </c>
      <c r="E1000" s="15">
        <v>104781000</v>
      </c>
      <c r="F1000" s="15">
        <v>223723000</v>
      </c>
      <c r="G1000" s="15">
        <v>0</v>
      </c>
      <c r="H1000" s="15">
        <v>0</v>
      </c>
      <c r="I1000" s="15">
        <v>328504000</v>
      </c>
    </row>
    <row r="1001" spans="1:9" x14ac:dyDescent="0.25">
      <c r="A1001">
        <v>2022</v>
      </c>
      <c r="B1001" t="s">
        <v>49</v>
      </c>
      <c r="C1001" t="s">
        <v>269</v>
      </c>
      <c r="D1001" t="s">
        <v>427</v>
      </c>
      <c r="E1001" s="15">
        <v>19020461000</v>
      </c>
      <c r="F1001" s="15">
        <v>1419264000</v>
      </c>
      <c r="G1001" s="15">
        <v>0</v>
      </c>
      <c r="H1001" s="15">
        <v>1702170000</v>
      </c>
      <c r="I1001" s="15">
        <v>22141895000</v>
      </c>
    </row>
    <row r="1002" spans="1:9" x14ac:dyDescent="0.25">
      <c r="A1002">
        <v>2022</v>
      </c>
      <c r="B1002" t="s">
        <v>49</v>
      </c>
      <c r="C1002" t="s">
        <v>270</v>
      </c>
      <c r="D1002" t="s">
        <v>403</v>
      </c>
      <c r="E1002" s="15">
        <v>3009322000</v>
      </c>
      <c r="F1002" s="15">
        <v>199503000</v>
      </c>
      <c r="G1002" s="15">
        <v>0</v>
      </c>
      <c r="H1002" s="15">
        <v>0</v>
      </c>
      <c r="I1002" s="15">
        <v>3208825000</v>
      </c>
    </row>
    <row r="1003" spans="1:9" x14ac:dyDescent="0.25">
      <c r="A1003">
        <v>2022</v>
      </c>
      <c r="B1003" t="s">
        <v>49</v>
      </c>
      <c r="C1003" t="s">
        <v>270</v>
      </c>
      <c r="D1003" t="s">
        <v>428</v>
      </c>
      <c r="E1003" s="15">
        <v>10866682000</v>
      </c>
      <c r="F1003" s="15">
        <v>6938079000</v>
      </c>
      <c r="G1003" s="15">
        <v>0</v>
      </c>
      <c r="H1003" s="15">
        <v>333918000</v>
      </c>
      <c r="I1003" s="15">
        <v>18138679000</v>
      </c>
    </row>
    <row r="1004" spans="1:9" x14ac:dyDescent="0.25">
      <c r="A1004">
        <v>2022</v>
      </c>
      <c r="B1004" t="s">
        <v>49</v>
      </c>
      <c r="C1004" t="s">
        <v>271</v>
      </c>
      <c r="D1004" t="s">
        <v>403</v>
      </c>
      <c r="E1004" s="15">
        <v>11033000</v>
      </c>
      <c r="F1004" s="15">
        <v>30485000</v>
      </c>
      <c r="G1004" s="15">
        <v>0</v>
      </c>
      <c r="H1004" s="15">
        <v>0</v>
      </c>
      <c r="I1004" s="15">
        <v>41518000</v>
      </c>
    </row>
    <row r="1005" spans="1:9" x14ac:dyDescent="0.25">
      <c r="A1005">
        <v>2022</v>
      </c>
      <c r="B1005" t="s">
        <v>49</v>
      </c>
      <c r="C1005" t="s">
        <v>271</v>
      </c>
      <c r="D1005" t="s">
        <v>429</v>
      </c>
      <c r="E1005" s="15">
        <v>21312000</v>
      </c>
      <c r="F1005" s="15">
        <v>297674000</v>
      </c>
      <c r="G1005" s="15">
        <v>0</v>
      </c>
      <c r="H1005" s="15">
        <v>5200000</v>
      </c>
      <c r="I1005" s="15">
        <v>324186000</v>
      </c>
    </row>
    <row r="1006" spans="1:9" x14ac:dyDescent="0.25">
      <c r="A1006">
        <v>2022</v>
      </c>
      <c r="B1006" t="s">
        <v>49</v>
      </c>
      <c r="C1006" t="s">
        <v>272</v>
      </c>
      <c r="D1006" t="s">
        <v>403</v>
      </c>
      <c r="E1006" s="15">
        <v>144320000</v>
      </c>
      <c r="F1006" s="15">
        <v>32925000</v>
      </c>
      <c r="G1006" s="15">
        <v>0</v>
      </c>
      <c r="H1006" s="15">
        <v>0</v>
      </c>
      <c r="I1006" s="15">
        <v>177245000</v>
      </c>
    </row>
    <row r="1007" spans="1:9" x14ac:dyDescent="0.25">
      <c r="A1007">
        <v>2022</v>
      </c>
      <c r="B1007" t="s">
        <v>49</v>
      </c>
      <c r="C1007" t="s">
        <v>272</v>
      </c>
      <c r="D1007" t="s">
        <v>404</v>
      </c>
      <c r="E1007" s="15">
        <v>37457000</v>
      </c>
      <c r="F1007" s="15">
        <v>22152000</v>
      </c>
      <c r="G1007" s="15">
        <v>0</v>
      </c>
      <c r="H1007" s="15">
        <v>13976000</v>
      </c>
      <c r="I1007" s="15">
        <v>73585000</v>
      </c>
    </row>
    <row r="1008" spans="1:9" x14ac:dyDescent="0.25">
      <c r="A1008">
        <v>2022</v>
      </c>
      <c r="B1008" t="s">
        <v>49</v>
      </c>
      <c r="C1008" t="s">
        <v>272</v>
      </c>
      <c r="D1008" t="s">
        <v>430</v>
      </c>
      <c r="E1008" s="15">
        <v>401313000</v>
      </c>
      <c r="F1008" s="15">
        <v>59539000</v>
      </c>
      <c r="G1008" s="15">
        <v>0</v>
      </c>
      <c r="H1008" s="15">
        <v>0</v>
      </c>
      <c r="I1008" s="15">
        <v>460852000</v>
      </c>
    </row>
    <row r="1009" spans="1:9" x14ac:dyDescent="0.25">
      <c r="A1009">
        <v>2022</v>
      </c>
      <c r="B1009" t="s">
        <v>49</v>
      </c>
      <c r="C1009" t="s">
        <v>272</v>
      </c>
      <c r="D1009" t="s">
        <v>431</v>
      </c>
      <c r="E1009" s="15">
        <v>19753000</v>
      </c>
      <c r="F1009" s="15">
        <v>3193000</v>
      </c>
      <c r="G1009" s="15">
        <v>0</v>
      </c>
      <c r="H1009" s="15">
        <v>0</v>
      </c>
      <c r="I1009" s="15">
        <v>22946000</v>
      </c>
    </row>
    <row r="1010" spans="1:9" x14ac:dyDescent="0.25">
      <c r="A1010">
        <v>2022</v>
      </c>
      <c r="B1010" t="s">
        <v>49</v>
      </c>
      <c r="C1010" t="s">
        <v>272</v>
      </c>
      <c r="D1010" t="s">
        <v>432</v>
      </c>
      <c r="E1010" s="15">
        <v>28970000</v>
      </c>
      <c r="F1010" s="15">
        <v>5001000</v>
      </c>
      <c r="G1010" s="15">
        <v>0</v>
      </c>
      <c r="H1010" s="15">
        <v>0</v>
      </c>
      <c r="I1010" s="15">
        <v>33971000</v>
      </c>
    </row>
    <row r="1011" spans="1:9" x14ac:dyDescent="0.25">
      <c r="A1011">
        <v>2022</v>
      </c>
      <c r="B1011" t="s">
        <v>49</v>
      </c>
      <c r="C1011" t="s">
        <v>273</v>
      </c>
      <c r="D1011" t="s">
        <v>403</v>
      </c>
      <c r="E1011" s="15">
        <v>298529000</v>
      </c>
      <c r="F1011" s="15">
        <v>157838000</v>
      </c>
      <c r="G1011" s="15">
        <v>0</v>
      </c>
      <c r="H1011" s="15">
        <v>60000000</v>
      </c>
      <c r="I1011" s="15">
        <v>516367000</v>
      </c>
    </row>
    <row r="1012" spans="1:9" x14ac:dyDescent="0.25">
      <c r="A1012">
        <v>2022</v>
      </c>
      <c r="B1012" t="s">
        <v>49</v>
      </c>
      <c r="C1012" t="s">
        <v>273</v>
      </c>
      <c r="D1012" t="s">
        <v>433</v>
      </c>
      <c r="E1012" s="15">
        <v>1271008000</v>
      </c>
      <c r="F1012" s="15">
        <v>76735000</v>
      </c>
      <c r="G1012" s="15">
        <v>0</v>
      </c>
      <c r="H1012" s="15">
        <v>0</v>
      </c>
      <c r="I1012" s="15">
        <v>1347743000</v>
      </c>
    </row>
    <row r="1013" spans="1:9" x14ac:dyDescent="0.25">
      <c r="A1013">
        <v>2022</v>
      </c>
      <c r="B1013" t="s">
        <v>49</v>
      </c>
      <c r="C1013" t="s">
        <v>273</v>
      </c>
      <c r="D1013" t="s">
        <v>434</v>
      </c>
      <c r="E1013" s="15">
        <v>40863000</v>
      </c>
      <c r="F1013" s="15">
        <v>7714000</v>
      </c>
      <c r="G1013" s="15">
        <v>0</v>
      </c>
      <c r="H1013" s="15">
        <v>0</v>
      </c>
      <c r="I1013" s="15">
        <v>48577000</v>
      </c>
    </row>
    <row r="1014" spans="1:9" x14ac:dyDescent="0.25">
      <c r="A1014">
        <v>2022</v>
      </c>
      <c r="B1014" t="s">
        <v>49</v>
      </c>
      <c r="C1014" t="s">
        <v>274</v>
      </c>
      <c r="D1014" t="s">
        <v>403</v>
      </c>
      <c r="E1014" s="15">
        <v>11281000</v>
      </c>
      <c r="F1014" s="15">
        <v>3776000</v>
      </c>
      <c r="G1014" s="15">
        <v>0</v>
      </c>
      <c r="H1014" s="15">
        <v>0</v>
      </c>
      <c r="I1014" s="15">
        <v>15057000</v>
      </c>
    </row>
    <row r="1015" spans="1:9" x14ac:dyDescent="0.25">
      <c r="A1015">
        <v>2022</v>
      </c>
      <c r="B1015" t="s">
        <v>49</v>
      </c>
      <c r="C1015" t="s">
        <v>274</v>
      </c>
      <c r="D1015" t="s">
        <v>435</v>
      </c>
      <c r="E1015" s="15">
        <v>52697000</v>
      </c>
      <c r="F1015" s="15">
        <v>66863000</v>
      </c>
      <c r="G1015" s="15">
        <v>0</v>
      </c>
      <c r="H1015" s="15">
        <v>0</v>
      </c>
      <c r="I1015" s="15">
        <v>119560000</v>
      </c>
    </row>
    <row r="1016" spans="1:9" x14ac:dyDescent="0.25">
      <c r="A1016">
        <v>2022</v>
      </c>
      <c r="B1016" t="s">
        <v>49</v>
      </c>
      <c r="C1016" t="s">
        <v>275</v>
      </c>
      <c r="D1016" t="s">
        <v>403</v>
      </c>
      <c r="E1016" s="15">
        <v>19890000</v>
      </c>
      <c r="F1016" s="15">
        <v>16484000</v>
      </c>
      <c r="G1016" s="15">
        <v>0</v>
      </c>
      <c r="H1016" s="15">
        <v>0</v>
      </c>
      <c r="I1016" s="15">
        <v>36374000</v>
      </c>
    </row>
    <row r="1017" spans="1:9" x14ac:dyDescent="0.25">
      <c r="A1017">
        <v>2022</v>
      </c>
      <c r="B1017" t="s">
        <v>49</v>
      </c>
      <c r="C1017" t="s">
        <v>275</v>
      </c>
      <c r="D1017" t="s">
        <v>436</v>
      </c>
      <c r="E1017" s="15">
        <v>31325000</v>
      </c>
      <c r="F1017" s="15">
        <v>54368000</v>
      </c>
      <c r="G1017" s="15">
        <v>0</v>
      </c>
      <c r="H1017" s="15">
        <v>1960000</v>
      </c>
      <c r="I1017" s="15">
        <v>87653000</v>
      </c>
    </row>
    <row r="1018" spans="1:9" x14ac:dyDescent="0.25">
      <c r="A1018">
        <v>2022</v>
      </c>
      <c r="B1018" t="s">
        <v>49</v>
      </c>
      <c r="C1018" t="s">
        <v>276</v>
      </c>
      <c r="D1018" t="s">
        <v>403</v>
      </c>
      <c r="E1018" s="15">
        <v>14278407000</v>
      </c>
      <c r="F1018" s="15">
        <v>1143451000</v>
      </c>
      <c r="G1018" s="15">
        <v>0</v>
      </c>
      <c r="H1018" s="15">
        <v>63173000</v>
      </c>
      <c r="I1018" s="15">
        <v>15485031000</v>
      </c>
    </row>
    <row r="1019" spans="1:9" x14ac:dyDescent="0.25">
      <c r="A1019">
        <v>2022</v>
      </c>
      <c r="B1019" t="s">
        <v>49</v>
      </c>
      <c r="C1019" t="s">
        <v>276</v>
      </c>
      <c r="D1019" t="s">
        <v>404</v>
      </c>
      <c r="E1019" s="15">
        <v>137914000</v>
      </c>
      <c r="F1019" s="15">
        <v>659855000</v>
      </c>
      <c r="G1019" s="15">
        <v>0</v>
      </c>
      <c r="H1019" s="15">
        <v>0</v>
      </c>
      <c r="I1019" s="15">
        <v>797769000</v>
      </c>
    </row>
    <row r="1020" spans="1:9" x14ac:dyDescent="0.25">
      <c r="A1020">
        <v>2022</v>
      </c>
      <c r="B1020" t="s">
        <v>49</v>
      </c>
      <c r="C1020" t="s">
        <v>276</v>
      </c>
      <c r="D1020" t="s">
        <v>437</v>
      </c>
      <c r="E1020" s="15">
        <v>153752648000</v>
      </c>
      <c r="F1020" s="15">
        <v>15204987000</v>
      </c>
      <c r="G1020" s="15">
        <v>0</v>
      </c>
      <c r="H1020" s="15">
        <v>3510419000</v>
      </c>
      <c r="I1020" s="15">
        <v>172468054000</v>
      </c>
    </row>
    <row r="1021" spans="1:9" x14ac:dyDescent="0.25">
      <c r="A1021">
        <v>2022</v>
      </c>
      <c r="B1021" t="s">
        <v>49</v>
      </c>
      <c r="C1021" t="s">
        <v>276</v>
      </c>
      <c r="D1021" t="s">
        <v>438</v>
      </c>
      <c r="E1021" s="15">
        <v>79433000</v>
      </c>
      <c r="F1021" s="15">
        <v>710810000</v>
      </c>
      <c r="G1021" s="15">
        <v>0</v>
      </c>
      <c r="H1021" s="15">
        <v>0</v>
      </c>
      <c r="I1021" s="15">
        <v>790243000</v>
      </c>
    </row>
    <row r="1022" spans="1:9" x14ac:dyDescent="0.25">
      <c r="A1022">
        <v>2022</v>
      </c>
      <c r="B1022" t="s">
        <v>49</v>
      </c>
      <c r="C1022" t="s">
        <v>276</v>
      </c>
      <c r="D1022" t="s">
        <v>439</v>
      </c>
      <c r="E1022" s="15">
        <v>871177000</v>
      </c>
      <c r="F1022" s="15">
        <v>282623000</v>
      </c>
      <c r="G1022" s="15">
        <v>0</v>
      </c>
      <c r="H1022" s="15">
        <v>0</v>
      </c>
      <c r="I1022" s="15">
        <v>1153800000</v>
      </c>
    </row>
    <row r="1023" spans="1:9" x14ac:dyDescent="0.25">
      <c r="A1023">
        <v>2022</v>
      </c>
      <c r="B1023" t="s">
        <v>49</v>
      </c>
      <c r="C1023" t="s">
        <v>277</v>
      </c>
      <c r="D1023" t="s">
        <v>403</v>
      </c>
      <c r="E1023" s="15">
        <v>58302000</v>
      </c>
      <c r="F1023" s="15">
        <v>62680000</v>
      </c>
      <c r="G1023" s="15">
        <v>0</v>
      </c>
      <c r="H1023" s="15">
        <v>6274000</v>
      </c>
      <c r="I1023" s="15">
        <v>127256000</v>
      </c>
    </row>
    <row r="1024" spans="1:9" x14ac:dyDescent="0.25">
      <c r="A1024">
        <v>2022</v>
      </c>
      <c r="B1024" t="s">
        <v>49</v>
      </c>
      <c r="C1024" t="s">
        <v>277</v>
      </c>
      <c r="D1024" t="s">
        <v>440</v>
      </c>
      <c r="E1024" s="15">
        <v>94954000</v>
      </c>
      <c r="F1024" s="15">
        <v>423363000</v>
      </c>
      <c r="G1024" s="15">
        <v>0</v>
      </c>
      <c r="H1024" s="15">
        <v>0</v>
      </c>
      <c r="I1024" s="15">
        <v>518317000</v>
      </c>
    </row>
    <row r="1025" spans="1:9" x14ac:dyDescent="0.25">
      <c r="A1025">
        <v>2021</v>
      </c>
      <c r="B1025" t="s">
        <v>49</v>
      </c>
      <c r="C1025" t="s">
        <v>268</v>
      </c>
      <c r="D1025" t="s">
        <v>403</v>
      </c>
      <c r="E1025" s="15">
        <v>253774000</v>
      </c>
      <c r="F1025" s="15">
        <v>197768000</v>
      </c>
      <c r="G1025" s="15">
        <v>0</v>
      </c>
      <c r="H1025" s="15">
        <v>48095000</v>
      </c>
      <c r="I1025" s="15">
        <v>499637000</v>
      </c>
    </row>
    <row r="1026" spans="1:9" x14ac:dyDescent="0.25">
      <c r="A1026">
        <v>2021</v>
      </c>
      <c r="B1026" t="s">
        <v>49</v>
      </c>
      <c r="C1026" t="s">
        <v>268</v>
      </c>
      <c r="D1026" t="s">
        <v>404</v>
      </c>
      <c r="E1026" s="15">
        <v>125723000</v>
      </c>
      <c r="F1026" s="15">
        <v>563101000</v>
      </c>
      <c r="G1026" s="15">
        <v>0</v>
      </c>
      <c r="H1026" s="15">
        <v>0</v>
      </c>
      <c r="I1026" s="15">
        <v>688824000</v>
      </c>
    </row>
    <row r="1027" spans="1:9" x14ac:dyDescent="0.25">
      <c r="A1027">
        <v>2021</v>
      </c>
      <c r="B1027" t="s">
        <v>49</v>
      </c>
      <c r="C1027" t="s">
        <v>268</v>
      </c>
      <c r="D1027" t="s">
        <v>424</v>
      </c>
      <c r="E1027" s="15">
        <v>3218309000</v>
      </c>
      <c r="F1027" s="15">
        <v>1762051000</v>
      </c>
      <c r="G1027" s="15">
        <v>0</v>
      </c>
      <c r="H1027" s="15">
        <v>254991000</v>
      </c>
      <c r="I1027" s="15">
        <v>5235351000</v>
      </c>
    </row>
    <row r="1028" spans="1:9" x14ac:dyDescent="0.25">
      <c r="A1028">
        <v>2021</v>
      </c>
      <c r="B1028" t="s">
        <v>49</v>
      </c>
      <c r="C1028" t="s">
        <v>268</v>
      </c>
      <c r="D1028" t="s">
        <v>425</v>
      </c>
      <c r="E1028" s="15">
        <v>0</v>
      </c>
      <c r="F1028" s="15">
        <v>1099292000</v>
      </c>
      <c r="G1028" s="15">
        <v>0</v>
      </c>
      <c r="H1028" s="15">
        <v>0</v>
      </c>
      <c r="I1028" s="15">
        <v>1099292000</v>
      </c>
    </row>
    <row r="1029" spans="1:9" x14ac:dyDescent="0.25">
      <c r="A1029">
        <v>2021</v>
      </c>
      <c r="B1029" t="s">
        <v>49</v>
      </c>
      <c r="C1029" t="s">
        <v>269</v>
      </c>
      <c r="D1029" t="s">
        <v>403</v>
      </c>
      <c r="E1029" s="15">
        <v>3670099000</v>
      </c>
      <c r="F1029" s="15">
        <v>149218000</v>
      </c>
      <c r="G1029" s="15">
        <v>0</v>
      </c>
      <c r="H1029" s="15">
        <v>39799000</v>
      </c>
      <c r="I1029" s="15">
        <v>3859116000</v>
      </c>
    </row>
    <row r="1030" spans="1:9" x14ac:dyDescent="0.25">
      <c r="A1030">
        <v>2021</v>
      </c>
      <c r="B1030" t="s">
        <v>49</v>
      </c>
      <c r="C1030" t="s">
        <v>269</v>
      </c>
      <c r="D1030" t="s">
        <v>426</v>
      </c>
      <c r="E1030" s="15">
        <v>101666000</v>
      </c>
      <c r="F1030" s="15">
        <v>223723000</v>
      </c>
      <c r="G1030" s="15">
        <v>0</v>
      </c>
      <c r="H1030" s="15">
        <v>0</v>
      </c>
      <c r="I1030" s="15">
        <v>325389000</v>
      </c>
    </row>
    <row r="1031" spans="1:9" x14ac:dyDescent="0.25">
      <c r="A1031">
        <v>2021</v>
      </c>
      <c r="B1031" t="s">
        <v>49</v>
      </c>
      <c r="C1031" t="s">
        <v>269</v>
      </c>
      <c r="D1031" t="s">
        <v>427</v>
      </c>
      <c r="E1031" s="15">
        <v>17358536000</v>
      </c>
      <c r="F1031" s="15">
        <v>1399623000</v>
      </c>
      <c r="G1031" s="15">
        <v>0</v>
      </c>
      <c r="H1031" s="15">
        <v>2595603000</v>
      </c>
      <c r="I1031" s="15">
        <v>21353762000</v>
      </c>
    </row>
    <row r="1032" spans="1:9" x14ac:dyDescent="0.25">
      <c r="A1032">
        <v>2021</v>
      </c>
      <c r="B1032" t="s">
        <v>49</v>
      </c>
      <c r="C1032" t="s">
        <v>270</v>
      </c>
      <c r="D1032" t="s">
        <v>403</v>
      </c>
      <c r="E1032" s="15">
        <v>2406136000</v>
      </c>
      <c r="F1032" s="15">
        <v>272079000</v>
      </c>
      <c r="G1032" s="15">
        <v>0</v>
      </c>
      <c r="H1032" s="15">
        <v>54947000</v>
      </c>
      <c r="I1032" s="15">
        <v>2733162000</v>
      </c>
    </row>
    <row r="1033" spans="1:9" x14ac:dyDescent="0.25">
      <c r="A1033">
        <v>2021</v>
      </c>
      <c r="B1033" t="s">
        <v>49</v>
      </c>
      <c r="C1033" t="s">
        <v>270</v>
      </c>
      <c r="D1033" t="s">
        <v>428</v>
      </c>
      <c r="E1033" s="15">
        <v>9835076000</v>
      </c>
      <c r="F1033" s="15">
        <v>6824543000</v>
      </c>
      <c r="G1033" s="15">
        <v>0</v>
      </c>
      <c r="H1033" s="15">
        <v>188243000</v>
      </c>
      <c r="I1033" s="15">
        <v>16847862000</v>
      </c>
    </row>
    <row r="1034" spans="1:9" x14ac:dyDescent="0.25">
      <c r="A1034">
        <v>2021</v>
      </c>
      <c r="B1034" t="s">
        <v>49</v>
      </c>
      <c r="C1034" t="s">
        <v>271</v>
      </c>
      <c r="D1034" t="s">
        <v>403</v>
      </c>
      <c r="E1034" s="15">
        <v>12651000</v>
      </c>
      <c r="F1034" s="15">
        <v>30819000</v>
      </c>
      <c r="G1034" s="15">
        <v>0</v>
      </c>
      <c r="H1034" s="15">
        <v>4147000</v>
      </c>
      <c r="I1034" s="15">
        <v>47617000</v>
      </c>
    </row>
    <row r="1035" spans="1:9" x14ac:dyDescent="0.25">
      <c r="A1035">
        <v>2021</v>
      </c>
      <c r="B1035" t="s">
        <v>49</v>
      </c>
      <c r="C1035" t="s">
        <v>271</v>
      </c>
      <c r="D1035" t="s">
        <v>429</v>
      </c>
      <c r="E1035" s="15">
        <v>21109000</v>
      </c>
      <c r="F1035" s="15">
        <v>190842000</v>
      </c>
      <c r="G1035" s="15">
        <v>0</v>
      </c>
      <c r="H1035" s="15">
        <v>1900000</v>
      </c>
      <c r="I1035" s="15">
        <v>213851000</v>
      </c>
    </row>
    <row r="1036" spans="1:9" x14ac:dyDescent="0.25">
      <c r="A1036">
        <v>2021</v>
      </c>
      <c r="B1036" t="s">
        <v>49</v>
      </c>
      <c r="C1036" t="s">
        <v>272</v>
      </c>
      <c r="D1036" t="s">
        <v>403</v>
      </c>
      <c r="E1036" s="15">
        <v>117329000</v>
      </c>
      <c r="F1036" s="15">
        <v>27925000</v>
      </c>
      <c r="G1036" s="15">
        <v>0</v>
      </c>
      <c r="H1036" s="15">
        <v>0</v>
      </c>
      <c r="I1036" s="15">
        <v>145254000</v>
      </c>
    </row>
    <row r="1037" spans="1:9" x14ac:dyDescent="0.25">
      <c r="A1037">
        <v>2021</v>
      </c>
      <c r="B1037" t="s">
        <v>49</v>
      </c>
      <c r="C1037" t="s">
        <v>272</v>
      </c>
      <c r="D1037" t="s">
        <v>404</v>
      </c>
      <c r="E1037" s="15">
        <v>31877000</v>
      </c>
      <c r="F1037" s="15">
        <v>22340000</v>
      </c>
      <c r="G1037" s="15">
        <v>0</v>
      </c>
      <c r="H1037" s="15">
        <v>16458000</v>
      </c>
      <c r="I1037" s="15">
        <v>70675000</v>
      </c>
    </row>
    <row r="1038" spans="1:9" x14ac:dyDescent="0.25">
      <c r="A1038">
        <v>2021</v>
      </c>
      <c r="B1038" t="s">
        <v>49</v>
      </c>
      <c r="C1038" t="s">
        <v>272</v>
      </c>
      <c r="D1038" t="s">
        <v>430</v>
      </c>
      <c r="E1038" s="15">
        <v>380350000</v>
      </c>
      <c r="F1038" s="15">
        <v>59539000</v>
      </c>
      <c r="G1038" s="15">
        <v>0</v>
      </c>
      <c r="H1038" s="15">
        <v>0</v>
      </c>
      <c r="I1038" s="15">
        <v>439889000</v>
      </c>
    </row>
    <row r="1039" spans="1:9" x14ac:dyDescent="0.25">
      <c r="A1039">
        <v>2021</v>
      </c>
      <c r="B1039" t="s">
        <v>49</v>
      </c>
      <c r="C1039" t="s">
        <v>272</v>
      </c>
      <c r="D1039" t="s">
        <v>431</v>
      </c>
      <c r="E1039" s="15">
        <v>12812000</v>
      </c>
      <c r="F1039" s="15">
        <v>3193000</v>
      </c>
      <c r="G1039" s="15">
        <v>0</v>
      </c>
      <c r="H1039" s="15">
        <v>0</v>
      </c>
      <c r="I1039" s="15">
        <v>16005000</v>
      </c>
    </row>
    <row r="1040" spans="1:9" x14ac:dyDescent="0.25">
      <c r="A1040">
        <v>2021</v>
      </c>
      <c r="B1040" t="s">
        <v>49</v>
      </c>
      <c r="C1040" t="s">
        <v>272</v>
      </c>
      <c r="D1040" t="s">
        <v>432</v>
      </c>
      <c r="E1040" s="15">
        <v>24427000</v>
      </c>
      <c r="F1040" s="15">
        <v>5001000</v>
      </c>
      <c r="G1040" s="15">
        <v>0</v>
      </c>
      <c r="H1040" s="15">
        <v>0</v>
      </c>
      <c r="I1040" s="15">
        <v>29428000</v>
      </c>
    </row>
    <row r="1041" spans="1:9" x14ac:dyDescent="0.25">
      <c r="A1041">
        <v>2021</v>
      </c>
      <c r="B1041" t="s">
        <v>49</v>
      </c>
      <c r="C1041" t="s">
        <v>273</v>
      </c>
      <c r="D1041" t="s">
        <v>403</v>
      </c>
      <c r="E1041" s="15">
        <v>290792000</v>
      </c>
      <c r="F1041" s="15">
        <v>159894000</v>
      </c>
      <c r="G1041" s="15">
        <v>0</v>
      </c>
      <c r="H1041" s="15">
        <v>23955000</v>
      </c>
      <c r="I1041" s="15">
        <v>474641000</v>
      </c>
    </row>
    <row r="1042" spans="1:9" x14ac:dyDescent="0.25">
      <c r="A1042">
        <v>2021</v>
      </c>
      <c r="B1042" t="s">
        <v>49</v>
      </c>
      <c r="C1042" t="s">
        <v>273</v>
      </c>
      <c r="D1042" t="s">
        <v>433</v>
      </c>
      <c r="E1042" s="15">
        <v>1254125000</v>
      </c>
      <c r="F1042" s="15">
        <v>76735000</v>
      </c>
      <c r="G1042" s="15">
        <v>0</v>
      </c>
      <c r="H1042" s="15">
        <v>0</v>
      </c>
      <c r="I1042" s="15">
        <v>1330860000</v>
      </c>
    </row>
    <row r="1043" spans="1:9" x14ac:dyDescent="0.25">
      <c r="A1043">
        <v>2021</v>
      </c>
      <c r="B1043" t="s">
        <v>49</v>
      </c>
      <c r="C1043" t="s">
        <v>273</v>
      </c>
      <c r="D1043" t="s">
        <v>434</v>
      </c>
      <c r="E1043" s="15">
        <v>37893000</v>
      </c>
      <c r="F1043" s="15">
        <v>7714000</v>
      </c>
      <c r="G1043" s="15">
        <v>0</v>
      </c>
      <c r="H1043" s="15">
        <v>0</v>
      </c>
      <c r="I1043" s="15">
        <v>45607000</v>
      </c>
    </row>
    <row r="1044" spans="1:9" x14ac:dyDescent="0.25">
      <c r="A1044">
        <v>2021</v>
      </c>
      <c r="B1044" t="s">
        <v>49</v>
      </c>
      <c r="C1044" t="s">
        <v>274</v>
      </c>
      <c r="D1044" t="s">
        <v>403</v>
      </c>
      <c r="E1044" s="15">
        <v>11053000</v>
      </c>
      <c r="F1044" s="15">
        <v>3776000</v>
      </c>
      <c r="G1044" s="15">
        <v>0</v>
      </c>
      <c r="H1044" s="15">
        <v>0</v>
      </c>
      <c r="I1044" s="15">
        <v>14829000</v>
      </c>
    </row>
    <row r="1045" spans="1:9" x14ac:dyDescent="0.25">
      <c r="A1045">
        <v>2021</v>
      </c>
      <c r="B1045" t="s">
        <v>49</v>
      </c>
      <c r="C1045" t="s">
        <v>274</v>
      </c>
      <c r="D1045" t="s">
        <v>435</v>
      </c>
      <c r="E1045" s="15">
        <v>47638000</v>
      </c>
      <c r="F1045" s="15">
        <v>67835000</v>
      </c>
      <c r="G1045" s="15">
        <v>0</v>
      </c>
      <c r="H1045" s="15">
        <v>2160000</v>
      </c>
      <c r="I1045" s="15">
        <v>117633000</v>
      </c>
    </row>
    <row r="1046" spans="1:9" x14ac:dyDescent="0.25">
      <c r="A1046">
        <v>2021</v>
      </c>
      <c r="B1046" t="s">
        <v>49</v>
      </c>
      <c r="C1046" t="s">
        <v>275</v>
      </c>
      <c r="D1046" t="s">
        <v>403</v>
      </c>
      <c r="E1046" s="15">
        <v>19075000</v>
      </c>
      <c r="F1046" s="15">
        <v>21484000</v>
      </c>
      <c r="G1046" s="15">
        <v>0</v>
      </c>
      <c r="H1046" s="15">
        <v>8900000</v>
      </c>
      <c r="I1046" s="15">
        <v>49459000</v>
      </c>
    </row>
    <row r="1047" spans="1:9" x14ac:dyDescent="0.25">
      <c r="A1047">
        <v>2021</v>
      </c>
      <c r="B1047" t="s">
        <v>49</v>
      </c>
      <c r="C1047" t="s">
        <v>275</v>
      </c>
      <c r="D1047" t="s">
        <v>436</v>
      </c>
      <c r="E1047" s="15">
        <v>26353000</v>
      </c>
      <c r="F1047" s="15">
        <v>56813000</v>
      </c>
      <c r="G1047" s="15">
        <v>0</v>
      </c>
      <c r="H1047" s="15">
        <v>5000000</v>
      </c>
      <c r="I1047" s="15">
        <v>88166000</v>
      </c>
    </row>
    <row r="1048" spans="1:9" x14ac:dyDescent="0.25">
      <c r="A1048">
        <v>2021</v>
      </c>
      <c r="B1048" t="s">
        <v>49</v>
      </c>
      <c r="C1048" t="s">
        <v>276</v>
      </c>
      <c r="D1048" t="s">
        <v>403</v>
      </c>
      <c r="E1048" s="15">
        <v>21556952000</v>
      </c>
      <c r="F1048" s="15">
        <v>1149838000</v>
      </c>
      <c r="G1048" s="15">
        <v>0</v>
      </c>
      <c r="H1048" s="15">
        <v>75430000</v>
      </c>
      <c r="I1048" s="15">
        <v>22782220000</v>
      </c>
    </row>
    <row r="1049" spans="1:9" x14ac:dyDescent="0.25">
      <c r="A1049">
        <v>2021</v>
      </c>
      <c r="B1049" t="s">
        <v>49</v>
      </c>
      <c r="C1049" t="s">
        <v>276</v>
      </c>
      <c r="D1049" t="s">
        <v>404</v>
      </c>
      <c r="E1049" s="15">
        <v>105336000</v>
      </c>
      <c r="F1049" s="15">
        <v>379188000</v>
      </c>
      <c r="G1049" s="15">
        <v>0</v>
      </c>
      <c r="H1049" s="15">
        <v>0</v>
      </c>
      <c r="I1049" s="15">
        <v>484524000</v>
      </c>
    </row>
    <row r="1050" spans="1:9" x14ac:dyDescent="0.25">
      <c r="A1050">
        <v>2021</v>
      </c>
      <c r="B1050" t="s">
        <v>49</v>
      </c>
      <c r="C1050" t="s">
        <v>276</v>
      </c>
      <c r="D1050" t="s">
        <v>437</v>
      </c>
      <c r="E1050" s="15">
        <v>147161545000</v>
      </c>
      <c r="F1050" s="15">
        <v>15349411000</v>
      </c>
      <c r="G1050" s="15">
        <v>0</v>
      </c>
      <c r="H1050" s="15">
        <v>3522123000</v>
      </c>
      <c r="I1050" s="15">
        <v>166033079000</v>
      </c>
    </row>
    <row r="1051" spans="1:9" x14ac:dyDescent="0.25">
      <c r="A1051">
        <v>2021</v>
      </c>
      <c r="B1051" t="s">
        <v>49</v>
      </c>
      <c r="C1051" t="s">
        <v>276</v>
      </c>
      <c r="D1051" t="s">
        <v>438</v>
      </c>
      <c r="E1051" s="15">
        <v>76812000</v>
      </c>
      <c r="F1051" s="15">
        <v>644810000</v>
      </c>
      <c r="G1051" s="15">
        <v>0</v>
      </c>
      <c r="H1051" s="15">
        <v>0</v>
      </c>
      <c r="I1051" s="15">
        <v>721622000</v>
      </c>
    </row>
    <row r="1052" spans="1:9" x14ac:dyDescent="0.25">
      <c r="A1052">
        <v>2021</v>
      </c>
      <c r="B1052" t="s">
        <v>49</v>
      </c>
      <c r="C1052" t="s">
        <v>276</v>
      </c>
      <c r="D1052" t="s">
        <v>439</v>
      </c>
      <c r="E1052" s="15">
        <v>834833000</v>
      </c>
      <c r="F1052" s="15">
        <v>282623000</v>
      </c>
      <c r="G1052" s="15">
        <v>0</v>
      </c>
      <c r="H1052" s="15">
        <v>0</v>
      </c>
      <c r="I1052" s="15">
        <v>1117456000</v>
      </c>
    </row>
    <row r="1053" spans="1:9" x14ac:dyDescent="0.25">
      <c r="A1053">
        <v>2021</v>
      </c>
      <c r="B1053" t="s">
        <v>49</v>
      </c>
      <c r="C1053" t="s">
        <v>277</v>
      </c>
      <c r="D1053" t="s">
        <v>403</v>
      </c>
      <c r="E1053" s="15">
        <v>58821000</v>
      </c>
      <c r="F1053" s="15">
        <v>65414000</v>
      </c>
      <c r="G1053" s="15">
        <v>0</v>
      </c>
      <c r="H1053" s="15">
        <v>7707000</v>
      </c>
      <c r="I1053" s="15">
        <v>131942000</v>
      </c>
    </row>
    <row r="1054" spans="1:9" x14ac:dyDescent="0.25">
      <c r="A1054">
        <v>2021</v>
      </c>
      <c r="B1054" t="s">
        <v>49</v>
      </c>
      <c r="C1054" t="s">
        <v>277</v>
      </c>
      <c r="D1054" t="s">
        <v>440</v>
      </c>
      <c r="E1054" s="15">
        <v>93034000</v>
      </c>
      <c r="F1054" s="15">
        <v>416109000</v>
      </c>
      <c r="G1054" s="15">
        <v>0</v>
      </c>
      <c r="H1054" s="15">
        <v>0</v>
      </c>
      <c r="I1054" s="15">
        <v>509143000</v>
      </c>
    </row>
    <row r="1055" spans="1:9" x14ac:dyDescent="0.25">
      <c r="A1055">
        <v>2020</v>
      </c>
      <c r="B1055" t="s">
        <v>49</v>
      </c>
      <c r="C1055" t="s">
        <v>268</v>
      </c>
      <c r="D1055" t="s">
        <v>403</v>
      </c>
      <c r="E1055" s="15">
        <v>229363000</v>
      </c>
      <c r="F1055" s="15">
        <v>199155000</v>
      </c>
      <c r="G1055" s="15">
        <v>0</v>
      </c>
      <c r="H1055" s="15">
        <v>38573000</v>
      </c>
      <c r="I1055" s="15">
        <v>467091000</v>
      </c>
    </row>
    <row r="1056" spans="1:9" x14ac:dyDescent="0.25">
      <c r="A1056">
        <v>2020</v>
      </c>
      <c r="B1056" t="s">
        <v>49</v>
      </c>
      <c r="C1056" t="s">
        <v>268</v>
      </c>
      <c r="D1056" t="s">
        <v>404</v>
      </c>
      <c r="E1056" s="15">
        <v>120185000</v>
      </c>
      <c r="F1056" s="15">
        <v>232480000</v>
      </c>
      <c r="G1056" s="15">
        <v>0</v>
      </c>
      <c r="H1056" s="15">
        <v>0</v>
      </c>
      <c r="I1056" s="15">
        <v>352665000</v>
      </c>
    </row>
    <row r="1057" spans="1:9" x14ac:dyDescent="0.25">
      <c r="A1057">
        <v>2020</v>
      </c>
      <c r="B1057" t="s">
        <v>49</v>
      </c>
      <c r="C1057" t="s">
        <v>268</v>
      </c>
      <c r="D1057" t="s">
        <v>424</v>
      </c>
      <c r="E1057" s="15">
        <v>3019843000</v>
      </c>
      <c r="F1057" s="15">
        <v>2033047000</v>
      </c>
      <c r="G1057" s="15">
        <v>0</v>
      </c>
      <c r="H1057" s="15">
        <v>320480000</v>
      </c>
      <c r="I1057" s="15">
        <v>5373370000</v>
      </c>
    </row>
    <row r="1058" spans="1:9" x14ac:dyDescent="0.25">
      <c r="A1058">
        <v>2020</v>
      </c>
      <c r="B1058" t="s">
        <v>49</v>
      </c>
      <c r="C1058" t="s">
        <v>268</v>
      </c>
      <c r="D1058" t="s">
        <v>425</v>
      </c>
      <c r="E1058" s="15">
        <v>0</v>
      </c>
      <c r="F1058" s="15">
        <v>1173696000</v>
      </c>
      <c r="G1058" s="15">
        <v>0</v>
      </c>
      <c r="H1058" s="15">
        <v>0</v>
      </c>
      <c r="I1058" s="15">
        <v>1173696000</v>
      </c>
    </row>
    <row r="1059" spans="1:9" x14ac:dyDescent="0.25">
      <c r="A1059">
        <v>2020</v>
      </c>
      <c r="B1059" t="s">
        <v>49</v>
      </c>
      <c r="C1059" t="s">
        <v>269</v>
      </c>
      <c r="D1059" t="s">
        <v>403</v>
      </c>
      <c r="E1059" s="15">
        <v>4159766000</v>
      </c>
      <c r="F1059" s="15">
        <v>156198000</v>
      </c>
      <c r="G1059" s="15">
        <v>0</v>
      </c>
      <c r="H1059" s="15">
        <v>64141000</v>
      </c>
      <c r="I1059" s="15">
        <v>4380105000</v>
      </c>
    </row>
    <row r="1060" spans="1:9" x14ac:dyDescent="0.25">
      <c r="A1060">
        <v>2020</v>
      </c>
      <c r="B1060" t="s">
        <v>49</v>
      </c>
      <c r="C1060" t="s">
        <v>269</v>
      </c>
      <c r="D1060" t="s">
        <v>426</v>
      </c>
      <c r="E1060" s="15">
        <v>95252000</v>
      </c>
      <c r="F1060" s="15">
        <v>218090000</v>
      </c>
      <c r="G1060" s="15">
        <v>0</v>
      </c>
      <c r="H1060" s="15">
        <v>0</v>
      </c>
      <c r="I1060" s="15">
        <v>313342000</v>
      </c>
    </row>
    <row r="1061" spans="1:9" x14ac:dyDescent="0.25">
      <c r="A1061">
        <v>2020</v>
      </c>
      <c r="B1061" t="s">
        <v>49</v>
      </c>
      <c r="C1061" t="s">
        <v>269</v>
      </c>
      <c r="D1061" t="s">
        <v>427</v>
      </c>
      <c r="E1061" s="15">
        <v>16340707000</v>
      </c>
      <c r="F1061" s="15">
        <v>1245695000</v>
      </c>
      <c r="G1061" s="15">
        <v>0</v>
      </c>
      <c r="H1061" s="15">
        <v>675517000</v>
      </c>
      <c r="I1061" s="15">
        <v>18261919000</v>
      </c>
    </row>
    <row r="1062" spans="1:9" x14ac:dyDescent="0.25">
      <c r="A1062">
        <v>2020</v>
      </c>
      <c r="B1062" t="s">
        <v>49</v>
      </c>
      <c r="C1062" t="s">
        <v>270</v>
      </c>
      <c r="D1062" t="s">
        <v>403</v>
      </c>
      <c r="E1062" s="15">
        <v>2476459000</v>
      </c>
      <c r="F1062" s="15">
        <v>413916000</v>
      </c>
      <c r="G1062" s="15">
        <v>0</v>
      </c>
      <c r="H1062" s="15">
        <v>2840000</v>
      </c>
      <c r="I1062" s="15">
        <v>2893215000</v>
      </c>
    </row>
    <row r="1063" spans="1:9" x14ac:dyDescent="0.25">
      <c r="A1063">
        <v>2020</v>
      </c>
      <c r="B1063" t="s">
        <v>49</v>
      </c>
      <c r="C1063" t="s">
        <v>270</v>
      </c>
      <c r="D1063" t="s">
        <v>428</v>
      </c>
      <c r="E1063" s="15">
        <v>8758035000</v>
      </c>
      <c r="F1063" s="15">
        <v>6731533000</v>
      </c>
      <c r="G1063" s="15">
        <v>0</v>
      </c>
      <c r="H1063" s="15">
        <v>216375000</v>
      </c>
      <c r="I1063" s="15">
        <v>15705943000</v>
      </c>
    </row>
    <row r="1064" spans="1:9" x14ac:dyDescent="0.25">
      <c r="A1064">
        <v>2020</v>
      </c>
      <c r="B1064" t="s">
        <v>49</v>
      </c>
      <c r="C1064" t="s">
        <v>271</v>
      </c>
      <c r="D1064" t="s">
        <v>403</v>
      </c>
      <c r="E1064" s="15">
        <v>10489000</v>
      </c>
      <c r="F1064" s="15">
        <v>32976000</v>
      </c>
      <c r="G1064" s="15">
        <v>0</v>
      </c>
      <c r="H1064" s="15">
        <v>4685000</v>
      </c>
      <c r="I1064" s="15">
        <v>48150000</v>
      </c>
    </row>
    <row r="1065" spans="1:9" x14ac:dyDescent="0.25">
      <c r="A1065">
        <v>2020</v>
      </c>
      <c r="B1065" t="s">
        <v>49</v>
      </c>
      <c r="C1065" t="s">
        <v>271</v>
      </c>
      <c r="D1065" t="s">
        <v>429</v>
      </c>
      <c r="E1065" s="15">
        <v>19391000</v>
      </c>
      <c r="F1065" s="15">
        <v>230354000</v>
      </c>
      <c r="G1065" s="15">
        <v>0</v>
      </c>
      <c r="H1065" s="15">
        <v>0</v>
      </c>
      <c r="I1065" s="15">
        <v>249745000</v>
      </c>
    </row>
    <row r="1066" spans="1:9" x14ac:dyDescent="0.25">
      <c r="A1066">
        <v>2020</v>
      </c>
      <c r="B1066" t="s">
        <v>49</v>
      </c>
      <c r="C1066" t="s">
        <v>272</v>
      </c>
      <c r="D1066" t="s">
        <v>403</v>
      </c>
      <c r="E1066" s="15">
        <v>83045000</v>
      </c>
      <c r="F1066" s="15">
        <v>37112000</v>
      </c>
      <c r="G1066" s="15">
        <v>0</v>
      </c>
      <c r="H1066" s="15">
        <v>0</v>
      </c>
      <c r="I1066" s="15">
        <v>120157000</v>
      </c>
    </row>
    <row r="1067" spans="1:9" x14ac:dyDescent="0.25">
      <c r="A1067">
        <v>2020</v>
      </c>
      <c r="B1067" t="s">
        <v>49</v>
      </c>
      <c r="C1067" t="s">
        <v>272</v>
      </c>
      <c r="D1067" t="s">
        <v>404</v>
      </c>
      <c r="E1067" s="15">
        <v>28056000</v>
      </c>
      <c r="F1067" s="15">
        <v>13737000</v>
      </c>
      <c r="G1067" s="15">
        <v>0</v>
      </c>
      <c r="H1067" s="15">
        <v>25126000</v>
      </c>
      <c r="I1067" s="15">
        <v>66919000</v>
      </c>
    </row>
    <row r="1068" spans="1:9" x14ac:dyDescent="0.25">
      <c r="A1068">
        <v>2020</v>
      </c>
      <c r="B1068" t="s">
        <v>49</v>
      </c>
      <c r="C1068" t="s">
        <v>272</v>
      </c>
      <c r="D1068" t="s">
        <v>430</v>
      </c>
      <c r="E1068" s="15">
        <v>346978000</v>
      </c>
      <c r="F1068" s="15">
        <v>70301000</v>
      </c>
      <c r="G1068" s="15">
        <v>0</v>
      </c>
      <c r="H1068" s="15">
        <v>0</v>
      </c>
      <c r="I1068" s="15">
        <v>417279000</v>
      </c>
    </row>
    <row r="1069" spans="1:9" x14ac:dyDescent="0.25">
      <c r="A1069">
        <v>2020</v>
      </c>
      <c r="B1069" t="s">
        <v>49</v>
      </c>
      <c r="C1069" t="s">
        <v>272</v>
      </c>
      <c r="D1069" t="s">
        <v>431</v>
      </c>
      <c r="E1069" s="15">
        <v>11603000</v>
      </c>
      <c r="F1069" s="15">
        <v>8189000</v>
      </c>
      <c r="G1069" s="15">
        <v>0</v>
      </c>
      <c r="H1069" s="15">
        <v>0</v>
      </c>
      <c r="I1069" s="15">
        <v>19792000</v>
      </c>
    </row>
    <row r="1070" spans="1:9" x14ac:dyDescent="0.25">
      <c r="A1070">
        <v>2020</v>
      </c>
      <c r="B1070" t="s">
        <v>49</v>
      </c>
      <c r="C1070" t="s">
        <v>272</v>
      </c>
      <c r="D1070" t="s">
        <v>432</v>
      </c>
      <c r="E1070" s="15">
        <v>22532000</v>
      </c>
      <c r="F1070" s="15">
        <v>24896000</v>
      </c>
      <c r="G1070" s="15">
        <v>0</v>
      </c>
      <c r="H1070" s="15">
        <v>0</v>
      </c>
      <c r="I1070" s="15">
        <v>47428000</v>
      </c>
    </row>
    <row r="1071" spans="1:9" x14ac:dyDescent="0.25">
      <c r="A1071">
        <v>2020</v>
      </c>
      <c r="B1071" t="s">
        <v>49</v>
      </c>
      <c r="C1071" t="s">
        <v>273</v>
      </c>
      <c r="D1071" t="s">
        <v>403</v>
      </c>
      <c r="E1071" s="15">
        <v>268434000</v>
      </c>
      <c r="F1071" s="15">
        <v>155352000</v>
      </c>
      <c r="G1071" s="15">
        <v>0</v>
      </c>
      <c r="H1071" s="15">
        <v>0</v>
      </c>
      <c r="I1071" s="15">
        <v>423786000</v>
      </c>
    </row>
    <row r="1072" spans="1:9" x14ac:dyDescent="0.25">
      <c r="A1072">
        <v>2020</v>
      </c>
      <c r="B1072" t="s">
        <v>49</v>
      </c>
      <c r="C1072" t="s">
        <v>273</v>
      </c>
      <c r="D1072" t="s">
        <v>433</v>
      </c>
      <c r="E1072" s="15">
        <v>1219596000</v>
      </c>
      <c r="F1072" s="15">
        <v>79747000</v>
      </c>
      <c r="G1072" s="15">
        <v>0</v>
      </c>
      <c r="H1072" s="15">
        <v>0</v>
      </c>
      <c r="I1072" s="15">
        <v>1299343000</v>
      </c>
    </row>
    <row r="1073" spans="1:9" x14ac:dyDescent="0.25">
      <c r="A1073">
        <v>2020</v>
      </c>
      <c r="B1073" t="s">
        <v>49</v>
      </c>
      <c r="C1073" t="s">
        <v>273</v>
      </c>
      <c r="D1073" t="s">
        <v>434</v>
      </c>
      <c r="E1073" s="15">
        <v>35340000</v>
      </c>
      <c r="F1073" s="15">
        <v>10761000</v>
      </c>
      <c r="G1073" s="15">
        <v>0</v>
      </c>
      <c r="H1073" s="15">
        <v>4250000</v>
      </c>
      <c r="I1073" s="15">
        <v>50351000</v>
      </c>
    </row>
    <row r="1074" spans="1:9" x14ac:dyDescent="0.25">
      <c r="A1074">
        <v>2020</v>
      </c>
      <c r="B1074" t="s">
        <v>49</v>
      </c>
      <c r="C1074" t="s">
        <v>274</v>
      </c>
      <c r="D1074" t="s">
        <v>403</v>
      </c>
      <c r="E1074" s="15">
        <v>9316000</v>
      </c>
      <c r="F1074" s="15">
        <v>3709000</v>
      </c>
      <c r="G1074" s="15">
        <v>0</v>
      </c>
      <c r="H1074" s="15">
        <v>0</v>
      </c>
      <c r="I1074" s="15">
        <v>13025000</v>
      </c>
    </row>
    <row r="1075" spans="1:9" x14ac:dyDescent="0.25">
      <c r="A1075">
        <v>2020</v>
      </c>
      <c r="B1075" t="s">
        <v>49</v>
      </c>
      <c r="C1075" t="s">
        <v>274</v>
      </c>
      <c r="D1075" t="s">
        <v>435</v>
      </c>
      <c r="E1075" s="15">
        <v>41570000</v>
      </c>
      <c r="F1075" s="15">
        <v>65681000</v>
      </c>
      <c r="G1075" s="15">
        <v>0</v>
      </c>
      <c r="H1075" s="15">
        <v>0</v>
      </c>
      <c r="I1075" s="15">
        <v>107251000</v>
      </c>
    </row>
    <row r="1076" spans="1:9" x14ac:dyDescent="0.25">
      <c r="A1076">
        <v>2020</v>
      </c>
      <c r="B1076" t="s">
        <v>49</v>
      </c>
      <c r="C1076" t="s">
        <v>275</v>
      </c>
      <c r="D1076" t="s">
        <v>403</v>
      </c>
      <c r="E1076" s="15">
        <v>17746000</v>
      </c>
      <c r="F1076" s="15">
        <v>15112000</v>
      </c>
      <c r="G1076" s="15">
        <v>0</v>
      </c>
      <c r="H1076" s="15">
        <v>350000</v>
      </c>
      <c r="I1076" s="15">
        <v>33208000</v>
      </c>
    </row>
    <row r="1077" spans="1:9" x14ac:dyDescent="0.25">
      <c r="A1077">
        <v>2020</v>
      </c>
      <c r="B1077" t="s">
        <v>49</v>
      </c>
      <c r="C1077" t="s">
        <v>275</v>
      </c>
      <c r="D1077" t="s">
        <v>436</v>
      </c>
      <c r="E1077" s="15">
        <v>29841000</v>
      </c>
      <c r="F1077" s="15">
        <v>35137000</v>
      </c>
      <c r="G1077" s="15">
        <v>0</v>
      </c>
      <c r="H1077" s="15">
        <v>8715000</v>
      </c>
      <c r="I1077" s="15">
        <v>73693000</v>
      </c>
    </row>
    <row r="1078" spans="1:9" x14ac:dyDescent="0.25">
      <c r="A1078">
        <v>2020</v>
      </c>
      <c r="B1078" t="s">
        <v>49</v>
      </c>
      <c r="C1078" t="s">
        <v>276</v>
      </c>
      <c r="D1078" t="s">
        <v>403</v>
      </c>
      <c r="E1078" s="15">
        <v>23812646000</v>
      </c>
      <c r="F1078" s="15">
        <v>1241860000</v>
      </c>
      <c r="G1078" s="15">
        <v>0</v>
      </c>
      <c r="H1078" s="15">
        <v>0</v>
      </c>
      <c r="I1078" s="15">
        <v>25054506000</v>
      </c>
    </row>
    <row r="1079" spans="1:9" x14ac:dyDescent="0.25">
      <c r="A1079">
        <v>2020</v>
      </c>
      <c r="B1079" t="s">
        <v>49</v>
      </c>
      <c r="C1079" t="s">
        <v>276</v>
      </c>
      <c r="D1079" t="s">
        <v>404</v>
      </c>
      <c r="E1079" s="15">
        <v>98770000</v>
      </c>
      <c r="F1079" s="15">
        <v>348151000</v>
      </c>
      <c r="G1079" s="15">
        <v>0</v>
      </c>
      <c r="H1079" s="15">
        <v>0</v>
      </c>
      <c r="I1079" s="15">
        <v>446921000</v>
      </c>
    </row>
    <row r="1080" spans="1:9" x14ac:dyDescent="0.25">
      <c r="A1080">
        <v>2020</v>
      </c>
      <c r="B1080" t="s">
        <v>49</v>
      </c>
      <c r="C1080" t="s">
        <v>276</v>
      </c>
      <c r="D1080" t="s">
        <v>437</v>
      </c>
      <c r="E1080" s="15">
        <v>140884587000</v>
      </c>
      <c r="F1080" s="15">
        <v>15134061000</v>
      </c>
      <c r="G1080" s="15">
        <v>0</v>
      </c>
      <c r="H1080" s="15">
        <v>4011055000</v>
      </c>
      <c r="I1080" s="15">
        <v>160029703000</v>
      </c>
    </row>
    <row r="1081" spans="1:9" x14ac:dyDescent="0.25">
      <c r="A1081">
        <v>2020</v>
      </c>
      <c r="B1081" t="s">
        <v>49</v>
      </c>
      <c r="C1081" t="s">
        <v>276</v>
      </c>
      <c r="D1081" t="s">
        <v>438</v>
      </c>
      <c r="E1081" s="15">
        <v>65649000</v>
      </c>
      <c r="F1081" s="15">
        <v>627864000</v>
      </c>
      <c r="G1081" s="15">
        <v>0</v>
      </c>
      <c r="H1081" s="15">
        <v>0</v>
      </c>
      <c r="I1081" s="15">
        <v>693513000</v>
      </c>
    </row>
    <row r="1082" spans="1:9" x14ac:dyDescent="0.25">
      <c r="A1082">
        <v>2020</v>
      </c>
      <c r="B1082" t="s">
        <v>49</v>
      </c>
      <c r="C1082" t="s">
        <v>276</v>
      </c>
      <c r="D1082" t="s">
        <v>439</v>
      </c>
      <c r="E1082" s="15">
        <v>829121000</v>
      </c>
      <c r="F1082" s="15">
        <v>275390000</v>
      </c>
      <c r="G1082" s="15">
        <v>0</v>
      </c>
      <c r="H1082" s="15">
        <v>0</v>
      </c>
      <c r="I1082" s="15">
        <v>1104511000</v>
      </c>
    </row>
    <row r="1083" spans="1:9" x14ac:dyDescent="0.25">
      <c r="A1083">
        <v>2020</v>
      </c>
      <c r="B1083" t="s">
        <v>49</v>
      </c>
      <c r="C1083" t="s">
        <v>277</v>
      </c>
      <c r="D1083" t="s">
        <v>403</v>
      </c>
      <c r="E1083" s="15">
        <v>52841000</v>
      </c>
      <c r="F1083" s="15">
        <v>64018000</v>
      </c>
      <c r="G1083" s="15">
        <v>0</v>
      </c>
      <c r="H1083" s="15">
        <v>7144000</v>
      </c>
      <c r="I1083" s="15">
        <v>124003000</v>
      </c>
    </row>
    <row r="1084" spans="1:9" x14ac:dyDescent="0.25">
      <c r="A1084">
        <v>2020</v>
      </c>
      <c r="B1084" t="s">
        <v>49</v>
      </c>
      <c r="C1084" t="s">
        <v>277</v>
      </c>
      <c r="D1084" t="s">
        <v>440</v>
      </c>
      <c r="E1084" s="15">
        <v>90683000</v>
      </c>
      <c r="F1084" s="15">
        <v>404987000</v>
      </c>
      <c r="G1084" s="15">
        <v>0</v>
      </c>
      <c r="H1084" s="15">
        <v>3156000</v>
      </c>
      <c r="I1084" s="15">
        <v>498826000</v>
      </c>
    </row>
    <row r="1085" spans="1:9" x14ac:dyDescent="0.25">
      <c r="A1085">
        <v>2019</v>
      </c>
      <c r="B1085" t="s">
        <v>49</v>
      </c>
      <c r="C1085" t="s">
        <v>268</v>
      </c>
      <c r="D1085" t="s">
        <v>403</v>
      </c>
      <c r="E1085" s="15">
        <v>296528000</v>
      </c>
      <c r="F1085" s="15">
        <v>211184000</v>
      </c>
      <c r="G1085" s="15">
        <v>0</v>
      </c>
      <c r="H1085" s="15">
        <v>7518000</v>
      </c>
      <c r="I1085" s="15">
        <v>515230000</v>
      </c>
    </row>
    <row r="1086" spans="1:9" x14ac:dyDescent="0.25">
      <c r="A1086">
        <v>2019</v>
      </c>
      <c r="B1086" t="s">
        <v>49</v>
      </c>
      <c r="C1086" t="s">
        <v>268</v>
      </c>
      <c r="D1086" t="s">
        <v>404</v>
      </c>
      <c r="E1086" s="15">
        <v>114631000</v>
      </c>
      <c r="F1086" s="15">
        <v>274577000</v>
      </c>
      <c r="G1086" s="15">
        <v>0</v>
      </c>
      <c r="H1086" s="15">
        <v>0</v>
      </c>
      <c r="I1086" s="15">
        <v>389208000</v>
      </c>
    </row>
    <row r="1087" spans="1:9" x14ac:dyDescent="0.25">
      <c r="A1087">
        <v>2019</v>
      </c>
      <c r="B1087" t="s">
        <v>49</v>
      </c>
      <c r="C1087" t="s">
        <v>268</v>
      </c>
      <c r="D1087" t="s">
        <v>424</v>
      </c>
      <c r="E1087" s="15">
        <v>2992336000</v>
      </c>
      <c r="F1087" s="15">
        <v>1849375000</v>
      </c>
      <c r="G1087" s="15">
        <v>0</v>
      </c>
      <c r="H1087" s="15">
        <v>1505171000</v>
      </c>
      <c r="I1087" s="15">
        <v>6346882000</v>
      </c>
    </row>
    <row r="1088" spans="1:9" x14ac:dyDescent="0.25">
      <c r="A1088">
        <v>2019</v>
      </c>
      <c r="B1088" t="s">
        <v>49</v>
      </c>
      <c r="C1088" t="s">
        <v>268</v>
      </c>
      <c r="D1088" t="s">
        <v>425</v>
      </c>
      <c r="E1088" s="15">
        <v>0</v>
      </c>
      <c r="F1088" s="15">
        <v>1024426000</v>
      </c>
      <c r="G1088" s="15">
        <v>0</v>
      </c>
      <c r="H1088" s="15">
        <v>0</v>
      </c>
      <c r="I1088" s="15">
        <v>1024426000</v>
      </c>
    </row>
    <row r="1089" spans="1:9" x14ac:dyDescent="0.25">
      <c r="A1089">
        <v>2019</v>
      </c>
      <c r="B1089" t="s">
        <v>49</v>
      </c>
      <c r="C1089" t="s">
        <v>269</v>
      </c>
      <c r="D1089" t="s">
        <v>403</v>
      </c>
      <c r="E1089" s="15">
        <v>2978319000</v>
      </c>
      <c r="F1089" s="15">
        <v>165115000</v>
      </c>
      <c r="G1089" s="15">
        <v>0</v>
      </c>
      <c r="H1089" s="15">
        <v>55901000</v>
      </c>
      <c r="I1089" s="15">
        <v>3199335000</v>
      </c>
    </row>
    <row r="1090" spans="1:9" x14ac:dyDescent="0.25">
      <c r="A1090">
        <v>2019</v>
      </c>
      <c r="B1090" t="s">
        <v>49</v>
      </c>
      <c r="C1090" t="s">
        <v>269</v>
      </c>
      <c r="D1090" t="s">
        <v>426</v>
      </c>
      <c r="E1090" s="15">
        <v>95436000</v>
      </c>
      <c r="F1090" s="15">
        <v>212825000</v>
      </c>
      <c r="G1090" s="15">
        <v>0</v>
      </c>
      <c r="H1090" s="15">
        <v>0</v>
      </c>
      <c r="I1090" s="15">
        <v>308261000</v>
      </c>
    </row>
    <row r="1091" spans="1:9" x14ac:dyDescent="0.25">
      <c r="A1091">
        <v>2019</v>
      </c>
      <c r="B1091" t="s">
        <v>49</v>
      </c>
      <c r="C1091" t="s">
        <v>269</v>
      </c>
      <c r="D1091" t="s">
        <v>427</v>
      </c>
      <c r="E1091" s="15">
        <v>16796216000</v>
      </c>
      <c r="F1091" s="15">
        <v>1237354000</v>
      </c>
      <c r="G1091" s="15">
        <v>0</v>
      </c>
      <c r="H1091" s="15">
        <v>676069000</v>
      </c>
      <c r="I1091" s="15">
        <v>18709639000</v>
      </c>
    </row>
    <row r="1092" spans="1:9" x14ac:dyDescent="0.25">
      <c r="A1092">
        <v>2019</v>
      </c>
      <c r="B1092" t="s">
        <v>49</v>
      </c>
      <c r="C1092" t="s">
        <v>270</v>
      </c>
      <c r="D1092" t="s">
        <v>403</v>
      </c>
      <c r="E1092" s="15">
        <v>1653930000</v>
      </c>
      <c r="F1092" s="15">
        <v>254766000</v>
      </c>
      <c r="G1092" s="15">
        <v>0</v>
      </c>
      <c r="H1092" s="15">
        <v>33741000</v>
      </c>
      <c r="I1092" s="15">
        <v>1942437000</v>
      </c>
    </row>
    <row r="1093" spans="1:9" x14ac:dyDescent="0.25">
      <c r="A1093">
        <v>2019</v>
      </c>
      <c r="B1093" t="s">
        <v>49</v>
      </c>
      <c r="C1093" t="s">
        <v>270</v>
      </c>
      <c r="D1093" t="s">
        <v>428</v>
      </c>
      <c r="E1093" s="15">
        <v>8157499000</v>
      </c>
      <c r="F1093" s="15">
        <v>6716831000</v>
      </c>
      <c r="G1093" s="15">
        <v>0</v>
      </c>
      <c r="H1093" s="15">
        <v>3049197000</v>
      </c>
      <c r="I1093" s="15">
        <v>17923527000</v>
      </c>
    </row>
    <row r="1094" spans="1:9" x14ac:dyDescent="0.25">
      <c r="A1094">
        <v>2019</v>
      </c>
      <c r="B1094" t="s">
        <v>49</v>
      </c>
      <c r="C1094" t="s">
        <v>271</v>
      </c>
      <c r="D1094" t="s">
        <v>403</v>
      </c>
      <c r="E1094" s="15">
        <v>13074000</v>
      </c>
      <c r="F1094" s="15">
        <v>34932000</v>
      </c>
      <c r="G1094" s="15">
        <v>0</v>
      </c>
      <c r="H1094" s="15">
        <v>944000</v>
      </c>
      <c r="I1094" s="15">
        <v>48950000</v>
      </c>
    </row>
    <row r="1095" spans="1:9" x14ac:dyDescent="0.25">
      <c r="A1095">
        <v>2019</v>
      </c>
      <c r="B1095" t="s">
        <v>49</v>
      </c>
      <c r="C1095" t="s">
        <v>271</v>
      </c>
      <c r="D1095" t="s">
        <v>429</v>
      </c>
      <c r="E1095" s="15">
        <v>22014000</v>
      </c>
      <c r="F1095" s="15">
        <v>184065000</v>
      </c>
      <c r="G1095" s="15">
        <v>0</v>
      </c>
      <c r="H1095" s="15">
        <v>3650000</v>
      </c>
      <c r="I1095" s="15">
        <v>209729000</v>
      </c>
    </row>
    <row r="1096" spans="1:9" x14ac:dyDescent="0.25">
      <c r="A1096">
        <v>2019</v>
      </c>
      <c r="B1096" t="s">
        <v>49</v>
      </c>
      <c r="C1096" t="s">
        <v>272</v>
      </c>
      <c r="D1096" t="s">
        <v>403</v>
      </c>
      <c r="E1096" s="15">
        <v>82362000</v>
      </c>
      <c r="F1096" s="15">
        <v>38833000</v>
      </c>
      <c r="G1096" s="15">
        <v>0</v>
      </c>
      <c r="H1096" s="15">
        <v>2940000</v>
      </c>
      <c r="I1096" s="15">
        <v>124135000</v>
      </c>
    </row>
    <row r="1097" spans="1:9" x14ac:dyDescent="0.25">
      <c r="A1097">
        <v>2019</v>
      </c>
      <c r="B1097" t="s">
        <v>49</v>
      </c>
      <c r="C1097" t="s">
        <v>272</v>
      </c>
      <c r="D1097" t="s">
        <v>404</v>
      </c>
      <c r="E1097" s="15">
        <v>22378000</v>
      </c>
      <c r="F1097" s="15">
        <v>15915000</v>
      </c>
      <c r="G1097" s="15">
        <v>0</v>
      </c>
      <c r="H1097" s="15">
        <v>36798000</v>
      </c>
      <c r="I1097" s="15">
        <v>75091000</v>
      </c>
    </row>
    <row r="1098" spans="1:9" x14ac:dyDescent="0.25">
      <c r="A1098">
        <v>2019</v>
      </c>
      <c r="B1098" t="s">
        <v>49</v>
      </c>
      <c r="C1098" t="s">
        <v>272</v>
      </c>
      <c r="D1098" t="s">
        <v>430</v>
      </c>
      <c r="E1098" s="15">
        <v>314029000</v>
      </c>
      <c r="F1098" s="15">
        <v>41741000</v>
      </c>
      <c r="G1098" s="15">
        <v>0</v>
      </c>
      <c r="H1098" s="15">
        <v>0</v>
      </c>
      <c r="I1098" s="15">
        <v>355770000</v>
      </c>
    </row>
    <row r="1099" spans="1:9" x14ac:dyDescent="0.25">
      <c r="A1099">
        <v>2019</v>
      </c>
      <c r="B1099" t="s">
        <v>49</v>
      </c>
      <c r="C1099" t="s">
        <v>272</v>
      </c>
      <c r="D1099" t="s">
        <v>431</v>
      </c>
      <c r="E1099" s="15">
        <v>13030000</v>
      </c>
      <c r="F1099" s="15">
        <v>9806000</v>
      </c>
      <c r="G1099" s="15">
        <v>0</v>
      </c>
      <c r="H1099" s="15">
        <v>0</v>
      </c>
      <c r="I1099" s="15">
        <v>22836000</v>
      </c>
    </row>
    <row r="1100" spans="1:9" x14ac:dyDescent="0.25">
      <c r="A1100">
        <v>2019</v>
      </c>
      <c r="B1100" t="s">
        <v>49</v>
      </c>
      <c r="C1100" t="s">
        <v>272</v>
      </c>
      <c r="D1100" t="s">
        <v>432</v>
      </c>
      <c r="E1100" s="15">
        <v>19036000</v>
      </c>
      <c r="F1100" s="15">
        <v>4589000</v>
      </c>
      <c r="G1100" s="15">
        <v>0</v>
      </c>
      <c r="H1100" s="15">
        <v>0</v>
      </c>
      <c r="I1100" s="15">
        <v>23625000</v>
      </c>
    </row>
    <row r="1101" spans="1:9" x14ac:dyDescent="0.25">
      <c r="A1101">
        <v>2019</v>
      </c>
      <c r="B1101" t="s">
        <v>49</v>
      </c>
      <c r="C1101" t="s">
        <v>273</v>
      </c>
      <c r="D1101" t="s">
        <v>403</v>
      </c>
      <c r="E1101" s="15">
        <v>260962000</v>
      </c>
      <c r="F1101" s="15">
        <v>152193000</v>
      </c>
      <c r="G1101" s="15">
        <v>0</v>
      </c>
      <c r="H1101" s="15">
        <v>2002000</v>
      </c>
      <c r="I1101" s="15">
        <v>415157000</v>
      </c>
    </row>
    <row r="1102" spans="1:9" x14ac:dyDescent="0.25">
      <c r="A1102">
        <v>2019</v>
      </c>
      <c r="B1102" t="s">
        <v>49</v>
      </c>
      <c r="C1102" t="s">
        <v>273</v>
      </c>
      <c r="D1102" t="s">
        <v>433</v>
      </c>
      <c r="E1102" s="15">
        <v>1204926000</v>
      </c>
      <c r="F1102" s="15">
        <v>72373000</v>
      </c>
      <c r="G1102" s="15">
        <v>0</v>
      </c>
      <c r="H1102" s="15">
        <v>0</v>
      </c>
      <c r="I1102" s="15">
        <v>1277299000</v>
      </c>
    </row>
    <row r="1103" spans="1:9" x14ac:dyDescent="0.25">
      <c r="A1103">
        <v>2019</v>
      </c>
      <c r="B1103" t="s">
        <v>49</v>
      </c>
      <c r="C1103" t="s">
        <v>273</v>
      </c>
      <c r="D1103" t="s">
        <v>434</v>
      </c>
      <c r="E1103" s="15">
        <v>36318000</v>
      </c>
      <c r="F1103" s="15">
        <v>7293000</v>
      </c>
      <c r="G1103" s="15">
        <v>0</v>
      </c>
      <c r="H1103" s="15">
        <v>0</v>
      </c>
      <c r="I1103" s="15">
        <v>43611000</v>
      </c>
    </row>
    <row r="1104" spans="1:9" x14ac:dyDescent="0.25">
      <c r="A1104">
        <v>2019</v>
      </c>
      <c r="B1104" t="s">
        <v>49</v>
      </c>
      <c r="C1104" t="s">
        <v>274</v>
      </c>
      <c r="D1104" t="s">
        <v>403</v>
      </c>
      <c r="E1104" s="15">
        <v>10991000</v>
      </c>
      <c r="F1104" s="15">
        <v>4923000</v>
      </c>
      <c r="G1104" s="15">
        <v>0</v>
      </c>
      <c r="H1104" s="15">
        <v>0</v>
      </c>
      <c r="I1104" s="15">
        <v>15914000</v>
      </c>
    </row>
    <row r="1105" spans="1:9" x14ac:dyDescent="0.25">
      <c r="A1105">
        <v>2019</v>
      </c>
      <c r="B1105" t="s">
        <v>49</v>
      </c>
      <c r="C1105" t="s">
        <v>274</v>
      </c>
      <c r="D1105" t="s">
        <v>435</v>
      </c>
      <c r="E1105" s="15">
        <v>39963000</v>
      </c>
      <c r="F1105" s="15">
        <v>143836000</v>
      </c>
      <c r="G1105" s="15">
        <v>0</v>
      </c>
      <c r="H1105" s="15">
        <v>16300000</v>
      </c>
      <c r="I1105" s="15">
        <v>200099000</v>
      </c>
    </row>
    <row r="1106" spans="1:9" x14ac:dyDescent="0.25">
      <c r="A1106">
        <v>2019</v>
      </c>
      <c r="B1106" t="s">
        <v>49</v>
      </c>
      <c r="C1106" t="s">
        <v>275</v>
      </c>
      <c r="D1106" t="s">
        <v>403</v>
      </c>
      <c r="E1106" s="15">
        <v>23494000</v>
      </c>
      <c r="F1106" s="15">
        <v>16177000</v>
      </c>
      <c r="G1106" s="15">
        <v>0</v>
      </c>
      <c r="H1106" s="15">
        <v>735000</v>
      </c>
      <c r="I1106" s="15">
        <v>40406000</v>
      </c>
    </row>
    <row r="1107" spans="1:9" x14ac:dyDescent="0.25">
      <c r="A1107">
        <v>2019</v>
      </c>
      <c r="B1107" t="s">
        <v>49</v>
      </c>
      <c r="C1107" t="s">
        <v>275</v>
      </c>
      <c r="D1107" t="s">
        <v>436</v>
      </c>
      <c r="E1107" s="15">
        <v>28884000</v>
      </c>
      <c r="F1107" s="15">
        <v>58316000</v>
      </c>
      <c r="G1107" s="15">
        <v>0</v>
      </c>
      <c r="H1107" s="15">
        <v>3575000</v>
      </c>
      <c r="I1107" s="15">
        <v>90775000</v>
      </c>
    </row>
    <row r="1108" spans="1:9" x14ac:dyDescent="0.25">
      <c r="A1108">
        <v>2019</v>
      </c>
      <c r="B1108" t="s">
        <v>49</v>
      </c>
      <c r="C1108" t="s">
        <v>276</v>
      </c>
      <c r="D1108" t="s">
        <v>403</v>
      </c>
      <c r="E1108" s="15">
        <v>18656437000</v>
      </c>
      <c r="F1108" s="15">
        <v>1070797000</v>
      </c>
      <c r="G1108" s="15">
        <v>0</v>
      </c>
      <c r="H1108" s="15">
        <v>49781000</v>
      </c>
      <c r="I1108" s="15">
        <v>19777015000</v>
      </c>
    </row>
    <row r="1109" spans="1:9" x14ac:dyDescent="0.25">
      <c r="A1109">
        <v>2019</v>
      </c>
      <c r="B1109" t="s">
        <v>49</v>
      </c>
      <c r="C1109" t="s">
        <v>276</v>
      </c>
      <c r="D1109" t="s">
        <v>404</v>
      </c>
      <c r="E1109" s="15">
        <v>99906000</v>
      </c>
      <c r="F1109" s="15">
        <v>374441000</v>
      </c>
      <c r="G1109" s="15">
        <v>0</v>
      </c>
      <c r="H1109" s="15">
        <v>0</v>
      </c>
      <c r="I1109" s="15">
        <v>474347000</v>
      </c>
    </row>
    <row r="1110" spans="1:9" x14ac:dyDescent="0.25">
      <c r="A1110">
        <v>2019</v>
      </c>
      <c r="B1110" t="s">
        <v>49</v>
      </c>
      <c r="C1110" t="s">
        <v>276</v>
      </c>
      <c r="D1110" t="s">
        <v>437</v>
      </c>
      <c r="E1110" s="15">
        <v>133653101000</v>
      </c>
      <c r="F1110" s="15">
        <v>12734852000</v>
      </c>
      <c r="G1110" s="15">
        <v>0</v>
      </c>
      <c r="H1110" s="15">
        <v>5920252000</v>
      </c>
      <c r="I1110" s="15">
        <v>152308205000</v>
      </c>
    </row>
    <row r="1111" spans="1:9" x14ac:dyDescent="0.25">
      <c r="A1111">
        <v>2019</v>
      </c>
      <c r="B1111" t="s">
        <v>49</v>
      </c>
      <c r="C1111" t="s">
        <v>276</v>
      </c>
      <c r="D1111" t="s">
        <v>438</v>
      </c>
      <c r="E1111" s="15">
        <v>63715000</v>
      </c>
      <c r="F1111" s="15">
        <v>617587000</v>
      </c>
      <c r="G1111" s="15">
        <v>0</v>
      </c>
      <c r="H1111" s="15">
        <v>0</v>
      </c>
      <c r="I1111" s="15">
        <v>681302000</v>
      </c>
    </row>
    <row r="1112" spans="1:9" x14ac:dyDescent="0.25">
      <c r="A1112">
        <v>2019</v>
      </c>
      <c r="B1112" t="s">
        <v>49</v>
      </c>
      <c r="C1112" t="s">
        <v>276</v>
      </c>
      <c r="D1112" t="s">
        <v>439</v>
      </c>
      <c r="E1112" s="15" t="s">
        <v>423</v>
      </c>
      <c r="F1112" s="15" t="s">
        <v>423</v>
      </c>
      <c r="G1112" s="15" t="s">
        <v>423</v>
      </c>
      <c r="H1112" s="15" t="s">
        <v>423</v>
      </c>
      <c r="I1112" s="15" t="s">
        <v>423</v>
      </c>
    </row>
    <row r="1113" spans="1:9" x14ac:dyDescent="0.25">
      <c r="A1113">
        <v>2019</v>
      </c>
      <c r="B1113" t="s">
        <v>49</v>
      </c>
      <c r="C1113" t="s">
        <v>277</v>
      </c>
      <c r="D1113" t="s">
        <v>403</v>
      </c>
      <c r="E1113" s="15">
        <v>65052000</v>
      </c>
      <c r="F1113" s="15">
        <v>91336000</v>
      </c>
      <c r="G1113" s="15">
        <v>0</v>
      </c>
      <c r="H1113" s="15">
        <v>0</v>
      </c>
      <c r="I1113" s="15">
        <v>156388000</v>
      </c>
    </row>
    <row r="1114" spans="1:9" x14ac:dyDescent="0.25">
      <c r="A1114">
        <v>2019</v>
      </c>
      <c r="B1114" t="s">
        <v>49</v>
      </c>
      <c r="C1114" t="s">
        <v>277</v>
      </c>
      <c r="D1114" t="s">
        <v>440</v>
      </c>
      <c r="E1114" s="15">
        <v>896504000</v>
      </c>
      <c r="F1114" s="15">
        <v>632293000</v>
      </c>
      <c r="G1114" s="15">
        <v>0</v>
      </c>
      <c r="H1114" s="15">
        <v>486560000</v>
      </c>
      <c r="I1114" s="15">
        <v>2015357000</v>
      </c>
    </row>
    <row r="1115" spans="1:9" x14ac:dyDescent="0.25">
      <c r="A1115">
        <v>2018</v>
      </c>
      <c r="B1115" t="s">
        <v>49</v>
      </c>
      <c r="C1115" t="s">
        <v>268</v>
      </c>
      <c r="D1115" t="s">
        <v>403</v>
      </c>
      <c r="E1115" s="15">
        <v>285173000</v>
      </c>
      <c r="F1115" s="15">
        <v>207585000</v>
      </c>
      <c r="G1115" s="15">
        <v>0</v>
      </c>
      <c r="H1115" s="15">
        <v>0</v>
      </c>
      <c r="I1115" s="15">
        <v>492758000</v>
      </c>
    </row>
    <row r="1116" spans="1:9" x14ac:dyDescent="0.25">
      <c r="A1116">
        <v>2018</v>
      </c>
      <c r="B1116" t="s">
        <v>49</v>
      </c>
      <c r="C1116" t="s">
        <v>268</v>
      </c>
      <c r="D1116" t="s">
        <v>404</v>
      </c>
      <c r="E1116" s="15">
        <v>97435000</v>
      </c>
      <c r="F1116" s="15">
        <v>18662000</v>
      </c>
      <c r="G1116" s="15">
        <v>0</v>
      </c>
      <c r="H1116" s="15">
        <v>0</v>
      </c>
      <c r="I1116" s="15">
        <v>116097000</v>
      </c>
    </row>
    <row r="1117" spans="1:9" x14ac:dyDescent="0.25">
      <c r="A1117">
        <v>2018</v>
      </c>
      <c r="B1117" t="s">
        <v>49</v>
      </c>
      <c r="C1117" t="s">
        <v>268</v>
      </c>
      <c r="D1117" t="s">
        <v>424</v>
      </c>
      <c r="E1117" s="15">
        <v>2403980000</v>
      </c>
      <c r="F1117" s="15">
        <v>1376398000</v>
      </c>
      <c r="G1117" s="15">
        <v>0</v>
      </c>
      <c r="H1117" s="15">
        <v>48100000</v>
      </c>
      <c r="I1117" s="15">
        <v>3828478000</v>
      </c>
    </row>
    <row r="1118" spans="1:9" x14ac:dyDescent="0.25">
      <c r="A1118">
        <v>2018</v>
      </c>
      <c r="B1118" t="s">
        <v>49</v>
      </c>
      <c r="C1118" t="s">
        <v>268</v>
      </c>
      <c r="D1118" t="s">
        <v>425</v>
      </c>
      <c r="E1118" s="15">
        <v>0</v>
      </c>
      <c r="F1118" s="15">
        <v>1028126000</v>
      </c>
      <c r="G1118" s="15">
        <v>0</v>
      </c>
      <c r="H1118" s="15">
        <v>0</v>
      </c>
      <c r="I1118" s="15">
        <v>1028126000</v>
      </c>
    </row>
    <row r="1119" spans="1:9" x14ac:dyDescent="0.25">
      <c r="A1119">
        <v>2018</v>
      </c>
      <c r="B1119" t="s">
        <v>49</v>
      </c>
      <c r="C1119" t="s">
        <v>269</v>
      </c>
      <c r="D1119" t="s">
        <v>403</v>
      </c>
      <c r="E1119" s="15">
        <v>2490128000</v>
      </c>
      <c r="F1119" s="15">
        <v>158226000</v>
      </c>
      <c r="G1119" s="15">
        <v>0</v>
      </c>
      <c r="H1119" s="15">
        <v>12920000</v>
      </c>
      <c r="I1119" s="15">
        <v>2661274000</v>
      </c>
    </row>
    <row r="1120" spans="1:9" x14ac:dyDescent="0.25">
      <c r="A1120">
        <v>2018</v>
      </c>
      <c r="B1120" t="s">
        <v>49</v>
      </c>
      <c r="C1120" t="s">
        <v>269</v>
      </c>
      <c r="D1120" t="s">
        <v>426</v>
      </c>
      <c r="E1120" s="15">
        <v>91347000</v>
      </c>
      <c r="F1120" s="15">
        <v>245889000</v>
      </c>
      <c r="G1120" s="15">
        <v>0</v>
      </c>
      <c r="H1120" s="15">
        <v>0</v>
      </c>
      <c r="I1120" s="15">
        <v>337236000</v>
      </c>
    </row>
    <row r="1121" spans="1:9" x14ac:dyDescent="0.25">
      <c r="A1121">
        <v>2018</v>
      </c>
      <c r="B1121" t="s">
        <v>49</v>
      </c>
      <c r="C1121" t="s">
        <v>269</v>
      </c>
      <c r="D1121" t="s">
        <v>427</v>
      </c>
      <c r="E1121" s="15">
        <v>9877801000</v>
      </c>
      <c r="F1121" s="15">
        <v>1232944000</v>
      </c>
      <c r="G1121" s="15">
        <v>0</v>
      </c>
      <c r="H1121" s="15">
        <v>641131000</v>
      </c>
      <c r="I1121" s="15">
        <v>11751876000</v>
      </c>
    </row>
    <row r="1122" spans="1:9" x14ac:dyDescent="0.25">
      <c r="A1122">
        <v>2018</v>
      </c>
      <c r="B1122" t="s">
        <v>49</v>
      </c>
      <c r="C1122" t="s">
        <v>270</v>
      </c>
      <c r="D1122" t="s">
        <v>403</v>
      </c>
      <c r="E1122" s="15">
        <v>828517000</v>
      </c>
      <c r="F1122" s="15">
        <v>204946000</v>
      </c>
      <c r="G1122" s="15">
        <v>0</v>
      </c>
      <c r="H1122" s="15">
        <v>0</v>
      </c>
      <c r="I1122" s="15">
        <v>1033463000</v>
      </c>
    </row>
    <row r="1123" spans="1:9" x14ac:dyDescent="0.25">
      <c r="A1123">
        <v>2018</v>
      </c>
      <c r="B1123" t="s">
        <v>49</v>
      </c>
      <c r="C1123" t="s">
        <v>270</v>
      </c>
      <c r="D1123" t="s">
        <v>428</v>
      </c>
      <c r="E1123" s="15">
        <v>5669614000</v>
      </c>
      <c r="F1123" s="15">
        <v>5740618000</v>
      </c>
      <c r="G1123" s="15">
        <v>0</v>
      </c>
      <c r="H1123" s="15">
        <v>2073856000</v>
      </c>
      <c r="I1123" s="15">
        <v>13484088000</v>
      </c>
    </row>
    <row r="1124" spans="1:9" x14ac:dyDescent="0.25">
      <c r="A1124">
        <v>2018</v>
      </c>
      <c r="B1124" t="s">
        <v>49</v>
      </c>
      <c r="C1124" t="s">
        <v>271</v>
      </c>
      <c r="D1124" t="s">
        <v>403</v>
      </c>
      <c r="E1124" s="15">
        <v>11505000</v>
      </c>
      <c r="F1124" s="15">
        <v>34435000</v>
      </c>
      <c r="G1124" s="15">
        <v>0</v>
      </c>
      <c r="H1124" s="15">
        <v>0</v>
      </c>
      <c r="I1124" s="15">
        <v>45940000</v>
      </c>
    </row>
    <row r="1125" spans="1:9" x14ac:dyDescent="0.25">
      <c r="A1125">
        <v>2018</v>
      </c>
      <c r="B1125" t="s">
        <v>49</v>
      </c>
      <c r="C1125" t="s">
        <v>271</v>
      </c>
      <c r="D1125" t="s">
        <v>429</v>
      </c>
      <c r="E1125" s="15">
        <v>20318000</v>
      </c>
      <c r="F1125" s="15">
        <v>176047000</v>
      </c>
      <c r="G1125" s="15">
        <v>0</v>
      </c>
      <c r="H1125" s="15">
        <v>6760000</v>
      </c>
      <c r="I1125" s="15">
        <v>203125000</v>
      </c>
    </row>
    <row r="1126" spans="1:9" x14ac:dyDescent="0.25">
      <c r="A1126">
        <v>2018</v>
      </c>
      <c r="B1126" t="s">
        <v>49</v>
      </c>
      <c r="C1126" t="s">
        <v>272</v>
      </c>
      <c r="D1126" t="s">
        <v>403</v>
      </c>
      <c r="E1126" s="15" t="s">
        <v>423</v>
      </c>
      <c r="F1126" s="15" t="s">
        <v>423</v>
      </c>
      <c r="G1126" s="15" t="s">
        <v>423</v>
      </c>
      <c r="H1126" s="15" t="s">
        <v>423</v>
      </c>
      <c r="I1126" s="15" t="s">
        <v>423</v>
      </c>
    </row>
    <row r="1127" spans="1:9" x14ac:dyDescent="0.25">
      <c r="A1127">
        <v>2018</v>
      </c>
      <c r="B1127" t="s">
        <v>49</v>
      </c>
      <c r="C1127" t="s">
        <v>272</v>
      </c>
      <c r="D1127" t="s">
        <v>404</v>
      </c>
      <c r="E1127" s="15" t="s">
        <v>423</v>
      </c>
      <c r="F1127" s="15" t="s">
        <v>423</v>
      </c>
      <c r="G1127" s="15" t="s">
        <v>423</v>
      </c>
      <c r="H1127" s="15" t="s">
        <v>423</v>
      </c>
      <c r="I1127" s="15" t="s">
        <v>423</v>
      </c>
    </row>
    <row r="1128" spans="1:9" x14ac:dyDescent="0.25">
      <c r="A1128">
        <v>2018</v>
      </c>
      <c r="B1128" t="s">
        <v>49</v>
      </c>
      <c r="C1128" t="s">
        <v>272</v>
      </c>
      <c r="D1128" t="s">
        <v>430</v>
      </c>
      <c r="E1128" s="15" t="s">
        <v>423</v>
      </c>
      <c r="F1128" s="15" t="s">
        <v>423</v>
      </c>
      <c r="G1128" s="15" t="s">
        <v>423</v>
      </c>
      <c r="H1128" s="15" t="s">
        <v>423</v>
      </c>
      <c r="I1128" s="15" t="s">
        <v>423</v>
      </c>
    </row>
    <row r="1129" spans="1:9" x14ac:dyDescent="0.25">
      <c r="A1129">
        <v>2018</v>
      </c>
      <c r="B1129" t="s">
        <v>49</v>
      </c>
      <c r="C1129" t="s">
        <v>272</v>
      </c>
      <c r="D1129" t="s">
        <v>431</v>
      </c>
      <c r="E1129" s="15" t="s">
        <v>423</v>
      </c>
      <c r="F1129" s="15" t="s">
        <v>423</v>
      </c>
      <c r="G1129" s="15" t="s">
        <v>423</v>
      </c>
      <c r="H1129" s="15" t="s">
        <v>423</v>
      </c>
      <c r="I1129" s="15" t="s">
        <v>423</v>
      </c>
    </row>
    <row r="1130" spans="1:9" x14ac:dyDescent="0.25">
      <c r="A1130">
        <v>2018</v>
      </c>
      <c r="B1130" t="s">
        <v>49</v>
      </c>
      <c r="C1130" t="s">
        <v>272</v>
      </c>
      <c r="D1130" t="s">
        <v>432</v>
      </c>
      <c r="E1130" s="15" t="s">
        <v>423</v>
      </c>
      <c r="F1130" s="15" t="s">
        <v>423</v>
      </c>
      <c r="G1130" s="15" t="s">
        <v>423</v>
      </c>
      <c r="H1130" s="15" t="s">
        <v>423</v>
      </c>
      <c r="I1130" s="15" t="s">
        <v>423</v>
      </c>
    </row>
    <row r="1131" spans="1:9" x14ac:dyDescent="0.25">
      <c r="A1131">
        <v>2018</v>
      </c>
      <c r="B1131" t="s">
        <v>49</v>
      </c>
      <c r="C1131" t="s">
        <v>273</v>
      </c>
      <c r="D1131" t="s">
        <v>403</v>
      </c>
      <c r="E1131" s="15">
        <v>237684000</v>
      </c>
      <c r="F1131" s="15">
        <v>148901000</v>
      </c>
      <c r="G1131" s="15">
        <v>0</v>
      </c>
      <c r="H1131" s="15">
        <v>4941000</v>
      </c>
      <c r="I1131" s="15">
        <v>391526000</v>
      </c>
    </row>
    <row r="1132" spans="1:9" x14ac:dyDescent="0.25">
      <c r="A1132">
        <v>2018</v>
      </c>
      <c r="B1132" t="s">
        <v>49</v>
      </c>
      <c r="C1132" t="s">
        <v>273</v>
      </c>
      <c r="D1132" t="s">
        <v>433</v>
      </c>
      <c r="E1132" s="15">
        <v>1155684000</v>
      </c>
      <c r="F1132" s="15">
        <v>68296000</v>
      </c>
      <c r="G1132" s="15">
        <v>0</v>
      </c>
      <c r="H1132" s="15">
        <v>0</v>
      </c>
      <c r="I1132" s="15">
        <v>1223980000</v>
      </c>
    </row>
    <row r="1133" spans="1:9" x14ac:dyDescent="0.25">
      <c r="A1133">
        <v>2018</v>
      </c>
      <c r="B1133" t="s">
        <v>49</v>
      </c>
      <c r="C1133" t="s">
        <v>273</v>
      </c>
      <c r="D1133" t="s">
        <v>434</v>
      </c>
      <c r="E1133" s="15">
        <v>31994000</v>
      </c>
      <c r="F1133" s="15">
        <v>7155000</v>
      </c>
      <c r="G1133" s="15">
        <v>0</v>
      </c>
      <c r="H1133" s="15">
        <v>0</v>
      </c>
      <c r="I1133" s="15">
        <v>39149000</v>
      </c>
    </row>
    <row r="1134" spans="1:9" x14ac:dyDescent="0.25">
      <c r="A1134">
        <v>2018</v>
      </c>
      <c r="B1134" t="s">
        <v>49</v>
      </c>
      <c r="C1134" t="s">
        <v>274</v>
      </c>
      <c r="D1134" t="s">
        <v>403</v>
      </c>
      <c r="E1134" s="15" t="s">
        <v>423</v>
      </c>
      <c r="F1134" s="15" t="s">
        <v>423</v>
      </c>
      <c r="G1134" s="15" t="s">
        <v>423</v>
      </c>
      <c r="H1134" s="15" t="s">
        <v>423</v>
      </c>
      <c r="I1134" s="15" t="s">
        <v>423</v>
      </c>
    </row>
    <row r="1135" spans="1:9" x14ac:dyDescent="0.25">
      <c r="A1135">
        <v>2018</v>
      </c>
      <c r="B1135" t="s">
        <v>49</v>
      </c>
      <c r="C1135" t="s">
        <v>274</v>
      </c>
      <c r="D1135" t="s">
        <v>435</v>
      </c>
      <c r="E1135" s="15" t="s">
        <v>423</v>
      </c>
      <c r="F1135" s="15" t="s">
        <v>423</v>
      </c>
      <c r="G1135" s="15" t="s">
        <v>423</v>
      </c>
      <c r="H1135" s="15" t="s">
        <v>423</v>
      </c>
      <c r="I1135" s="15" t="s">
        <v>423</v>
      </c>
    </row>
    <row r="1136" spans="1:9" x14ac:dyDescent="0.25">
      <c r="A1136">
        <v>2018</v>
      </c>
      <c r="B1136" t="s">
        <v>49</v>
      </c>
      <c r="C1136" t="s">
        <v>275</v>
      </c>
      <c r="D1136" t="s">
        <v>403</v>
      </c>
      <c r="E1136" s="15" t="s">
        <v>423</v>
      </c>
      <c r="F1136" s="15" t="s">
        <v>423</v>
      </c>
      <c r="G1136" s="15" t="s">
        <v>423</v>
      </c>
      <c r="H1136" s="15" t="s">
        <v>423</v>
      </c>
      <c r="I1136" s="15" t="s">
        <v>423</v>
      </c>
    </row>
    <row r="1137" spans="1:9" x14ac:dyDescent="0.25">
      <c r="A1137">
        <v>2018</v>
      </c>
      <c r="B1137" t="s">
        <v>49</v>
      </c>
      <c r="C1137" t="s">
        <v>275</v>
      </c>
      <c r="D1137" t="s">
        <v>436</v>
      </c>
      <c r="E1137" s="15" t="s">
        <v>423</v>
      </c>
      <c r="F1137" s="15" t="s">
        <v>423</v>
      </c>
      <c r="G1137" s="15" t="s">
        <v>423</v>
      </c>
      <c r="H1137" s="15" t="s">
        <v>423</v>
      </c>
      <c r="I1137" s="15" t="s">
        <v>423</v>
      </c>
    </row>
    <row r="1138" spans="1:9" x14ac:dyDescent="0.25">
      <c r="A1138">
        <v>2018</v>
      </c>
      <c r="B1138" t="s">
        <v>49</v>
      </c>
      <c r="C1138" t="s">
        <v>276</v>
      </c>
      <c r="D1138" t="s">
        <v>403</v>
      </c>
      <c r="E1138" s="15">
        <v>19972954000</v>
      </c>
      <c r="F1138" s="15">
        <v>942439000</v>
      </c>
      <c r="G1138" s="15">
        <v>0</v>
      </c>
      <c r="H1138" s="15">
        <v>110739000</v>
      </c>
      <c r="I1138" s="15">
        <v>21026132000</v>
      </c>
    </row>
    <row r="1139" spans="1:9" x14ac:dyDescent="0.25">
      <c r="A1139">
        <v>2018</v>
      </c>
      <c r="B1139" t="s">
        <v>49</v>
      </c>
      <c r="C1139" t="s">
        <v>276</v>
      </c>
      <c r="D1139" t="s">
        <v>404</v>
      </c>
      <c r="E1139" s="15">
        <v>99056000</v>
      </c>
      <c r="F1139" s="15">
        <v>311224000</v>
      </c>
      <c r="G1139" s="15">
        <v>0</v>
      </c>
      <c r="H1139" s="15">
        <v>0</v>
      </c>
      <c r="I1139" s="15">
        <v>410280000</v>
      </c>
    </row>
    <row r="1140" spans="1:9" x14ac:dyDescent="0.25">
      <c r="A1140">
        <v>2018</v>
      </c>
      <c r="B1140" t="s">
        <v>49</v>
      </c>
      <c r="C1140" t="s">
        <v>276</v>
      </c>
      <c r="D1140" t="s">
        <v>437</v>
      </c>
      <c r="E1140" s="15">
        <v>93682135000</v>
      </c>
      <c r="F1140" s="15">
        <v>11069458000</v>
      </c>
      <c r="G1140" s="15">
        <v>0</v>
      </c>
      <c r="H1140" s="15">
        <v>5457067000</v>
      </c>
      <c r="I1140" s="15">
        <v>110208660000</v>
      </c>
    </row>
    <row r="1141" spans="1:9" x14ac:dyDescent="0.25">
      <c r="A1141">
        <v>2018</v>
      </c>
      <c r="B1141" t="s">
        <v>49</v>
      </c>
      <c r="C1141" t="s">
        <v>276</v>
      </c>
      <c r="D1141" t="s">
        <v>438</v>
      </c>
      <c r="E1141" s="15">
        <v>66294000</v>
      </c>
      <c r="F1141" s="15">
        <v>601614000</v>
      </c>
      <c r="G1141" s="15">
        <v>0</v>
      </c>
      <c r="H1141" s="15">
        <v>0</v>
      </c>
      <c r="I1141" s="15">
        <v>667908000</v>
      </c>
    </row>
    <row r="1142" spans="1:9" x14ac:dyDescent="0.25">
      <c r="A1142">
        <v>2018</v>
      </c>
      <c r="B1142" t="s">
        <v>49</v>
      </c>
      <c r="C1142" t="s">
        <v>276</v>
      </c>
      <c r="D1142" t="s">
        <v>439</v>
      </c>
      <c r="E1142" s="15" t="s">
        <v>423</v>
      </c>
      <c r="F1142" s="15" t="s">
        <v>423</v>
      </c>
      <c r="G1142" s="15" t="s">
        <v>423</v>
      </c>
      <c r="H1142" s="15" t="s">
        <v>423</v>
      </c>
      <c r="I1142" s="15" t="s">
        <v>423</v>
      </c>
    </row>
    <row r="1143" spans="1:9" x14ac:dyDescent="0.25">
      <c r="A1143">
        <v>2018</v>
      </c>
      <c r="B1143" t="s">
        <v>49</v>
      </c>
      <c r="C1143" t="s">
        <v>277</v>
      </c>
      <c r="D1143" t="s">
        <v>403</v>
      </c>
      <c r="E1143" s="15">
        <v>57221000</v>
      </c>
      <c r="F1143" s="15">
        <v>88989000</v>
      </c>
      <c r="G1143" s="15">
        <v>0</v>
      </c>
      <c r="H1143" s="15">
        <v>0</v>
      </c>
      <c r="I1143" s="15">
        <v>146210000</v>
      </c>
    </row>
    <row r="1144" spans="1:9" x14ac:dyDescent="0.25">
      <c r="A1144">
        <v>2018</v>
      </c>
      <c r="B1144" t="s">
        <v>49</v>
      </c>
      <c r="C1144" t="s">
        <v>277</v>
      </c>
      <c r="D1144" t="s">
        <v>440</v>
      </c>
      <c r="E1144" s="15">
        <v>838690000</v>
      </c>
      <c r="F1144" s="15">
        <v>610816000</v>
      </c>
      <c r="G1144" s="15">
        <v>0</v>
      </c>
      <c r="H1144" s="15">
        <v>218053000</v>
      </c>
      <c r="I1144" s="15">
        <v>1667559000</v>
      </c>
    </row>
    <row r="1145" spans="1:9" x14ac:dyDescent="0.25">
      <c r="A1145">
        <v>2022</v>
      </c>
      <c r="B1145" t="s">
        <v>50</v>
      </c>
      <c r="C1145" t="s">
        <v>278</v>
      </c>
      <c r="D1145" t="s">
        <v>403</v>
      </c>
      <c r="E1145" s="15">
        <v>402040000</v>
      </c>
      <c r="F1145" s="15">
        <v>210903000</v>
      </c>
      <c r="G1145" s="15">
        <v>0</v>
      </c>
      <c r="H1145" s="15">
        <v>46874000</v>
      </c>
      <c r="I1145" s="15">
        <v>659817000</v>
      </c>
    </row>
    <row r="1146" spans="1:9" x14ac:dyDescent="0.25">
      <c r="A1146">
        <v>2022</v>
      </c>
      <c r="B1146" t="s">
        <v>50</v>
      </c>
      <c r="C1146" t="s">
        <v>278</v>
      </c>
      <c r="D1146" t="s">
        <v>404</v>
      </c>
      <c r="E1146" s="15">
        <v>21198000</v>
      </c>
      <c r="F1146" s="15">
        <v>9789000</v>
      </c>
      <c r="G1146" s="15">
        <v>0</v>
      </c>
      <c r="H1146" s="15">
        <v>0</v>
      </c>
      <c r="I1146" s="15">
        <v>30987000</v>
      </c>
    </row>
    <row r="1147" spans="1:9" x14ac:dyDescent="0.25">
      <c r="A1147">
        <v>2022</v>
      </c>
      <c r="B1147" t="s">
        <v>50</v>
      </c>
      <c r="C1147" t="s">
        <v>278</v>
      </c>
      <c r="D1147" t="s">
        <v>726</v>
      </c>
      <c r="E1147" s="15">
        <v>6183982000</v>
      </c>
      <c r="F1147" s="15">
        <v>462644000</v>
      </c>
      <c r="G1147" s="15">
        <v>0</v>
      </c>
      <c r="H1147" s="15">
        <v>25000000</v>
      </c>
      <c r="I1147" s="15">
        <v>6671626000</v>
      </c>
    </row>
    <row r="1148" spans="1:9" x14ac:dyDescent="0.25">
      <c r="A1148">
        <v>2022</v>
      </c>
      <c r="B1148" t="s">
        <v>50</v>
      </c>
      <c r="C1148" t="s">
        <v>278</v>
      </c>
      <c r="D1148" t="s">
        <v>727</v>
      </c>
      <c r="E1148" s="15">
        <v>24546000</v>
      </c>
      <c r="F1148" s="15">
        <v>12381000</v>
      </c>
      <c r="G1148" s="15">
        <v>0</v>
      </c>
      <c r="H1148" s="15">
        <v>0</v>
      </c>
      <c r="I1148" s="15">
        <v>36927000</v>
      </c>
    </row>
    <row r="1149" spans="1:9" x14ac:dyDescent="0.25">
      <c r="A1149">
        <v>2022</v>
      </c>
      <c r="B1149" t="s">
        <v>50</v>
      </c>
      <c r="C1149" t="s">
        <v>278</v>
      </c>
      <c r="D1149" t="s">
        <v>728</v>
      </c>
      <c r="E1149" s="15">
        <v>102413000</v>
      </c>
      <c r="F1149" s="15">
        <v>15788000</v>
      </c>
      <c r="G1149" s="15">
        <v>0</v>
      </c>
      <c r="H1149" s="15">
        <v>0</v>
      </c>
      <c r="I1149" s="15">
        <v>118201000</v>
      </c>
    </row>
    <row r="1150" spans="1:9" x14ac:dyDescent="0.25">
      <c r="A1150">
        <v>2022</v>
      </c>
      <c r="B1150" t="s">
        <v>50</v>
      </c>
      <c r="C1150" t="s">
        <v>279</v>
      </c>
      <c r="D1150" t="s">
        <v>403</v>
      </c>
      <c r="E1150" s="15">
        <v>1135675000</v>
      </c>
      <c r="F1150" s="15">
        <v>69615000</v>
      </c>
      <c r="G1150" s="15">
        <v>0</v>
      </c>
      <c r="H1150" s="15">
        <v>0</v>
      </c>
      <c r="I1150" s="15">
        <v>1205290000</v>
      </c>
    </row>
    <row r="1151" spans="1:9" x14ac:dyDescent="0.25">
      <c r="A1151">
        <v>2022</v>
      </c>
      <c r="B1151" t="s">
        <v>50</v>
      </c>
      <c r="C1151" t="s">
        <v>279</v>
      </c>
      <c r="D1151" t="s">
        <v>729</v>
      </c>
      <c r="E1151" s="15">
        <v>0</v>
      </c>
      <c r="F1151" s="15">
        <v>136486000</v>
      </c>
      <c r="G1151" s="15">
        <v>0</v>
      </c>
      <c r="H1151" s="15">
        <v>0</v>
      </c>
      <c r="I1151" s="15">
        <v>136486000</v>
      </c>
    </row>
    <row r="1152" spans="1:9" x14ac:dyDescent="0.25">
      <c r="A1152">
        <v>2022</v>
      </c>
      <c r="B1152" t="s">
        <v>50</v>
      </c>
      <c r="C1152" t="s">
        <v>279</v>
      </c>
      <c r="D1152" t="s">
        <v>730</v>
      </c>
      <c r="E1152" s="15">
        <v>2182115000</v>
      </c>
      <c r="F1152" s="15">
        <v>1720218000</v>
      </c>
      <c r="G1152" s="15">
        <v>0</v>
      </c>
      <c r="H1152" s="15">
        <v>20000000</v>
      </c>
      <c r="I1152" s="15">
        <v>3922333000</v>
      </c>
    </row>
    <row r="1153" spans="1:9" x14ac:dyDescent="0.25">
      <c r="A1153">
        <v>2022</v>
      </c>
      <c r="B1153" t="s">
        <v>50</v>
      </c>
      <c r="C1153" t="s">
        <v>731</v>
      </c>
      <c r="D1153" t="s">
        <v>403</v>
      </c>
      <c r="E1153" s="15">
        <v>182493000</v>
      </c>
      <c r="F1153" s="15">
        <v>155284000</v>
      </c>
      <c r="G1153" s="15">
        <v>0</v>
      </c>
      <c r="H1153" s="15">
        <v>80610000</v>
      </c>
      <c r="I1153" s="15">
        <v>418387000</v>
      </c>
    </row>
    <row r="1154" spans="1:9" x14ac:dyDescent="0.25">
      <c r="A1154">
        <v>2022</v>
      </c>
      <c r="B1154" t="s">
        <v>50</v>
      </c>
      <c r="C1154" t="s">
        <v>731</v>
      </c>
      <c r="D1154" t="s">
        <v>732</v>
      </c>
      <c r="E1154" s="15">
        <v>842464000</v>
      </c>
      <c r="F1154" s="15">
        <v>332448000</v>
      </c>
      <c r="G1154" s="15">
        <v>0</v>
      </c>
      <c r="H1154" s="15">
        <v>0</v>
      </c>
      <c r="I1154" s="15">
        <v>1174912000</v>
      </c>
    </row>
    <row r="1155" spans="1:9" x14ac:dyDescent="0.25">
      <c r="A1155">
        <v>2022</v>
      </c>
      <c r="B1155" t="s">
        <v>50</v>
      </c>
      <c r="C1155" t="s">
        <v>281</v>
      </c>
      <c r="D1155" t="s">
        <v>403</v>
      </c>
      <c r="E1155" s="15">
        <v>118759000</v>
      </c>
      <c r="F1155" s="15">
        <v>0</v>
      </c>
      <c r="G1155" s="15">
        <v>0</v>
      </c>
      <c r="H1155" s="15">
        <v>0</v>
      </c>
      <c r="I1155" s="15">
        <v>118759000</v>
      </c>
    </row>
    <row r="1156" spans="1:9" x14ac:dyDescent="0.25">
      <c r="A1156">
        <v>2022</v>
      </c>
      <c r="B1156" t="s">
        <v>50</v>
      </c>
      <c r="C1156" t="s">
        <v>281</v>
      </c>
      <c r="D1156" t="s">
        <v>404</v>
      </c>
      <c r="E1156" s="15">
        <v>48550000</v>
      </c>
      <c r="F1156" s="15">
        <v>0</v>
      </c>
      <c r="G1156" s="15">
        <v>0</v>
      </c>
      <c r="H1156" s="15">
        <v>0</v>
      </c>
      <c r="I1156" s="15">
        <v>48550000</v>
      </c>
    </row>
    <row r="1157" spans="1:9" x14ac:dyDescent="0.25">
      <c r="A1157">
        <v>2022</v>
      </c>
      <c r="B1157" t="s">
        <v>50</v>
      </c>
      <c r="C1157" t="s">
        <v>281</v>
      </c>
      <c r="D1157" t="s">
        <v>733</v>
      </c>
      <c r="E1157" s="15">
        <v>931090000</v>
      </c>
      <c r="F1157" s="15">
        <v>61878000</v>
      </c>
      <c r="G1157" s="15">
        <v>0</v>
      </c>
      <c r="H1157" s="15">
        <v>0</v>
      </c>
      <c r="I1157" s="15">
        <v>992968000</v>
      </c>
    </row>
    <row r="1158" spans="1:9" x14ac:dyDescent="0.25">
      <c r="A1158">
        <v>2022</v>
      </c>
      <c r="B1158" t="s">
        <v>50</v>
      </c>
      <c r="C1158" t="s">
        <v>282</v>
      </c>
      <c r="D1158" t="s">
        <v>403</v>
      </c>
      <c r="E1158" s="15">
        <v>203302000</v>
      </c>
      <c r="F1158" s="15">
        <v>475390000</v>
      </c>
      <c r="G1158" s="15">
        <v>0</v>
      </c>
      <c r="H1158" s="15">
        <v>0</v>
      </c>
      <c r="I1158" s="15">
        <v>678692000</v>
      </c>
    </row>
    <row r="1159" spans="1:9" x14ac:dyDescent="0.25">
      <c r="A1159">
        <v>2022</v>
      </c>
      <c r="B1159" t="s">
        <v>50</v>
      </c>
      <c r="C1159" t="s">
        <v>282</v>
      </c>
      <c r="D1159" t="s">
        <v>734</v>
      </c>
      <c r="E1159" s="15">
        <v>870080000</v>
      </c>
      <c r="F1159" s="15">
        <v>355795000</v>
      </c>
      <c r="G1159" s="15">
        <v>0</v>
      </c>
      <c r="H1159" s="15">
        <v>420747000</v>
      </c>
      <c r="I1159" s="15">
        <v>1646622000</v>
      </c>
    </row>
    <row r="1160" spans="1:9" x14ac:dyDescent="0.25">
      <c r="A1160">
        <v>2022</v>
      </c>
      <c r="B1160" t="s">
        <v>50</v>
      </c>
      <c r="C1160" t="s">
        <v>735</v>
      </c>
      <c r="D1160" t="s">
        <v>403</v>
      </c>
      <c r="E1160" s="15">
        <v>7352000</v>
      </c>
      <c r="F1160" s="15">
        <v>22155000</v>
      </c>
      <c r="G1160" s="15">
        <v>0</v>
      </c>
      <c r="H1160" s="15">
        <v>0</v>
      </c>
      <c r="I1160" s="15">
        <v>29507000</v>
      </c>
    </row>
    <row r="1161" spans="1:9" x14ac:dyDescent="0.25">
      <c r="A1161">
        <v>2022</v>
      </c>
      <c r="B1161" t="s">
        <v>50</v>
      </c>
      <c r="C1161" t="s">
        <v>735</v>
      </c>
      <c r="D1161" t="s">
        <v>736</v>
      </c>
      <c r="E1161" s="15">
        <v>13349000</v>
      </c>
      <c r="F1161" s="15">
        <v>25718000</v>
      </c>
      <c r="G1161" s="15">
        <v>0</v>
      </c>
      <c r="H1161" s="15">
        <v>0</v>
      </c>
      <c r="I1161" s="15">
        <v>39067000</v>
      </c>
    </row>
    <row r="1162" spans="1:9" x14ac:dyDescent="0.25">
      <c r="A1162">
        <v>2022</v>
      </c>
      <c r="B1162" t="s">
        <v>50</v>
      </c>
      <c r="C1162" t="s">
        <v>284</v>
      </c>
      <c r="D1162" t="s">
        <v>403</v>
      </c>
      <c r="E1162" s="15">
        <v>41882000</v>
      </c>
      <c r="F1162" s="15">
        <v>16105000</v>
      </c>
      <c r="G1162" s="15">
        <v>0</v>
      </c>
      <c r="H1162" s="15">
        <v>4635000</v>
      </c>
      <c r="I1162" s="15">
        <v>62622000</v>
      </c>
    </row>
    <row r="1163" spans="1:9" x14ac:dyDescent="0.25">
      <c r="A1163">
        <v>2022</v>
      </c>
      <c r="B1163" t="s">
        <v>50</v>
      </c>
      <c r="C1163" t="s">
        <v>284</v>
      </c>
      <c r="D1163" t="s">
        <v>737</v>
      </c>
      <c r="E1163" s="15">
        <v>131867000</v>
      </c>
      <c r="F1163" s="15">
        <v>12970000</v>
      </c>
      <c r="G1163" s="15">
        <v>0</v>
      </c>
      <c r="H1163" s="15">
        <v>3100000</v>
      </c>
      <c r="I1163" s="15">
        <v>147937000</v>
      </c>
    </row>
    <row r="1164" spans="1:9" x14ac:dyDescent="0.25">
      <c r="A1164">
        <v>2022</v>
      </c>
      <c r="B1164" t="s">
        <v>50</v>
      </c>
      <c r="C1164" t="s">
        <v>285</v>
      </c>
      <c r="D1164" t="s">
        <v>403</v>
      </c>
      <c r="E1164" s="15">
        <v>120065000</v>
      </c>
      <c r="F1164" s="15">
        <v>99776000</v>
      </c>
      <c r="G1164" s="15">
        <v>0</v>
      </c>
      <c r="H1164" s="15">
        <v>29000000</v>
      </c>
      <c r="I1164" s="15">
        <v>248841000</v>
      </c>
    </row>
    <row r="1165" spans="1:9" x14ac:dyDescent="0.25">
      <c r="A1165">
        <v>2022</v>
      </c>
      <c r="B1165" t="s">
        <v>50</v>
      </c>
      <c r="C1165" t="s">
        <v>285</v>
      </c>
      <c r="D1165" t="s">
        <v>738</v>
      </c>
      <c r="E1165" s="15">
        <v>784765000</v>
      </c>
      <c r="F1165" s="15">
        <v>160716000</v>
      </c>
      <c r="G1165" s="15">
        <v>0</v>
      </c>
      <c r="H1165" s="15">
        <v>0</v>
      </c>
      <c r="I1165" s="15">
        <v>945481000</v>
      </c>
    </row>
    <row r="1166" spans="1:9" x14ac:dyDescent="0.25">
      <c r="A1166">
        <v>2022</v>
      </c>
      <c r="B1166" t="s">
        <v>50</v>
      </c>
      <c r="C1166" t="s">
        <v>286</v>
      </c>
      <c r="D1166" t="s">
        <v>403</v>
      </c>
      <c r="E1166" s="15">
        <v>77713000</v>
      </c>
      <c r="F1166" s="15">
        <v>19358000</v>
      </c>
      <c r="G1166" s="15">
        <v>0</v>
      </c>
      <c r="H1166" s="15">
        <v>57293000</v>
      </c>
      <c r="I1166" s="15">
        <v>154364000</v>
      </c>
    </row>
    <row r="1167" spans="1:9" x14ac:dyDescent="0.25">
      <c r="A1167">
        <v>2022</v>
      </c>
      <c r="B1167" t="s">
        <v>50</v>
      </c>
      <c r="C1167" t="s">
        <v>286</v>
      </c>
      <c r="D1167" t="s">
        <v>739</v>
      </c>
      <c r="E1167" s="15">
        <v>666550000</v>
      </c>
      <c r="F1167" s="15">
        <v>131560000</v>
      </c>
      <c r="G1167" s="15">
        <v>0</v>
      </c>
      <c r="H1167" s="15">
        <v>53000000</v>
      </c>
      <c r="I1167" s="15">
        <v>851110000</v>
      </c>
    </row>
    <row r="1168" spans="1:9" x14ac:dyDescent="0.25">
      <c r="A1168">
        <v>2022</v>
      </c>
      <c r="B1168" t="s">
        <v>50</v>
      </c>
      <c r="C1168" t="s">
        <v>287</v>
      </c>
      <c r="D1168" t="s">
        <v>403</v>
      </c>
      <c r="E1168" s="15">
        <v>63052000</v>
      </c>
      <c r="F1168" s="15">
        <v>20861000</v>
      </c>
      <c r="G1168" s="15">
        <v>0</v>
      </c>
      <c r="H1168" s="15">
        <v>5422000</v>
      </c>
      <c r="I1168" s="15">
        <v>89335000</v>
      </c>
    </row>
    <row r="1169" spans="1:9" x14ac:dyDescent="0.25">
      <c r="A1169">
        <v>2022</v>
      </c>
      <c r="B1169" t="s">
        <v>50</v>
      </c>
      <c r="C1169" t="s">
        <v>287</v>
      </c>
      <c r="D1169" t="s">
        <v>740</v>
      </c>
      <c r="E1169" s="15">
        <v>39221000</v>
      </c>
      <c r="F1169" s="15">
        <v>31451000</v>
      </c>
      <c r="G1169" s="15">
        <v>0</v>
      </c>
      <c r="H1169" s="15">
        <v>0</v>
      </c>
      <c r="I1169" s="15">
        <v>70672000</v>
      </c>
    </row>
    <row r="1170" spans="1:9" x14ac:dyDescent="0.25">
      <c r="A1170">
        <v>2022</v>
      </c>
      <c r="B1170" t="s">
        <v>50</v>
      </c>
      <c r="C1170" t="s">
        <v>288</v>
      </c>
      <c r="D1170" t="s">
        <v>403</v>
      </c>
      <c r="E1170" s="15">
        <v>225514000</v>
      </c>
      <c r="F1170" s="15">
        <v>18723000</v>
      </c>
      <c r="G1170" s="15">
        <v>0</v>
      </c>
      <c r="H1170" s="15">
        <v>1800000</v>
      </c>
      <c r="I1170" s="15">
        <v>246037000</v>
      </c>
    </row>
    <row r="1171" spans="1:9" x14ac:dyDescent="0.25">
      <c r="A1171">
        <v>2022</v>
      </c>
      <c r="B1171" t="s">
        <v>50</v>
      </c>
      <c r="C1171" t="s">
        <v>288</v>
      </c>
      <c r="D1171" t="s">
        <v>741</v>
      </c>
      <c r="E1171" s="15">
        <v>4379818000</v>
      </c>
      <c r="F1171" s="15">
        <v>121841000</v>
      </c>
      <c r="G1171" s="15">
        <v>0</v>
      </c>
      <c r="H1171" s="15">
        <v>0</v>
      </c>
      <c r="I1171" s="15">
        <v>4501659000</v>
      </c>
    </row>
    <row r="1172" spans="1:9" x14ac:dyDescent="0.25">
      <c r="A1172">
        <v>2021</v>
      </c>
      <c r="B1172" t="s">
        <v>50</v>
      </c>
      <c r="C1172" t="s">
        <v>278</v>
      </c>
      <c r="D1172" t="s">
        <v>403</v>
      </c>
      <c r="E1172" s="15">
        <v>342984000</v>
      </c>
      <c r="F1172" s="15">
        <v>285071000</v>
      </c>
      <c r="G1172" s="15">
        <v>0</v>
      </c>
      <c r="H1172" s="15">
        <v>81260000</v>
      </c>
      <c r="I1172" s="15">
        <v>709315000</v>
      </c>
    </row>
    <row r="1173" spans="1:9" x14ac:dyDescent="0.25">
      <c r="A1173">
        <v>2021</v>
      </c>
      <c r="B1173" t="s">
        <v>50</v>
      </c>
      <c r="C1173" t="s">
        <v>278</v>
      </c>
      <c r="D1173" t="s">
        <v>404</v>
      </c>
      <c r="E1173" s="15">
        <v>20138000</v>
      </c>
      <c r="F1173" s="15">
        <v>7981000</v>
      </c>
      <c r="G1173" s="15">
        <v>0</v>
      </c>
      <c r="H1173" s="15">
        <v>0</v>
      </c>
      <c r="I1173" s="15">
        <v>28119000</v>
      </c>
    </row>
    <row r="1174" spans="1:9" x14ac:dyDescent="0.25">
      <c r="A1174">
        <v>2021</v>
      </c>
      <c r="B1174" t="s">
        <v>50</v>
      </c>
      <c r="C1174" t="s">
        <v>278</v>
      </c>
      <c r="D1174" t="s">
        <v>726</v>
      </c>
      <c r="E1174" s="15">
        <v>5937621000</v>
      </c>
      <c r="F1174" s="15">
        <v>491346000</v>
      </c>
      <c r="G1174" s="15">
        <v>0</v>
      </c>
      <c r="H1174" s="15">
        <v>52000000</v>
      </c>
      <c r="I1174" s="15">
        <v>6480967000</v>
      </c>
    </row>
    <row r="1175" spans="1:9" x14ac:dyDescent="0.25">
      <c r="A1175">
        <v>2021</v>
      </c>
      <c r="B1175" t="s">
        <v>50</v>
      </c>
      <c r="C1175" t="s">
        <v>278</v>
      </c>
      <c r="D1175" t="s">
        <v>727</v>
      </c>
      <c r="E1175" s="15">
        <v>30156000</v>
      </c>
      <c r="F1175" s="15">
        <v>12381000</v>
      </c>
      <c r="G1175" s="15">
        <v>0</v>
      </c>
      <c r="H1175" s="15">
        <v>0</v>
      </c>
      <c r="I1175" s="15">
        <v>42537000</v>
      </c>
    </row>
    <row r="1176" spans="1:9" x14ac:dyDescent="0.25">
      <c r="A1176">
        <v>2021</v>
      </c>
      <c r="B1176" t="s">
        <v>50</v>
      </c>
      <c r="C1176" t="s">
        <v>278</v>
      </c>
      <c r="D1176" t="s">
        <v>728</v>
      </c>
      <c r="E1176" s="15">
        <v>99197000</v>
      </c>
      <c r="F1176" s="15">
        <v>65661000</v>
      </c>
      <c r="G1176" s="15">
        <v>0</v>
      </c>
      <c r="H1176" s="15">
        <v>0</v>
      </c>
      <c r="I1176" s="15">
        <v>164858000</v>
      </c>
    </row>
    <row r="1177" spans="1:9" x14ac:dyDescent="0.25">
      <c r="A1177">
        <v>2021</v>
      </c>
      <c r="B1177" t="s">
        <v>50</v>
      </c>
      <c r="C1177" t="s">
        <v>279</v>
      </c>
      <c r="D1177" t="s">
        <v>403</v>
      </c>
      <c r="E1177" s="15">
        <v>512148000</v>
      </c>
      <c r="F1177" s="15">
        <v>85850000</v>
      </c>
      <c r="G1177" s="15">
        <v>0</v>
      </c>
      <c r="H1177" s="15">
        <v>57511000</v>
      </c>
      <c r="I1177" s="15">
        <v>655509000</v>
      </c>
    </row>
    <row r="1178" spans="1:9" x14ac:dyDescent="0.25">
      <c r="A1178">
        <v>2021</v>
      </c>
      <c r="B1178" t="s">
        <v>50</v>
      </c>
      <c r="C1178" t="s">
        <v>279</v>
      </c>
      <c r="D1178" t="s">
        <v>729</v>
      </c>
      <c r="E1178" s="15">
        <v>0</v>
      </c>
      <c r="F1178" s="15">
        <v>136486000</v>
      </c>
      <c r="G1178" s="15">
        <v>0</v>
      </c>
      <c r="H1178" s="15">
        <v>0</v>
      </c>
      <c r="I1178" s="15">
        <v>136486000</v>
      </c>
    </row>
    <row r="1179" spans="1:9" x14ac:dyDescent="0.25">
      <c r="A1179">
        <v>2021</v>
      </c>
      <c r="B1179" t="s">
        <v>50</v>
      </c>
      <c r="C1179" t="s">
        <v>279</v>
      </c>
      <c r="D1179" t="s">
        <v>730</v>
      </c>
      <c r="E1179" s="15">
        <v>1058227000</v>
      </c>
      <c r="F1179" s="15">
        <v>1720218000</v>
      </c>
      <c r="G1179" s="15">
        <v>0</v>
      </c>
      <c r="H1179" s="15">
        <v>20000000</v>
      </c>
      <c r="I1179" s="15">
        <v>2798445000</v>
      </c>
    </row>
    <row r="1180" spans="1:9" x14ac:dyDescent="0.25">
      <c r="A1180">
        <v>2021</v>
      </c>
      <c r="B1180" t="s">
        <v>50</v>
      </c>
      <c r="C1180" t="s">
        <v>731</v>
      </c>
      <c r="D1180" t="s">
        <v>403</v>
      </c>
      <c r="E1180" s="15">
        <v>164960000</v>
      </c>
      <c r="F1180" s="15">
        <v>163724000</v>
      </c>
      <c r="G1180" s="15">
        <v>0</v>
      </c>
      <c r="H1180" s="15">
        <v>63940000</v>
      </c>
      <c r="I1180" s="15">
        <v>392624000</v>
      </c>
    </row>
    <row r="1181" spans="1:9" x14ac:dyDescent="0.25">
      <c r="A1181">
        <v>2021</v>
      </c>
      <c r="B1181" t="s">
        <v>50</v>
      </c>
      <c r="C1181" t="s">
        <v>731</v>
      </c>
      <c r="D1181" t="s">
        <v>732</v>
      </c>
      <c r="E1181" s="15">
        <v>817863000</v>
      </c>
      <c r="F1181" s="15">
        <v>330078000</v>
      </c>
      <c r="G1181" s="15">
        <v>0</v>
      </c>
      <c r="H1181" s="15">
        <v>38135000</v>
      </c>
      <c r="I1181" s="15">
        <v>1186076000</v>
      </c>
    </row>
    <row r="1182" spans="1:9" x14ac:dyDescent="0.25">
      <c r="A1182">
        <v>2021</v>
      </c>
      <c r="B1182" t="s">
        <v>50</v>
      </c>
      <c r="C1182" t="s">
        <v>281</v>
      </c>
      <c r="D1182" t="s">
        <v>403</v>
      </c>
      <c r="E1182" s="15">
        <v>86844000</v>
      </c>
      <c r="F1182" s="15">
        <v>0</v>
      </c>
      <c r="G1182" s="15">
        <v>0</v>
      </c>
      <c r="H1182" s="15">
        <v>0</v>
      </c>
      <c r="I1182" s="15">
        <v>86844000</v>
      </c>
    </row>
    <row r="1183" spans="1:9" x14ac:dyDescent="0.25">
      <c r="A1183">
        <v>2021</v>
      </c>
      <c r="B1183" t="s">
        <v>50</v>
      </c>
      <c r="C1183" t="s">
        <v>281</v>
      </c>
      <c r="D1183" t="s">
        <v>404</v>
      </c>
      <c r="E1183" s="15">
        <v>45899000</v>
      </c>
      <c r="F1183" s="15">
        <v>0</v>
      </c>
      <c r="G1183" s="15">
        <v>0</v>
      </c>
      <c r="H1183" s="15">
        <v>0</v>
      </c>
      <c r="I1183" s="15">
        <v>45899000</v>
      </c>
    </row>
    <row r="1184" spans="1:9" x14ac:dyDescent="0.25">
      <c r="A1184">
        <v>2021</v>
      </c>
      <c r="B1184" t="s">
        <v>50</v>
      </c>
      <c r="C1184" t="s">
        <v>281</v>
      </c>
      <c r="D1184" t="s">
        <v>733</v>
      </c>
      <c r="E1184" s="15">
        <v>896738000</v>
      </c>
      <c r="F1184" s="15">
        <v>92130000</v>
      </c>
      <c r="G1184" s="15">
        <v>0</v>
      </c>
      <c r="H1184" s="15">
        <v>0</v>
      </c>
      <c r="I1184" s="15">
        <v>988868000</v>
      </c>
    </row>
    <row r="1185" spans="1:9" x14ac:dyDescent="0.25">
      <c r="A1185">
        <v>2021</v>
      </c>
      <c r="B1185" t="s">
        <v>50</v>
      </c>
      <c r="C1185" t="s">
        <v>282</v>
      </c>
      <c r="D1185" t="s">
        <v>403</v>
      </c>
      <c r="E1185" s="15">
        <v>205592000</v>
      </c>
      <c r="F1185" s="15">
        <v>500502000</v>
      </c>
      <c r="G1185" s="15">
        <v>0</v>
      </c>
      <c r="H1185" s="15">
        <v>85251000</v>
      </c>
      <c r="I1185" s="15">
        <v>791345000</v>
      </c>
    </row>
    <row r="1186" spans="1:9" x14ac:dyDescent="0.25">
      <c r="A1186">
        <v>2021</v>
      </c>
      <c r="B1186" t="s">
        <v>50</v>
      </c>
      <c r="C1186" t="s">
        <v>282</v>
      </c>
      <c r="D1186" t="s">
        <v>734</v>
      </c>
      <c r="E1186" s="15">
        <v>844768000</v>
      </c>
      <c r="F1186" s="15">
        <v>357391000</v>
      </c>
      <c r="G1186" s="15">
        <v>0</v>
      </c>
      <c r="H1186" s="15">
        <v>289973000</v>
      </c>
      <c r="I1186" s="15">
        <v>1492132000</v>
      </c>
    </row>
    <row r="1187" spans="1:9" x14ac:dyDescent="0.25">
      <c r="A1187">
        <v>2021</v>
      </c>
      <c r="B1187" t="s">
        <v>50</v>
      </c>
      <c r="C1187" t="s">
        <v>735</v>
      </c>
      <c r="D1187" t="s">
        <v>403</v>
      </c>
      <c r="E1187" s="15" t="s">
        <v>423</v>
      </c>
      <c r="F1187" s="15" t="s">
        <v>423</v>
      </c>
      <c r="G1187" s="15" t="s">
        <v>423</v>
      </c>
      <c r="H1187" s="15" t="s">
        <v>423</v>
      </c>
      <c r="I1187" s="15" t="s">
        <v>423</v>
      </c>
    </row>
    <row r="1188" spans="1:9" x14ac:dyDescent="0.25">
      <c r="A1188">
        <v>2021</v>
      </c>
      <c r="B1188" t="s">
        <v>50</v>
      </c>
      <c r="C1188" t="s">
        <v>735</v>
      </c>
      <c r="D1188" t="s">
        <v>736</v>
      </c>
      <c r="E1188" s="15" t="s">
        <v>423</v>
      </c>
      <c r="F1188" s="15" t="s">
        <v>423</v>
      </c>
      <c r="G1188" s="15" t="s">
        <v>423</v>
      </c>
      <c r="H1188" s="15" t="s">
        <v>423</v>
      </c>
      <c r="I1188" s="15" t="s">
        <v>423</v>
      </c>
    </row>
    <row r="1189" spans="1:9" x14ac:dyDescent="0.25">
      <c r="A1189">
        <v>2021</v>
      </c>
      <c r="B1189" t="s">
        <v>50</v>
      </c>
      <c r="C1189" t="s">
        <v>284</v>
      </c>
      <c r="D1189" t="s">
        <v>403</v>
      </c>
      <c r="E1189" s="15">
        <v>34146000</v>
      </c>
      <c r="F1189" s="15">
        <v>15301000</v>
      </c>
      <c r="G1189" s="15">
        <v>0</v>
      </c>
      <c r="H1189" s="15">
        <v>3675000</v>
      </c>
      <c r="I1189" s="15">
        <v>53122000</v>
      </c>
    </row>
    <row r="1190" spans="1:9" x14ac:dyDescent="0.25">
      <c r="A1190">
        <v>2021</v>
      </c>
      <c r="B1190" t="s">
        <v>50</v>
      </c>
      <c r="C1190" t="s">
        <v>284</v>
      </c>
      <c r="D1190" t="s">
        <v>737</v>
      </c>
      <c r="E1190" s="15">
        <v>127335000</v>
      </c>
      <c r="F1190" s="15">
        <v>12970000</v>
      </c>
      <c r="G1190" s="15">
        <v>0</v>
      </c>
      <c r="H1190" s="15">
        <v>0</v>
      </c>
      <c r="I1190" s="15">
        <v>140305000</v>
      </c>
    </row>
    <row r="1191" spans="1:9" x14ac:dyDescent="0.25">
      <c r="A1191">
        <v>2021</v>
      </c>
      <c r="B1191" t="s">
        <v>50</v>
      </c>
      <c r="C1191" t="s">
        <v>285</v>
      </c>
      <c r="D1191" t="s">
        <v>403</v>
      </c>
      <c r="E1191" s="15">
        <v>124426000</v>
      </c>
      <c r="F1191" s="15">
        <v>88776000</v>
      </c>
      <c r="G1191" s="15">
        <v>0</v>
      </c>
      <c r="H1191" s="15">
        <v>0</v>
      </c>
      <c r="I1191" s="15">
        <v>213202000</v>
      </c>
    </row>
    <row r="1192" spans="1:9" x14ac:dyDescent="0.25">
      <c r="A1192">
        <v>2021</v>
      </c>
      <c r="B1192" t="s">
        <v>50</v>
      </c>
      <c r="C1192" t="s">
        <v>285</v>
      </c>
      <c r="D1192" t="s">
        <v>738</v>
      </c>
      <c r="E1192" s="15">
        <v>742506000</v>
      </c>
      <c r="F1192" s="15">
        <v>111568000</v>
      </c>
      <c r="G1192" s="15">
        <v>0</v>
      </c>
      <c r="H1192" s="15">
        <v>49148000</v>
      </c>
      <c r="I1192" s="15">
        <v>903222000</v>
      </c>
    </row>
    <row r="1193" spans="1:9" x14ac:dyDescent="0.25">
      <c r="A1193">
        <v>2021</v>
      </c>
      <c r="B1193" t="s">
        <v>50</v>
      </c>
      <c r="C1193" t="s">
        <v>286</v>
      </c>
      <c r="D1193" t="s">
        <v>403</v>
      </c>
      <c r="E1193" s="15">
        <v>72374000</v>
      </c>
      <c r="F1193" s="15">
        <v>20927000</v>
      </c>
      <c r="G1193" s="15">
        <v>0</v>
      </c>
      <c r="H1193" s="15">
        <v>55778000</v>
      </c>
      <c r="I1193" s="15">
        <v>149079000</v>
      </c>
    </row>
    <row r="1194" spans="1:9" x14ac:dyDescent="0.25">
      <c r="A1194">
        <v>2021</v>
      </c>
      <c r="B1194" t="s">
        <v>50</v>
      </c>
      <c r="C1194" t="s">
        <v>286</v>
      </c>
      <c r="D1194" t="s">
        <v>739</v>
      </c>
      <c r="E1194" s="15">
        <v>679970000</v>
      </c>
      <c r="F1194" s="15">
        <v>152531000</v>
      </c>
      <c r="G1194" s="15">
        <v>0</v>
      </c>
      <c r="H1194" s="15">
        <v>2057000</v>
      </c>
      <c r="I1194" s="15">
        <v>834558000</v>
      </c>
    </row>
    <row r="1195" spans="1:9" x14ac:dyDescent="0.25">
      <c r="A1195">
        <v>2021</v>
      </c>
      <c r="B1195" t="s">
        <v>50</v>
      </c>
      <c r="C1195" t="s">
        <v>287</v>
      </c>
      <c r="D1195" t="s">
        <v>403</v>
      </c>
      <c r="E1195" s="15">
        <v>56936000</v>
      </c>
      <c r="F1195" s="15">
        <v>21237000</v>
      </c>
      <c r="G1195" s="15">
        <v>0</v>
      </c>
      <c r="H1195" s="15">
        <v>2297000</v>
      </c>
      <c r="I1195" s="15">
        <v>80470000</v>
      </c>
    </row>
    <row r="1196" spans="1:9" x14ac:dyDescent="0.25">
      <c r="A1196">
        <v>2021</v>
      </c>
      <c r="B1196" t="s">
        <v>50</v>
      </c>
      <c r="C1196" t="s">
        <v>287</v>
      </c>
      <c r="D1196" t="s">
        <v>740</v>
      </c>
      <c r="E1196" s="15">
        <v>35048000</v>
      </c>
      <c r="F1196" s="15">
        <v>31451000</v>
      </c>
      <c r="G1196" s="15">
        <v>0</v>
      </c>
      <c r="H1196" s="15">
        <v>0</v>
      </c>
      <c r="I1196" s="15">
        <v>66499000</v>
      </c>
    </row>
    <row r="1197" spans="1:9" x14ac:dyDescent="0.25">
      <c r="A1197">
        <v>2021</v>
      </c>
      <c r="B1197" t="s">
        <v>50</v>
      </c>
      <c r="C1197" t="s">
        <v>288</v>
      </c>
      <c r="D1197" t="s">
        <v>403</v>
      </c>
      <c r="E1197" s="15">
        <v>209461000</v>
      </c>
      <c r="F1197" s="15">
        <v>21323000</v>
      </c>
      <c r="G1197" s="15">
        <v>0</v>
      </c>
      <c r="H1197" s="15">
        <v>21575000</v>
      </c>
      <c r="I1197" s="15">
        <v>252359000</v>
      </c>
    </row>
    <row r="1198" spans="1:9" x14ac:dyDescent="0.25">
      <c r="A1198">
        <v>2021</v>
      </c>
      <c r="B1198" t="s">
        <v>50</v>
      </c>
      <c r="C1198" t="s">
        <v>288</v>
      </c>
      <c r="D1198" t="s">
        <v>741</v>
      </c>
      <c r="E1198" s="15">
        <v>4283156000</v>
      </c>
      <c r="F1198" s="15">
        <v>121841000</v>
      </c>
      <c r="G1198" s="15">
        <v>0</v>
      </c>
      <c r="H1198" s="15">
        <v>0</v>
      </c>
      <c r="I1198" s="15">
        <v>4404997000</v>
      </c>
    </row>
    <row r="1199" spans="1:9" x14ac:dyDescent="0.25">
      <c r="A1199">
        <v>2020</v>
      </c>
      <c r="B1199" t="s">
        <v>50</v>
      </c>
      <c r="C1199" t="s">
        <v>278</v>
      </c>
      <c r="D1199" t="s">
        <v>403</v>
      </c>
      <c r="E1199" s="15">
        <v>309081000</v>
      </c>
      <c r="F1199" s="15">
        <v>203045000</v>
      </c>
      <c r="G1199" s="15">
        <v>0</v>
      </c>
      <c r="H1199" s="15">
        <v>27150000</v>
      </c>
      <c r="I1199" s="15">
        <v>539276000</v>
      </c>
    </row>
    <row r="1200" spans="1:9" x14ac:dyDescent="0.25">
      <c r="A1200">
        <v>2020</v>
      </c>
      <c r="B1200" t="s">
        <v>50</v>
      </c>
      <c r="C1200" t="s">
        <v>278</v>
      </c>
      <c r="D1200" t="s">
        <v>404</v>
      </c>
      <c r="E1200" s="15">
        <v>16096000</v>
      </c>
      <c r="F1200" s="15">
        <v>7869000</v>
      </c>
      <c r="G1200" s="15">
        <v>0</v>
      </c>
      <c r="H1200" s="15">
        <v>0</v>
      </c>
      <c r="I1200" s="15">
        <v>23965000</v>
      </c>
    </row>
    <row r="1201" spans="1:9" x14ac:dyDescent="0.25">
      <c r="A1201">
        <v>2020</v>
      </c>
      <c r="B1201" t="s">
        <v>50</v>
      </c>
      <c r="C1201" t="s">
        <v>278</v>
      </c>
      <c r="D1201" t="s">
        <v>726</v>
      </c>
      <c r="E1201" s="15">
        <v>5528576000</v>
      </c>
      <c r="F1201" s="15">
        <v>465871000</v>
      </c>
      <c r="G1201" s="15">
        <v>0</v>
      </c>
      <c r="H1201" s="15">
        <v>53371000</v>
      </c>
      <c r="I1201" s="15">
        <v>6047818000</v>
      </c>
    </row>
    <row r="1202" spans="1:9" x14ac:dyDescent="0.25">
      <c r="A1202">
        <v>2020</v>
      </c>
      <c r="B1202" t="s">
        <v>50</v>
      </c>
      <c r="C1202" t="s">
        <v>278</v>
      </c>
      <c r="D1202" t="s">
        <v>727</v>
      </c>
      <c r="E1202" s="15">
        <v>29558000</v>
      </c>
      <c r="F1202" s="15">
        <v>12234000</v>
      </c>
      <c r="G1202" s="15">
        <v>0</v>
      </c>
      <c r="H1202" s="15">
        <v>0</v>
      </c>
      <c r="I1202" s="15">
        <v>41792000</v>
      </c>
    </row>
    <row r="1203" spans="1:9" x14ac:dyDescent="0.25">
      <c r="A1203">
        <v>2020</v>
      </c>
      <c r="B1203" t="s">
        <v>50</v>
      </c>
      <c r="C1203" t="s">
        <v>278</v>
      </c>
      <c r="D1203" t="s">
        <v>728</v>
      </c>
      <c r="E1203" s="15">
        <v>92582000</v>
      </c>
      <c r="F1203" s="15">
        <v>59545000</v>
      </c>
      <c r="G1203" s="15">
        <v>0</v>
      </c>
      <c r="H1203" s="15">
        <v>0</v>
      </c>
      <c r="I1203" s="15">
        <v>152127000</v>
      </c>
    </row>
    <row r="1204" spans="1:9" x14ac:dyDescent="0.25">
      <c r="A1204">
        <v>2020</v>
      </c>
      <c r="B1204" t="s">
        <v>50</v>
      </c>
      <c r="C1204" t="s">
        <v>279</v>
      </c>
      <c r="D1204" t="s">
        <v>403</v>
      </c>
      <c r="E1204" s="15">
        <v>471609000</v>
      </c>
      <c r="F1204" s="15">
        <v>68029000</v>
      </c>
      <c r="G1204" s="15">
        <v>0</v>
      </c>
      <c r="H1204" s="15">
        <v>105700000</v>
      </c>
      <c r="I1204" s="15">
        <v>645338000</v>
      </c>
    </row>
    <row r="1205" spans="1:9" x14ac:dyDescent="0.25">
      <c r="A1205">
        <v>2020</v>
      </c>
      <c r="B1205" t="s">
        <v>50</v>
      </c>
      <c r="C1205" t="s">
        <v>279</v>
      </c>
      <c r="D1205" t="s">
        <v>729</v>
      </c>
      <c r="E1205" s="15">
        <v>0</v>
      </c>
      <c r="F1205" s="15">
        <v>132599000</v>
      </c>
      <c r="G1205" s="15">
        <v>0</v>
      </c>
      <c r="H1205" s="15">
        <v>0</v>
      </c>
      <c r="I1205" s="15">
        <v>132599000</v>
      </c>
    </row>
    <row r="1206" spans="1:9" x14ac:dyDescent="0.25">
      <c r="A1206">
        <v>2020</v>
      </c>
      <c r="B1206" t="s">
        <v>50</v>
      </c>
      <c r="C1206" t="s">
        <v>279</v>
      </c>
      <c r="D1206" t="s">
        <v>730</v>
      </c>
      <c r="E1206" s="15">
        <v>1815439000</v>
      </c>
      <c r="F1206" s="15">
        <v>1650806000</v>
      </c>
      <c r="G1206" s="15">
        <v>0</v>
      </c>
      <c r="H1206" s="15">
        <v>0</v>
      </c>
      <c r="I1206" s="15">
        <v>3466245000</v>
      </c>
    </row>
    <row r="1207" spans="1:9" x14ac:dyDescent="0.25">
      <c r="A1207">
        <v>2020</v>
      </c>
      <c r="B1207" t="s">
        <v>50</v>
      </c>
      <c r="C1207" t="s">
        <v>731</v>
      </c>
      <c r="D1207" t="s">
        <v>403</v>
      </c>
      <c r="E1207" s="15">
        <v>67479000</v>
      </c>
      <c r="F1207" s="15">
        <v>129100000</v>
      </c>
      <c r="G1207" s="15">
        <v>0</v>
      </c>
      <c r="H1207" s="15">
        <v>39386000</v>
      </c>
      <c r="I1207" s="15">
        <v>235965000</v>
      </c>
    </row>
    <row r="1208" spans="1:9" x14ac:dyDescent="0.25">
      <c r="A1208">
        <v>2020</v>
      </c>
      <c r="B1208" t="s">
        <v>50</v>
      </c>
      <c r="C1208" t="s">
        <v>731</v>
      </c>
      <c r="D1208" t="s">
        <v>732</v>
      </c>
      <c r="E1208" s="15">
        <v>721207000</v>
      </c>
      <c r="F1208" s="15">
        <v>341841000</v>
      </c>
      <c r="G1208" s="15">
        <v>0</v>
      </c>
      <c r="H1208" s="15">
        <v>270910000</v>
      </c>
      <c r="I1208" s="15">
        <v>1333958000</v>
      </c>
    </row>
    <row r="1209" spans="1:9" x14ac:dyDescent="0.25">
      <c r="A1209">
        <v>2020</v>
      </c>
      <c r="B1209" t="s">
        <v>50</v>
      </c>
      <c r="C1209" t="s">
        <v>281</v>
      </c>
      <c r="D1209" t="s">
        <v>403</v>
      </c>
      <c r="E1209" s="15">
        <v>78666000</v>
      </c>
      <c r="F1209" s="15">
        <v>0</v>
      </c>
      <c r="G1209" s="15">
        <v>0</v>
      </c>
      <c r="H1209" s="15">
        <v>10000000</v>
      </c>
      <c r="I1209" s="15">
        <v>88666000</v>
      </c>
    </row>
    <row r="1210" spans="1:9" x14ac:dyDescent="0.25">
      <c r="A1210">
        <v>2020</v>
      </c>
      <c r="B1210" t="s">
        <v>50</v>
      </c>
      <c r="C1210" t="s">
        <v>281</v>
      </c>
      <c r="D1210" t="s">
        <v>404</v>
      </c>
      <c r="E1210" s="15">
        <v>40786000</v>
      </c>
      <c r="F1210" s="15">
        <v>0</v>
      </c>
      <c r="G1210" s="15">
        <v>0</v>
      </c>
      <c r="H1210" s="15">
        <v>0</v>
      </c>
      <c r="I1210" s="15">
        <v>40786000</v>
      </c>
    </row>
    <row r="1211" spans="1:9" x14ac:dyDescent="0.25">
      <c r="A1211">
        <v>2020</v>
      </c>
      <c r="B1211" t="s">
        <v>50</v>
      </c>
      <c r="C1211" t="s">
        <v>281</v>
      </c>
      <c r="D1211" t="s">
        <v>733</v>
      </c>
      <c r="E1211" s="15">
        <v>793979000</v>
      </c>
      <c r="F1211" s="15">
        <v>120181000</v>
      </c>
      <c r="G1211" s="15">
        <v>0</v>
      </c>
      <c r="H1211" s="15">
        <v>0</v>
      </c>
      <c r="I1211" s="15">
        <v>914160000</v>
      </c>
    </row>
    <row r="1212" spans="1:9" x14ac:dyDescent="0.25">
      <c r="A1212">
        <v>2020</v>
      </c>
      <c r="B1212" t="s">
        <v>50</v>
      </c>
      <c r="C1212" t="s">
        <v>282</v>
      </c>
      <c r="D1212" t="s">
        <v>403</v>
      </c>
      <c r="E1212" s="15">
        <v>203669000</v>
      </c>
      <c r="F1212" s="15">
        <v>460303000</v>
      </c>
      <c r="G1212" s="15">
        <v>0</v>
      </c>
      <c r="H1212" s="15">
        <v>15000000</v>
      </c>
      <c r="I1212" s="15">
        <v>678972000</v>
      </c>
    </row>
    <row r="1213" spans="1:9" x14ac:dyDescent="0.25">
      <c r="A1213">
        <v>2020</v>
      </c>
      <c r="B1213" t="s">
        <v>50</v>
      </c>
      <c r="C1213" t="s">
        <v>282</v>
      </c>
      <c r="D1213" t="s">
        <v>734</v>
      </c>
      <c r="E1213" s="15">
        <v>784995000</v>
      </c>
      <c r="F1213" s="15">
        <v>319441000</v>
      </c>
      <c r="G1213" s="15">
        <v>0</v>
      </c>
      <c r="H1213" s="15">
        <v>30940000</v>
      </c>
      <c r="I1213" s="15">
        <v>1135376000</v>
      </c>
    </row>
    <row r="1214" spans="1:9" x14ac:dyDescent="0.25">
      <c r="A1214">
        <v>2020</v>
      </c>
      <c r="B1214" t="s">
        <v>50</v>
      </c>
      <c r="C1214" t="s">
        <v>735</v>
      </c>
      <c r="D1214" t="s">
        <v>403</v>
      </c>
      <c r="E1214" s="15" t="s">
        <v>423</v>
      </c>
      <c r="F1214" s="15" t="s">
        <v>423</v>
      </c>
      <c r="G1214" s="15" t="s">
        <v>423</v>
      </c>
      <c r="H1214" s="15" t="s">
        <v>423</v>
      </c>
      <c r="I1214" s="15" t="s">
        <v>423</v>
      </c>
    </row>
    <row r="1215" spans="1:9" x14ac:dyDescent="0.25">
      <c r="A1215">
        <v>2020</v>
      </c>
      <c r="B1215" t="s">
        <v>50</v>
      </c>
      <c r="C1215" t="s">
        <v>735</v>
      </c>
      <c r="D1215" t="s">
        <v>736</v>
      </c>
      <c r="E1215" s="15" t="s">
        <v>423</v>
      </c>
      <c r="F1215" s="15" t="s">
        <v>423</v>
      </c>
      <c r="G1215" s="15" t="s">
        <v>423</v>
      </c>
      <c r="H1215" s="15" t="s">
        <v>423</v>
      </c>
      <c r="I1215" s="15" t="s">
        <v>423</v>
      </c>
    </row>
    <row r="1216" spans="1:9" x14ac:dyDescent="0.25">
      <c r="A1216">
        <v>2020</v>
      </c>
      <c r="B1216" t="s">
        <v>50</v>
      </c>
      <c r="C1216" t="s">
        <v>284</v>
      </c>
      <c r="D1216" t="s">
        <v>403</v>
      </c>
      <c r="E1216" s="15">
        <v>28505000</v>
      </c>
      <c r="F1216" s="15">
        <v>11886000</v>
      </c>
      <c r="G1216" s="15">
        <v>0</v>
      </c>
      <c r="H1216" s="15">
        <v>8270000</v>
      </c>
      <c r="I1216" s="15">
        <v>48661000</v>
      </c>
    </row>
    <row r="1217" spans="1:9" x14ac:dyDescent="0.25">
      <c r="A1217">
        <v>2020</v>
      </c>
      <c r="B1217" t="s">
        <v>50</v>
      </c>
      <c r="C1217" t="s">
        <v>284</v>
      </c>
      <c r="D1217" t="s">
        <v>737</v>
      </c>
      <c r="E1217" s="15">
        <v>114796000</v>
      </c>
      <c r="F1217" s="15">
        <v>16500000</v>
      </c>
      <c r="G1217" s="15">
        <v>0</v>
      </c>
      <c r="H1217" s="15">
        <v>5100000</v>
      </c>
      <c r="I1217" s="15">
        <v>136396000</v>
      </c>
    </row>
    <row r="1218" spans="1:9" x14ac:dyDescent="0.25">
      <c r="A1218">
        <v>2020</v>
      </c>
      <c r="B1218" t="s">
        <v>50</v>
      </c>
      <c r="C1218" t="s">
        <v>285</v>
      </c>
      <c r="D1218" t="s">
        <v>403</v>
      </c>
      <c r="E1218" s="15">
        <v>106948000</v>
      </c>
      <c r="F1218" s="15">
        <v>87469000</v>
      </c>
      <c r="G1218" s="15">
        <v>0</v>
      </c>
      <c r="H1218" s="15">
        <v>27540000</v>
      </c>
      <c r="I1218" s="15">
        <v>221957000</v>
      </c>
    </row>
    <row r="1219" spans="1:9" x14ac:dyDescent="0.25">
      <c r="A1219">
        <v>2020</v>
      </c>
      <c r="B1219" t="s">
        <v>50</v>
      </c>
      <c r="C1219" t="s">
        <v>285</v>
      </c>
      <c r="D1219" t="s">
        <v>738</v>
      </c>
      <c r="E1219" s="15">
        <v>679648000</v>
      </c>
      <c r="F1219" s="15">
        <v>140768000</v>
      </c>
      <c r="G1219" s="15">
        <v>0</v>
      </c>
      <c r="H1219" s="15">
        <v>19200000</v>
      </c>
      <c r="I1219" s="15">
        <v>839616000</v>
      </c>
    </row>
    <row r="1220" spans="1:9" x14ac:dyDescent="0.25">
      <c r="A1220">
        <v>2020</v>
      </c>
      <c r="B1220" t="s">
        <v>50</v>
      </c>
      <c r="C1220" t="s">
        <v>286</v>
      </c>
      <c r="D1220" t="s">
        <v>403</v>
      </c>
      <c r="E1220" s="15">
        <v>71194000</v>
      </c>
      <c r="F1220" s="15">
        <v>28572000</v>
      </c>
      <c r="G1220" s="15">
        <v>0</v>
      </c>
      <c r="H1220" s="15">
        <v>0</v>
      </c>
      <c r="I1220" s="15">
        <v>99766000</v>
      </c>
    </row>
    <row r="1221" spans="1:9" x14ac:dyDescent="0.25">
      <c r="A1221">
        <v>2020</v>
      </c>
      <c r="B1221" t="s">
        <v>50</v>
      </c>
      <c r="C1221" t="s">
        <v>286</v>
      </c>
      <c r="D1221" t="s">
        <v>739</v>
      </c>
      <c r="E1221" s="15">
        <v>650622000</v>
      </c>
      <c r="F1221" s="15">
        <v>135912000</v>
      </c>
      <c r="G1221" s="15">
        <v>0</v>
      </c>
      <c r="H1221" s="15">
        <v>59862000</v>
      </c>
      <c r="I1221" s="15">
        <v>846396000</v>
      </c>
    </row>
    <row r="1222" spans="1:9" x14ac:dyDescent="0.25">
      <c r="A1222">
        <v>2020</v>
      </c>
      <c r="B1222" t="s">
        <v>50</v>
      </c>
      <c r="C1222" t="s">
        <v>287</v>
      </c>
      <c r="D1222" t="s">
        <v>403</v>
      </c>
      <c r="E1222" s="15">
        <v>56477000</v>
      </c>
      <c r="F1222" s="15">
        <v>20334000</v>
      </c>
      <c r="G1222" s="15">
        <v>0</v>
      </c>
      <c r="H1222" s="15">
        <v>11980000</v>
      </c>
      <c r="I1222" s="15">
        <v>88791000</v>
      </c>
    </row>
    <row r="1223" spans="1:9" x14ac:dyDescent="0.25">
      <c r="A1223">
        <v>2020</v>
      </c>
      <c r="B1223" t="s">
        <v>50</v>
      </c>
      <c r="C1223" t="s">
        <v>287</v>
      </c>
      <c r="D1223" t="s">
        <v>740</v>
      </c>
      <c r="E1223" s="15">
        <v>32531000</v>
      </c>
      <c r="F1223" s="15">
        <v>31092000</v>
      </c>
      <c r="G1223" s="15">
        <v>0</v>
      </c>
      <c r="H1223" s="15">
        <v>0</v>
      </c>
      <c r="I1223" s="15">
        <v>63623000</v>
      </c>
    </row>
    <row r="1224" spans="1:9" x14ac:dyDescent="0.25">
      <c r="A1224">
        <v>2020</v>
      </c>
      <c r="B1224" t="s">
        <v>50</v>
      </c>
      <c r="C1224" t="s">
        <v>288</v>
      </c>
      <c r="D1224" t="s">
        <v>403</v>
      </c>
      <c r="E1224" s="15">
        <v>216977000</v>
      </c>
      <c r="F1224" s="15">
        <v>19578000</v>
      </c>
      <c r="G1224" s="15">
        <v>0</v>
      </c>
      <c r="H1224" s="15">
        <v>18160000</v>
      </c>
      <c r="I1224" s="15">
        <v>254715000</v>
      </c>
    </row>
    <row r="1225" spans="1:9" x14ac:dyDescent="0.25">
      <c r="A1225">
        <v>2020</v>
      </c>
      <c r="B1225" t="s">
        <v>50</v>
      </c>
      <c r="C1225" t="s">
        <v>288</v>
      </c>
      <c r="D1225" t="s">
        <v>741</v>
      </c>
      <c r="E1225" s="15">
        <v>3812508000</v>
      </c>
      <c r="F1225" s="15">
        <v>130641000</v>
      </c>
      <c r="G1225" s="15">
        <v>0</v>
      </c>
      <c r="H1225" s="15">
        <v>5192000</v>
      </c>
      <c r="I1225" s="15">
        <v>3948341000</v>
      </c>
    </row>
    <row r="1226" spans="1:9" x14ac:dyDescent="0.25">
      <c r="A1226">
        <v>2019</v>
      </c>
      <c r="B1226" t="s">
        <v>50</v>
      </c>
      <c r="C1226" t="s">
        <v>278</v>
      </c>
      <c r="D1226" t="s">
        <v>403</v>
      </c>
      <c r="E1226" s="15">
        <v>662702000</v>
      </c>
      <c r="F1226" s="15">
        <v>279925000</v>
      </c>
      <c r="G1226" s="15">
        <v>0</v>
      </c>
      <c r="H1226" s="15">
        <v>0</v>
      </c>
      <c r="I1226" s="15">
        <v>942627000</v>
      </c>
    </row>
    <row r="1227" spans="1:9" x14ac:dyDescent="0.25">
      <c r="A1227">
        <v>2019</v>
      </c>
      <c r="B1227" t="s">
        <v>50</v>
      </c>
      <c r="C1227" t="s">
        <v>278</v>
      </c>
      <c r="D1227" t="s">
        <v>404</v>
      </c>
      <c r="E1227" s="15">
        <v>16096000</v>
      </c>
      <c r="F1227" s="15">
        <v>9502000</v>
      </c>
      <c r="G1227" s="15">
        <v>0</v>
      </c>
      <c r="H1227" s="15">
        <v>38905000</v>
      </c>
      <c r="I1227" s="15">
        <v>64503000</v>
      </c>
    </row>
    <row r="1228" spans="1:9" x14ac:dyDescent="0.25">
      <c r="A1228">
        <v>2019</v>
      </c>
      <c r="B1228" t="s">
        <v>50</v>
      </c>
      <c r="C1228" t="s">
        <v>278</v>
      </c>
      <c r="D1228" t="s">
        <v>726</v>
      </c>
      <c r="E1228" s="15">
        <v>5404625000</v>
      </c>
      <c r="F1228" s="15">
        <v>415130000</v>
      </c>
      <c r="G1228" s="15">
        <v>0</v>
      </c>
      <c r="H1228" s="15">
        <v>4500000</v>
      </c>
      <c r="I1228" s="15">
        <v>5824255000</v>
      </c>
    </row>
    <row r="1229" spans="1:9" x14ac:dyDescent="0.25">
      <c r="A1229">
        <v>2019</v>
      </c>
      <c r="B1229" t="s">
        <v>50</v>
      </c>
      <c r="C1229" t="s">
        <v>278</v>
      </c>
      <c r="D1229" t="s">
        <v>727</v>
      </c>
      <c r="E1229" s="15">
        <v>29558000</v>
      </c>
      <c r="F1229" s="15">
        <v>9552000</v>
      </c>
      <c r="G1229" s="15">
        <v>0</v>
      </c>
      <c r="H1229" s="15">
        <v>0</v>
      </c>
      <c r="I1229" s="15">
        <v>39110000</v>
      </c>
    </row>
    <row r="1230" spans="1:9" x14ac:dyDescent="0.25">
      <c r="A1230">
        <v>2019</v>
      </c>
      <c r="B1230" t="s">
        <v>50</v>
      </c>
      <c r="C1230" t="s">
        <v>278</v>
      </c>
      <c r="D1230" t="s">
        <v>728</v>
      </c>
      <c r="E1230" s="15">
        <v>94087000</v>
      </c>
      <c r="F1230" s="15">
        <v>44953000</v>
      </c>
      <c r="G1230" s="15">
        <v>0</v>
      </c>
      <c r="H1230" s="15">
        <v>0</v>
      </c>
      <c r="I1230" s="15">
        <v>139040000</v>
      </c>
    </row>
    <row r="1231" spans="1:9" x14ac:dyDescent="0.25">
      <c r="A1231">
        <v>2019</v>
      </c>
      <c r="B1231" t="s">
        <v>50</v>
      </c>
      <c r="C1231" t="s">
        <v>279</v>
      </c>
      <c r="D1231" t="s">
        <v>403</v>
      </c>
      <c r="E1231" s="15">
        <v>44264000</v>
      </c>
      <c r="F1231" s="15">
        <v>90738000</v>
      </c>
      <c r="G1231" s="15">
        <v>0</v>
      </c>
      <c r="H1231" s="15">
        <v>32980000</v>
      </c>
      <c r="I1231" s="15">
        <v>167982000</v>
      </c>
    </row>
    <row r="1232" spans="1:9" x14ac:dyDescent="0.25">
      <c r="A1232">
        <v>2019</v>
      </c>
      <c r="B1232" t="s">
        <v>50</v>
      </c>
      <c r="C1232" t="s">
        <v>279</v>
      </c>
      <c r="D1232" t="s">
        <v>729</v>
      </c>
      <c r="E1232" s="15">
        <v>0</v>
      </c>
      <c r="F1232" s="15">
        <v>94013000</v>
      </c>
      <c r="G1232" s="15">
        <v>0</v>
      </c>
      <c r="H1232" s="15">
        <v>0</v>
      </c>
      <c r="I1232" s="15">
        <v>94013000</v>
      </c>
    </row>
    <row r="1233" spans="1:9" x14ac:dyDescent="0.25">
      <c r="A1233">
        <v>2019</v>
      </c>
      <c r="B1233" t="s">
        <v>50</v>
      </c>
      <c r="C1233" t="s">
        <v>279</v>
      </c>
      <c r="D1233" t="s">
        <v>730</v>
      </c>
      <c r="E1233" s="15">
        <v>1145989000</v>
      </c>
      <c r="F1233" s="15">
        <v>1671446000</v>
      </c>
      <c r="G1233" s="15">
        <v>0</v>
      </c>
      <c r="H1233" s="15">
        <v>1020377000</v>
      </c>
      <c r="I1233" s="15">
        <v>3837812000</v>
      </c>
    </row>
    <row r="1234" spans="1:9" x14ac:dyDescent="0.25">
      <c r="A1234">
        <v>2019</v>
      </c>
      <c r="B1234" t="s">
        <v>50</v>
      </c>
      <c r="C1234" t="s">
        <v>731</v>
      </c>
      <c r="D1234" t="s">
        <v>403</v>
      </c>
      <c r="E1234" s="15">
        <v>70758000</v>
      </c>
      <c r="F1234" s="15">
        <v>83079000</v>
      </c>
      <c r="G1234" s="15">
        <v>0</v>
      </c>
      <c r="H1234" s="15">
        <v>0</v>
      </c>
      <c r="I1234" s="15">
        <v>153837000</v>
      </c>
    </row>
    <row r="1235" spans="1:9" x14ac:dyDescent="0.25">
      <c r="A1235">
        <v>2019</v>
      </c>
      <c r="B1235" t="s">
        <v>50</v>
      </c>
      <c r="C1235" t="s">
        <v>731</v>
      </c>
      <c r="D1235" t="s">
        <v>732</v>
      </c>
      <c r="E1235" s="15">
        <v>672058000</v>
      </c>
      <c r="F1235" s="15">
        <v>298633000</v>
      </c>
      <c r="G1235" s="15">
        <v>0</v>
      </c>
      <c r="H1235" s="15">
        <v>149856000</v>
      </c>
      <c r="I1235" s="15">
        <v>1120547000</v>
      </c>
    </row>
    <row r="1236" spans="1:9" x14ac:dyDescent="0.25">
      <c r="A1236">
        <v>2019</v>
      </c>
      <c r="B1236" t="s">
        <v>50</v>
      </c>
      <c r="C1236" t="s">
        <v>281</v>
      </c>
      <c r="D1236" t="s">
        <v>403</v>
      </c>
      <c r="E1236" s="15">
        <v>74733000</v>
      </c>
      <c r="F1236" s="15">
        <v>0</v>
      </c>
      <c r="G1236" s="15">
        <v>0</v>
      </c>
      <c r="H1236" s="15">
        <v>0</v>
      </c>
      <c r="I1236" s="15">
        <v>74733000</v>
      </c>
    </row>
    <row r="1237" spans="1:9" x14ac:dyDescent="0.25">
      <c r="A1237">
        <v>2019</v>
      </c>
      <c r="B1237" t="s">
        <v>50</v>
      </c>
      <c r="C1237" t="s">
        <v>281</v>
      </c>
      <c r="D1237" t="s">
        <v>404</v>
      </c>
      <c r="E1237" s="15">
        <v>36551000</v>
      </c>
      <c r="F1237" s="15">
        <v>0</v>
      </c>
      <c r="G1237" s="15">
        <v>0</v>
      </c>
      <c r="H1237" s="15">
        <v>0</v>
      </c>
      <c r="I1237" s="15">
        <v>36551000</v>
      </c>
    </row>
    <row r="1238" spans="1:9" x14ac:dyDescent="0.25">
      <c r="A1238">
        <v>2019</v>
      </c>
      <c r="B1238" t="s">
        <v>50</v>
      </c>
      <c r="C1238" t="s">
        <v>281</v>
      </c>
      <c r="D1238" t="s">
        <v>733</v>
      </c>
      <c r="E1238" s="15">
        <v>757502000</v>
      </c>
      <c r="F1238" s="15">
        <v>130417000</v>
      </c>
      <c r="G1238" s="15">
        <v>0</v>
      </c>
      <c r="H1238" s="15">
        <v>0</v>
      </c>
      <c r="I1238" s="15">
        <v>887919000</v>
      </c>
    </row>
    <row r="1239" spans="1:9" x14ac:dyDescent="0.25">
      <c r="A1239">
        <v>2019</v>
      </c>
      <c r="B1239" t="s">
        <v>50</v>
      </c>
      <c r="C1239" t="s">
        <v>282</v>
      </c>
      <c r="D1239" t="s">
        <v>403</v>
      </c>
      <c r="E1239" s="15">
        <v>182815000</v>
      </c>
      <c r="F1239" s="15">
        <v>361259000</v>
      </c>
      <c r="G1239" s="15">
        <v>0</v>
      </c>
      <c r="H1239" s="15">
        <v>104011000</v>
      </c>
      <c r="I1239" s="15">
        <v>648085000</v>
      </c>
    </row>
    <row r="1240" spans="1:9" x14ac:dyDescent="0.25">
      <c r="A1240">
        <v>2019</v>
      </c>
      <c r="B1240" t="s">
        <v>50</v>
      </c>
      <c r="C1240" t="s">
        <v>282</v>
      </c>
      <c r="D1240" t="s">
        <v>734</v>
      </c>
      <c r="E1240" s="15">
        <v>795879000</v>
      </c>
      <c r="F1240" s="15">
        <v>318935000</v>
      </c>
      <c r="G1240" s="15">
        <v>0</v>
      </c>
      <c r="H1240" s="15">
        <v>67740000</v>
      </c>
      <c r="I1240" s="15">
        <v>1182554000</v>
      </c>
    </row>
    <row r="1241" spans="1:9" x14ac:dyDescent="0.25">
      <c r="A1241">
        <v>2019</v>
      </c>
      <c r="B1241" t="s">
        <v>50</v>
      </c>
      <c r="C1241" t="s">
        <v>735</v>
      </c>
      <c r="D1241" t="s">
        <v>403</v>
      </c>
      <c r="E1241" s="15" t="s">
        <v>423</v>
      </c>
      <c r="F1241" s="15" t="s">
        <v>423</v>
      </c>
      <c r="G1241" s="15" t="s">
        <v>423</v>
      </c>
      <c r="H1241" s="15" t="s">
        <v>423</v>
      </c>
      <c r="I1241" s="15" t="s">
        <v>423</v>
      </c>
    </row>
    <row r="1242" spans="1:9" x14ac:dyDescent="0.25">
      <c r="A1242">
        <v>2019</v>
      </c>
      <c r="B1242" t="s">
        <v>50</v>
      </c>
      <c r="C1242" t="s">
        <v>735</v>
      </c>
      <c r="D1242" t="s">
        <v>736</v>
      </c>
      <c r="E1242" s="15" t="s">
        <v>423</v>
      </c>
      <c r="F1242" s="15" t="s">
        <v>423</v>
      </c>
      <c r="G1242" s="15" t="s">
        <v>423</v>
      </c>
      <c r="H1242" s="15" t="s">
        <v>423</v>
      </c>
      <c r="I1242" s="15" t="s">
        <v>423</v>
      </c>
    </row>
    <row r="1243" spans="1:9" x14ac:dyDescent="0.25">
      <c r="A1243">
        <v>2019</v>
      </c>
      <c r="B1243" t="s">
        <v>50</v>
      </c>
      <c r="C1243" t="s">
        <v>284</v>
      </c>
      <c r="D1243" t="s">
        <v>403</v>
      </c>
      <c r="E1243" s="15">
        <v>62917000</v>
      </c>
      <c r="F1243" s="15">
        <v>4879000</v>
      </c>
      <c r="G1243" s="15">
        <v>0</v>
      </c>
      <c r="H1243" s="15">
        <v>0</v>
      </c>
      <c r="I1243" s="15">
        <v>67796000</v>
      </c>
    </row>
    <row r="1244" spans="1:9" x14ac:dyDescent="0.25">
      <c r="A1244">
        <v>2019</v>
      </c>
      <c r="B1244" t="s">
        <v>50</v>
      </c>
      <c r="C1244" t="s">
        <v>284</v>
      </c>
      <c r="D1244" t="s">
        <v>737</v>
      </c>
      <c r="E1244" s="15">
        <v>121685000</v>
      </c>
      <c r="F1244" s="15">
        <v>12830000</v>
      </c>
      <c r="G1244" s="15">
        <v>0</v>
      </c>
      <c r="H1244" s="15">
        <v>10000000</v>
      </c>
      <c r="I1244" s="15">
        <v>144515000</v>
      </c>
    </row>
    <row r="1245" spans="1:9" x14ac:dyDescent="0.25">
      <c r="A1245">
        <v>2019</v>
      </c>
      <c r="B1245" t="s">
        <v>50</v>
      </c>
      <c r="C1245" t="s">
        <v>285</v>
      </c>
      <c r="D1245" t="s">
        <v>403</v>
      </c>
      <c r="E1245" s="15">
        <v>103352000</v>
      </c>
      <c r="F1245" s="15">
        <v>87123000</v>
      </c>
      <c r="G1245" s="15">
        <v>0</v>
      </c>
      <c r="H1245" s="15">
        <v>29590000</v>
      </c>
      <c r="I1245" s="15">
        <v>220065000</v>
      </c>
    </row>
    <row r="1246" spans="1:9" x14ac:dyDescent="0.25">
      <c r="A1246">
        <v>2019</v>
      </c>
      <c r="B1246" t="s">
        <v>50</v>
      </c>
      <c r="C1246" t="s">
        <v>285</v>
      </c>
      <c r="D1246" t="s">
        <v>738</v>
      </c>
      <c r="E1246" s="15">
        <v>633619000</v>
      </c>
      <c r="F1246" s="15">
        <v>147486000</v>
      </c>
      <c r="G1246" s="15">
        <v>0</v>
      </c>
      <c r="H1246" s="15">
        <v>220000</v>
      </c>
      <c r="I1246" s="15">
        <v>781325000</v>
      </c>
    </row>
    <row r="1247" spans="1:9" x14ac:dyDescent="0.25">
      <c r="A1247">
        <v>2019</v>
      </c>
      <c r="B1247" t="s">
        <v>50</v>
      </c>
      <c r="C1247" t="s">
        <v>286</v>
      </c>
      <c r="D1247" t="s">
        <v>403</v>
      </c>
      <c r="E1247" s="15">
        <v>76837000</v>
      </c>
      <c r="F1247" s="15">
        <v>18205000</v>
      </c>
      <c r="G1247" s="15">
        <v>0</v>
      </c>
      <c r="H1247" s="15">
        <v>0</v>
      </c>
      <c r="I1247" s="15">
        <v>95042000</v>
      </c>
    </row>
    <row r="1248" spans="1:9" x14ac:dyDescent="0.25">
      <c r="A1248">
        <v>2019</v>
      </c>
      <c r="B1248" t="s">
        <v>50</v>
      </c>
      <c r="C1248" t="s">
        <v>286</v>
      </c>
      <c r="D1248" t="s">
        <v>739</v>
      </c>
      <c r="E1248" s="15">
        <v>645834000</v>
      </c>
      <c r="F1248" s="15">
        <v>125672000</v>
      </c>
      <c r="G1248" s="15">
        <v>0</v>
      </c>
      <c r="H1248" s="15">
        <v>54252000</v>
      </c>
      <c r="I1248" s="15">
        <v>825758000</v>
      </c>
    </row>
    <row r="1249" spans="1:9" x14ac:dyDescent="0.25">
      <c r="A1249">
        <v>2019</v>
      </c>
      <c r="B1249" t="s">
        <v>50</v>
      </c>
      <c r="C1249" t="s">
        <v>287</v>
      </c>
      <c r="D1249" t="s">
        <v>403</v>
      </c>
      <c r="E1249" s="15">
        <v>52870000</v>
      </c>
      <c r="F1249" s="15">
        <v>19359000</v>
      </c>
      <c r="G1249" s="15">
        <v>0</v>
      </c>
      <c r="H1249" s="15">
        <v>0</v>
      </c>
      <c r="I1249" s="15">
        <v>72229000</v>
      </c>
    </row>
    <row r="1250" spans="1:9" x14ac:dyDescent="0.25">
      <c r="A1250">
        <v>2019</v>
      </c>
      <c r="B1250" t="s">
        <v>50</v>
      </c>
      <c r="C1250" t="s">
        <v>287</v>
      </c>
      <c r="D1250" t="s">
        <v>740</v>
      </c>
      <c r="E1250" s="15">
        <v>29921000</v>
      </c>
      <c r="F1250" s="15">
        <v>30742000</v>
      </c>
      <c r="G1250" s="15">
        <v>0</v>
      </c>
      <c r="H1250" s="15">
        <v>0</v>
      </c>
      <c r="I1250" s="15">
        <v>60663000</v>
      </c>
    </row>
    <row r="1251" spans="1:9" x14ac:dyDescent="0.25">
      <c r="A1251">
        <v>2019</v>
      </c>
      <c r="B1251" t="s">
        <v>50</v>
      </c>
      <c r="C1251" t="s">
        <v>288</v>
      </c>
      <c r="D1251" t="s">
        <v>403</v>
      </c>
      <c r="E1251" s="15">
        <v>276699000</v>
      </c>
      <c r="F1251" s="15">
        <v>12274000</v>
      </c>
      <c r="G1251" s="15">
        <v>0</v>
      </c>
      <c r="H1251" s="15">
        <v>4980000</v>
      </c>
      <c r="I1251" s="15">
        <v>293953000</v>
      </c>
    </row>
    <row r="1252" spans="1:9" x14ac:dyDescent="0.25">
      <c r="A1252">
        <v>2019</v>
      </c>
      <c r="B1252" t="s">
        <v>50</v>
      </c>
      <c r="C1252" t="s">
        <v>288</v>
      </c>
      <c r="D1252" t="s">
        <v>741</v>
      </c>
      <c r="E1252" s="15">
        <v>3706533000</v>
      </c>
      <c r="F1252" s="15">
        <v>117640000</v>
      </c>
      <c r="G1252" s="15">
        <v>0</v>
      </c>
      <c r="H1252" s="15">
        <v>7769000</v>
      </c>
      <c r="I1252" s="15">
        <v>3831942000</v>
      </c>
    </row>
    <row r="1253" spans="1:9" x14ac:dyDescent="0.25">
      <c r="A1253">
        <v>2018</v>
      </c>
      <c r="B1253" t="s">
        <v>50</v>
      </c>
      <c r="C1253" t="s">
        <v>278</v>
      </c>
      <c r="D1253" t="s">
        <v>403</v>
      </c>
      <c r="E1253" s="15">
        <v>462095000</v>
      </c>
      <c r="F1253" s="15">
        <v>214936000</v>
      </c>
      <c r="G1253" s="15">
        <v>0</v>
      </c>
      <c r="H1253" s="15">
        <v>602655000</v>
      </c>
      <c r="I1253" s="15">
        <v>1279686000</v>
      </c>
    </row>
    <row r="1254" spans="1:9" x14ac:dyDescent="0.25">
      <c r="A1254">
        <v>2018</v>
      </c>
      <c r="B1254" t="s">
        <v>50</v>
      </c>
      <c r="C1254" t="s">
        <v>278</v>
      </c>
      <c r="D1254" t="s">
        <v>404</v>
      </c>
      <c r="E1254" s="15">
        <v>15881000</v>
      </c>
      <c r="F1254" s="15">
        <v>9985000</v>
      </c>
      <c r="G1254" s="15">
        <v>0</v>
      </c>
      <c r="H1254" s="15">
        <v>919000</v>
      </c>
      <c r="I1254" s="15">
        <v>26785000</v>
      </c>
    </row>
    <row r="1255" spans="1:9" x14ac:dyDescent="0.25">
      <c r="A1255">
        <v>2018</v>
      </c>
      <c r="B1255" t="s">
        <v>50</v>
      </c>
      <c r="C1255" t="s">
        <v>278</v>
      </c>
      <c r="D1255" t="s">
        <v>726</v>
      </c>
      <c r="E1255" s="15">
        <v>5087578000</v>
      </c>
      <c r="F1255" s="15">
        <v>460556000</v>
      </c>
      <c r="G1255" s="15">
        <v>0</v>
      </c>
      <c r="H1255" s="15">
        <v>63232000</v>
      </c>
      <c r="I1255" s="15">
        <v>5611366000</v>
      </c>
    </row>
    <row r="1256" spans="1:9" x14ac:dyDescent="0.25">
      <c r="A1256">
        <v>2018</v>
      </c>
      <c r="B1256" t="s">
        <v>50</v>
      </c>
      <c r="C1256" t="s">
        <v>278</v>
      </c>
      <c r="D1256" t="s">
        <v>727</v>
      </c>
      <c r="E1256" s="15">
        <v>27606000</v>
      </c>
      <c r="F1256" s="15">
        <v>13241000</v>
      </c>
      <c r="G1256" s="15">
        <v>0</v>
      </c>
      <c r="H1256" s="15">
        <v>0</v>
      </c>
      <c r="I1256" s="15">
        <v>40847000</v>
      </c>
    </row>
    <row r="1257" spans="1:9" x14ac:dyDescent="0.25">
      <c r="A1257">
        <v>2018</v>
      </c>
      <c r="B1257" t="s">
        <v>50</v>
      </c>
      <c r="C1257" t="s">
        <v>278</v>
      </c>
      <c r="D1257" t="s">
        <v>728</v>
      </c>
      <c r="E1257" s="15">
        <v>91299000</v>
      </c>
      <c r="F1257" s="15">
        <v>55850000</v>
      </c>
      <c r="G1257" s="15">
        <v>0</v>
      </c>
      <c r="H1257" s="15">
        <v>3248000</v>
      </c>
      <c r="I1257" s="15">
        <v>150397000</v>
      </c>
    </row>
    <row r="1258" spans="1:9" x14ac:dyDescent="0.25">
      <c r="A1258">
        <v>2018</v>
      </c>
      <c r="B1258" t="s">
        <v>50</v>
      </c>
      <c r="C1258" t="s">
        <v>279</v>
      </c>
      <c r="D1258" t="s">
        <v>403</v>
      </c>
      <c r="E1258" s="15">
        <v>570660000</v>
      </c>
      <c r="F1258" s="15">
        <v>74087000</v>
      </c>
      <c r="G1258" s="15">
        <v>0</v>
      </c>
      <c r="H1258" s="15">
        <v>0</v>
      </c>
      <c r="I1258" s="15">
        <v>644747000</v>
      </c>
    </row>
    <row r="1259" spans="1:9" x14ac:dyDescent="0.25">
      <c r="A1259">
        <v>2018</v>
      </c>
      <c r="B1259" t="s">
        <v>50</v>
      </c>
      <c r="C1259" t="s">
        <v>279</v>
      </c>
      <c r="D1259" t="s">
        <v>729</v>
      </c>
      <c r="E1259" s="15">
        <v>149844000</v>
      </c>
      <c r="F1259" s="15">
        <v>137273000</v>
      </c>
      <c r="G1259" s="15">
        <v>0</v>
      </c>
      <c r="H1259" s="15">
        <v>0</v>
      </c>
      <c r="I1259" s="15">
        <v>287117000</v>
      </c>
    </row>
    <row r="1260" spans="1:9" x14ac:dyDescent="0.25">
      <c r="A1260">
        <v>2018</v>
      </c>
      <c r="B1260" t="s">
        <v>50</v>
      </c>
      <c r="C1260" t="s">
        <v>279</v>
      </c>
      <c r="D1260" t="s">
        <v>730</v>
      </c>
      <c r="E1260" s="15">
        <v>35253000</v>
      </c>
      <c r="F1260" s="15">
        <v>1387215000</v>
      </c>
      <c r="G1260" s="15">
        <v>0</v>
      </c>
      <c r="H1260" s="15">
        <v>310053000</v>
      </c>
      <c r="I1260" s="15">
        <v>1732521000</v>
      </c>
    </row>
    <row r="1261" spans="1:9" x14ac:dyDescent="0.25">
      <c r="A1261">
        <v>2018</v>
      </c>
      <c r="B1261" t="s">
        <v>50</v>
      </c>
      <c r="C1261" t="s">
        <v>731</v>
      </c>
      <c r="D1261" t="s">
        <v>403</v>
      </c>
      <c r="E1261" s="15">
        <v>50408000</v>
      </c>
      <c r="F1261" s="15">
        <v>80684000</v>
      </c>
      <c r="G1261" s="15">
        <v>0</v>
      </c>
      <c r="H1261" s="15">
        <v>0</v>
      </c>
      <c r="I1261" s="15">
        <v>131092000</v>
      </c>
    </row>
    <row r="1262" spans="1:9" x14ac:dyDescent="0.25">
      <c r="A1262">
        <v>2018</v>
      </c>
      <c r="B1262" t="s">
        <v>50</v>
      </c>
      <c r="C1262" t="s">
        <v>731</v>
      </c>
      <c r="D1262" t="s">
        <v>732</v>
      </c>
      <c r="E1262" s="15">
        <v>534923000</v>
      </c>
      <c r="F1262" s="15">
        <v>245616000</v>
      </c>
      <c r="G1262" s="15">
        <v>0</v>
      </c>
      <c r="H1262" s="15">
        <v>33535000</v>
      </c>
      <c r="I1262" s="15">
        <v>814074000</v>
      </c>
    </row>
    <row r="1263" spans="1:9" x14ac:dyDescent="0.25">
      <c r="A1263">
        <v>2018</v>
      </c>
      <c r="B1263" t="s">
        <v>50</v>
      </c>
      <c r="C1263" t="s">
        <v>281</v>
      </c>
      <c r="D1263" t="s">
        <v>403</v>
      </c>
      <c r="E1263" s="15">
        <v>88631000</v>
      </c>
      <c r="F1263" s="15">
        <v>0</v>
      </c>
      <c r="G1263" s="15">
        <v>0</v>
      </c>
      <c r="H1263" s="15">
        <v>0</v>
      </c>
      <c r="I1263" s="15">
        <v>88631000</v>
      </c>
    </row>
    <row r="1264" spans="1:9" x14ac:dyDescent="0.25">
      <c r="A1264">
        <v>2018</v>
      </c>
      <c r="B1264" t="s">
        <v>50</v>
      </c>
      <c r="C1264" t="s">
        <v>281</v>
      </c>
      <c r="D1264" t="s">
        <v>404</v>
      </c>
      <c r="E1264" s="15">
        <v>33664000</v>
      </c>
      <c r="F1264" s="15">
        <v>0</v>
      </c>
      <c r="G1264" s="15">
        <v>0</v>
      </c>
      <c r="H1264" s="15">
        <v>0</v>
      </c>
      <c r="I1264" s="15">
        <v>33664000</v>
      </c>
    </row>
    <row r="1265" spans="1:9" x14ac:dyDescent="0.25">
      <c r="A1265">
        <v>2018</v>
      </c>
      <c r="B1265" t="s">
        <v>50</v>
      </c>
      <c r="C1265" t="s">
        <v>281</v>
      </c>
      <c r="D1265" t="s">
        <v>733</v>
      </c>
      <c r="E1265" s="15">
        <v>751897000</v>
      </c>
      <c r="F1265" s="15">
        <v>197602000</v>
      </c>
      <c r="G1265" s="15">
        <v>0</v>
      </c>
      <c r="H1265" s="15">
        <v>0</v>
      </c>
      <c r="I1265" s="15">
        <v>949499000</v>
      </c>
    </row>
    <row r="1266" spans="1:9" x14ac:dyDescent="0.25">
      <c r="A1266">
        <v>2018</v>
      </c>
      <c r="B1266" t="s">
        <v>50</v>
      </c>
      <c r="C1266" t="s">
        <v>282</v>
      </c>
      <c r="D1266" t="s">
        <v>403</v>
      </c>
      <c r="E1266" s="15">
        <v>163272000</v>
      </c>
      <c r="F1266" s="15">
        <v>202624000</v>
      </c>
      <c r="G1266" s="15">
        <v>0</v>
      </c>
      <c r="H1266" s="15">
        <v>0</v>
      </c>
      <c r="I1266" s="15">
        <v>365896000</v>
      </c>
    </row>
    <row r="1267" spans="1:9" x14ac:dyDescent="0.25">
      <c r="A1267">
        <v>2018</v>
      </c>
      <c r="B1267" t="s">
        <v>50</v>
      </c>
      <c r="C1267" t="s">
        <v>282</v>
      </c>
      <c r="D1267" t="s">
        <v>734</v>
      </c>
      <c r="E1267" s="15">
        <v>711770000</v>
      </c>
      <c r="F1267" s="15">
        <v>357599000</v>
      </c>
      <c r="G1267" s="15">
        <v>0</v>
      </c>
      <c r="H1267" s="15">
        <v>183750000</v>
      </c>
      <c r="I1267" s="15">
        <v>1253119000</v>
      </c>
    </row>
    <row r="1268" spans="1:9" x14ac:dyDescent="0.25">
      <c r="A1268">
        <v>2018</v>
      </c>
      <c r="B1268" t="s">
        <v>50</v>
      </c>
      <c r="C1268" t="s">
        <v>735</v>
      </c>
      <c r="D1268" t="s">
        <v>403</v>
      </c>
      <c r="E1268" s="15" t="s">
        <v>423</v>
      </c>
      <c r="F1268" s="15" t="s">
        <v>423</v>
      </c>
      <c r="G1268" s="15" t="s">
        <v>423</v>
      </c>
      <c r="H1268" s="15" t="s">
        <v>423</v>
      </c>
      <c r="I1268" s="15" t="s">
        <v>423</v>
      </c>
    </row>
    <row r="1269" spans="1:9" x14ac:dyDescent="0.25">
      <c r="A1269">
        <v>2018</v>
      </c>
      <c r="B1269" t="s">
        <v>50</v>
      </c>
      <c r="C1269" t="s">
        <v>735</v>
      </c>
      <c r="D1269" t="s">
        <v>736</v>
      </c>
      <c r="E1269" s="15" t="s">
        <v>423</v>
      </c>
      <c r="F1269" s="15" t="s">
        <v>423</v>
      </c>
      <c r="G1269" s="15" t="s">
        <v>423</v>
      </c>
      <c r="H1269" s="15" t="s">
        <v>423</v>
      </c>
      <c r="I1269" s="15" t="s">
        <v>423</v>
      </c>
    </row>
    <row r="1270" spans="1:9" x14ac:dyDescent="0.25">
      <c r="A1270">
        <v>2018</v>
      </c>
      <c r="B1270" t="s">
        <v>50</v>
      </c>
      <c r="C1270" t="s">
        <v>284</v>
      </c>
      <c r="D1270" t="s">
        <v>403</v>
      </c>
      <c r="E1270" s="15">
        <v>27930000</v>
      </c>
      <c r="F1270" s="15">
        <v>4818000</v>
      </c>
      <c r="G1270" s="15">
        <v>0</v>
      </c>
      <c r="H1270" s="15">
        <v>0</v>
      </c>
      <c r="I1270" s="15">
        <v>32748000</v>
      </c>
    </row>
    <row r="1271" spans="1:9" x14ac:dyDescent="0.25">
      <c r="A1271">
        <v>2018</v>
      </c>
      <c r="B1271" t="s">
        <v>50</v>
      </c>
      <c r="C1271" t="s">
        <v>284</v>
      </c>
      <c r="D1271" t="s">
        <v>737</v>
      </c>
      <c r="E1271" s="15">
        <v>81287000</v>
      </c>
      <c r="F1271" s="15">
        <v>11457000</v>
      </c>
      <c r="G1271" s="15">
        <v>0</v>
      </c>
      <c r="H1271" s="15">
        <v>0</v>
      </c>
      <c r="I1271" s="15">
        <v>92744000</v>
      </c>
    </row>
    <row r="1272" spans="1:9" x14ac:dyDescent="0.25">
      <c r="A1272">
        <v>2018</v>
      </c>
      <c r="B1272" t="s">
        <v>50</v>
      </c>
      <c r="C1272" t="s">
        <v>285</v>
      </c>
      <c r="D1272" t="s">
        <v>403</v>
      </c>
      <c r="E1272" s="15">
        <v>91294000</v>
      </c>
      <c r="F1272" s="15">
        <v>80695000</v>
      </c>
      <c r="G1272" s="15">
        <v>0</v>
      </c>
      <c r="H1272" s="15">
        <v>36839000</v>
      </c>
      <c r="I1272" s="15">
        <v>208828000</v>
      </c>
    </row>
    <row r="1273" spans="1:9" x14ac:dyDescent="0.25">
      <c r="A1273">
        <v>2018</v>
      </c>
      <c r="B1273" t="s">
        <v>50</v>
      </c>
      <c r="C1273" t="s">
        <v>285</v>
      </c>
      <c r="D1273" t="s">
        <v>738</v>
      </c>
      <c r="E1273" s="15">
        <v>536539000</v>
      </c>
      <c r="F1273" s="15">
        <v>170338000</v>
      </c>
      <c r="G1273" s="15">
        <v>0</v>
      </c>
      <c r="H1273" s="15">
        <v>23941000</v>
      </c>
      <c r="I1273" s="15">
        <v>730818000</v>
      </c>
    </row>
    <row r="1274" spans="1:9" x14ac:dyDescent="0.25">
      <c r="A1274">
        <v>2018</v>
      </c>
      <c r="B1274" t="s">
        <v>50</v>
      </c>
      <c r="C1274" t="s">
        <v>286</v>
      </c>
      <c r="D1274" t="s">
        <v>403</v>
      </c>
      <c r="E1274" s="15">
        <v>65685000</v>
      </c>
      <c r="F1274" s="15">
        <v>17863000</v>
      </c>
      <c r="G1274" s="15">
        <v>0</v>
      </c>
      <c r="H1274" s="15">
        <v>9006000</v>
      </c>
      <c r="I1274" s="15">
        <v>92554000</v>
      </c>
    </row>
    <row r="1275" spans="1:9" x14ac:dyDescent="0.25">
      <c r="A1275">
        <v>2018</v>
      </c>
      <c r="B1275" t="s">
        <v>50</v>
      </c>
      <c r="C1275" t="s">
        <v>286</v>
      </c>
      <c r="D1275" t="s">
        <v>739</v>
      </c>
      <c r="E1275" s="15">
        <v>592619000</v>
      </c>
      <c r="F1275" s="15">
        <v>114120000</v>
      </c>
      <c r="G1275" s="15">
        <v>0</v>
      </c>
      <c r="H1275" s="15">
        <v>77887000</v>
      </c>
      <c r="I1275" s="15">
        <v>784626000</v>
      </c>
    </row>
    <row r="1276" spans="1:9" x14ac:dyDescent="0.25">
      <c r="A1276">
        <v>2018</v>
      </c>
      <c r="B1276" t="s">
        <v>50</v>
      </c>
      <c r="C1276" t="s">
        <v>287</v>
      </c>
      <c r="D1276" t="s">
        <v>403</v>
      </c>
      <c r="E1276" s="15">
        <v>45306000</v>
      </c>
      <c r="F1276" s="15">
        <v>14790000</v>
      </c>
      <c r="G1276" s="15">
        <v>0</v>
      </c>
      <c r="H1276" s="15">
        <v>0</v>
      </c>
      <c r="I1276" s="15">
        <v>60096000</v>
      </c>
    </row>
    <row r="1277" spans="1:9" x14ac:dyDescent="0.25">
      <c r="A1277">
        <v>2018</v>
      </c>
      <c r="B1277" t="s">
        <v>50</v>
      </c>
      <c r="C1277" t="s">
        <v>287</v>
      </c>
      <c r="D1277" t="s">
        <v>740</v>
      </c>
      <c r="E1277" s="15">
        <v>25806000</v>
      </c>
      <c r="F1277" s="15">
        <v>34509000</v>
      </c>
      <c r="G1277" s="15">
        <v>0</v>
      </c>
      <c r="H1277" s="15">
        <v>0</v>
      </c>
      <c r="I1277" s="15">
        <v>60315000</v>
      </c>
    </row>
    <row r="1278" spans="1:9" x14ac:dyDescent="0.25">
      <c r="A1278">
        <v>2018</v>
      </c>
      <c r="B1278" t="s">
        <v>50</v>
      </c>
      <c r="C1278" t="s">
        <v>288</v>
      </c>
      <c r="D1278" t="s">
        <v>403</v>
      </c>
      <c r="E1278" s="15">
        <v>226009000</v>
      </c>
      <c r="F1278" s="15">
        <v>10721000</v>
      </c>
      <c r="G1278" s="15">
        <v>0</v>
      </c>
      <c r="H1278" s="15">
        <v>0</v>
      </c>
      <c r="I1278" s="15">
        <v>236730000</v>
      </c>
    </row>
    <row r="1279" spans="1:9" x14ac:dyDescent="0.25">
      <c r="A1279">
        <v>2018</v>
      </c>
      <c r="B1279" t="s">
        <v>50</v>
      </c>
      <c r="C1279" t="s">
        <v>288</v>
      </c>
      <c r="D1279" t="s">
        <v>741</v>
      </c>
      <c r="E1279" s="15">
        <v>2646585000</v>
      </c>
      <c r="F1279" s="15">
        <v>97738000</v>
      </c>
      <c r="G1279" s="15">
        <v>0</v>
      </c>
      <c r="H1279" s="15">
        <v>12000000</v>
      </c>
      <c r="I1279" s="15">
        <v>2756323000</v>
      </c>
    </row>
    <row r="1280" spans="1:9" x14ac:dyDescent="0.25">
      <c r="A1280">
        <v>2022</v>
      </c>
      <c r="B1280" t="s">
        <v>51</v>
      </c>
      <c r="C1280" t="s">
        <v>289</v>
      </c>
      <c r="D1280" t="s">
        <v>403</v>
      </c>
      <c r="E1280" s="15">
        <v>1168455000</v>
      </c>
      <c r="F1280" s="15">
        <v>225591000</v>
      </c>
      <c r="G1280" s="15">
        <v>0</v>
      </c>
      <c r="H1280" s="15">
        <v>16200000</v>
      </c>
      <c r="I1280" s="15">
        <v>1410246000</v>
      </c>
    </row>
    <row r="1281" spans="1:9" x14ac:dyDescent="0.25">
      <c r="A1281">
        <v>2022</v>
      </c>
      <c r="B1281" t="s">
        <v>51</v>
      </c>
      <c r="C1281" t="s">
        <v>289</v>
      </c>
      <c r="D1281" t="s">
        <v>404</v>
      </c>
      <c r="E1281" s="15">
        <v>22807000</v>
      </c>
      <c r="F1281" s="15">
        <v>90837000</v>
      </c>
      <c r="G1281" s="15">
        <v>0</v>
      </c>
      <c r="H1281" s="15">
        <v>143507000</v>
      </c>
      <c r="I1281" s="15">
        <v>257151000</v>
      </c>
    </row>
    <row r="1282" spans="1:9" x14ac:dyDescent="0.25">
      <c r="A1282">
        <v>2022</v>
      </c>
      <c r="B1282" t="s">
        <v>51</v>
      </c>
      <c r="C1282" t="s">
        <v>289</v>
      </c>
      <c r="D1282" t="s">
        <v>742</v>
      </c>
      <c r="E1282" s="15">
        <v>21671000</v>
      </c>
      <c r="F1282" s="15">
        <v>886285000</v>
      </c>
      <c r="G1282" s="15">
        <v>0</v>
      </c>
      <c r="H1282" s="15">
        <v>0</v>
      </c>
      <c r="I1282" s="15">
        <v>907956000</v>
      </c>
    </row>
    <row r="1283" spans="1:9" x14ac:dyDescent="0.25">
      <c r="A1283">
        <v>2022</v>
      </c>
      <c r="B1283" t="s">
        <v>51</v>
      </c>
      <c r="C1283" t="s">
        <v>289</v>
      </c>
      <c r="D1283" t="s">
        <v>743</v>
      </c>
      <c r="E1283" s="15">
        <v>480707000</v>
      </c>
      <c r="F1283" s="15">
        <v>228021000</v>
      </c>
      <c r="G1283" s="15">
        <v>0</v>
      </c>
      <c r="H1283" s="15">
        <v>0</v>
      </c>
      <c r="I1283" s="15">
        <v>708728000</v>
      </c>
    </row>
    <row r="1284" spans="1:9" x14ac:dyDescent="0.25">
      <c r="A1284">
        <v>2022</v>
      </c>
      <c r="B1284" t="s">
        <v>51</v>
      </c>
      <c r="C1284" t="s">
        <v>289</v>
      </c>
      <c r="D1284" t="s">
        <v>744</v>
      </c>
      <c r="E1284" s="15">
        <v>1192839000</v>
      </c>
      <c r="F1284" s="15">
        <v>28692127000</v>
      </c>
      <c r="G1284" s="15">
        <v>8000000</v>
      </c>
      <c r="H1284" s="15">
        <v>50000000</v>
      </c>
      <c r="I1284" s="15">
        <v>29942966000</v>
      </c>
    </row>
    <row r="1285" spans="1:9" x14ac:dyDescent="0.25">
      <c r="A1285">
        <v>2022</v>
      </c>
      <c r="B1285" t="s">
        <v>51</v>
      </c>
      <c r="C1285" t="s">
        <v>290</v>
      </c>
      <c r="D1285" t="s">
        <v>403</v>
      </c>
      <c r="E1285" s="15">
        <v>15198000</v>
      </c>
      <c r="F1285" s="15">
        <v>16617000</v>
      </c>
      <c r="G1285" s="15">
        <v>0</v>
      </c>
      <c r="H1285" s="15">
        <v>6990000</v>
      </c>
      <c r="I1285" s="15">
        <v>38805000</v>
      </c>
    </row>
    <row r="1286" spans="1:9" x14ac:dyDescent="0.25">
      <c r="A1286">
        <v>2022</v>
      </c>
      <c r="B1286" t="s">
        <v>51</v>
      </c>
      <c r="C1286" t="s">
        <v>290</v>
      </c>
      <c r="D1286" t="s">
        <v>745</v>
      </c>
      <c r="E1286" s="15">
        <v>20588000</v>
      </c>
      <c r="F1286" s="15">
        <v>2773000</v>
      </c>
      <c r="G1286" s="15">
        <v>0</v>
      </c>
      <c r="H1286" s="15">
        <v>0</v>
      </c>
      <c r="I1286" s="15">
        <v>23361000</v>
      </c>
    </row>
    <row r="1287" spans="1:9" x14ac:dyDescent="0.25">
      <c r="A1287">
        <v>2022</v>
      </c>
      <c r="B1287" t="s">
        <v>51</v>
      </c>
      <c r="C1287" t="s">
        <v>291</v>
      </c>
      <c r="D1287" t="s">
        <v>403</v>
      </c>
      <c r="E1287" s="15">
        <v>20851000</v>
      </c>
      <c r="F1287" s="15">
        <v>44211000</v>
      </c>
      <c r="G1287" s="15">
        <v>0</v>
      </c>
      <c r="H1287" s="15">
        <v>10879000</v>
      </c>
      <c r="I1287" s="15">
        <v>75941000</v>
      </c>
    </row>
    <row r="1288" spans="1:9" x14ac:dyDescent="0.25">
      <c r="A1288">
        <v>2022</v>
      </c>
      <c r="B1288" t="s">
        <v>51</v>
      </c>
      <c r="C1288" t="s">
        <v>291</v>
      </c>
      <c r="D1288" t="s">
        <v>404</v>
      </c>
      <c r="E1288" s="15">
        <v>17740000</v>
      </c>
      <c r="F1288" s="15">
        <v>5339000</v>
      </c>
      <c r="G1288" s="15">
        <v>0</v>
      </c>
      <c r="H1288" s="15">
        <v>0</v>
      </c>
      <c r="I1288" s="15">
        <v>23079000</v>
      </c>
    </row>
    <row r="1289" spans="1:9" x14ac:dyDescent="0.25">
      <c r="A1289">
        <v>2022</v>
      </c>
      <c r="B1289" t="s">
        <v>51</v>
      </c>
      <c r="C1289" t="s">
        <v>291</v>
      </c>
      <c r="D1289" t="s">
        <v>746</v>
      </c>
      <c r="E1289" s="15">
        <v>48904000</v>
      </c>
      <c r="F1289" s="15">
        <v>25264000</v>
      </c>
      <c r="G1289" s="15">
        <v>0</v>
      </c>
      <c r="H1289" s="15">
        <v>0</v>
      </c>
      <c r="I1289" s="15">
        <v>74168000</v>
      </c>
    </row>
    <row r="1290" spans="1:9" x14ac:dyDescent="0.25">
      <c r="A1290">
        <v>2022</v>
      </c>
      <c r="B1290" t="s">
        <v>51</v>
      </c>
      <c r="C1290" t="s">
        <v>291</v>
      </c>
      <c r="D1290" t="s">
        <v>747</v>
      </c>
      <c r="E1290" s="15">
        <v>84939000</v>
      </c>
      <c r="F1290" s="15">
        <v>18387000</v>
      </c>
      <c r="G1290" s="15">
        <v>0</v>
      </c>
      <c r="H1290" s="15">
        <v>0</v>
      </c>
      <c r="I1290" s="15">
        <v>103326000</v>
      </c>
    </row>
    <row r="1291" spans="1:9" x14ac:dyDescent="0.25">
      <c r="A1291">
        <v>2022</v>
      </c>
      <c r="B1291" t="s">
        <v>51</v>
      </c>
      <c r="C1291" t="s">
        <v>292</v>
      </c>
      <c r="D1291" t="s">
        <v>403</v>
      </c>
      <c r="E1291" s="15">
        <v>130918000</v>
      </c>
      <c r="F1291" s="15">
        <v>87718000</v>
      </c>
      <c r="G1291" s="15">
        <v>0</v>
      </c>
      <c r="H1291" s="15">
        <v>0</v>
      </c>
      <c r="I1291" s="15">
        <v>218636000</v>
      </c>
    </row>
    <row r="1292" spans="1:9" x14ac:dyDescent="0.25">
      <c r="A1292">
        <v>2022</v>
      </c>
      <c r="B1292" t="s">
        <v>51</v>
      </c>
      <c r="C1292" t="s">
        <v>292</v>
      </c>
      <c r="D1292" t="s">
        <v>748</v>
      </c>
      <c r="E1292" s="15">
        <v>970879000</v>
      </c>
      <c r="F1292" s="15">
        <v>114509000</v>
      </c>
      <c r="G1292" s="15">
        <v>0</v>
      </c>
      <c r="H1292" s="15">
        <v>1300000</v>
      </c>
      <c r="I1292" s="15">
        <v>1086688000</v>
      </c>
    </row>
    <row r="1293" spans="1:9" x14ac:dyDescent="0.25">
      <c r="A1293">
        <v>2022</v>
      </c>
      <c r="B1293" t="s">
        <v>51</v>
      </c>
      <c r="C1293" t="s">
        <v>293</v>
      </c>
      <c r="D1293" t="s">
        <v>403</v>
      </c>
      <c r="E1293" s="15">
        <v>24228000</v>
      </c>
      <c r="F1293" s="15">
        <v>27818000</v>
      </c>
      <c r="G1293" s="15">
        <v>0</v>
      </c>
      <c r="H1293" s="15">
        <v>3040000</v>
      </c>
      <c r="I1293" s="15">
        <v>55086000</v>
      </c>
    </row>
    <row r="1294" spans="1:9" x14ac:dyDescent="0.25">
      <c r="A1294">
        <v>2022</v>
      </c>
      <c r="B1294" t="s">
        <v>51</v>
      </c>
      <c r="C1294" t="s">
        <v>293</v>
      </c>
      <c r="D1294" t="s">
        <v>749</v>
      </c>
      <c r="E1294" s="15">
        <v>20238000</v>
      </c>
      <c r="F1294" s="15">
        <v>26617000</v>
      </c>
      <c r="G1294" s="15">
        <v>0</v>
      </c>
      <c r="H1294" s="15">
        <v>6660000</v>
      </c>
      <c r="I1294" s="15">
        <v>53515000</v>
      </c>
    </row>
    <row r="1295" spans="1:9" x14ac:dyDescent="0.25">
      <c r="A1295">
        <v>2022</v>
      </c>
      <c r="B1295" t="s">
        <v>51</v>
      </c>
      <c r="C1295" t="s">
        <v>293</v>
      </c>
      <c r="D1295" t="s">
        <v>750</v>
      </c>
      <c r="E1295" s="15">
        <v>10685000</v>
      </c>
      <c r="F1295" s="15">
        <v>12966000</v>
      </c>
      <c r="G1295" s="15">
        <v>0</v>
      </c>
      <c r="H1295" s="15">
        <v>2704000</v>
      </c>
      <c r="I1295" s="15">
        <v>26355000</v>
      </c>
    </row>
    <row r="1296" spans="1:9" x14ac:dyDescent="0.25">
      <c r="A1296">
        <v>2022</v>
      </c>
      <c r="B1296" t="s">
        <v>51</v>
      </c>
      <c r="C1296" t="s">
        <v>294</v>
      </c>
      <c r="D1296" t="s">
        <v>403</v>
      </c>
      <c r="E1296" s="15">
        <v>32367000</v>
      </c>
      <c r="F1296" s="15">
        <v>30644000</v>
      </c>
      <c r="G1296" s="15">
        <v>0</v>
      </c>
      <c r="H1296" s="15">
        <v>2700000</v>
      </c>
      <c r="I1296" s="15">
        <v>65711000</v>
      </c>
    </row>
    <row r="1297" spans="1:9" x14ac:dyDescent="0.25">
      <c r="A1297">
        <v>2022</v>
      </c>
      <c r="B1297" t="s">
        <v>51</v>
      </c>
      <c r="C1297" t="s">
        <v>294</v>
      </c>
      <c r="D1297" t="s">
        <v>404</v>
      </c>
      <c r="E1297" s="15" t="s">
        <v>423</v>
      </c>
      <c r="F1297" s="15" t="s">
        <v>423</v>
      </c>
      <c r="G1297" s="15" t="s">
        <v>423</v>
      </c>
      <c r="H1297" s="15" t="s">
        <v>423</v>
      </c>
      <c r="I1297" s="15" t="s">
        <v>423</v>
      </c>
    </row>
    <row r="1298" spans="1:9" x14ac:dyDescent="0.25">
      <c r="A1298">
        <v>2022</v>
      </c>
      <c r="B1298" t="s">
        <v>51</v>
      </c>
      <c r="C1298" t="s">
        <v>294</v>
      </c>
      <c r="D1298" t="s">
        <v>751</v>
      </c>
      <c r="E1298" s="15">
        <v>85409000</v>
      </c>
      <c r="F1298" s="15">
        <v>32782000</v>
      </c>
      <c r="G1298" s="15">
        <v>0</v>
      </c>
      <c r="H1298" s="15">
        <v>650000</v>
      </c>
      <c r="I1298" s="15">
        <v>118841000</v>
      </c>
    </row>
    <row r="1299" spans="1:9" x14ac:dyDescent="0.25">
      <c r="A1299">
        <v>2022</v>
      </c>
      <c r="B1299" t="s">
        <v>51</v>
      </c>
      <c r="C1299" t="s">
        <v>294</v>
      </c>
      <c r="D1299" t="s">
        <v>752</v>
      </c>
      <c r="E1299" s="15">
        <v>35498000</v>
      </c>
      <c r="F1299" s="15">
        <v>26560000</v>
      </c>
      <c r="G1299" s="15">
        <v>0</v>
      </c>
      <c r="H1299" s="15">
        <v>0</v>
      </c>
      <c r="I1299" s="15">
        <v>62058000</v>
      </c>
    </row>
    <row r="1300" spans="1:9" x14ac:dyDescent="0.25">
      <c r="A1300">
        <v>2022</v>
      </c>
      <c r="B1300" t="s">
        <v>51</v>
      </c>
      <c r="C1300" t="s">
        <v>295</v>
      </c>
      <c r="D1300" t="s">
        <v>403</v>
      </c>
      <c r="E1300" s="15">
        <v>83673000</v>
      </c>
      <c r="F1300" s="15">
        <v>613063000</v>
      </c>
      <c r="G1300" s="15">
        <v>1724000</v>
      </c>
      <c r="H1300" s="15">
        <v>26055000</v>
      </c>
      <c r="I1300" s="15">
        <v>724515000</v>
      </c>
    </row>
    <row r="1301" spans="1:9" x14ac:dyDescent="0.25">
      <c r="A1301">
        <v>2022</v>
      </c>
      <c r="B1301" t="s">
        <v>51</v>
      </c>
      <c r="C1301" t="s">
        <v>295</v>
      </c>
      <c r="D1301" t="s">
        <v>753</v>
      </c>
      <c r="E1301" s="15">
        <v>677758000</v>
      </c>
      <c r="F1301" s="15">
        <v>11612100000</v>
      </c>
      <c r="G1301" s="15">
        <v>0</v>
      </c>
      <c r="H1301" s="15">
        <v>0</v>
      </c>
      <c r="I1301" s="15">
        <v>12289858000</v>
      </c>
    </row>
    <row r="1302" spans="1:9" x14ac:dyDescent="0.25">
      <c r="A1302">
        <v>2022</v>
      </c>
      <c r="B1302" t="s">
        <v>51</v>
      </c>
      <c r="C1302" t="s">
        <v>296</v>
      </c>
      <c r="D1302" t="s">
        <v>403</v>
      </c>
      <c r="E1302" s="15">
        <v>80095000</v>
      </c>
      <c r="F1302" s="15">
        <v>138909000</v>
      </c>
      <c r="G1302" s="15">
        <v>0</v>
      </c>
      <c r="H1302" s="15">
        <v>96508000</v>
      </c>
      <c r="I1302" s="15">
        <v>315512000</v>
      </c>
    </row>
    <row r="1303" spans="1:9" x14ac:dyDescent="0.25">
      <c r="A1303">
        <v>2022</v>
      </c>
      <c r="B1303" t="s">
        <v>51</v>
      </c>
      <c r="C1303" t="s">
        <v>296</v>
      </c>
      <c r="D1303" t="s">
        <v>754</v>
      </c>
      <c r="E1303" s="15">
        <v>118417000</v>
      </c>
      <c r="F1303" s="15">
        <v>78951000</v>
      </c>
      <c r="G1303" s="15">
        <v>0</v>
      </c>
      <c r="H1303" s="15">
        <v>0</v>
      </c>
      <c r="I1303" s="15">
        <v>197368000</v>
      </c>
    </row>
    <row r="1304" spans="1:9" x14ac:dyDescent="0.25">
      <c r="A1304">
        <v>2022</v>
      </c>
      <c r="B1304" t="s">
        <v>51</v>
      </c>
      <c r="C1304" t="s">
        <v>296</v>
      </c>
      <c r="D1304" t="s">
        <v>755</v>
      </c>
      <c r="E1304" s="15">
        <v>129508000</v>
      </c>
      <c r="F1304" s="15">
        <v>29152000</v>
      </c>
      <c r="G1304" s="15">
        <v>0</v>
      </c>
      <c r="H1304" s="15">
        <v>0</v>
      </c>
      <c r="I1304" s="15">
        <v>158660000</v>
      </c>
    </row>
    <row r="1305" spans="1:9" x14ac:dyDescent="0.25">
      <c r="A1305">
        <v>2022</v>
      </c>
      <c r="B1305" t="s">
        <v>51</v>
      </c>
      <c r="C1305" t="s">
        <v>297</v>
      </c>
      <c r="D1305" t="s">
        <v>403</v>
      </c>
      <c r="E1305" s="15">
        <v>209586000</v>
      </c>
      <c r="F1305" s="15">
        <v>203142000</v>
      </c>
      <c r="G1305" s="15">
        <v>0</v>
      </c>
      <c r="H1305" s="15">
        <v>114198000</v>
      </c>
      <c r="I1305" s="15">
        <v>526926000</v>
      </c>
    </row>
    <row r="1306" spans="1:9" x14ac:dyDescent="0.25">
      <c r="A1306">
        <v>2022</v>
      </c>
      <c r="B1306" t="s">
        <v>51</v>
      </c>
      <c r="C1306" t="s">
        <v>297</v>
      </c>
      <c r="D1306" t="s">
        <v>756</v>
      </c>
      <c r="E1306" s="15">
        <v>424466000</v>
      </c>
      <c r="F1306" s="15">
        <v>479297000</v>
      </c>
      <c r="G1306" s="15">
        <v>0</v>
      </c>
      <c r="H1306" s="15">
        <v>0</v>
      </c>
      <c r="I1306" s="15">
        <v>903763000</v>
      </c>
    </row>
    <row r="1307" spans="1:9" x14ac:dyDescent="0.25">
      <c r="A1307">
        <v>2022</v>
      </c>
      <c r="B1307" t="s">
        <v>51</v>
      </c>
      <c r="C1307" t="s">
        <v>297</v>
      </c>
      <c r="D1307" t="s">
        <v>757</v>
      </c>
      <c r="E1307" s="15">
        <v>142471000</v>
      </c>
      <c r="F1307" s="15">
        <v>142127000</v>
      </c>
      <c r="G1307" s="15">
        <v>0</v>
      </c>
      <c r="H1307" s="15">
        <v>0</v>
      </c>
      <c r="I1307" s="15">
        <v>284598000</v>
      </c>
    </row>
    <row r="1308" spans="1:9" x14ac:dyDescent="0.25">
      <c r="A1308">
        <v>2022</v>
      </c>
      <c r="B1308" t="s">
        <v>51</v>
      </c>
      <c r="C1308" t="s">
        <v>297</v>
      </c>
      <c r="D1308" t="s">
        <v>758</v>
      </c>
      <c r="E1308" s="15">
        <v>28217000</v>
      </c>
      <c r="F1308" s="15">
        <v>61747000</v>
      </c>
      <c r="G1308" s="15">
        <v>0</v>
      </c>
      <c r="H1308" s="15">
        <v>17400000</v>
      </c>
      <c r="I1308" s="15">
        <v>107364000</v>
      </c>
    </row>
    <row r="1309" spans="1:9" x14ac:dyDescent="0.25">
      <c r="A1309">
        <v>2021</v>
      </c>
      <c r="B1309" t="s">
        <v>51</v>
      </c>
      <c r="C1309" t="s">
        <v>289</v>
      </c>
      <c r="D1309" t="s">
        <v>403</v>
      </c>
      <c r="E1309" s="15">
        <v>1140200000</v>
      </c>
      <c r="F1309" s="15">
        <v>225591000</v>
      </c>
      <c r="G1309" s="15">
        <v>0</v>
      </c>
      <c r="H1309" s="15">
        <v>0</v>
      </c>
      <c r="I1309" s="15">
        <v>1365791000</v>
      </c>
    </row>
    <row r="1310" spans="1:9" x14ac:dyDescent="0.25">
      <c r="A1310">
        <v>2021</v>
      </c>
      <c r="B1310" t="s">
        <v>51</v>
      </c>
      <c r="C1310" t="s">
        <v>289</v>
      </c>
      <c r="D1310" t="s">
        <v>404</v>
      </c>
      <c r="E1310" s="15">
        <v>27111000</v>
      </c>
      <c r="F1310" s="15">
        <v>6258000</v>
      </c>
      <c r="G1310" s="15">
        <v>0</v>
      </c>
      <c r="H1310" s="15">
        <v>0</v>
      </c>
      <c r="I1310" s="15">
        <v>33369000</v>
      </c>
    </row>
    <row r="1311" spans="1:9" x14ac:dyDescent="0.25">
      <c r="A1311">
        <v>2021</v>
      </c>
      <c r="B1311" t="s">
        <v>51</v>
      </c>
      <c r="C1311" t="s">
        <v>289</v>
      </c>
      <c r="D1311" t="s">
        <v>742</v>
      </c>
      <c r="E1311" s="15">
        <v>21265000</v>
      </c>
      <c r="F1311" s="15">
        <v>776846000</v>
      </c>
      <c r="G1311" s="15">
        <v>0</v>
      </c>
      <c r="H1311" s="15">
        <v>8000000</v>
      </c>
      <c r="I1311" s="15">
        <v>806111000</v>
      </c>
    </row>
    <row r="1312" spans="1:9" x14ac:dyDescent="0.25">
      <c r="A1312">
        <v>2021</v>
      </c>
      <c r="B1312" t="s">
        <v>51</v>
      </c>
      <c r="C1312" t="s">
        <v>289</v>
      </c>
      <c r="D1312" t="s">
        <v>743</v>
      </c>
      <c r="E1312" s="15">
        <v>453208000</v>
      </c>
      <c r="F1312" s="15">
        <v>228021000</v>
      </c>
      <c r="G1312" s="15">
        <v>0</v>
      </c>
      <c r="H1312" s="15">
        <v>0</v>
      </c>
      <c r="I1312" s="15">
        <v>681229000</v>
      </c>
    </row>
    <row r="1313" spans="1:9" x14ac:dyDescent="0.25">
      <c r="A1313">
        <v>2021</v>
      </c>
      <c r="B1313" t="s">
        <v>51</v>
      </c>
      <c r="C1313" t="s">
        <v>289</v>
      </c>
      <c r="D1313" t="s">
        <v>744</v>
      </c>
      <c r="E1313" s="15">
        <v>1224394000</v>
      </c>
      <c r="F1313" s="15">
        <v>20834000000</v>
      </c>
      <c r="G1313" s="15">
        <v>8000000</v>
      </c>
      <c r="H1313" s="15">
        <v>0</v>
      </c>
      <c r="I1313" s="15">
        <v>22066394000</v>
      </c>
    </row>
    <row r="1314" spans="1:9" x14ac:dyDescent="0.25">
      <c r="A1314">
        <v>2021</v>
      </c>
      <c r="B1314" t="s">
        <v>51</v>
      </c>
      <c r="C1314" t="s">
        <v>290</v>
      </c>
      <c r="D1314" t="s">
        <v>403</v>
      </c>
      <c r="E1314" s="15">
        <v>14690000</v>
      </c>
      <c r="F1314" s="15">
        <v>12107000</v>
      </c>
      <c r="G1314" s="15">
        <v>0</v>
      </c>
      <c r="H1314" s="15">
        <v>0</v>
      </c>
      <c r="I1314" s="15">
        <v>26797000</v>
      </c>
    </row>
    <row r="1315" spans="1:9" x14ac:dyDescent="0.25">
      <c r="A1315">
        <v>2021</v>
      </c>
      <c r="B1315" t="s">
        <v>51</v>
      </c>
      <c r="C1315" t="s">
        <v>290</v>
      </c>
      <c r="D1315" t="s">
        <v>745</v>
      </c>
      <c r="E1315" s="15">
        <v>19131000</v>
      </c>
      <c r="F1315" s="15">
        <v>2773000</v>
      </c>
      <c r="G1315" s="15">
        <v>0</v>
      </c>
      <c r="H1315" s="15">
        <v>0</v>
      </c>
      <c r="I1315" s="15">
        <v>21904000</v>
      </c>
    </row>
    <row r="1316" spans="1:9" x14ac:dyDescent="0.25">
      <c r="A1316">
        <v>2021</v>
      </c>
      <c r="B1316" t="s">
        <v>51</v>
      </c>
      <c r="C1316" t="s">
        <v>291</v>
      </c>
      <c r="D1316" t="s">
        <v>403</v>
      </c>
      <c r="E1316" s="15">
        <v>15537000</v>
      </c>
      <c r="F1316" s="15">
        <v>44211000</v>
      </c>
      <c r="G1316" s="15">
        <v>0</v>
      </c>
      <c r="H1316" s="15">
        <v>10832000</v>
      </c>
      <c r="I1316" s="15">
        <v>70580000</v>
      </c>
    </row>
    <row r="1317" spans="1:9" x14ac:dyDescent="0.25">
      <c r="A1317">
        <v>2021</v>
      </c>
      <c r="B1317" t="s">
        <v>51</v>
      </c>
      <c r="C1317" t="s">
        <v>291</v>
      </c>
      <c r="D1317" t="s">
        <v>404</v>
      </c>
      <c r="E1317" s="15">
        <v>13804000</v>
      </c>
      <c r="F1317" s="15">
        <v>5339000</v>
      </c>
      <c r="G1317" s="15">
        <v>0</v>
      </c>
      <c r="H1317" s="15">
        <v>0</v>
      </c>
      <c r="I1317" s="15">
        <v>19143000</v>
      </c>
    </row>
    <row r="1318" spans="1:9" x14ac:dyDescent="0.25">
      <c r="A1318">
        <v>2021</v>
      </c>
      <c r="B1318" t="s">
        <v>51</v>
      </c>
      <c r="C1318" t="s">
        <v>291</v>
      </c>
      <c r="D1318" t="s">
        <v>746</v>
      </c>
      <c r="E1318" s="15">
        <v>45300000</v>
      </c>
      <c r="F1318" s="15">
        <v>25264000</v>
      </c>
      <c r="G1318" s="15">
        <v>0</v>
      </c>
      <c r="H1318" s="15">
        <v>0</v>
      </c>
      <c r="I1318" s="15">
        <v>70564000</v>
      </c>
    </row>
    <row r="1319" spans="1:9" x14ac:dyDescent="0.25">
      <c r="A1319">
        <v>2021</v>
      </c>
      <c r="B1319" t="s">
        <v>51</v>
      </c>
      <c r="C1319" t="s">
        <v>291</v>
      </c>
      <c r="D1319" t="s">
        <v>747</v>
      </c>
      <c r="E1319" s="15">
        <v>84928000</v>
      </c>
      <c r="F1319" s="15">
        <v>18387000</v>
      </c>
      <c r="G1319" s="15">
        <v>0</v>
      </c>
      <c r="H1319" s="15">
        <v>0</v>
      </c>
      <c r="I1319" s="15">
        <v>103315000</v>
      </c>
    </row>
    <row r="1320" spans="1:9" x14ac:dyDescent="0.25">
      <c r="A1320">
        <v>2021</v>
      </c>
      <c r="B1320" t="s">
        <v>51</v>
      </c>
      <c r="C1320" t="s">
        <v>292</v>
      </c>
      <c r="D1320" t="s">
        <v>403</v>
      </c>
      <c r="E1320" s="15">
        <v>136579000</v>
      </c>
      <c r="F1320" s="15">
        <v>85982000</v>
      </c>
      <c r="G1320" s="15">
        <v>0</v>
      </c>
      <c r="H1320" s="15">
        <v>0</v>
      </c>
      <c r="I1320" s="15">
        <v>222561000</v>
      </c>
    </row>
    <row r="1321" spans="1:9" x14ac:dyDescent="0.25">
      <c r="A1321">
        <v>2021</v>
      </c>
      <c r="B1321" t="s">
        <v>51</v>
      </c>
      <c r="C1321" t="s">
        <v>292</v>
      </c>
      <c r="D1321" t="s">
        <v>748</v>
      </c>
      <c r="E1321" s="15">
        <v>981580000</v>
      </c>
      <c r="F1321" s="15">
        <v>112467000</v>
      </c>
      <c r="G1321" s="15">
        <v>0</v>
      </c>
      <c r="H1321" s="15">
        <v>0</v>
      </c>
      <c r="I1321" s="15">
        <v>1094047000</v>
      </c>
    </row>
    <row r="1322" spans="1:9" x14ac:dyDescent="0.25">
      <c r="A1322">
        <v>2021</v>
      </c>
      <c r="B1322" t="s">
        <v>51</v>
      </c>
      <c r="C1322" t="s">
        <v>293</v>
      </c>
      <c r="D1322" t="s">
        <v>403</v>
      </c>
      <c r="E1322" s="15">
        <v>21517000</v>
      </c>
      <c r="F1322" s="15">
        <v>25532000</v>
      </c>
      <c r="G1322" s="15">
        <v>0</v>
      </c>
      <c r="H1322" s="15">
        <v>4276000</v>
      </c>
      <c r="I1322" s="15">
        <v>51325000</v>
      </c>
    </row>
    <row r="1323" spans="1:9" x14ac:dyDescent="0.25">
      <c r="A1323">
        <v>2021</v>
      </c>
      <c r="B1323" t="s">
        <v>51</v>
      </c>
      <c r="C1323" t="s">
        <v>293</v>
      </c>
      <c r="D1323" t="s">
        <v>749</v>
      </c>
      <c r="E1323" s="15">
        <v>17677000</v>
      </c>
      <c r="F1323" s="15">
        <v>26617000</v>
      </c>
      <c r="G1323" s="15">
        <v>0</v>
      </c>
      <c r="H1323" s="15">
        <v>12520000</v>
      </c>
      <c r="I1323" s="15">
        <v>56814000</v>
      </c>
    </row>
    <row r="1324" spans="1:9" x14ac:dyDescent="0.25">
      <c r="A1324">
        <v>2021</v>
      </c>
      <c r="B1324" t="s">
        <v>51</v>
      </c>
      <c r="C1324" t="s">
        <v>293</v>
      </c>
      <c r="D1324" t="s">
        <v>750</v>
      </c>
      <c r="E1324" s="15">
        <v>10289000</v>
      </c>
      <c r="F1324" s="15">
        <v>12966000</v>
      </c>
      <c r="G1324" s="15">
        <v>0</v>
      </c>
      <c r="H1324" s="15">
        <v>700000</v>
      </c>
      <c r="I1324" s="15">
        <v>23955000</v>
      </c>
    </row>
    <row r="1325" spans="1:9" x14ac:dyDescent="0.25">
      <c r="A1325">
        <v>2021</v>
      </c>
      <c r="B1325" t="s">
        <v>51</v>
      </c>
      <c r="C1325" t="s">
        <v>294</v>
      </c>
      <c r="D1325" t="s">
        <v>403</v>
      </c>
      <c r="E1325" s="15">
        <v>31082000</v>
      </c>
      <c r="F1325" s="15">
        <v>30644000</v>
      </c>
      <c r="G1325" s="15">
        <v>0</v>
      </c>
      <c r="H1325" s="15">
        <v>0</v>
      </c>
      <c r="I1325" s="15">
        <v>61726000</v>
      </c>
    </row>
    <row r="1326" spans="1:9" x14ac:dyDescent="0.25">
      <c r="A1326">
        <v>2021</v>
      </c>
      <c r="B1326" t="s">
        <v>51</v>
      </c>
      <c r="C1326" t="s">
        <v>294</v>
      </c>
      <c r="D1326" t="s">
        <v>404</v>
      </c>
      <c r="E1326" s="15" t="s">
        <v>423</v>
      </c>
      <c r="F1326" s="15" t="s">
        <v>423</v>
      </c>
      <c r="G1326" s="15" t="s">
        <v>423</v>
      </c>
      <c r="H1326" s="15" t="s">
        <v>423</v>
      </c>
      <c r="I1326" s="15" t="s">
        <v>423</v>
      </c>
    </row>
    <row r="1327" spans="1:9" x14ac:dyDescent="0.25">
      <c r="A1327">
        <v>2021</v>
      </c>
      <c r="B1327" t="s">
        <v>51</v>
      </c>
      <c r="C1327" t="s">
        <v>294</v>
      </c>
      <c r="D1327" t="s">
        <v>751</v>
      </c>
      <c r="E1327" s="15">
        <v>78964000</v>
      </c>
      <c r="F1327" s="15">
        <v>42132000</v>
      </c>
      <c r="G1327" s="15">
        <v>0</v>
      </c>
      <c r="H1327" s="15">
        <v>3864000</v>
      </c>
      <c r="I1327" s="15">
        <v>124960000</v>
      </c>
    </row>
    <row r="1328" spans="1:9" x14ac:dyDescent="0.25">
      <c r="A1328">
        <v>2021</v>
      </c>
      <c r="B1328" t="s">
        <v>51</v>
      </c>
      <c r="C1328" t="s">
        <v>294</v>
      </c>
      <c r="D1328" t="s">
        <v>752</v>
      </c>
      <c r="E1328" s="15">
        <v>34775000</v>
      </c>
      <c r="F1328" s="15">
        <v>26560000</v>
      </c>
      <c r="G1328" s="15">
        <v>0</v>
      </c>
      <c r="H1328" s="15">
        <v>0</v>
      </c>
      <c r="I1328" s="15">
        <v>61335000</v>
      </c>
    </row>
    <row r="1329" spans="1:9" x14ac:dyDescent="0.25">
      <c r="A1329">
        <v>2021</v>
      </c>
      <c r="B1329" t="s">
        <v>51</v>
      </c>
      <c r="C1329" t="s">
        <v>295</v>
      </c>
      <c r="D1329" t="s">
        <v>403</v>
      </c>
      <c r="E1329" s="15">
        <v>70795000</v>
      </c>
      <c r="F1329" s="15">
        <v>475496000</v>
      </c>
      <c r="G1329" s="15">
        <v>1724000</v>
      </c>
      <c r="H1329" s="15">
        <v>7500000</v>
      </c>
      <c r="I1329" s="15">
        <v>555515000</v>
      </c>
    </row>
    <row r="1330" spans="1:9" x14ac:dyDescent="0.25">
      <c r="A1330">
        <v>2021</v>
      </c>
      <c r="B1330" t="s">
        <v>51</v>
      </c>
      <c r="C1330" t="s">
        <v>295</v>
      </c>
      <c r="D1330" t="s">
        <v>753</v>
      </c>
      <c r="E1330" s="15">
        <v>698300000</v>
      </c>
      <c r="F1330" s="15">
        <v>6345267000</v>
      </c>
      <c r="G1330" s="15">
        <v>0</v>
      </c>
      <c r="H1330" s="15">
        <v>0</v>
      </c>
      <c r="I1330" s="15">
        <v>7043567000</v>
      </c>
    </row>
    <row r="1331" spans="1:9" x14ac:dyDescent="0.25">
      <c r="A1331">
        <v>2021</v>
      </c>
      <c r="B1331" t="s">
        <v>51</v>
      </c>
      <c r="C1331" t="s">
        <v>296</v>
      </c>
      <c r="D1331" t="s">
        <v>403</v>
      </c>
      <c r="E1331" s="15">
        <v>80332000</v>
      </c>
      <c r="F1331" s="15">
        <v>92129000</v>
      </c>
      <c r="G1331" s="15">
        <v>0</v>
      </c>
      <c r="H1331" s="15">
        <v>0</v>
      </c>
      <c r="I1331" s="15">
        <v>172461000</v>
      </c>
    </row>
    <row r="1332" spans="1:9" x14ac:dyDescent="0.25">
      <c r="A1332">
        <v>2021</v>
      </c>
      <c r="B1332" t="s">
        <v>51</v>
      </c>
      <c r="C1332" t="s">
        <v>296</v>
      </c>
      <c r="D1332" t="s">
        <v>754</v>
      </c>
      <c r="E1332" s="15">
        <v>108366000</v>
      </c>
      <c r="F1332" s="15">
        <v>78951000</v>
      </c>
      <c r="G1332" s="15">
        <v>0</v>
      </c>
      <c r="H1332" s="15">
        <v>0</v>
      </c>
      <c r="I1332" s="15">
        <v>187317000</v>
      </c>
    </row>
    <row r="1333" spans="1:9" x14ac:dyDescent="0.25">
      <c r="A1333">
        <v>2021</v>
      </c>
      <c r="B1333" t="s">
        <v>51</v>
      </c>
      <c r="C1333" t="s">
        <v>296</v>
      </c>
      <c r="D1333" t="s">
        <v>755</v>
      </c>
      <c r="E1333" s="15">
        <v>118831000</v>
      </c>
      <c r="F1333" s="15">
        <v>29152000</v>
      </c>
      <c r="G1333" s="15">
        <v>0</v>
      </c>
      <c r="H1333" s="15">
        <v>0</v>
      </c>
      <c r="I1333" s="15">
        <v>147983000</v>
      </c>
    </row>
    <row r="1334" spans="1:9" x14ac:dyDescent="0.25">
      <c r="A1334">
        <v>2021</v>
      </c>
      <c r="B1334" t="s">
        <v>51</v>
      </c>
      <c r="C1334" t="s">
        <v>297</v>
      </c>
      <c r="D1334" t="s">
        <v>403</v>
      </c>
      <c r="E1334" s="15">
        <v>199479000</v>
      </c>
      <c r="F1334" s="15">
        <v>193145000</v>
      </c>
      <c r="G1334" s="15">
        <v>0</v>
      </c>
      <c r="H1334" s="15">
        <v>0</v>
      </c>
      <c r="I1334" s="15">
        <v>392624000</v>
      </c>
    </row>
    <row r="1335" spans="1:9" x14ac:dyDescent="0.25">
      <c r="A1335">
        <v>2021</v>
      </c>
      <c r="B1335" t="s">
        <v>51</v>
      </c>
      <c r="C1335" t="s">
        <v>297</v>
      </c>
      <c r="D1335" t="s">
        <v>756</v>
      </c>
      <c r="E1335" s="15">
        <v>408523000</v>
      </c>
      <c r="F1335" s="15">
        <v>401497000</v>
      </c>
      <c r="G1335" s="15">
        <v>0</v>
      </c>
      <c r="H1335" s="15">
        <v>0</v>
      </c>
      <c r="I1335" s="15">
        <v>810020000</v>
      </c>
    </row>
    <row r="1336" spans="1:9" x14ac:dyDescent="0.25">
      <c r="A1336">
        <v>2021</v>
      </c>
      <c r="B1336" t="s">
        <v>51</v>
      </c>
      <c r="C1336" t="s">
        <v>297</v>
      </c>
      <c r="D1336" t="s">
        <v>757</v>
      </c>
      <c r="E1336" s="15">
        <v>135251000</v>
      </c>
      <c r="F1336" s="15">
        <v>86186000</v>
      </c>
      <c r="G1336" s="15">
        <v>0</v>
      </c>
      <c r="H1336" s="15">
        <v>0</v>
      </c>
      <c r="I1336" s="15">
        <v>221437000</v>
      </c>
    </row>
    <row r="1337" spans="1:9" x14ac:dyDescent="0.25">
      <c r="A1337">
        <v>2021</v>
      </c>
      <c r="B1337" t="s">
        <v>51</v>
      </c>
      <c r="C1337" t="s">
        <v>297</v>
      </c>
      <c r="D1337" t="s">
        <v>758</v>
      </c>
      <c r="E1337" s="15">
        <v>21714000</v>
      </c>
      <c r="F1337" s="15">
        <v>52447000</v>
      </c>
      <c r="G1337" s="15">
        <v>0</v>
      </c>
      <c r="H1337" s="15">
        <v>39980000</v>
      </c>
      <c r="I1337" s="15">
        <v>114141000</v>
      </c>
    </row>
    <row r="1338" spans="1:9" x14ac:dyDescent="0.25">
      <c r="A1338">
        <v>2020</v>
      </c>
      <c r="B1338" t="s">
        <v>51</v>
      </c>
      <c r="C1338" t="s">
        <v>289</v>
      </c>
      <c r="D1338" t="s">
        <v>403</v>
      </c>
      <c r="E1338" s="15">
        <v>817601000</v>
      </c>
      <c r="F1338" s="15">
        <v>194113000</v>
      </c>
      <c r="G1338" s="15">
        <v>0</v>
      </c>
      <c r="H1338" s="15">
        <v>103535000</v>
      </c>
      <c r="I1338" s="15">
        <v>1115249000</v>
      </c>
    </row>
    <row r="1339" spans="1:9" x14ac:dyDescent="0.25">
      <c r="A1339">
        <v>2020</v>
      </c>
      <c r="B1339" t="s">
        <v>51</v>
      </c>
      <c r="C1339" t="s">
        <v>289</v>
      </c>
      <c r="D1339" t="s">
        <v>404</v>
      </c>
      <c r="E1339" s="15">
        <v>22246000</v>
      </c>
      <c r="F1339" s="15">
        <v>24572000</v>
      </c>
      <c r="G1339" s="15">
        <v>0</v>
      </c>
      <c r="H1339" s="15">
        <v>11759000</v>
      </c>
      <c r="I1339" s="15">
        <v>58577000</v>
      </c>
    </row>
    <row r="1340" spans="1:9" x14ac:dyDescent="0.25">
      <c r="A1340">
        <v>2020</v>
      </c>
      <c r="B1340" t="s">
        <v>51</v>
      </c>
      <c r="C1340" t="s">
        <v>289</v>
      </c>
      <c r="D1340" t="s">
        <v>742</v>
      </c>
      <c r="E1340" s="15">
        <v>20118000</v>
      </c>
      <c r="F1340" s="15">
        <v>690874000</v>
      </c>
      <c r="G1340" s="15">
        <v>0</v>
      </c>
      <c r="H1340" s="15">
        <v>15000000</v>
      </c>
      <c r="I1340" s="15">
        <v>725992000</v>
      </c>
    </row>
    <row r="1341" spans="1:9" x14ac:dyDescent="0.25">
      <c r="A1341">
        <v>2020</v>
      </c>
      <c r="B1341" t="s">
        <v>51</v>
      </c>
      <c r="C1341" t="s">
        <v>289</v>
      </c>
      <c r="D1341" t="s">
        <v>743</v>
      </c>
      <c r="E1341" s="15">
        <v>365683000</v>
      </c>
      <c r="F1341" s="15">
        <v>249937000</v>
      </c>
      <c r="G1341" s="15">
        <v>0</v>
      </c>
      <c r="H1341" s="15">
        <v>0</v>
      </c>
      <c r="I1341" s="15">
        <v>615620000</v>
      </c>
    </row>
    <row r="1342" spans="1:9" x14ac:dyDescent="0.25">
      <c r="A1342">
        <v>2020</v>
      </c>
      <c r="B1342" t="s">
        <v>51</v>
      </c>
      <c r="C1342" t="s">
        <v>289</v>
      </c>
      <c r="D1342" t="s">
        <v>744</v>
      </c>
      <c r="E1342" s="15">
        <v>1226125000</v>
      </c>
      <c r="F1342" s="15">
        <v>8296648000</v>
      </c>
      <c r="G1342" s="15">
        <v>8000000</v>
      </c>
      <c r="H1342" s="15">
        <v>11085000</v>
      </c>
      <c r="I1342" s="15">
        <v>9541858000</v>
      </c>
    </row>
    <row r="1343" spans="1:9" x14ac:dyDescent="0.25">
      <c r="A1343">
        <v>2020</v>
      </c>
      <c r="B1343" t="s">
        <v>51</v>
      </c>
      <c r="C1343" t="s">
        <v>290</v>
      </c>
      <c r="D1343" t="s">
        <v>403</v>
      </c>
      <c r="E1343" s="15">
        <v>13109000</v>
      </c>
      <c r="F1343" s="15">
        <v>12035000</v>
      </c>
      <c r="G1343" s="15">
        <v>0</v>
      </c>
      <c r="H1343" s="15">
        <v>3880000</v>
      </c>
      <c r="I1343" s="15">
        <v>29024000</v>
      </c>
    </row>
    <row r="1344" spans="1:9" x14ac:dyDescent="0.25">
      <c r="A1344">
        <v>2020</v>
      </c>
      <c r="B1344" t="s">
        <v>51</v>
      </c>
      <c r="C1344" t="s">
        <v>290</v>
      </c>
      <c r="D1344" t="s">
        <v>745</v>
      </c>
      <c r="E1344" s="15">
        <v>15929000</v>
      </c>
      <c r="F1344" s="15">
        <v>2924000</v>
      </c>
      <c r="G1344" s="15">
        <v>0</v>
      </c>
      <c r="H1344" s="15">
        <v>0</v>
      </c>
      <c r="I1344" s="15">
        <v>18853000</v>
      </c>
    </row>
    <row r="1345" spans="1:9" x14ac:dyDescent="0.25">
      <c r="A1345">
        <v>2020</v>
      </c>
      <c r="B1345" t="s">
        <v>51</v>
      </c>
      <c r="C1345" t="s">
        <v>291</v>
      </c>
      <c r="D1345" t="s">
        <v>403</v>
      </c>
      <c r="E1345" s="15">
        <v>15867000</v>
      </c>
      <c r="F1345" s="15">
        <v>22888000</v>
      </c>
      <c r="G1345" s="15">
        <v>0</v>
      </c>
      <c r="H1345" s="15">
        <v>12670000</v>
      </c>
      <c r="I1345" s="15">
        <v>51425000</v>
      </c>
    </row>
    <row r="1346" spans="1:9" x14ac:dyDescent="0.25">
      <c r="A1346">
        <v>2020</v>
      </c>
      <c r="B1346" t="s">
        <v>51</v>
      </c>
      <c r="C1346" t="s">
        <v>291</v>
      </c>
      <c r="D1346" t="s">
        <v>404</v>
      </c>
      <c r="E1346" s="15">
        <v>13367000</v>
      </c>
      <c r="F1346" s="15">
        <v>5245000</v>
      </c>
      <c r="G1346" s="15">
        <v>0</v>
      </c>
      <c r="H1346" s="15">
        <v>0</v>
      </c>
      <c r="I1346" s="15">
        <v>18612000</v>
      </c>
    </row>
    <row r="1347" spans="1:9" x14ac:dyDescent="0.25">
      <c r="A1347">
        <v>2020</v>
      </c>
      <c r="B1347" t="s">
        <v>51</v>
      </c>
      <c r="C1347" t="s">
        <v>291</v>
      </c>
      <c r="D1347" t="s">
        <v>746</v>
      </c>
      <c r="E1347" s="15">
        <v>41710000</v>
      </c>
      <c r="F1347" s="15">
        <v>27161000</v>
      </c>
      <c r="G1347" s="15">
        <v>0</v>
      </c>
      <c r="H1347" s="15">
        <v>528000</v>
      </c>
      <c r="I1347" s="15">
        <v>69399000</v>
      </c>
    </row>
    <row r="1348" spans="1:9" x14ac:dyDescent="0.25">
      <c r="A1348">
        <v>2020</v>
      </c>
      <c r="B1348" t="s">
        <v>51</v>
      </c>
      <c r="C1348" t="s">
        <v>291</v>
      </c>
      <c r="D1348" t="s">
        <v>747</v>
      </c>
      <c r="E1348" s="15">
        <v>82934000</v>
      </c>
      <c r="F1348" s="15">
        <v>19549000</v>
      </c>
      <c r="G1348" s="15">
        <v>0</v>
      </c>
      <c r="H1348" s="15">
        <v>0</v>
      </c>
      <c r="I1348" s="15">
        <v>102483000</v>
      </c>
    </row>
    <row r="1349" spans="1:9" x14ac:dyDescent="0.25">
      <c r="A1349">
        <v>2020</v>
      </c>
      <c r="B1349" t="s">
        <v>51</v>
      </c>
      <c r="C1349" t="s">
        <v>292</v>
      </c>
      <c r="D1349" t="s">
        <v>403</v>
      </c>
      <c r="E1349" s="15">
        <v>101576000</v>
      </c>
      <c r="F1349" s="15">
        <v>83620000</v>
      </c>
      <c r="G1349" s="15">
        <v>0</v>
      </c>
      <c r="H1349" s="15">
        <v>9355000</v>
      </c>
      <c r="I1349" s="15">
        <v>194551000</v>
      </c>
    </row>
    <row r="1350" spans="1:9" x14ac:dyDescent="0.25">
      <c r="A1350">
        <v>2020</v>
      </c>
      <c r="B1350" t="s">
        <v>51</v>
      </c>
      <c r="C1350" t="s">
        <v>292</v>
      </c>
      <c r="D1350" t="s">
        <v>748</v>
      </c>
      <c r="E1350" s="15">
        <v>930165000</v>
      </c>
      <c r="F1350" s="15">
        <v>117617000</v>
      </c>
      <c r="G1350" s="15">
        <v>0</v>
      </c>
      <c r="H1350" s="15">
        <v>300000</v>
      </c>
      <c r="I1350" s="15">
        <v>1048082000</v>
      </c>
    </row>
    <row r="1351" spans="1:9" x14ac:dyDescent="0.25">
      <c r="A1351">
        <v>2020</v>
      </c>
      <c r="B1351" t="s">
        <v>51</v>
      </c>
      <c r="C1351" t="s">
        <v>293</v>
      </c>
      <c r="D1351" t="s">
        <v>403</v>
      </c>
      <c r="E1351" s="15">
        <v>17261000</v>
      </c>
      <c r="F1351" s="15">
        <v>20257000</v>
      </c>
      <c r="G1351" s="15">
        <v>0</v>
      </c>
      <c r="H1351" s="15">
        <v>8945000</v>
      </c>
      <c r="I1351" s="15">
        <v>46463000</v>
      </c>
    </row>
    <row r="1352" spans="1:9" x14ac:dyDescent="0.25">
      <c r="A1352">
        <v>2020</v>
      </c>
      <c r="B1352" t="s">
        <v>51</v>
      </c>
      <c r="C1352" t="s">
        <v>293</v>
      </c>
      <c r="D1352" t="s">
        <v>749</v>
      </c>
      <c r="E1352" s="15">
        <v>19450000</v>
      </c>
      <c r="F1352" s="15">
        <v>22168000</v>
      </c>
      <c r="G1352" s="15">
        <v>0</v>
      </c>
      <c r="H1352" s="15">
        <v>5500000</v>
      </c>
      <c r="I1352" s="15">
        <v>47118000</v>
      </c>
    </row>
    <row r="1353" spans="1:9" x14ac:dyDescent="0.25">
      <c r="A1353">
        <v>2020</v>
      </c>
      <c r="B1353" t="s">
        <v>51</v>
      </c>
      <c r="C1353" t="s">
        <v>293</v>
      </c>
      <c r="D1353" t="s">
        <v>750</v>
      </c>
      <c r="E1353" s="15">
        <v>9598000</v>
      </c>
      <c r="F1353" s="15">
        <v>9264000</v>
      </c>
      <c r="G1353" s="15">
        <v>0</v>
      </c>
      <c r="H1353" s="15">
        <v>0</v>
      </c>
      <c r="I1353" s="15">
        <v>18862000</v>
      </c>
    </row>
    <row r="1354" spans="1:9" x14ac:dyDescent="0.25">
      <c r="A1354">
        <v>2020</v>
      </c>
      <c r="B1354" t="s">
        <v>51</v>
      </c>
      <c r="C1354" t="s">
        <v>294</v>
      </c>
      <c r="D1354" t="s">
        <v>403</v>
      </c>
      <c r="E1354" s="15">
        <v>31933000</v>
      </c>
      <c r="F1354" s="15">
        <v>30175000</v>
      </c>
      <c r="G1354" s="15">
        <v>0</v>
      </c>
      <c r="H1354" s="15">
        <v>1350000</v>
      </c>
      <c r="I1354" s="15">
        <v>63458000</v>
      </c>
    </row>
    <row r="1355" spans="1:9" x14ac:dyDescent="0.25">
      <c r="A1355">
        <v>2020</v>
      </c>
      <c r="B1355" t="s">
        <v>51</v>
      </c>
      <c r="C1355" t="s">
        <v>294</v>
      </c>
      <c r="D1355" t="s">
        <v>404</v>
      </c>
      <c r="E1355" s="15" t="s">
        <v>423</v>
      </c>
      <c r="F1355" s="15" t="s">
        <v>423</v>
      </c>
      <c r="G1355" s="15" t="s">
        <v>423</v>
      </c>
      <c r="H1355" s="15" t="s">
        <v>423</v>
      </c>
      <c r="I1355" s="15" t="s">
        <v>423</v>
      </c>
    </row>
    <row r="1356" spans="1:9" x14ac:dyDescent="0.25">
      <c r="A1356">
        <v>2020</v>
      </c>
      <c r="B1356" t="s">
        <v>51</v>
      </c>
      <c r="C1356" t="s">
        <v>294</v>
      </c>
      <c r="D1356" t="s">
        <v>751</v>
      </c>
      <c r="E1356" s="15">
        <v>70897000</v>
      </c>
      <c r="F1356" s="15">
        <v>26979000</v>
      </c>
      <c r="G1356" s="15">
        <v>0</v>
      </c>
      <c r="H1356" s="15">
        <v>0</v>
      </c>
      <c r="I1356" s="15">
        <v>97876000</v>
      </c>
    </row>
    <row r="1357" spans="1:9" x14ac:dyDescent="0.25">
      <c r="A1357">
        <v>2020</v>
      </c>
      <c r="B1357" t="s">
        <v>51</v>
      </c>
      <c r="C1357" t="s">
        <v>294</v>
      </c>
      <c r="D1357" t="s">
        <v>752</v>
      </c>
      <c r="E1357" s="15">
        <v>38844000</v>
      </c>
      <c r="F1357" s="15">
        <v>26090000</v>
      </c>
      <c r="G1357" s="15">
        <v>0</v>
      </c>
      <c r="H1357" s="15">
        <v>0</v>
      </c>
      <c r="I1357" s="15">
        <v>64934000</v>
      </c>
    </row>
    <row r="1358" spans="1:9" x14ac:dyDescent="0.25">
      <c r="A1358">
        <v>2020</v>
      </c>
      <c r="B1358" t="s">
        <v>51</v>
      </c>
      <c r="C1358" t="s">
        <v>295</v>
      </c>
      <c r="D1358" t="s">
        <v>403</v>
      </c>
      <c r="E1358" s="15">
        <v>69591000</v>
      </c>
      <c r="F1358" s="15">
        <v>545829000</v>
      </c>
      <c r="G1358" s="15">
        <v>1724000</v>
      </c>
      <c r="H1358" s="15">
        <v>86865000</v>
      </c>
      <c r="I1358" s="15">
        <v>704009000</v>
      </c>
    </row>
    <row r="1359" spans="1:9" x14ac:dyDescent="0.25">
      <c r="A1359">
        <v>2020</v>
      </c>
      <c r="B1359" t="s">
        <v>51</v>
      </c>
      <c r="C1359" t="s">
        <v>295</v>
      </c>
      <c r="D1359" t="s">
        <v>753</v>
      </c>
      <c r="E1359" s="15">
        <v>668033000</v>
      </c>
      <c r="F1359" s="15">
        <v>216536000</v>
      </c>
      <c r="G1359" s="15">
        <v>200000</v>
      </c>
      <c r="H1359" s="15">
        <v>0</v>
      </c>
      <c r="I1359" s="15">
        <v>884769000</v>
      </c>
    </row>
    <row r="1360" spans="1:9" x14ac:dyDescent="0.25">
      <c r="A1360">
        <v>2020</v>
      </c>
      <c r="B1360" t="s">
        <v>51</v>
      </c>
      <c r="C1360" t="s">
        <v>296</v>
      </c>
      <c r="D1360" t="s">
        <v>403</v>
      </c>
      <c r="E1360" s="15">
        <v>68453000</v>
      </c>
      <c r="F1360" s="15">
        <v>89179000</v>
      </c>
      <c r="G1360" s="15">
        <v>0</v>
      </c>
      <c r="H1360" s="15">
        <v>0</v>
      </c>
      <c r="I1360" s="15">
        <v>157632000</v>
      </c>
    </row>
    <row r="1361" spans="1:9" x14ac:dyDescent="0.25">
      <c r="A1361">
        <v>2020</v>
      </c>
      <c r="B1361" t="s">
        <v>51</v>
      </c>
      <c r="C1361" t="s">
        <v>296</v>
      </c>
      <c r="D1361" t="s">
        <v>754</v>
      </c>
      <c r="E1361" s="15">
        <v>100224000</v>
      </c>
      <c r="F1361" s="15">
        <v>80643000</v>
      </c>
      <c r="G1361" s="15">
        <v>0</v>
      </c>
      <c r="H1361" s="15">
        <v>37928000</v>
      </c>
      <c r="I1361" s="15">
        <v>218795000</v>
      </c>
    </row>
    <row r="1362" spans="1:9" x14ac:dyDescent="0.25">
      <c r="A1362">
        <v>2020</v>
      </c>
      <c r="B1362" t="s">
        <v>51</v>
      </c>
      <c r="C1362" t="s">
        <v>296</v>
      </c>
      <c r="D1362" t="s">
        <v>755</v>
      </c>
      <c r="E1362" s="15">
        <v>105144000</v>
      </c>
      <c r="F1362" s="15">
        <v>28480000</v>
      </c>
      <c r="G1362" s="15">
        <v>0</v>
      </c>
      <c r="H1362" s="15">
        <v>0</v>
      </c>
      <c r="I1362" s="15">
        <v>133624000</v>
      </c>
    </row>
    <row r="1363" spans="1:9" x14ac:dyDescent="0.25">
      <c r="A1363">
        <v>2020</v>
      </c>
      <c r="B1363" t="s">
        <v>51</v>
      </c>
      <c r="C1363" t="s">
        <v>297</v>
      </c>
      <c r="D1363" t="s">
        <v>403</v>
      </c>
      <c r="E1363" s="15">
        <v>155870000</v>
      </c>
      <c r="F1363" s="15">
        <v>226227000</v>
      </c>
      <c r="G1363" s="15">
        <v>0</v>
      </c>
      <c r="H1363" s="15">
        <v>82266000</v>
      </c>
      <c r="I1363" s="15">
        <v>464363000</v>
      </c>
    </row>
    <row r="1364" spans="1:9" x14ac:dyDescent="0.25">
      <c r="A1364">
        <v>2020</v>
      </c>
      <c r="B1364" t="s">
        <v>51</v>
      </c>
      <c r="C1364" t="s">
        <v>297</v>
      </c>
      <c r="D1364" t="s">
        <v>756</v>
      </c>
      <c r="E1364" s="15">
        <v>359832000</v>
      </c>
      <c r="F1364" s="15">
        <v>321121000</v>
      </c>
      <c r="G1364" s="15">
        <v>0</v>
      </c>
      <c r="H1364" s="15">
        <v>19407000</v>
      </c>
      <c r="I1364" s="15">
        <v>700360000</v>
      </c>
    </row>
    <row r="1365" spans="1:9" x14ac:dyDescent="0.25">
      <c r="A1365">
        <v>2020</v>
      </c>
      <c r="B1365" t="s">
        <v>51</v>
      </c>
      <c r="C1365" t="s">
        <v>297</v>
      </c>
      <c r="D1365" t="s">
        <v>757</v>
      </c>
      <c r="E1365" s="15">
        <v>115438000</v>
      </c>
      <c r="F1365" s="15">
        <v>88951000</v>
      </c>
      <c r="G1365" s="15">
        <v>0</v>
      </c>
      <c r="H1365" s="15">
        <v>0</v>
      </c>
      <c r="I1365" s="15">
        <v>204389000</v>
      </c>
    </row>
    <row r="1366" spans="1:9" x14ac:dyDescent="0.25">
      <c r="A1366">
        <v>2020</v>
      </c>
      <c r="B1366" t="s">
        <v>51</v>
      </c>
      <c r="C1366" t="s">
        <v>297</v>
      </c>
      <c r="D1366" t="s">
        <v>758</v>
      </c>
      <c r="E1366" s="15">
        <v>16648000</v>
      </c>
      <c r="F1366" s="15">
        <v>10234000</v>
      </c>
      <c r="G1366" s="15">
        <v>0</v>
      </c>
      <c r="H1366" s="15">
        <v>0</v>
      </c>
      <c r="I1366" s="15">
        <v>26882000</v>
      </c>
    </row>
    <row r="1367" spans="1:9" x14ac:dyDescent="0.25">
      <c r="A1367">
        <v>2019</v>
      </c>
      <c r="B1367" t="s">
        <v>51</v>
      </c>
      <c r="C1367" t="s">
        <v>289</v>
      </c>
      <c r="D1367" t="s">
        <v>403</v>
      </c>
      <c r="E1367" s="15">
        <v>823069000</v>
      </c>
      <c r="F1367" s="15">
        <v>194980000</v>
      </c>
      <c r="G1367" s="15">
        <v>0</v>
      </c>
      <c r="H1367" s="15">
        <v>7800000</v>
      </c>
      <c r="I1367" s="15">
        <v>1025849000</v>
      </c>
    </row>
    <row r="1368" spans="1:9" x14ac:dyDescent="0.25">
      <c r="A1368">
        <v>2019</v>
      </c>
      <c r="B1368" t="s">
        <v>51</v>
      </c>
      <c r="C1368" t="s">
        <v>289</v>
      </c>
      <c r="D1368" t="s">
        <v>404</v>
      </c>
      <c r="E1368" s="15">
        <v>23226000</v>
      </c>
      <c r="F1368" s="15">
        <v>27429000</v>
      </c>
      <c r="G1368" s="15">
        <v>0</v>
      </c>
      <c r="H1368" s="15">
        <v>88120000</v>
      </c>
      <c r="I1368" s="15">
        <v>138775000</v>
      </c>
    </row>
    <row r="1369" spans="1:9" x14ac:dyDescent="0.25">
      <c r="A1369">
        <v>2019</v>
      </c>
      <c r="B1369" t="s">
        <v>51</v>
      </c>
      <c r="C1369" t="s">
        <v>289</v>
      </c>
      <c r="D1369" t="s">
        <v>742</v>
      </c>
      <c r="E1369" s="15">
        <v>19108000</v>
      </c>
      <c r="F1369" s="15">
        <v>682312000</v>
      </c>
      <c r="G1369" s="15">
        <v>0</v>
      </c>
      <c r="H1369" s="15">
        <v>0</v>
      </c>
      <c r="I1369" s="15">
        <v>701420000</v>
      </c>
    </row>
    <row r="1370" spans="1:9" x14ac:dyDescent="0.25">
      <c r="A1370">
        <v>2019</v>
      </c>
      <c r="B1370" t="s">
        <v>51</v>
      </c>
      <c r="C1370" t="s">
        <v>289</v>
      </c>
      <c r="D1370" t="s">
        <v>743</v>
      </c>
      <c r="E1370" s="15">
        <v>352367000</v>
      </c>
      <c r="F1370" s="15">
        <v>179490000</v>
      </c>
      <c r="G1370" s="15">
        <v>0</v>
      </c>
      <c r="H1370" s="15">
        <v>0</v>
      </c>
      <c r="I1370" s="15">
        <v>531857000</v>
      </c>
    </row>
    <row r="1371" spans="1:9" x14ac:dyDescent="0.25">
      <c r="A1371">
        <v>2019</v>
      </c>
      <c r="B1371" t="s">
        <v>51</v>
      </c>
      <c r="C1371" t="s">
        <v>289</v>
      </c>
      <c r="D1371" t="s">
        <v>744</v>
      </c>
      <c r="E1371" s="15">
        <v>1156626000</v>
      </c>
      <c r="F1371" s="15">
        <v>8045475000</v>
      </c>
      <c r="G1371" s="15">
        <v>3000000</v>
      </c>
      <c r="H1371" s="15">
        <v>0</v>
      </c>
      <c r="I1371" s="15">
        <v>9205101000</v>
      </c>
    </row>
    <row r="1372" spans="1:9" x14ac:dyDescent="0.25">
      <c r="A1372">
        <v>2019</v>
      </c>
      <c r="B1372" t="s">
        <v>51</v>
      </c>
      <c r="C1372" t="s">
        <v>290</v>
      </c>
      <c r="D1372" t="s">
        <v>403</v>
      </c>
      <c r="E1372" s="15">
        <v>10491000</v>
      </c>
      <c r="F1372" s="15">
        <v>9791000</v>
      </c>
      <c r="G1372" s="15">
        <v>0</v>
      </c>
      <c r="H1372" s="15">
        <v>5379000</v>
      </c>
      <c r="I1372" s="15">
        <v>25661000</v>
      </c>
    </row>
    <row r="1373" spans="1:9" x14ac:dyDescent="0.25">
      <c r="A1373">
        <v>2019</v>
      </c>
      <c r="B1373" t="s">
        <v>51</v>
      </c>
      <c r="C1373" t="s">
        <v>290</v>
      </c>
      <c r="D1373" t="s">
        <v>745</v>
      </c>
      <c r="E1373" s="15">
        <v>15852000</v>
      </c>
      <c r="F1373" s="15">
        <v>2930000</v>
      </c>
      <c r="G1373" s="15">
        <v>0</v>
      </c>
      <c r="H1373" s="15">
        <v>0</v>
      </c>
      <c r="I1373" s="15">
        <v>18782000</v>
      </c>
    </row>
    <row r="1374" spans="1:9" x14ac:dyDescent="0.25">
      <c r="A1374">
        <v>2019</v>
      </c>
      <c r="B1374" t="s">
        <v>51</v>
      </c>
      <c r="C1374" t="s">
        <v>291</v>
      </c>
      <c r="D1374" t="s">
        <v>403</v>
      </c>
      <c r="E1374" s="15">
        <v>18114000</v>
      </c>
      <c r="F1374" s="15">
        <v>21121000</v>
      </c>
      <c r="G1374" s="15">
        <v>0</v>
      </c>
      <c r="H1374" s="15">
        <v>6675000</v>
      </c>
      <c r="I1374" s="15">
        <v>45910000</v>
      </c>
    </row>
    <row r="1375" spans="1:9" x14ac:dyDescent="0.25">
      <c r="A1375">
        <v>2019</v>
      </c>
      <c r="B1375" t="s">
        <v>51</v>
      </c>
      <c r="C1375" t="s">
        <v>291</v>
      </c>
      <c r="D1375" t="s">
        <v>404</v>
      </c>
      <c r="E1375" s="15">
        <v>16821000</v>
      </c>
      <c r="F1375" s="15">
        <v>5311000</v>
      </c>
      <c r="G1375" s="15">
        <v>0</v>
      </c>
      <c r="H1375" s="15">
        <v>5839000</v>
      </c>
      <c r="I1375" s="15">
        <v>27971000</v>
      </c>
    </row>
    <row r="1376" spans="1:9" x14ac:dyDescent="0.25">
      <c r="A1376">
        <v>2019</v>
      </c>
      <c r="B1376" t="s">
        <v>51</v>
      </c>
      <c r="C1376" t="s">
        <v>291</v>
      </c>
      <c r="D1376" t="s">
        <v>746</v>
      </c>
      <c r="E1376" s="15">
        <v>42276000</v>
      </c>
      <c r="F1376" s="15">
        <v>25133000</v>
      </c>
      <c r="G1376" s="15">
        <v>0</v>
      </c>
      <c r="H1376" s="15">
        <v>0</v>
      </c>
      <c r="I1376" s="15">
        <v>67409000</v>
      </c>
    </row>
    <row r="1377" spans="1:9" x14ac:dyDescent="0.25">
      <c r="A1377">
        <v>2019</v>
      </c>
      <c r="B1377" t="s">
        <v>51</v>
      </c>
      <c r="C1377" t="s">
        <v>291</v>
      </c>
      <c r="D1377" t="s">
        <v>747</v>
      </c>
      <c r="E1377" s="15">
        <v>77949000</v>
      </c>
      <c r="F1377" s="15">
        <v>18291000</v>
      </c>
      <c r="G1377" s="15">
        <v>0</v>
      </c>
      <c r="H1377" s="15">
        <v>0</v>
      </c>
      <c r="I1377" s="15">
        <v>96240000</v>
      </c>
    </row>
    <row r="1378" spans="1:9" x14ac:dyDescent="0.25">
      <c r="A1378">
        <v>2019</v>
      </c>
      <c r="B1378" t="s">
        <v>51</v>
      </c>
      <c r="C1378" t="s">
        <v>292</v>
      </c>
      <c r="D1378" t="s">
        <v>403</v>
      </c>
      <c r="E1378" s="15">
        <v>167340000</v>
      </c>
      <c r="F1378" s="15">
        <v>84411000</v>
      </c>
      <c r="G1378" s="15">
        <v>0</v>
      </c>
      <c r="H1378" s="15">
        <v>500000</v>
      </c>
      <c r="I1378" s="15">
        <v>252251000</v>
      </c>
    </row>
    <row r="1379" spans="1:9" x14ac:dyDescent="0.25">
      <c r="A1379">
        <v>2019</v>
      </c>
      <c r="B1379" t="s">
        <v>51</v>
      </c>
      <c r="C1379" t="s">
        <v>292</v>
      </c>
      <c r="D1379" t="s">
        <v>748</v>
      </c>
      <c r="E1379" s="15">
        <v>927766000</v>
      </c>
      <c r="F1379" s="15">
        <v>106489000</v>
      </c>
      <c r="G1379" s="15">
        <v>0</v>
      </c>
      <c r="H1379" s="15">
        <v>227264000</v>
      </c>
      <c r="I1379" s="15">
        <v>1261519000</v>
      </c>
    </row>
    <row r="1380" spans="1:9" x14ac:dyDescent="0.25">
      <c r="A1380">
        <v>2019</v>
      </c>
      <c r="B1380" t="s">
        <v>51</v>
      </c>
      <c r="C1380" t="s">
        <v>293</v>
      </c>
      <c r="D1380" t="s">
        <v>403</v>
      </c>
      <c r="E1380" s="15">
        <v>20401000</v>
      </c>
      <c r="F1380" s="15">
        <v>21490000</v>
      </c>
      <c r="G1380" s="15">
        <v>0</v>
      </c>
      <c r="H1380" s="15">
        <v>3660000</v>
      </c>
      <c r="I1380" s="15">
        <v>45551000</v>
      </c>
    </row>
    <row r="1381" spans="1:9" x14ac:dyDescent="0.25">
      <c r="A1381">
        <v>2019</v>
      </c>
      <c r="B1381" t="s">
        <v>51</v>
      </c>
      <c r="C1381" t="s">
        <v>293</v>
      </c>
      <c r="D1381" t="s">
        <v>749</v>
      </c>
      <c r="E1381" s="15">
        <v>19147000</v>
      </c>
      <c r="F1381" s="15">
        <v>18448000</v>
      </c>
      <c r="G1381" s="15">
        <v>0</v>
      </c>
      <c r="H1381" s="15">
        <v>3500000</v>
      </c>
      <c r="I1381" s="15">
        <v>41095000</v>
      </c>
    </row>
    <row r="1382" spans="1:9" x14ac:dyDescent="0.25">
      <c r="A1382">
        <v>2019</v>
      </c>
      <c r="B1382" t="s">
        <v>51</v>
      </c>
      <c r="C1382" t="s">
        <v>293</v>
      </c>
      <c r="D1382" t="s">
        <v>750</v>
      </c>
      <c r="E1382" s="15">
        <v>9659000</v>
      </c>
      <c r="F1382" s="15">
        <v>6509000</v>
      </c>
      <c r="G1382" s="15">
        <v>0</v>
      </c>
      <c r="H1382" s="15">
        <v>0</v>
      </c>
      <c r="I1382" s="15">
        <v>16168000</v>
      </c>
    </row>
    <row r="1383" spans="1:9" x14ac:dyDescent="0.25">
      <c r="A1383">
        <v>2019</v>
      </c>
      <c r="B1383" t="s">
        <v>51</v>
      </c>
      <c r="C1383" t="s">
        <v>294</v>
      </c>
      <c r="D1383" t="s">
        <v>403</v>
      </c>
      <c r="E1383" s="15">
        <v>32495000</v>
      </c>
      <c r="F1383" s="15">
        <v>25309000</v>
      </c>
      <c r="G1383" s="15">
        <v>0</v>
      </c>
      <c r="H1383" s="15">
        <v>0</v>
      </c>
      <c r="I1383" s="15">
        <v>57804000</v>
      </c>
    </row>
    <row r="1384" spans="1:9" x14ac:dyDescent="0.25">
      <c r="A1384">
        <v>2019</v>
      </c>
      <c r="B1384" t="s">
        <v>51</v>
      </c>
      <c r="C1384" t="s">
        <v>294</v>
      </c>
      <c r="D1384" t="s">
        <v>404</v>
      </c>
      <c r="E1384" s="15">
        <v>0</v>
      </c>
      <c r="F1384" s="15">
        <v>0</v>
      </c>
      <c r="G1384" s="15">
        <v>0</v>
      </c>
      <c r="H1384" s="15">
        <v>2883000</v>
      </c>
      <c r="I1384" s="15">
        <v>2883000</v>
      </c>
    </row>
    <row r="1385" spans="1:9" x14ac:dyDescent="0.25">
      <c r="A1385">
        <v>2019</v>
      </c>
      <c r="B1385" t="s">
        <v>51</v>
      </c>
      <c r="C1385" t="s">
        <v>294</v>
      </c>
      <c r="D1385" t="s">
        <v>751</v>
      </c>
      <c r="E1385" s="15">
        <v>71196000</v>
      </c>
      <c r="F1385" s="15">
        <v>25834000</v>
      </c>
      <c r="G1385" s="15">
        <v>0</v>
      </c>
      <c r="H1385" s="15">
        <v>0</v>
      </c>
      <c r="I1385" s="15">
        <v>97030000</v>
      </c>
    </row>
    <row r="1386" spans="1:9" x14ac:dyDescent="0.25">
      <c r="A1386">
        <v>2019</v>
      </c>
      <c r="B1386" t="s">
        <v>51</v>
      </c>
      <c r="C1386" t="s">
        <v>294</v>
      </c>
      <c r="D1386" t="s">
        <v>752</v>
      </c>
      <c r="E1386" s="15">
        <v>38844000</v>
      </c>
      <c r="F1386" s="15">
        <v>25629000</v>
      </c>
      <c r="G1386" s="15">
        <v>0</v>
      </c>
      <c r="H1386" s="15">
        <v>0</v>
      </c>
      <c r="I1386" s="15">
        <v>64473000</v>
      </c>
    </row>
    <row r="1387" spans="1:9" x14ac:dyDescent="0.25">
      <c r="A1387">
        <v>2019</v>
      </c>
      <c r="B1387" t="s">
        <v>51</v>
      </c>
      <c r="C1387" t="s">
        <v>295</v>
      </c>
      <c r="D1387" t="s">
        <v>403</v>
      </c>
      <c r="E1387" s="15">
        <v>89033000</v>
      </c>
      <c r="F1387" s="15">
        <v>263323000</v>
      </c>
      <c r="G1387" s="15">
        <v>400000</v>
      </c>
      <c r="H1387" s="15">
        <v>19280000</v>
      </c>
      <c r="I1387" s="15">
        <v>372036000</v>
      </c>
    </row>
    <row r="1388" spans="1:9" x14ac:dyDescent="0.25">
      <c r="A1388">
        <v>2019</v>
      </c>
      <c r="B1388" t="s">
        <v>51</v>
      </c>
      <c r="C1388" t="s">
        <v>295</v>
      </c>
      <c r="D1388" t="s">
        <v>753</v>
      </c>
      <c r="E1388" s="15">
        <v>655108000</v>
      </c>
      <c r="F1388" s="15">
        <v>50000000</v>
      </c>
      <c r="G1388" s="15">
        <v>0</v>
      </c>
      <c r="H1388" s="15">
        <v>0</v>
      </c>
      <c r="I1388" s="15">
        <v>705108000</v>
      </c>
    </row>
    <row r="1389" spans="1:9" x14ac:dyDescent="0.25">
      <c r="A1389">
        <v>2019</v>
      </c>
      <c r="B1389" t="s">
        <v>51</v>
      </c>
      <c r="C1389" t="s">
        <v>296</v>
      </c>
      <c r="D1389" t="s">
        <v>403</v>
      </c>
      <c r="E1389" s="15">
        <v>52913000</v>
      </c>
      <c r="F1389" s="15">
        <v>89179000</v>
      </c>
      <c r="G1389" s="15">
        <v>0</v>
      </c>
      <c r="H1389" s="15">
        <v>7123000</v>
      </c>
      <c r="I1389" s="15">
        <v>149215000</v>
      </c>
    </row>
    <row r="1390" spans="1:9" x14ac:dyDescent="0.25">
      <c r="A1390">
        <v>2019</v>
      </c>
      <c r="B1390" t="s">
        <v>51</v>
      </c>
      <c r="C1390" t="s">
        <v>296</v>
      </c>
      <c r="D1390" t="s">
        <v>754</v>
      </c>
      <c r="E1390" s="15">
        <v>101490000</v>
      </c>
      <c r="F1390" s="15">
        <v>65643000</v>
      </c>
      <c r="G1390" s="15">
        <v>0</v>
      </c>
      <c r="H1390" s="15">
        <v>1105000</v>
      </c>
      <c r="I1390" s="15">
        <v>168238000</v>
      </c>
    </row>
    <row r="1391" spans="1:9" x14ac:dyDescent="0.25">
      <c r="A1391">
        <v>2019</v>
      </c>
      <c r="B1391" t="s">
        <v>51</v>
      </c>
      <c r="C1391" t="s">
        <v>296</v>
      </c>
      <c r="D1391" t="s">
        <v>755</v>
      </c>
      <c r="E1391" s="15">
        <v>85486000</v>
      </c>
      <c r="F1391" s="15">
        <v>28480000</v>
      </c>
      <c r="G1391" s="15">
        <v>0</v>
      </c>
      <c r="H1391" s="15">
        <v>0</v>
      </c>
      <c r="I1391" s="15">
        <v>113966000</v>
      </c>
    </row>
    <row r="1392" spans="1:9" x14ac:dyDescent="0.25">
      <c r="A1392">
        <v>2019</v>
      </c>
      <c r="B1392" t="s">
        <v>51</v>
      </c>
      <c r="C1392" t="s">
        <v>297</v>
      </c>
      <c r="D1392" t="s">
        <v>403</v>
      </c>
      <c r="E1392" s="15">
        <v>107977000</v>
      </c>
      <c r="F1392" s="15">
        <v>176255000</v>
      </c>
      <c r="G1392" s="15">
        <v>0</v>
      </c>
      <c r="H1392" s="15">
        <v>0</v>
      </c>
      <c r="I1392" s="15">
        <v>284232000</v>
      </c>
    </row>
    <row r="1393" spans="1:9" x14ac:dyDescent="0.25">
      <c r="A1393">
        <v>2019</v>
      </c>
      <c r="B1393" t="s">
        <v>51</v>
      </c>
      <c r="C1393" t="s">
        <v>297</v>
      </c>
      <c r="D1393" t="s">
        <v>756</v>
      </c>
      <c r="E1393" s="15">
        <v>305848000</v>
      </c>
      <c r="F1393" s="15">
        <v>303685000</v>
      </c>
      <c r="G1393" s="15">
        <v>0</v>
      </c>
      <c r="H1393" s="15">
        <v>20103000</v>
      </c>
      <c r="I1393" s="15">
        <v>629636000</v>
      </c>
    </row>
    <row r="1394" spans="1:9" x14ac:dyDescent="0.25">
      <c r="A1394">
        <v>2019</v>
      </c>
      <c r="B1394" t="s">
        <v>51</v>
      </c>
      <c r="C1394" t="s">
        <v>297</v>
      </c>
      <c r="D1394" t="s">
        <v>757</v>
      </c>
      <c r="E1394" s="15">
        <v>69124000</v>
      </c>
      <c r="F1394" s="15">
        <v>89183000</v>
      </c>
      <c r="G1394" s="15">
        <v>0</v>
      </c>
      <c r="H1394" s="15">
        <v>0</v>
      </c>
      <c r="I1394" s="15">
        <v>158307000</v>
      </c>
    </row>
    <row r="1395" spans="1:9" x14ac:dyDescent="0.25">
      <c r="A1395">
        <v>2019</v>
      </c>
      <c r="B1395" t="s">
        <v>51</v>
      </c>
      <c r="C1395" t="s">
        <v>297</v>
      </c>
      <c r="D1395" t="s">
        <v>758</v>
      </c>
      <c r="E1395" s="15">
        <v>9691000</v>
      </c>
      <c r="F1395" s="15">
        <v>20506000</v>
      </c>
      <c r="G1395" s="15">
        <v>0</v>
      </c>
      <c r="H1395" s="15">
        <v>28252000</v>
      </c>
      <c r="I1395" s="15">
        <v>58449000</v>
      </c>
    </row>
    <row r="1396" spans="1:9" x14ac:dyDescent="0.25">
      <c r="A1396">
        <v>2018</v>
      </c>
      <c r="B1396" t="s">
        <v>51</v>
      </c>
      <c r="C1396" t="s">
        <v>289</v>
      </c>
      <c r="D1396" t="s">
        <v>403</v>
      </c>
      <c r="E1396" s="15">
        <v>726262000</v>
      </c>
      <c r="F1396" s="15">
        <v>222601000</v>
      </c>
      <c r="G1396" s="15">
        <v>0</v>
      </c>
      <c r="H1396" s="15">
        <v>100086000</v>
      </c>
      <c r="I1396" s="15">
        <v>1048949000</v>
      </c>
    </row>
    <row r="1397" spans="1:9" x14ac:dyDescent="0.25">
      <c r="A1397">
        <v>2018</v>
      </c>
      <c r="B1397" t="s">
        <v>51</v>
      </c>
      <c r="C1397" t="s">
        <v>289</v>
      </c>
      <c r="D1397" t="s">
        <v>404</v>
      </c>
      <c r="E1397" s="15">
        <v>17391000</v>
      </c>
      <c r="F1397" s="15">
        <v>35662000</v>
      </c>
      <c r="G1397" s="15">
        <v>0</v>
      </c>
      <c r="H1397" s="15">
        <v>35805000</v>
      </c>
      <c r="I1397" s="15">
        <v>88858000</v>
      </c>
    </row>
    <row r="1398" spans="1:9" x14ac:dyDescent="0.25">
      <c r="A1398">
        <v>2018</v>
      </c>
      <c r="B1398" t="s">
        <v>51</v>
      </c>
      <c r="C1398" t="s">
        <v>289</v>
      </c>
      <c r="D1398" t="s">
        <v>742</v>
      </c>
      <c r="E1398" s="15">
        <v>21400000</v>
      </c>
      <c r="F1398" s="15">
        <v>830391000</v>
      </c>
      <c r="G1398" s="15">
        <v>0</v>
      </c>
      <c r="H1398" s="15">
        <v>8750000</v>
      </c>
      <c r="I1398" s="15">
        <v>860541000</v>
      </c>
    </row>
    <row r="1399" spans="1:9" x14ac:dyDescent="0.25">
      <c r="A1399">
        <v>2018</v>
      </c>
      <c r="B1399" t="s">
        <v>51</v>
      </c>
      <c r="C1399" t="s">
        <v>289</v>
      </c>
      <c r="D1399" t="s">
        <v>743</v>
      </c>
      <c r="E1399" s="15">
        <v>327441000</v>
      </c>
      <c r="F1399" s="15">
        <v>179037000</v>
      </c>
      <c r="G1399" s="15">
        <v>0</v>
      </c>
      <c r="H1399" s="15">
        <v>0</v>
      </c>
      <c r="I1399" s="15">
        <v>506478000</v>
      </c>
    </row>
    <row r="1400" spans="1:9" x14ac:dyDescent="0.25">
      <c r="A1400">
        <v>2018</v>
      </c>
      <c r="B1400" t="s">
        <v>51</v>
      </c>
      <c r="C1400" t="s">
        <v>289</v>
      </c>
      <c r="D1400" t="s">
        <v>744</v>
      </c>
      <c r="E1400" s="15">
        <v>1025376000</v>
      </c>
      <c r="F1400" s="15">
        <v>3665282000</v>
      </c>
      <c r="G1400" s="15">
        <v>3000000</v>
      </c>
      <c r="H1400" s="15">
        <v>0</v>
      </c>
      <c r="I1400" s="15">
        <v>4693658000</v>
      </c>
    </row>
    <row r="1401" spans="1:9" x14ac:dyDescent="0.25">
      <c r="A1401">
        <v>2018</v>
      </c>
      <c r="B1401" t="s">
        <v>51</v>
      </c>
      <c r="C1401" t="s">
        <v>290</v>
      </c>
      <c r="D1401" t="s">
        <v>403</v>
      </c>
      <c r="E1401" s="15">
        <v>9652000</v>
      </c>
      <c r="F1401" s="15">
        <v>7110000</v>
      </c>
      <c r="G1401" s="15">
        <v>0</v>
      </c>
      <c r="H1401" s="15">
        <v>1535000</v>
      </c>
      <c r="I1401" s="15">
        <v>18297000</v>
      </c>
    </row>
    <row r="1402" spans="1:9" x14ac:dyDescent="0.25">
      <c r="A1402">
        <v>2018</v>
      </c>
      <c r="B1402" t="s">
        <v>51</v>
      </c>
      <c r="C1402" t="s">
        <v>290</v>
      </c>
      <c r="D1402" t="s">
        <v>745</v>
      </c>
      <c r="E1402" s="15">
        <v>14262000</v>
      </c>
      <c r="F1402" s="15">
        <v>3767000</v>
      </c>
      <c r="G1402" s="15">
        <v>0</v>
      </c>
      <c r="H1402" s="15">
        <v>125000</v>
      </c>
      <c r="I1402" s="15">
        <v>18154000</v>
      </c>
    </row>
    <row r="1403" spans="1:9" x14ac:dyDescent="0.25">
      <c r="A1403">
        <v>2018</v>
      </c>
      <c r="B1403" t="s">
        <v>51</v>
      </c>
      <c r="C1403" t="s">
        <v>291</v>
      </c>
      <c r="D1403" t="s">
        <v>403</v>
      </c>
      <c r="E1403" s="15">
        <v>18720000</v>
      </c>
      <c r="F1403" s="15">
        <v>16012000</v>
      </c>
      <c r="G1403" s="15">
        <v>0</v>
      </c>
      <c r="H1403" s="15">
        <v>2105000</v>
      </c>
      <c r="I1403" s="15">
        <v>36837000</v>
      </c>
    </row>
    <row r="1404" spans="1:9" x14ac:dyDescent="0.25">
      <c r="A1404">
        <v>2018</v>
      </c>
      <c r="B1404" t="s">
        <v>51</v>
      </c>
      <c r="C1404" t="s">
        <v>291</v>
      </c>
      <c r="D1404" t="s">
        <v>404</v>
      </c>
      <c r="E1404" s="15">
        <v>18520000</v>
      </c>
      <c r="F1404" s="15">
        <v>5598000</v>
      </c>
      <c r="G1404" s="15">
        <v>0</v>
      </c>
      <c r="H1404" s="15">
        <v>0</v>
      </c>
      <c r="I1404" s="15">
        <v>24118000</v>
      </c>
    </row>
    <row r="1405" spans="1:9" x14ac:dyDescent="0.25">
      <c r="A1405">
        <v>2018</v>
      </c>
      <c r="B1405" t="s">
        <v>51</v>
      </c>
      <c r="C1405" t="s">
        <v>291</v>
      </c>
      <c r="D1405" t="s">
        <v>746</v>
      </c>
      <c r="E1405" s="15">
        <v>42779000</v>
      </c>
      <c r="F1405" s="15">
        <v>26490000</v>
      </c>
      <c r="G1405" s="15">
        <v>0</v>
      </c>
      <c r="H1405" s="15">
        <v>236000</v>
      </c>
      <c r="I1405" s="15">
        <v>69505000</v>
      </c>
    </row>
    <row r="1406" spans="1:9" x14ac:dyDescent="0.25">
      <c r="A1406">
        <v>2018</v>
      </c>
      <c r="B1406" t="s">
        <v>51</v>
      </c>
      <c r="C1406" t="s">
        <v>291</v>
      </c>
      <c r="D1406" t="s">
        <v>747</v>
      </c>
      <c r="E1406" s="15">
        <v>62405000</v>
      </c>
      <c r="F1406" s="15">
        <v>19278000</v>
      </c>
      <c r="G1406" s="15">
        <v>0</v>
      </c>
      <c r="H1406" s="15">
        <v>100000</v>
      </c>
      <c r="I1406" s="15">
        <v>81783000</v>
      </c>
    </row>
    <row r="1407" spans="1:9" x14ac:dyDescent="0.25">
      <c r="A1407">
        <v>2018</v>
      </c>
      <c r="B1407" t="s">
        <v>51</v>
      </c>
      <c r="C1407" t="s">
        <v>292</v>
      </c>
      <c r="D1407" t="s">
        <v>403</v>
      </c>
      <c r="E1407" s="15">
        <v>158831000</v>
      </c>
      <c r="F1407" s="15">
        <v>68849000</v>
      </c>
      <c r="G1407" s="15">
        <v>0</v>
      </c>
      <c r="H1407" s="15">
        <v>10334000</v>
      </c>
      <c r="I1407" s="15">
        <v>238014000</v>
      </c>
    </row>
    <row r="1408" spans="1:9" x14ac:dyDescent="0.25">
      <c r="A1408">
        <v>2018</v>
      </c>
      <c r="B1408" t="s">
        <v>51</v>
      </c>
      <c r="C1408" t="s">
        <v>292</v>
      </c>
      <c r="D1408" t="s">
        <v>748</v>
      </c>
      <c r="E1408" s="15">
        <v>810769000</v>
      </c>
      <c r="F1408" s="15">
        <v>91764000</v>
      </c>
      <c r="G1408" s="15">
        <v>0</v>
      </c>
      <c r="H1408" s="15">
        <v>0</v>
      </c>
      <c r="I1408" s="15">
        <v>902533000</v>
      </c>
    </row>
    <row r="1409" spans="1:9" x14ac:dyDescent="0.25">
      <c r="A1409">
        <v>2018</v>
      </c>
      <c r="B1409" t="s">
        <v>51</v>
      </c>
      <c r="C1409" t="s">
        <v>293</v>
      </c>
      <c r="D1409" t="s">
        <v>403</v>
      </c>
      <c r="E1409" s="15">
        <v>17249000</v>
      </c>
      <c r="F1409" s="15">
        <v>25576000</v>
      </c>
      <c r="G1409" s="15">
        <v>0</v>
      </c>
      <c r="H1409" s="15">
        <v>5851000</v>
      </c>
      <c r="I1409" s="15">
        <v>48676000</v>
      </c>
    </row>
    <row r="1410" spans="1:9" x14ac:dyDescent="0.25">
      <c r="A1410">
        <v>2018</v>
      </c>
      <c r="B1410" t="s">
        <v>51</v>
      </c>
      <c r="C1410" t="s">
        <v>293</v>
      </c>
      <c r="D1410" t="s">
        <v>749</v>
      </c>
      <c r="E1410" s="15">
        <v>15010000</v>
      </c>
      <c r="F1410" s="15">
        <v>17527000</v>
      </c>
      <c r="G1410" s="15">
        <v>0</v>
      </c>
      <c r="H1410" s="15">
        <v>3500000</v>
      </c>
      <c r="I1410" s="15">
        <v>36037000</v>
      </c>
    </row>
    <row r="1411" spans="1:9" x14ac:dyDescent="0.25">
      <c r="A1411">
        <v>2018</v>
      </c>
      <c r="B1411" t="s">
        <v>51</v>
      </c>
      <c r="C1411" t="s">
        <v>293</v>
      </c>
      <c r="D1411" t="s">
        <v>750</v>
      </c>
      <c r="E1411" s="15">
        <v>9015000</v>
      </c>
      <c r="F1411" s="15">
        <v>5665000</v>
      </c>
      <c r="G1411" s="15">
        <v>0</v>
      </c>
      <c r="H1411" s="15">
        <v>0</v>
      </c>
      <c r="I1411" s="15">
        <v>14680000</v>
      </c>
    </row>
    <row r="1412" spans="1:9" x14ac:dyDescent="0.25">
      <c r="A1412">
        <v>2018</v>
      </c>
      <c r="B1412" t="s">
        <v>51</v>
      </c>
      <c r="C1412" t="s">
        <v>294</v>
      </c>
      <c r="D1412" t="s">
        <v>403</v>
      </c>
      <c r="E1412" s="15">
        <v>32603000</v>
      </c>
      <c r="F1412" s="15">
        <v>19366000</v>
      </c>
      <c r="G1412" s="15">
        <v>0</v>
      </c>
      <c r="H1412" s="15">
        <v>2630000</v>
      </c>
      <c r="I1412" s="15">
        <v>54599000</v>
      </c>
    </row>
    <row r="1413" spans="1:9" x14ac:dyDescent="0.25">
      <c r="A1413">
        <v>2018</v>
      </c>
      <c r="B1413" t="s">
        <v>51</v>
      </c>
      <c r="C1413" t="s">
        <v>294</v>
      </c>
      <c r="D1413" t="s">
        <v>404</v>
      </c>
      <c r="E1413" s="15">
        <v>0</v>
      </c>
      <c r="F1413" s="15">
        <v>0</v>
      </c>
      <c r="G1413" s="15">
        <v>0</v>
      </c>
      <c r="H1413" s="15">
        <v>500000</v>
      </c>
      <c r="I1413" s="15">
        <v>500000</v>
      </c>
    </row>
    <row r="1414" spans="1:9" x14ac:dyDescent="0.25">
      <c r="A1414">
        <v>2018</v>
      </c>
      <c r="B1414" t="s">
        <v>51</v>
      </c>
      <c r="C1414" t="s">
        <v>294</v>
      </c>
      <c r="D1414" t="s">
        <v>751</v>
      </c>
      <c r="E1414" s="15">
        <v>69187000</v>
      </c>
      <c r="F1414" s="15">
        <v>25474000</v>
      </c>
      <c r="G1414" s="15">
        <v>0</v>
      </c>
      <c r="H1414" s="15">
        <v>60000</v>
      </c>
      <c r="I1414" s="15">
        <v>94721000</v>
      </c>
    </row>
    <row r="1415" spans="1:9" x14ac:dyDescent="0.25">
      <c r="A1415">
        <v>2018</v>
      </c>
      <c r="B1415" t="s">
        <v>51</v>
      </c>
      <c r="C1415" t="s">
        <v>294</v>
      </c>
      <c r="D1415" t="s">
        <v>752</v>
      </c>
      <c r="E1415" s="15">
        <v>34218000</v>
      </c>
      <c r="F1415" s="15">
        <v>24778000</v>
      </c>
      <c r="G1415" s="15">
        <v>0</v>
      </c>
      <c r="H1415" s="15">
        <v>0</v>
      </c>
      <c r="I1415" s="15">
        <v>58996000</v>
      </c>
    </row>
    <row r="1416" spans="1:9" x14ac:dyDescent="0.25">
      <c r="A1416">
        <v>2018</v>
      </c>
      <c r="B1416" t="s">
        <v>51</v>
      </c>
      <c r="C1416" t="s">
        <v>295</v>
      </c>
      <c r="D1416" t="s">
        <v>403</v>
      </c>
      <c r="E1416" s="15">
        <v>63398000</v>
      </c>
      <c r="F1416" s="15">
        <v>184427000</v>
      </c>
      <c r="G1416" s="15">
        <v>400000</v>
      </c>
      <c r="H1416" s="15">
        <v>0</v>
      </c>
      <c r="I1416" s="15">
        <v>248225000</v>
      </c>
    </row>
    <row r="1417" spans="1:9" x14ac:dyDescent="0.25">
      <c r="A1417">
        <v>2018</v>
      </c>
      <c r="B1417" t="s">
        <v>51</v>
      </c>
      <c r="C1417" t="s">
        <v>295</v>
      </c>
      <c r="D1417" t="s">
        <v>753</v>
      </c>
      <c r="E1417" s="15">
        <v>592457000</v>
      </c>
      <c r="F1417" s="15">
        <v>35000000</v>
      </c>
      <c r="G1417" s="15">
        <v>0</v>
      </c>
      <c r="H1417" s="15">
        <v>0</v>
      </c>
      <c r="I1417" s="15">
        <v>627457000</v>
      </c>
    </row>
    <row r="1418" spans="1:9" x14ac:dyDescent="0.25">
      <c r="A1418">
        <v>2018</v>
      </c>
      <c r="B1418" t="s">
        <v>51</v>
      </c>
      <c r="C1418" t="s">
        <v>296</v>
      </c>
      <c r="D1418" t="s">
        <v>403</v>
      </c>
      <c r="E1418" s="15">
        <v>52430000</v>
      </c>
      <c r="F1418" s="15">
        <v>87602000</v>
      </c>
      <c r="G1418" s="15">
        <v>0</v>
      </c>
      <c r="H1418" s="15">
        <v>2756000</v>
      </c>
      <c r="I1418" s="15">
        <v>142788000</v>
      </c>
    </row>
    <row r="1419" spans="1:9" x14ac:dyDescent="0.25">
      <c r="A1419">
        <v>2018</v>
      </c>
      <c r="B1419" t="s">
        <v>51</v>
      </c>
      <c r="C1419" t="s">
        <v>296</v>
      </c>
      <c r="D1419" t="s">
        <v>754</v>
      </c>
      <c r="E1419" s="15">
        <v>93502000</v>
      </c>
      <c r="F1419" s="15">
        <v>60656000</v>
      </c>
      <c r="G1419" s="15">
        <v>0</v>
      </c>
      <c r="H1419" s="15">
        <v>138903000</v>
      </c>
      <c r="I1419" s="15">
        <v>293061000</v>
      </c>
    </row>
    <row r="1420" spans="1:9" x14ac:dyDescent="0.25">
      <c r="A1420">
        <v>2018</v>
      </c>
      <c r="B1420" t="s">
        <v>51</v>
      </c>
      <c r="C1420" t="s">
        <v>296</v>
      </c>
      <c r="D1420" t="s">
        <v>755</v>
      </c>
      <c r="E1420" s="15">
        <v>77275000</v>
      </c>
      <c r="F1420" s="15">
        <v>27977000</v>
      </c>
      <c r="G1420" s="15">
        <v>0</v>
      </c>
      <c r="H1420" s="15">
        <v>0</v>
      </c>
      <c r="I1420" s="15">
        <v>105252000</v>
      </c>
    </row>
    <row r="1421" spans="1:9" x14ac:dyDescent="0.25">
      <c r="A1421">
        <v>2018</v>
      </c>
      <c r="B1421" t="s">
        <v>51</v>
      </c>
      <c r="C1421" t="s">
        <v>297</v>
      </c>
      <c r="D1421" t="s">
        <v>403</v>
      </c>
      <c r="E1421" s="15">
        <v>53527000</v>
      </c>
      <c r="F1421" s="15">
        <v>93683000</v>
      </c>
      <c r="G1421" s="15">
        <v>0</v>
      </c>
      <c r="H1421" s="15">
        <v>39904000</v>
      </c>
      <c r="I1421" s="15">
        <v>187114000</v>
      </c>
    </row>
    <row r="1422" spans="1:9" x14ac:dyDescent="0.25">
      <c r="A1422">
        <v>2018</v>
      </c>
      <c r="B1422" t="s">
        <v>51</v>
      </c>
      <c r="C1422" t="s">
        <v>297</v>
      </c>
      <c r="D1422" t="s">
        <v>756</v>
      </c>
      <c r="E1422" s="15">
        <v>266552000</v>
      </c>
      <c r="F1422" s="15">
        <v>239068000</v>
      </c>
      <c r="G1422" s="15">
        <v>0</v>
      </c>
      <c r="H1422" s="15">
        <v>20710000</v>
      </c>
      <c r="I1422" s="15">
        <v>526330000</v>
      </c>
    </row>
    <row r="1423" spans="1:9" x14ac:dyDescent="0.25">
      <c r="A1423">
        <v>2018</v>
      </c>
      <c r="B1423" t="s">
        <v>51</v>
      </c>
      <c r="C1423" t="s">
        <v>297</v>
      </c>
      <c r="D1423" t="s">
        <v>757</v>
      </c>
      <c r="E1423" s="15">
        <v>58986000</v>
      </c>
      <c r="F1423" s="15">
        <v>39635000</v>
      </c>
      <c r="G1423" s="15">
        <v>0</v>
      </c>
      <c r="H1423" s="15">
        <v>0</v>
      </c>
      <c r="I1423" s="15">
        <v>98621000</v>
      </c>
    </row>
    <row r="1424" spans="1:9" x14ac:dyDescent="0.25">
      <c r="A1424">
        <v>2018</v>
      </c>
      <c r="B1424" t="s">
        <v>51</v>
      </c>
      <c r="C1424" t="s">
        <v>297</v>
      </c>
      <c r="D1424" t="s">
        <v>758</v>
      </c>
      <c r="E1424" s="15">
        <v>5743000</v>
      </c>
      <c r="F1424" s="15">
        <v>9759000</v>
      </c>
      <c r="G1424" s="15">
        <v>0</v>
      </c>
      <c r="H1424" s="15">
        <v>0</v>
      </c>
      <c r="I1424" s="15">
        <v>15502000</v>
      </c>
    </row>
    <row r="1425" spans="1:9" x14ac:dyDescent="0.25">
      <c r="A1425">
        <v>2022</v>
      </c>
      <c r="B1425" t="s">
        <v>52</v>
      </c>
      <c r="C1425" t="s">
        <v>298</v>
      </c>
      <c r="D1425" t="s">
        <v>403</v>
      </c>
      <c r="E1425" s="15">
        <v>91049000</v>
      </c>
      <c r="F1425" s="15">
        <v>153305000</v>
      </c>
      <c r="G1425" s="15">
        <v>0</v>
      </c>
      <c r="H1425" s="15">
        <v>39022000</v>
      </c>
      <c r="I1425" s="15">
        <v>283376000</v>
      </c>
    </row>
    <row r="1426" spans="1:9" x14ac:dyDescent="0.25">
      <c r="A1426">
        <v>2022</v>
      </c>
      <c r="B1426" t="s">
        <v>52</v>
      </c>
      <c r="C1426" t="s">
        <v>298</v>
      </c>
      <c r="D1426" t="s">
        <v>441</v>
      </c>
      <c r="E1426" s="15">
        <v>124048000</v>
      </c>
      <c r="F1426" s="15">
        <v>264196000</v>
      </c>
      <c r="G1426" s="15">
        <v>0</v>
      </c>
      <c r="H1426" s="15">
        <v>9302000</v>
      </c>
      <c r="I1426" s="15">
        <v>397546000</v>
      </c>
    </row>
    <row r="1427" spans="1:9" x14ac:dyDescent="0.25">
      <c r="A1427">
        <v>2022</v>
      </c>
      <c r="B1427" t="s">
        <v>52</v>
      </c>
      <c r="C1427" t="s">
        <v>299</v>
      </c>
      <c r="D1427" t="s">
        <v>403</v>
      </c>
      <c r="E1427" s="15">
        <v>82770000</v>
      </c>
      <c r="F1427" s="15">
        <v>42660000</v>
      </c>
      <c r="G1427" s="15">
        <v>0</v>
      </c>
      <c r="H1427" s="15">
        <v>0</v>
      </c>
      <c r="I1427" s="15">
        <v>125430000</v>
      </c>
    </row>
    <row r="1428" spans="1:9" x14ac:dyDescent="0.25">
      <c r="A1428">
        <v>2022</v>
      </c>
      <c r="B1428" t="s">
        <v>52</v>
      </c>
      <c r="C1428" t="s">
        <v>299</v>
      </c>
      <c r="D1428" t="s">
        <v>442</v>
      </c>
      <c r="E1428" s="15">
        <v>253366000</v>
      </c>
      <c r="F1428" s="15">
        <v>945532000</v>
      </c>
      <c r="G1428" s="15">
        <v>0</v>
      </c>
      <c r="H1428" s="15">
        <v>132126000</v>
      </c>
      <c r="I1428" s="15">
        <v>1331024000</v>
      </c>
    </row>
    <row r="1429" spans="1:9" x14ac:dyDescent="0.25">
      <c r="A1429">
        <v>2022</v>
      </c>
      <c r="B1429" t="s">
        <v>52</v>
      </c>
      <c r="C1429" t="s">
        <v>300</v>
      </c>
      <c r="D1429" t="s">
        <v>403</v>
      </c>
      <c r="E1429" s="15">
        <v>27868000</v>
      </c>
      <c r="F1429" s="15">
        <v>37361000</v>
      </c>
      <c r="G1429" s="15">
        <v>0</v>
      </c>
      <c r="H1429" s="15">
        <v>8956000</v>
      </c>
      <c r="I1429" s="15">
        <v>74185000</v>
      </c>
    </row>
    <row r="1430" spans="1:9" x14ac:dyDescent="0.25">
      <c r="A1430">
        <v>2022</v>
      </c>
      <c r="B1430" t="s">
        <v>52</v>
      </c>
      <c r="C1430" t="s">
        <v>300</v>
      </c>
      <c r="D1430" t="s">
        <v>443</v>
      </c>
      <c r="E1430" s="15">
        <v>10834000</v>
      </c>
      <c r="F1430" s="15">
        <v>6347000</v>
      </c>
      <c r="G1430" s="15">
        <v>0</v>
      </c>
      <c r="H1430" s="15">
        <v>0</v>
      </c>
      <c r="I1430" s="15">
        <v>17181000</v>
      </c>
    </row>
    <row r="1431" spans="1:9" x14ac:dyDescent="0.25">
      <c r="A1431">
        <v>2022</v>
      </c>
      <c r="B1431" t="s">
        <v>52</v>
      </c>
      <c r="C1431" t="s">
        <v>300</v>
      </c>
      <c r="D1431" t="s">
        <v>444</v>
      </c>
      <c r="E1431" s="15">
        <v>14293000</v>
      </c>
      <c r="F1431" s="15">
        <v>26059000</v>
      </c>
      <c r="G1431" s="15">
        <v>0</v>
      </c>
      <c r="H1431" s="15">
        <v>0</v>
      </c>
      <c r="I1431" s="15">
        <v>40352000</v>
      </c>
    </row>
    <row r="1432" spans="1:9" x14ac:dyDescent="0.25">
      <c r="A1432">
        <v>2022</v>
      </c>
      <c r="B1432" t="s">
        <v>52</v>
      </c>
      <c r="C1432" t="s">
        <v>301</v>
      </c>
      <c r="D1432" t="s">
        <v>403</v>
      </c>
      <c r="E1432" s="15">
        <v>70427000</v>
      </c>
      <c r="F1432" s="15">
        <v>73605000</v>
      </c>
      <c r="G1432" s="15">
        <v>0</v>
      </c>
      <c r="H1432" s="15">
        <v>51114000</v>
      </c>
      <c r="I1432" s="15">
        <v>195146000</v>
      </c>
    </row>
    <row r="1433" spans="1:9" x14ac:dyDescent="0.25">
      <c r="A1433">
        <v>2022</v>
      </c>
      <c r="B1433" t="s">
        <v>52</v>
      </c>
      <c r="C1433" t="s">
        <v>301</v>
      </c>
      <c r="D1433" t="s">
        <v>445</v>
      </c>
      <c r="E1433" s="15">
        <v>251668000</v>
      </c>
      <c r="F1433" s="15">
        <v>868476000</v>
      </c>
      <c r="G1433" s="15">
        <v>0</v>
      </c>
      <c r="H1433" s="15">
        <v>152120000</v>
      </c>
      <c r="I1433" s="15">
        <v>1272264000</v>
      </c>
    </row>
    <row r="1434" spans="1:9" x14ac:dyDescent="0.25">
      <c r="A1434">
        <v>2022</v>
      </c>
      <c r="B1434" t="s">
        <v>52</v>
      </c>
      <c r="C1434" t="s">
        <v>302</v>
      </c>
      <c r="D1434" t="s">
        <v>403</v>
      </c>
      <c r="E1434" s="15">
        <v>49247000</v>
      </c>
      <c r="F1434" s="15">
        <v>59568000</v>
      </c>
      <c r="G1434" s="15">
        <v>23000</v>
      </c>
      <c r="H1434" s="15">
        <v>2900000</v>
      </c>
      <c r="I1434" s="15">
        <v>111738000</v>
      </c>
    </row>
    <row r="1435" spans="1:9" x14ac:dyDescent="0.25">
      <c r="A1435">
        <v>2022</v>
      </c>
      <c r="B1435" t="s">
        <v>52</v>
      </c>
      <c r="C1435" t="s">
        <v>302</v>
      </c>
      <c r="D1435" t="s">
        <v>446</v>
      </c>
      <c r="E1435" s="15">
        <v>88922000</v>
      </c>
      <c r="F1435" s="15">
        <v>338968000</v>
      </c>
      <c r="G1435" s="15">
        <v>0</v>
      </c>
      <c r="H1435" s="15">
        <v>20000000</v>
      </c>
      <c r="I1435" s="15">
        <v>447890000</v>
      </c>
    </row>
    <row r="1436" spans="1:9" x14ac:dyDescent="0.25">
      <c r="A1436">
        <v>2022</v>
      </c>
      <c r="B1436" t="s">
        <v>52</v>
      </c>
      <c r="C1436" t="s">
        <v>302</v>
      </c>
      <c r="D1436" t="s">
        <v>447</v>
      </c>
      <c r="E1436" s="15">
        <v>3014000</v>
      </c>
      <c r="F1436" s="15">
        <v>11442000</v>
      </c>
      <c r="G1436" s="15">
        <v>0</v>
      </c>
      <c r="H1436" s="15">
        <v>0</v>
      </c>
      <c r="I1436" s="15">
        <v>14456000</v>
      </c>
    </row>
    <row r="1437" spans="1:9" x14ac:dyDescent="0.25">
      <c r="A1437">
        <v>2022</v>
      </c>
      <c r="B1437" t="s">
        <v>52</v>
      </c>
      <c r="C1437" t="s">
        <v>302</v>
      </c>
      <c r="D1437" t="s">
        <v>448</v>
      </c>
      <c r="E1437" s="15">
        <v>14118000</v>
      </c>
      <c r="F1437" s="15">
        <v>34928000</v>
      </c>
      <c r="G1437" s="15">
        <v>0</v>
      </c>
      <c r="H1437" s="15">
        <v>0</v>
      </c>
      <c r="I1437" s="15">
        <v>49046000</v>
      </c>
    </row>
    <row r="1438" spans="1:9" x14ac:dyDescent="0.25">
      <c r="A1438">
        <v>2022</v>
      </c>
      <c r="B1438" t="s">
        <v>52</v>
      </c>
      <c r="C1438" t="s">
        <v>303</v>
      </c>
      <c r="D1438" t="s">
        <v>403</v>
      </c>
      <c r="E1438" s="15">
        <v>347496000</v>
      </c>
      <c r="F1438" s="15">
        <v>221866000</v>
      </c>
      <c r="G1438" s="15">
        <v>0</v>
      </c>
      <c r="H1438" s="15">
        <v>0</v>
      </c>
      <c r="I1438" s="15">
        <v>569362000</v>
      </c>
    </row>
    <row r="1439" spans="1:9" x14ac:dyDescent="0.25">
      <c r="A1439">
        <v>2022</v>
      </c>
      <c r="B1439" t="s">
        <v>52</v>
      </c>
      <c r="C1439" t="s">
        <v>303</v>
      </c>
      <c r="D1439" t="s">
        <v>450</v>
      </c>
      <c r="E1439" s="15">
        <v>698154000</v>
      </c>
      <c r="F1439" s="15">
        <v>889611000</v>
      </c>
      <c r="G1439" s="15">
        <v>0</v>
      </c>
      <c r="H1439" s="15">
        <v>190000000</v>
      </c>
      <c r="I1439" s="15">
        <v>1777765000</v>
      </c>
    </row>
    <row r="1440" spans="1:9" x14ac:dyDescent="0.25">
      <c r="A1440">
        <v>2022</v>
      </c>
      <c r="B1440" t="s">
        <v>52</v>
      </c>
      <c r="C1440" t="s">
        <v>451</v>
      </c>
      <c r="D1440" t="s">
        <v>403</v>
      </c>
      <c r="E1440" s="15">
        <v>6523319000</v>
      </c>
      <c r="F1440" s="15">
        <v>1132667000</v>
      </c>
      <c r="G1440" s="15">
        <v>0</v>
      </c>
      <c r="H1440" s="15">
        <v>0</v>
      </c>
      <c r="I1440" s="15">
        <v>7655986000</v>
      </c>
    </row>
    <row r="1441" spans="1:9" x14ac:dyDescent="0.25">
      <c r="A1441">
        <v>2022</v>
      </c>
      <c r="B1441" t="s">
        <v>52</v>
      </c>
      <c r="C1441" t="s">
        <v>451</v>
      </c>
      <c r="D1441" t="s">
        <v>452</v>
      </c>
      <c r="E1441" s="15">
        <v>77867754000</v>
      </c>
      <c r="F1441" s="15">
        <v>15485571000</v>
      </c>
      <c r="G1441" s="15">
        <v>0</v>
      </c>
      <c r="H1441" s="15">
        <v>2087079000</v>
      </c>
      <c r="I1441" s="15">
        <v>95440404000</v>
      </c>
    </row>
    <row r="1442" spans="1:9" x14ac:dyDescent="0.25">
      <c r="A1442">
        <v>2022</v>
      </c>
      <c r="B1442" t="s">
        <v>52</v>
      </c>
      <c r="C1442" t="s">
        <v>453</v>
      </c>
      <c r="D1442" t="s">
        <v>403</v>
      </c>
      <c r="E1442" s="15">
        <v>997808000</v>
      </c>
      <c r="F1442" s="15">
        <v>550751000</v>
      </c>
      <c r="G1442" s="15">
        <v>0</v>
      </c>
      <c r="H1442" s="15">
        <v>0</v>
      </c>
      <c r="I1442" s="15">
        <v>1548559000</v>
      </c>
    </row>
    <row r="1443" spans="1:9" x14ac:dyDescent="0.25">
      <c r="A1443">
        <v>2022</v>
      </c>
      <c r="B1443" t="s">
        <v>52</v>
      </c>
      <c r="C1443" t="s">
        <v>453</v>
      </c>
      <c r="D1443" t="s">
        <v>454</v>
      </c>
      <c r="E1443" s="15">
        <v>14542854000</v>
      </c>
      <c r="F1443" s="15">
        <v>16046402000</v>
      </c>
      <c r="G1443" s="15">
        <v>0</v>
      </c>
      <c r="H1443" s="15">
        <v>3700974000</v>
      </c>
      <c r="I1443" s="15">
        <v>34290230000</v>
      </c>
    </row>
    <row r="1444" spans="1:9" x14ac:dyDescent="0.25">
      <c r="A1444">
        <v>2022</v>
      </c>
      <c r="B1444" t="s">
        <v>52</v>
      </c>
      <c r="C1444" t="s">
        <v>455</v>
      </c>
      <c r="D1444" t="s">
        <v>403</v>
      </c>
      <c r="E1444" s="15">
        <v>2441358000</v>
      </c>
      <c r="F1444" s="15">
        <v>800356000</v>
      </c>
      <c r="G1444" s="15">
        <v>0</v>
      </c>
      <c r="H1444" s="15">
        <v>0</v>
      </c>
      <c r="I1444" s="15">
        <v>3241714000</v>
      </c>
    </row>
    <row r="1445" spans="1:9" x14ac:dyDescent="0.25">
      <c r="A1445">
        <v>2022</v>
      </c>
      <c r="B1445" t="s">
        <v>52</v>
      </c>
      <c r="C1445" t="s">
        <v>455</v>
      </c>
      <c r="D1445" t="s">
        <v>456</v>
      </c>
      <c r="E1445" s="15">
        <v>17696451000</v>
      </c>
      <c r="F1445" s="15">
        <v>9953974000</v>
      </c>
      <c r="G1445" s="15">
        <v>0</v>
      </c>
      <c r="H1445" s="15">
        <v>2085257000</v>
      </c>
      <c r="I1445" s="15">
        <v>29735682000</v>
      </c>
    </row>
    <row r="1446" spans="1:9" x14ac:dyDescent="0.25">
      <c r="A1446">
        <v>2022</v>
      </c>
      <c r="B1446" t="s">
        <v>52</v>
      </c>
      <c r="C1446" t="s">
        <v>457</v>
      </c>
      <c r="D1446" t="s">
        <v>403</v>
      </c>
      <c r="E1446" s="15">
        <v>3803654000</v>
      </c>
      <c r="F1446" s="15">
        <v>415329000</v>
      </c>
      <c r="G1446" s="15">
        <v>0</v>
      </c>
      <c r="H1446" s="15">
        <v>0</v>
      </c>
      <c r="I1446" s="15">
        <v>4218983000</v>
      </c>
    </row>
    <row r="1447" spans="1:9" x14ac:dyDescent="0.25">
      <c r="A1447">
        <v>2022</v>
      </c>
      <c r="B1447" t="s">
        <v>52</v>
      </c>
      <c r="C1447" t="s">
        <v>457</v>
      </c>
      <c r="D1447" t="s">
        <v>458</v>
      </c>
      <c r="E1447" s="15">
        <v>390250000</v>
      </c>
      <c r="F1447" s="15">
        <v>492446000</v>
      </c>
      <c r="G1447" s="15">
        <v>19000</v>
      </c>
      <c r="H1447" s="15">
        <v>0</v>
      </c>
      <c r="I1447" s="15">
        <v>882715000</v>
      </c>
    </row>
    <row r="1448" spans="1:9" x14ac:dyDescent="0.25">
      <c r="A1448">
        <v>2022</v>
      </c>
      <c r="B1448" t="s">
        <v>52</v>
      </c>
      <c r="C1448" t="s">
        <v>457</v>
      </c>
      <c r="D1448" t="s">
        <v>459</v>
      </c>
      <c r="E1448" s="15">
        <v>713905000</v>
      </c>
      <c r="F1448" s="15">
        <v>3593601000</v>
      </c>
      <c r="G1448" s="15">
        <v>0</v>
      </c>
      <c r="H1448" s="15">
        <v>25148000</v>
      </c>
      <c r="I1448" s="15">
        <v>4332654000</v>
      </c>
    </row>
    <row r="1449" spans="1:9" x14ac:dyDescent="0.25">
      <c r="A1449">
        <v>2022</v>
      </c>
      <c r="B1449" t="s">
        <v>52</v>
      </c>
      <c r="C1449" t="s">
        <v>457</v>
      </c>
      <c r="D1449" t="s">
        <v>460</v>
      </c>
      <c r="E1449" s="15">
        <v>1628770000</v>
      </c>
      <c r="F1449" s="15">
        <v>1713731000</v>
      </c>
      <c r="G1449" s="15">
        <v>0</v>
      </c>
      <c r="H1449" s="15">
        <v>29091549000</v>
      </c>
      <c r="I1449" s="15">
        <v>32434050000</v>
      </c>
    </row>
    <row r="1450" spans="1:9" x14ac:dyDescent="0.25">
      <c r="A1450">
        <v>2021</v>
      </c>
      <c r="B1450" t="s">
        <v>52</v>
      </c>
      <c r="C1450" t="s">
        <v>298</v>
      </c>
      <c r="D1450" t="s">
        <v>403</v>
      </c>
      <c r="E1450" s="15">
        <v>85484000</v>
      </c>
      <c r="F1450" s="15">
        <v>149533000</v>
      </c>
      <c r="G1450" s="15">
        <v>0</v>
      </c>
      <c r="H1450" s="15">
        <v>0</v>
      </c>
      <c r="I1450" s="15">
        <v>235017000</v>
      </c>
    </row>
    <row r="1451" spans="1:9" x14ac:dyDescent="0.25">
      <c r="A1451">
        <v>2021</v>
      </c>
      <c r="B1451" t="s">
        <v>52</v>
      </c>
      <c r="C1451" t="s">
        <v>298</v>
      </c>
      <c r="D1451" t="s">
        <v>441</v>
      </c>
      <c r="E1451" s="15">
        <v>117910000</v>
      </c>
      <c r="F1451" s="15">
        <v>149441000</v>
      </c>
      <c r="G1451" s="15">
        <v>0</v>
      </c>
      <c r="H1451" s="15">
        <v>0</v>
      </c>
      <c r="I1451" s="15">
        <v>267351000</v>
      </c>
    </row>
    <row r="1452" spans="1:9" x14ac:dyDescent="0.25">
      <c r="A1452">
        <v>2021</v>
      </c>
      <c r="B1452" t="s">
        <v>52</v>
      </c>
      <c r="C1452" t="s">
        <v>299</v>
      </c>
      <c r="D1452" t="s">
        <v>403</v>
      </c>
      <c r="E1452" s="15">
        <v>78105000</v>
      </c>
      <c r="F1452" s="15">
        <v>42660000</v>
      </c>
      <c r="G1452" s="15">
        <v>0</v>
      </c>
      <c r="H1452" s="15">
        <v>0</v>
      </c>
      <c r="I1452" s="15">
        <v>120765000</v>
      </c>
    </row>
    <row r="1453" spans="1:9" x14ac:dyDescent="0.25">
      <c r="A1453">
        <v>2021</v>
      </c>
      <c r="B1453" t="s">
        <v>52</v>
      </c>
      <c r="C1453" t="s">
        <v>299</v>
      </c>
      <c r="D1453" t="s">
        <v>442</v>
      </c>
      <c r="E1453" s="15">
        <v>203995000</v>
      </c>
      <c r="F1453" s="15">
        <v>959563000</v>
      </c>
      <c r="G1453" s="15">
        <v>0</v>
      </c>
      <c r="H1453" s="15">
        <v>53500000</v>
      </c>
      <c r="I1453" s="15">
        <v>1217058000</v>
      </c>
    </row>
    <row r="1454" spans="1:9" x14ac:dyDescent="0.25">
      <c r="A1454">
        <v>2021</v>
      </c>
      <c r="B1454" t="s">
        <v>52</v>
      </c>
      <c r="C1454" t="s">
        <v>300</v>
      </c>
      <c r="D1454" t="s">
        <v>403</v>
      </c>
      <c r="E1454" s="15">
        <v>20607000</v>
      </c>
      <c r="F1454" s="15">
        <v>41699000</v>
      </c>
      <c r="G1454" s="15">
        <v>0</v>
      </c>
      <c r="H1454" s="15">
        <v>19163000</v>
      </c>
      <c r="I1454" s="15">
        <v>81469000</v>
      </c>
    </row>
    <row r="1455" spans="1:9" x14ac:dyDescent="0.25">
      <c r="A1455">
        <v>2021</v>
      </c>
      <c r="B1455" t="s">
        <v>52</v>
      </c>
      <c r="C1455" t="s">
        <v>300</v>
      </c>
      <c r="D1455" t="s">
        <v>443</v>
      </c>
      <c r="E1455" s="15">
        <v>9811000</v>
      </c>
      <c r="F1455" s="15">
        <v>5347000</v>
      </c>
      <c r="G1455" s="15">
        <v>0</v>
      </c>
      <c r="H1455" s="15">
        <v>0</v>
      </c>
      <c r="I1455" s="15">
        <v>15158000</v>
      </c>
    </row>
    <row r="1456" spans="1:9" x14ac:dyDescent="0.25">
      <c r="A1456">
        <v>2021</v>
      </c>
      <c r="B1456" t="s">
        <v>52</v>
      </c>
      <c r="C1456" t="s">
        <v>300</v>
      </c>
      <c r="D1456" t="s">
        <v>444</v>
      </c>
      <c r="E1456" s="15">
        <v>11580000</v>
      </c>
      <c r="F1456" s="15">
        <v>39544000</v>
      </c>
      <c r="G1456" s="15">
        <v>0</v>
      </c>
      <c r="H1456" s="15">
        <v>2000000</v>
      </c>
      <c r="I1456" s="15">
        <v>53124000</v>
      </c>
    </row>
    <row r="1457" spans="1:9" x14ac:dyDescent="0.25">
      <c r="A1457">
        <v>2021</v>
      </c>
      <c r="B1457" t="s">
        <v>52</v>
      </c>
      <c r="C1457" t="s">
        <v>301</v>
      </c>
      <c r="D1457" t="s">
        <v>403</v>
      </c>
      <c r="E1457" s="15">
        <v>59162000</v>
      </c>
      <c r="F1457" s="15">
        <v>52600000</v>
      </c>
      <c r="G1457" s="15">
        <v>0</v>
      </c>
      <c r="H1457" s="15">
        <v>50500000</v>
      </c>
      <c r="I1457" s="15">
        <v>162262000</v>
      </c>
    </row>
    <row r="1458" spans="1:9" x14ac:dyDescent="0.25">
      <c r="A1458">
        <v>2021</v>
      </c>
      <c r="B1458" t="s">
        <v>52</v>
      </c>
      <c r="C1458" t="s">
        <v>301</v>
      </c>
      <c r="D1458" t="s">
        <v>445</v>
      </c>
      <c r="E1458" s="15">
        <v>231489000</v>
      </c>
      <c r="F1458" s="15">
        <v>738123000</v>
      </c>
      <c r="G1458" s="15">
        <v>0</v>
      </c>
      <c r="H1458" s="15">
        <v>113297000</v>
      </c>
      <c r="I1458" s="15">
        <v>1082909000</v>
      </c>
    </row>
    <row r="1459" spans="1:9" x14ac:dyDescent="0.25">
      <c r="A1459">
        <v>2021</v>
      </c>
      <c r="B1459" t="s">
        <v>52</v>
      </c>
      <c r="C1459" t="s">
        <v>302</v>
      </c>
      <c r="D1459" t="s">
        <v>403</v>
      </c>
      <c r="E1459" s="15">
        <v>48977000</v>
      </c>
      <c r="F1459" s="15">
        <v>60706000</v>
      </c>
      <c r="G1459" s="15">
        <v>0</v>
      </c>
      <c r="H1459" s="15">
        <v>26997000</v>
      </c>
      <c r="I1459" s="15">
        <v>136680000</v>
      </c>
    </row>
    <row r="1460" spans="1:9" x14ac:dyDescent="0.25">
      <c r="A1460">
        <v>2021</v>
      </c>
      <c r="B1460" t="s">
        <v>52</v>
      </c>
      <c r="C1460" t="s">
        <v>302</v>
      </c>
      <c r="D1460" t="s">
        <v>446</v>
      </c>
      <c r="E1460" s="15">
        <v>84462000</v>
      </c>
      <c r="F1460" s="15">
        <v>428468000</v>
      </c>
      <c r="G1460" s="15">
        <v>0</v>
      </c>
      <c r="H1460" s="15">
        <v>85800000</v>
      </c>
      <c r="I1460" s="15">
        <v>598730000</v>
      </c>
    </row>
    <row r="1461" spans="1:9" x14ac:dyDescent="0.25">
      <c r="A1461">
        <v>2021</v>
      </c>
      <c r="B1461" t="s">
        <v>52</v>
      </c>
      <c r="C1461" t="s">
        <v>302</v>
      </c>
      <c r="D1461" t="s">
        <v>447</v>
      </c>
      <c r="E1461" s="15">
        <v>2904000</v>
      </c>
      <c r="F1461" s="15">
        <v>11442000</v>
      </c>
      <c r="G1461" s="15">
        <v>0</v>
      </c>
      <c r="H1461" s="15">
        <v>0</v>
      </c>
      <c r="I1461" s="15">
        <v>14346000</v>
      </c>
    </row>
    <row r="1462" spans="1:9" x14ac:dyDescent="0.25">
      <c r="A1462">
        <v>2021</v>
      </c>
      <c r="B1462" t="s">
        <v>52</v>
      </c>
      <c r="C1462" t="s">
        <v>302</v>
      </c>
      <c r="D1462" t="s">
        <v>448</v>
      </c>
      <c r="E1462" s="15">
        <v>13759000</v>
      </c>
      <c r="F1462" s="15">
        <v>51912000</v>
      </c>
      <c r="G1462" s="15">
        <v>0</v>
      </c>
      <c r="H1462" s="15">
        <v>27000000</v>
      </c>
      <c r="I1462" s="15">
        <v>92671000</v>
      </c>
    </row>
    <row r="1463" spans="1:9" x14ac:dyDescent="0.25">
      <c r="A1463">
        <v>2021</v>
      </c>
      <c r="B1463" t="s">
        <v>52</v>
      </c>
      <c r="C1463" t="s">
        <v>303</v>
      </c>
      <c r="D1463" t="s">
        <v>403</v>
      </c>
      <c r="E1463" s="15">
        <v>153416000</v>
      </c>
      <c r="F1463" s="15">
        <v>201556000</v>
      </c>
      <c r="G1463" s="15">
        <v>0</v>
      </c>
      <c r="H1463" s="15">
        <v>12920000</v>
      </c>
      <c r="I1463" s="15">
        <v>367892000</v>
      </c>
    </row>
    <row r="1464" spans="1:9" x14ac:dyDescent="0.25">
      <c r="A1464">
        <v>2021</v>
      </c>
      <c r="B1464" t="s">
        <v>52</v>
      </c>
      <c r="C1464" t="s">
        <v>303</v>
      </c>
      <c r="D1464" t="s">
        <v>450</v>
      </c>
      <c r="E1464" s="15">
        <v>660291000</v>
      </c>
      <c r="F1464" s="15">
        <v>950278000</v>
      </c>
      <c r="G1464" s="15">
        <v>0</v>
      </c>
      <c r="H1464" s="15">
        <v>0</v>
      </c>
      <c r="I1464" s="15">
        <v>1610569000</v>
      </c>
    </row>
    <row r="1465" spans="1:9" x14ac:dyDescent="0.25">
      <c r="A1465">
        <v>2021</v>
      </c>
      <c r="B1465" t="s">
        <v>52</v>
      </c>
      <c r="C1465" t="s">
        <v>451</v>
      </c>
      <c r="D1465" t="s">
        <v>403</v>
      </c>
      <c r="E1465" s="15">
        <v>6385642000</v>
      </c>
      <c r="F1465" s="15">
        <v>1132667000</v>
      </c>
      <c r="G1465" s="15">
        <v>0</v>
      </c>
      <c r="H1465" s="15">
        <v>0</v>
      </c>
      <c r="I1465" s="15">
        <v>7518309000</v>
      </c>
    </row>
    <row r="1466" spans="1:9" x14ac:dyDescent="0.25">
      <c r="A1466">
        <v>2021</v>
      </c>
      <c r="B1466" t="s">
        <v>52</v>
      </c>
      <c r="C1466" t="s">
        <v>451</v>
      </c>
      <c r="D1466" t="s">
        <v>452</v>
      </c>
      <c r="E1466" s="15">
        <v>72787506000</v>
      </c>
      <c r="F1466" s="15">
        <v>14655124000</v>
      </c>
      <c r="G1466" s="15">
        <v>0</v>
      </c>
      <c r="H1466" s="15">
        <v>2664082000</v>
      </c>
      <c r="I1466" s="15">
        <v>90106712000</v>
      </c>
    </row>
    <row r="1467" spans="1:9" x14ac:dyDescent="0.25">
      <c r="A1467">
        <v>2021</v>
      </c>
      <c r="B1467" t="s">
        <v>52</v>
      </c>
      <c r="C1467" t="s">
        <v>453</v>
      </c>
      <c r="D1467" t="s">
        <v>403</v>
      </c>
      <c r="E1467" s="15">
        <v>849759000</v>
      </c>
      <c r="F1467" s="15">
        <v>550751000</v>
      </c>
      <c r="G1467" s="15">
        <v>0</v>
      </c>
      <c r="H1467" s="15">
        <v>0</v>
      </c>
      <c r="I1467" s="15">
        <v>1400510000</v>
      </c>
    </row>
    <row r="1468" spans="1:9" x14ac:dyDescent="0.25">
      <c r="A1468">
        <v>2021</v>
      </c>
      <c r="B1468" t="s">
        <v>52</v>
      </c>
      <c r="C1468" t="s">
        <v>453</v>
      </c>
      <c r="D1468" t="s">
        <v>454</v>
      </c>
      <c r="E1468" s="15">
        <v>14250745000</v>
      </c>
      <c r="F1468" s="15">
        <v>14347985000</v>
      </c>
      <c r="G1468" s="15">
        <v>0</v>
      </c>
      <c r="H1468" s="15">
        <v>204423000</v>
      </c>
      <c r="I1468" s="15">
        <v>28803153000</v>
      </c>
    </row>
    <row r="1469" spans="1:9" x14ac:dyDescent="0.25">
      <c r="A1469">
        <v>2021</v>
      </c>
      <c r="B1469" t="s">
        <v>52</v>
      </c>
      <c r="C1469" t="s">
        <v>455</v>
      </c>
      <c r="D1469" t="s">
        <v>403</v>
      </c>
      <c r="E1469" s="15">
        <v>2365424000</v>
      </c>
      <c r="F1469" s="15">
        <v>800356000</v>
      </c>
      <c r="G1469" s="15">
        <v>0</v>
      </c>
      <c r="H1469" s="15">
        <v>0</v>
      </c>
      <c r="I1469" s="15">
        <v>3165780000</v>
      </c>
    </row>
    <row r="1470" spans="1:9" x14ac:dyDescent="0.25">
      <c r="A1470">
        <v>2021</v>
      </c>
      <c r="B1470" t="s">
        <v>52</v>
      </c>
      <c r="C1470" t="s">
        <v>455</v>
      </c>
      <c r="D1470" t="s">
        <v>456</v>
      </c>
      <c r="E1470" s="15">
        <v>17650533000</v>
      </c>
      <c r="F1470" s="15">
        <v>8818298000</v>
      </c>
      <c r="G1470" s="15">
        <v>0</v>
      </c>
      <c r="H1470" s="15">
        <v>1917504000</v>
      </c>
      <c r="I1470" s="15">
        <v>28386335000</v>
      </c>
    </row>
    <row r="1471" spans="1:9" x14ac:dyDescent="0.25">
      <c r="A1471">
        <v>2021</v>
      </c>
      <c r="B1471" t="s">
        <v>52</v>
      </c>
      <c r="C1471" t="s">
        <v>457</v>
      </c>
      <c r="D1471" t="s">
        <v>403</v>
      </c>
      <c r="E1471" s="15">
        <v>3644456000</v>
      </c>
      <c r="F1471" s="15">
        <v>415329000</v>
      </c>
      <c r="G1471" s="15">
        <v>0</v>
      </c>
      <c r="H1471" s="15">
        <v>0</v>
      </c>
      <c r="I1471" s="15">
        <v>4059785000</v>
      </c>
    </row>
    <row r="1472" spans="1:9" x14ac:dyDescent="0.25">
      <c r="A1472">
        <v>2021</v>
      </c>
      <c r="B1472" t="s">
        <v>52</v>
      </c>
      <c r="C1472" t="s">
        <v>457</v>
      </c>
      <c r="D1472" t="s">
        <v>458</v>
      </c>
      <c r="E1472" s="15">
        <v>398702000</v>
      </c>
      <c r="F1472" s="15">
        <v>492446000</v>
      </c>
      <c r="G1472" s="15">
        <v>19000</v>
      </c>
      <c r="H1472" s="15">
        <v>0</v>
      </c>
      <c r="I1472" s="15">
        <v>891167000</v>
      </c>
    </row>
    <row r="1473" spans="1:9" x14ac:dyDescent="0.25">
      <c r="A1473">
        <v>2021</v>
      </c>
      <c r="B1473" t="s">
        <v>52</v>
      </c>
      <c r="C1473" t="s">
        <v>457</v>
      </c>
      <c r="D1473" t="s">
        <v>459</v>
      </c>
      <c r="E1473" s="15">
        <v>722868000</v>
      </c>
      <c r="F1473" s="15">
        <v>3706538000</v>
      </c>
      <c r="G1473" s="15">
        <v>0</v>
      </c>
      <c r="H1473" s="15">
        <v>147510000</v>
      </c>
      <c r="I1473" s="15">
        <v>4576916000</v>
      </c>
    </row>
    <row r="1474" spans="1:9" x14ac:dyDescent="0.25">
      <c r="A1474">
        <v>2021</v>
      </c>
      <c r="B1474" t="s">
        <v>52</v>
      </c>
      <c r="C1474" t="s">
        <v>457</v>
      </c>
      <c r="D1474" t="s">
        <v>460</v>
      </c>
      <c r="E1474" s="15">
        <v>1679767000</v>
      </c>
      <c r="F1474" s="15">
        <v>1514661000</v>
      </c>
      <c r="G1474" s="15">
        <v>0</v>
      </c>
      <c r="H1474" s="15">
        <v>27312082000</v>
      </c>
      <c r="I1474" s="15">
        <v>30506510000</v>
      </c>
    </row>
    <row r="1475" spans="1:9" x14ac:dyDescent="0.25">
      <c r="A1475">
        <v>2020</v>
      </c>
      <c r="B1475" t="s">
        <v>52</v>
      </c>
      <c r="C1475" t="s">
        <v>298</v>
      </c>
      <c r="D1475" t="s">
        <v>403</v>
      </c>
      <c r="E1475" s="15">
        <v>183930000</v>
      </c>
      <c r="F1475" s="15">
        <v>148340000</v>
      </c>
      <c r="G1475" s="15">
        <v>0</v>
      </c>
      <c r="H1475" s="15">
        <v>4840000</v>
      </c>
      <c r="I1475" s="15">
        <v>337110000</v>
      </c>
    </row>
    <row r="1476" spans="1:9" x14ac:dyDescent="0.25">
      <c r="A1476">
        <v>2020</v>
      </c>
      <c r="B1476" t="s">
        <v>52</v>
      </c>
      <c r="C1476" t="s">
        <v>298</v>
      </c>
      <c r="D1476" t="s">
        <v>441</v>
      </c>
      <c r="E1476" s="15">
        <v>0</v>
      </c>
      <c r="F1476" s="15">
        <v>255627000</v>
      </c>
      <c r="G1476" s="15">
        <v>0</v>
      </c>
      <c r="H1476" s="15">
        <v>57354000</v>
      </c>
      <c r="I1476" s="15">
        <v>312981000</v>
      </c>
    </row>
    <row r="1477" spans="1:9" x14ac:dyDescent="0.25">
      <c r="A1477">
        <v>2020</v>
      </c>
      <c r="B1477" t="s">
        <v>52</v>
      </c>
      <c r="C1477" t="s">
        <v>299</v>
      </c>
      <c r="D1477" t="s">
        <v>403</v>
      </c>
      <c r="E1477" s="15">
        <v>68137000</v>
      </c>
      <c r="F1477" s="15">
        <v>42308000</v>
      </c>
      <c r="G1477" s="15">
        <v>0</v>
      </c>
      <c r="H1477" s="15">
        <v>0</v>
      </c>
      <c r="I1477" s="15">
        <v>110445000</v>
      </c>
    </row>
    <row r="1478" spans="1:9" x14ac:dyDescent="0.25">
      <c r="A1478">
        <v>2020</v>
      </c>
      <c r="B1478" t="s">
        <v>52</v>
      </c>
      <c r="C1478" t="s">
        <v>299</v>
      </c>
      <c r="D1478" t="s">
        <v>442</v>
      </c>
      <c r="E1478" s="15">
        <v>179731000</v>
      </c>
      <c r="F1478" s="15">
        <v>913625000</v>
      </c>
      <c r="G1478" s="15">
        <v>0</v>
      </c>
      <c r="H1478" s="15">
        <v>99000000</v>
      </c>
      <c r="I1478" s="15">
        <v>1192356000</v>
      </c>
    </row>
    <row r="1479" spans="1:9" x14ac:dyDescent="0.25">
      <c r="A1479">
        <v>2020</v>
      </c>
      <c r="B1479" t="s">
        <v>52</v>
      </c>
      <c r="C1479" t="s">
        <v>300</v>
      </c>
      <c r="D1479" t="s">
        <v>403</v>
      </c>
      <c r="E1479" s="15">
        <v>19978000</v>
      </c>
      <c r="F1479" s="15">
        <v>22093000</v>
      </c>
      <c r="G1479" s="15">
        <v>0</v>
      </c>
      <c r="H1479" s="15">
        <v>14070000</v>
      </c>
      <c r="I1479" s="15">
        <v>56141000</v>
      </c>
    </row>
    <row r="1480" spans="1:9" x14ac:dyDescent="0.25">
      <c r="A1480">
        <v>2020</v>
      </c>
      <c r="B1480" t="s">
        <v>52</v>
      </c>
      <c r="C1480" t="s">
        <v>300</v>
      </c>
      <c r="D1480" t="s">
        <v>443</v>
      </c>
      <c r="E1480" s="15">
        <v>8988000</v>
      </c>
      <c r="F1480" s="15">
        <v>11419000</v>
      </c>
      <c r="G1480" s="15">
        <v>0</v>
      </c>
      <c r="H1480" s="15">
        <v>13605000</v>
      </c>
      <c r="I1480" s="15">
        <v>34012000</v>
      </c>
    </row>
    <row r="1481" spans="1:9" x14ac:dyDescent="0.25">
      <c r="A1481">
        <v>2020</v>
      </c>
      <c r="B1481" t="s">
        <v>52</v>
      </c>
      <c r="C1481" t="s">
        <v>300</v>
      </c>
      <c r="D1481" t="s">
        <v>444</v>
      </c>
      <c r="E1481" s="15">
        <v>10940000</v>
      </c>
      <c r="F1481" s="15">
        <v>15191000</v>
      </c>
      <c r="G1481" s="15">
        <v>0</v>
      </c>
      <c r="H1481" s="15">
        <v>2520000</v>
      </c>
      <c r="I1481" s="15">
        <v>28651000</v>
      </c>
    </row>
    <row r="1482" spans="1:9" x14ac:dyDescent="0.25">
      <c r="A1482">
        <v>2020</v>
      </c>
      <c r="B1482" t="s">
        <v>52</v>
      </c>
      <c r="C1482" t="s">
        <v>301</v>
      </c>
      <c r="D1482" t="s">
        <v>403</v>
      </c>
      <c r="E1482" s="15">
        <v>48677000</v>
      </c>
      <c r="F1482" s="15">
        <v>156072000</v>
      </c>
      <c r="G1482" s="15">
        <v>0</v>
      </c>
      <c r="H1482" s="15">
        <v>150015000</v>
      </c>
      <c r="I1482" s="15">
        <v>354764000</v>
      </c>
    </row>
    <row r="1483" spans="1:9" x14ac:dyDescent="0.25">
      <c r="A1483">
        <v>2020</v>
      </c>
      <c r="B1483" t="s">
        <v>52</v>
      </c>
      <c r="C1483" t="s">
        <v>301</v>
      </c>
      <c r="D1483" t="s">
        <v>445</v>
      </c>
      <c r="E1483" s="15">
        <v>210471000</v>
      </c>
      <c r="F1483" s="15">
        <v>619634000</v>
      </c>
      <c r="G1483" s="15">
        <v>0</v>
      </c>
      <c r="H1483" s="15">
        <v>51497000</v>
      </c>
      <c r="I1483" s="15">
        <v>881602000</v>
      </c>
    </row>
    <row r="1484" spans="1:9" x14ac:dyDescent="0.25">
      <c r="A1484">
        <v>2020</v>
      </c>
      <c r="B1484" t="s">
        <v>52</v>
      </c>
      <c r="C1484" t="s">
        <v>302</v>
      </c>
      <c r="D1484" t="s">
        <v>403</v>
      </c>
      <c r="E1484" s="15">
        <v>41819000</v>
      </c>
      <c r="F1484" s="15">
        <v>55887000</v>
      </c>
      <c r="G1484" s="15">
        <v>0</v>
      </c>
      <c r="H1484" s="15">
        <v>8904000</v>
      </c>
      <c r="I1484" s="15">
        <v>106610000</v>
      </c>
    </row>
    <row r="1485" spans="1:9" x14ac:dyDescent="0.25">
      <c r="A1485">
        <v>2020</v>
      </c>
      <c r="B1485" t="s">
        <v>52</v>
      </c>
      <c r="C1485" t="s">
        <v>302</v>
      </c>
      <c r="D1485" t="s">
        <v>446</v>
      </c>
      <c r="E1485" s="15">
        <v>81243000</v>
      </c>
      <c r="F1485" s="15">
        <v>372835000</v>
      </c>
      <c r="G1485" s="15">
        <v>0</v>
      </c>
      <c r="H1485" s="15">
        <v>0</v>
      </c>
      <c r="I1485" s="15">
        <v>454078000</v>
      </c>
    </row>
    <row r="1486" spans="1:9" x14ac:dyDescent="0.25">
      <c r="A1486">
        <v>2020</v>
      </c>
      <c r="B1486" t="s">
        <v>52</v>
      </c>
      <c r="C1486" t="s">
        <v>302</v>
      </c>
      <c r="D1486" t="s">
        <v>447</v>
      </c>
      <c r="E1486" s="15">
        <v>7962000</v>
      </c>
      <c r="F1486" s="15">
        <v>11219000</v>
      </c>
      <c r="G1486" s="15">
        <v>0</v>
      </c>
      <c r="H1486" s="15">
        <v>0</v>
      </c>
      <c r="I1486" s="15">
        <v>19181000</v>
      </c>
    </row>
    <row r="1487" spans="1:9" x14ac:dyDescent="0.25">
      <c r="A1487">
        <v>2020</v>
      </c>
      <c r="B1487" t="s">
        <v>52</v>
      </c>
      <c r="C1487" t="s">
        <v>302</v>
      </c>
      <c r="D1487" t="s">
        <v>448</v>
      </c>
      <c r="E1487" s="15">
        <v>13286000</v>
      </c>
      <c r="F1487" s="15">
        <v>34299000</v>
      </c>
      <c r="G1487" s="15">
        <v>0</v>
      </c>
      <c r="H1487" s="15">
        <v>0</v>
      </c>
      <c r="I1487" s="15">
        <v>47585000</v>
      </c>
    </row>
    <row r="1488" spans="1:9" x14ac:dyDescent="0.25">
      <c r="A1488">
        <v>2020</v>
      </c>
      <c r="B1488" t="s">
        <v>52</v>
      </c>
      <c r="C1488" t="s">
        <v>303</v>
      </c>
      <c r="D1488" t="s">
        <v>403</v>
      </c>
      <c r="E1488" s="15">
        <v>127989000</v>
      </c>
      <c r="F1488" s="15">
        <v>210922000</v>
      </c>
      <c r="G1488" s="15">
        <v>0</v>
      </c>
      <c r="H1488" s="15">
        <v>75970000</v>
      </c>
      <c r="I1488" s="15">
        <v>414881000</v>
      </c>
    </row>
    <row r="1489" spans="1:9" x14ac:dyDescent="0.25">
      <c r="A1489">
        <v>2020</v>
      </c>
      <c r="B1489" t="s">
        <v>52</v>
      </c>
      <c r="C1489" t="s">
        <v>303</v>
      </c>
      <c r="D1489" t="s">
        <v>450</v>
      </c>
      <c r="E1489" s="15">
        <v>603697000</v>
      </c>
      <c r="F1489" s="15">
        <v>778240000</v>
      </c>
      <c r="G1489" s="15">
        <v>0</v>
      </c>
      <c r="H1489" s="15">
        <v>8000000</v>
      </c>
      <c r="I1489" s="15">
        <v>1389937000</v>
      </c>
    </row>
    <row r="1490" spans="1:9" x14ac:dyDescent="0.25">
      <c r="A1490">
        <v>2020</v>
      </c>
      <c r="B1490" t="s">
        <v>52</v>
      </c>
      <c r="C1490" t="s">
        <v>451</v>
      </c>
      <c r="D1490" t="s">
        <v>403</v>
      </c>
      <c r="E1490" s="15">
        <v>5814084000</v>
      </c>
      <c r="F1490" s="15">
        <v>1103691000</v>
      </c>
      <c r="G1490" s="15">
        <v>0</v>
      </c>
      <c r="H1490" s="15">
        <v>0</v>
      </c>
      <c r="I1490" s="15">
        <v>6917775000</v>
      </c>
    </row>
    <row r="1491" spans="1:9" x14ac:dyDescent="0.25">
      <c r="A1491">
        <v>2020</v>
      </c>
      <c r="B1491" t="s">
        <v>52</v>
      </c>
      <c r="C1491" t="s">
        <v>451</v>
      </c>
      <c r="D1491" t="s">
        <v>452</v>
      </c>
      <c r="E1491" s="15">
        <v>71046008000</v>
      </c>
      <c r="F1491" s="15">
        <v>12834456000</v>
      </c>
      <c r="G1491" s="15">
        <v>0</v>
      </c>
      <c r="H1491" s="15">
        <v>1709767000</v>
      </c>
      <c r="I1491" s="15">
        <v>85590231000</v>
      </c>
    </row>
    <row r="1492" spans="1:9" x14ac:dyDescent="0.25">
      <c r="A1492">
        <v>2020</v>
      </c>
      <c r="B1492" t="s">
        <v>52</v>
      </c>
      <c r="C1492" t="s">
        <v>453</v>
      </c>
      <c r="D1492" t="s">
        <v>403</v>
      </c>
      <c r="E1492" s="15">
        <v>1253764000</v>
      </c>
      <c r="F1492" s="15">
        <v>536746000</v>
      </c>
      <c r="G1492" s="15">
        <v>0</v>
      </c>
      <c r="H1492" s="15">
        <v>8250000</v>
      </c>
      <c r="I1492" s="15">
        <v>1798760000</v>
      </c>
    </row>
    <row r="1493" spans="1:9" x14ac:dyDescent="0.25">
      <c r="A1493">
        <v>2020</v>
      </c>
      <c r="B1493" t="s">
        <v>52</v>
      </c>
      <c r="C1493" t="s">
        <v>453</v>
      </c>
      <c r="D1493" t="s">
        <v>454</v>
      </c>
      <c r="E1493" s="15">
        <v>13813837000</v>
      </c>
      <c r="F1493" s="15">
        <v>9906110000</v>
      </c>
      <c r="G1493" s="15">
        <v>0</v>
      </c>
      <c r="H1493" s="15">
        <v>917560000</v>
      </c>
      <c r="I1493" s="15">
        <v>24637507000</v>
      </c>
    </row>
    <row r="1494" spans="1:9" x14ac:dyDescent="0.25">
      <c r="A1494">
        <v>2020</v>
      </c>
      <c r="B1494" t="s">
        <v>52</v>
      </c>
      <c r="C1494" t="s">
        <v>455</v>
      </c>
      <c r="D1494" t="s">
        <v>403</v>
      </c>
      <c r="E1494" s="15">
        <v>2808880000</v>
      </c>
      <c r="F1494" s="15">
        <v>760158000</v>
      </c>
      <c r="G1494" s="15">
        <v>0</v>
      </c>
      <c r="H1494" s="15">
        <v>0</v>
      </c>
      <c r="I1494" s="15">
        <v>3569038000</v>
      </c>
    </row>
    <row r="1495" spans="1:9" x14ac:dyDescent="0.25">
      <c r="A1495">
        <v>2020</v>
      </c>
      <c r="B1495" t="s">
        <v>52</v>
      </c>
      <c r="C1495" t="s">
        <v>455</v>
      </c>
      <c r="D1495" t="s">
        <v>456</v>
      </c>
      <c r="E1495" s="15">
        <v>17135286000</v>
      </c>
      <c r="F1495" s="15">
        <v>6999107000</v>
      </c>
      <c r="G1495" s="15">
        <v>0</v>
      </c>
      <c r="H1495" s="15">
        <v>1350512000</v>
      </c>
      <c r="I1495" s="15">
        <v>25484905000</v>
      </c>
    </row>
    <row r="1496" spans="1:9" x14ac:dyDescent="0.25">
      <c r="A1496">
        <v>2020</v>
      </c>
      <c r="B1496" t="s">
        <v>52</v>
      </c>
      <c r="C1496" t="s">
        <v>457</v>
      </c>
      <c r="D1496" t="s">
        <v>403</v>
      </c>
      <c r="E1496" s="15">
        <v>3638677000</v>
      </c>
      <c r="F1496" s="15">
        <v>403491000</v>
      </c>
      <c r="G1496" s="15">
        <v>0</v>
      </c>
      <c r="H1496" s="15">
        <v>0</v>
      </c>
      <c r="I1496" s="15">
        <v>4042168000</v>
      </c>
    </row>
    <row r="1497" spans="1:9" x14ac:dyDescent="0.25">
      <c r="A1497">
        <v>2020</v>
      </c>
      <c r="B1497" t="s">
        <v>52</v>
      </c>
      <c r="C1497" t="s">
        <v>457</v>
      </c>
      <c r="D1497" t="s">
        <v>458</v>
      </c>
      <c r="E1497" s="15">
        <v>370061000</v>
      </c>
      <c r="F1497" s="15">
        <v>478971000</v>
      </c>
      <c r="G1497" s="15">
        <v>19000</v>
      </c>
      <c r="H1497" s="15">
        <v>0</v>
      </c>
      <c r="I1497" s="15">
        <v>849051000</v>
      </c>
    </row>
    <row r="1498" spans="1:9" x14ac:dyDescent="0.25">
      <c r="A1498">
        <v>2020</v>
      </c>
      <c r="B1498" t="s">
        <v>52</v>
      </c>
      <c r="C1498" t="s">
        <v>457</v>
      </c>
      <c r="D1498" t="s">
        <v>459</v>
      </c>
      <c r="E1498" s="15">
        <v>697960000</v>
      </c>
      <c r="F1498" s="15">
        <v>3201027000</v>
      </c>
      <c r="G1498" s="15">
        <v>0</v>
      </c>
      <c r="H1498" s="15">
        <v>48930000</v>
      </c>
      <c r="I1498" s="15">
        <v>3947917000</v>
      </c>
    </row>
    <row r="1499" spans="1:9" x14ac:dyDescent="0.25">
      <c r="A1499">
        <v>2020</v>
      </c>
      <c r="B1499" t="s">
        <v>52</v>
      </c>
      <c r="C1499" t="s">
        <v>457</v>
      </c>
      <c r="D1499" t="s">
        <v>460</v>
      </c>
      <c r="E1499" s="15">
        <v>1531470000</v>
      </c>
      <c r="F1499" s="15">
        <v>1469452000</v>
      </c>
      <c r="G1499" s="15">
        <v>0</v>
      </c>
      <c r="H1499" s="15">
        <v>26165645000</v>
      </c>
      <c r="I1499" s="15">
        <v>29166567000</v>
      </c>
    </row>
    <row r="1500" spans="1:9" x14ac:dyDescent="0.25">
      <c r="A1500">
        <v>2019</v>
      </c>
      <c r="B1500" t="s">
        <v>52</v>
      </c>
      <c r="C1500" t="s">
        <v>298</v>
      </c>
      <c r="D1500" t="s">
        <v>403</v>
      </c>
      <c r="E1500" s="15">
        <v>172469000</v>
      </c>
      <c r="F1500" s="15">
        <v>144615000</v>
      </c>
      <c r="G1500" s="15">
        <v>0</v>
      </c>
      <c r="H1500" s="15">
        <v>9300000</v>
      </c>
      <c r="I1500" s="15">
        <v>326384000</v>
      </c>
    </row>
    <row r="1501" spans="1:9" x14ac:dyDescent="0.25">
      <c r="A1501">
        <v>2019</v>
      </c>
      <c r="B1501" t="s">
        <v>52</v>
      </c>
      <c r="C1501" t="s">
        <v>298</v>
      </c>
      <c r="D1501" t="s">
        <v>441</v>
      </c>
      <c r="E1501" s="15">
        <v>0</v>
      </c>
      <c r="F1501" s="15">
        <v>185258000</v>
      </c>
      <c r="G1501" s="15">
        <v>0</v>
      </c>
      <c r="H1501" s="15">
        <v>14859000</v>
      </c>
      <c r="I1501" s="15">
        <v>200117000</v>
      </c>
    </row>
    <row r="1502" spans="1:9" x14ac:dyDescent="0.25">
      <c r="A1502">
        <v>2019</v>
      </c>
      <c r="B1502" t="s">
        <v>52</v>
      </c>
      <c r="C1502" t="s">
        <v>299</v>
      </c>
      <c r="D1502" t="s">
        <v>403</v>
      </c>
      <c r="E1502" s="15">
        <v>71471000</v>
      </c>
      <c r="F1502" s="15">
        <v>41834000</v>
      </c>
      <c r="G1502" s="15">
        <v>0</v>
      </c>
      <c r="H1502" s="15">
        <v>0</v>
      </c>
      <c r="I1502" s="15">
        <v>113305000</v>
      </c>
    </row>
    <row r="1503" spans="1:9" x14ac:dyDescent="0.25">
      <c r="A1503">
        <v>2019</v>
      </c>
      <c r="B1503" t="s">
        <v>52</v>
      </c>
      <c r="C1503" t="s">
        <v>299</v>
      </c>
      <c r="D1503" t="s">
        <v>442</v>
      </c>
      <c r="E1503" s="15">
        <v>181896000</v>
      </c>
      <c r="F1503" s="15">
        <v>945427000</v>
      </c>
      <c r="G1503" s="15">
        <v>0</v>
      </c>
      <c r="H1503" s="15">
        <v>18000000</v>
      </c>
      <c r="I1503" s="15">
        <v>1145323000</v>
      </c>
    </row>
    <row r="1504" spans="1:9" x14ac:dyDescent="0.25">
      <c r="A1504">
        <v>2019</v>
      </c>
      <c r="B1504" t="s">
        <v>52</v>
      </c>
      <c r="C1504" t="s">
        <v>300</v>
      </c>
      <c r="D1504" t="s">
        <v>403</v>
      </c>
      <c r="E1504" s="15">
        <v>29933000</v>
      </c>
      <c r="F1504" s="15">
        <v>33487000</v>
      </c>
      <c r="G1504" s="15">
        <v>0</v>
      </c>
      <c r="H1504" s="15">
        <v>12500000</v>
      </c>
      <c r="I1504" s="15">
        <v>75920000</v>
      </c>
    </row>
    <row r="1505" spans="1:9" x14ac:dyDescent="0.25">
      <c r="A1505">
        <v>2019</v>
      </c>
      <c r="B1505" t="s">
        <v>52</v>
      </c>
      <c r="C1505" t="s">
        <v>300</v>
      </c>
      <c r="D1505" t="s">
        <v>443</v>
      </c>
      <c r="E1505" s="15">
        <v>10509000</v>
      </c>
      <c r="F1505" s="15">
        <v>12996000</v>
      </c>
      <c r="G1505" s="15">
        <v>0</v>
      </c>
      <c r="H1505" s="15">
        <v>15579000</v>
      </c>
      <c r="I1505" s="15">
        <v>39084000</v>
      </c>
    </row>
    <row r="1506" spans="1:9" x14ac:dyDescent="0.25">
      <c r="A1506">
        <v>2019</v>
      </c>
      <c r="B1506" t="s">
        <v>52</v>
      </c>
      <c r="C1506" t="s">
        <v>300</v>
      </c>
      <c r="D1506" t="s">
        <v>444</v>
      </c>
      <c r="E1506" s="15">
        <v>10801000</v>
      </c>
      <c r="F1506" s="15">
        <v>59369000</v>
      </c>
      <c r="G1506" s="15">
        <v>0</v>
      </c>
      <c r="H1506" s="15">
        <v>3800000</v>
      </c>
      <c r="I1506" s="15">
        <v>73970000</v>
      </c>
    </row>
    <row r="1507" spans="1:9" x14ac:dyDescent="0.25">
      <c r="A1507">
        <v>2019</v>
      </c>
      <c r="B1507" t="s">
        <v>52</v>
      </c>
      <c r="C1507" t="s">
        <v>301</v>
      </c>
      <c r="D1507" t="s">
        <v>403</v>
      </c>
      <c r="E1507" s="15">
        <v>47269000</v>
      </c>
      <c r="F1507" s="15">
        <v>50432000</v>
      </c>
      <c r="G1507" s="15">
        <v>0</v>
      </c>
      <c r="H1507" s="15">
        <v>0</v>
      </c>
      <c r="I1507" s="15">
        <v>97701000</v>
      </c>
    </row>
    <row r="1508" spans="1:9" x14ac:dyDescent="0.25">
      <c r="A1508">
        <v>2019</v>
      </c>
      <c r="B1508" t="s">
        <v>52</v>
      </c>
      <c r="C1508" t="s">
        <v>301</v>
      </c>
      <c r="D1508" t="s">
        <v>445</v>
      </c>
      <c r="E1508" s="15">
        <v>182559000</v>
      </c>
      <c r="F1508" s="15">
        <v>591322000</v>
      </c>
      <c r="G1508" s="15">
        <v>0</v>
      </c>
      <c r="H1508" s="15">
        <v>505193000</v>
      </c>
      <c r="I1508" s="15">
        <v>1279074000</v>
      </c>
    </row>
    <row r="1509" spans="1:9" x14ac:dyDescent="0.25">
      <c r="A1509">
        <v>2019</v>
      </c>
      <c r="B1509" t="s">
        <v>52</v>
      </c>
      <c r="C1509" t="s">
        <v>302</v>
      </c>
      <c r="D1509" t="s">
        <v>403</v>
      </c>
      <c r="E1509" s="15">
        <v>41042000</v>
      </c>
      <c r="F1509" s="15">
        <v>44932000</v>
      </c>
      <c r="G1509" s="15">
        <v>0</v>
      </c>
      <c r="H1509" s="15">
        <v>0</v>
      </c>
      <c r="I1509" s="15">
        <v>85974000</v>
      </c>
    </row>
    <row r="1510" spans="1:9" x14ac:dyDescent="0.25">
      <c r="A1510">
        <v>2019</v>
      </c>
      <c r="B1510" t="s">
        <v>52</v>
      </c>
      <c r="C1510" t="s">
        <v>302</v>
      </c>
      <c r="D1510" t="s">
        <v>446</v>
      </c>
      <c r="E1510" s="15">
        <v>81415000</v>
      </c>
      <c r="F1510" s="15">
        <v>375396000</v>
      </c>
      <c r="G1510" s="15">
        <v>0</v>
      </c>
      <c r="H1510" s="15">
        <v>900000</v>
      </c>
      <c r="I1510" s="15">
        <v>457711000</v>
      </c>
    </row>
    <row r="1511" spans="1:9" x14ac:dyDescent="0.25">
      <c r="A1511">
        <v>2019</v>
      </c>
      <c r="B1511" t="s">
        <v>52</v>
      </c>
      <c r="C1511" t="s">
        <v>302</v>
      </c>
      <c r="D1511" t="s">
        <v>447</v>
      </c>
      <c r="E1511" s="15">
        <v>4048000</v>
      </c>
      <c r="F1511" s="15">
        <v>11748000</v>
      </c>
      <c r="G1511" s="15">
        <v>0</v>
      </c>
      <c r="H1511" s="15">
        <v>0</v>
      </c>
      <c r="I1511" s="15">
        <v>15796000</v>
      </c>
    </row>
    <row r="1512" spans="1:9" x14ac:dyDescent="0.25">
      <c r="A1512">
        <v>2019</v>
      </c>
      <c r="B1512" t="s">
        <v>52</v>
      </c>
      <c r="C1512" t="s">
        <v>302</v>
      </c>
      <c r="D1512" t="s">
        <v>448</v>
      </c>
      <c r="E1512" s="15">
        <v>12120000</v>
      </c>
      <c r="F1512" s="15">
        <v>34707000</v>
      </c>
      <c r="G1512" s="15">
        <v>0</v>
      </c>
      <c r="H1512" s="15">
        <v>0</v>
      </c>
      <c r="I1512" s="15">
        <v>46827000</v>
      </c>
    </row>
    <row r="1513" spans="1:9" x14ac:dyDescent="0.25">
      <c r="A1513">
        <v>2019</v>
      </c>
      <c r="B1513" t="s">
        <v>52</v>
      </c>
      <c r="C1513" t="s">
        <v>303</v>
      </c>
      <c r="D1513" t="s">
        <v>403</v>
      </c>
      <c r="E1513" s="15">
        <v>110364000</v>
      </c>
      <c r="F1513" s="15">
        <v>248283000</v>
      </c>
      <c r="G1513" s="15">
        <v>0</v>
      </c>
      <c r="H1513" s="15">
        <v>138929000</v>
      </c>
      <c r="I1513" s="15">
        <v>497576000</v>
      </c>
    </row>
    <row r="1514" spans="1:9" x14ac:dyDescent="0.25">
      <c r="A1514">
        <v>2019</v>
      </c>
      <c r="B1514" t="s">
        <v>52</v>
      </c>
      <c r="C1514" t="s">
        <v>303</v>
      </c>
      <c r="D1514" t="s">
        <v>450</v>
      </c>
      <c r="E1514" s="15">
        <v>615453000</v>
      </c>
      <c r="F1514" s="15">
        <v>738407000</v>
      </c>
      <c r="G1514" s="15">
        <v>0</v>
      </c>
      <c r="H1514" s="15">
        <v>15000000</v>
      </c>
      <c r="I1514" s="15">
        <v>1368860000</v>
      </c>
    </row>
    <row r="1515" spans="1:9" x14ac:dyDescent="0.25">
      <c r="A1515">
        <v>2019</v>
      </c>
      <c r="B1515" t="s">
        <v>52</v>
      </c>
      <c r="C1515" t="s">
        <v>451</v>
      </c>
      <c r="D1515" t="s">
        <v>403</v>
      </c>
      <c r="E1515" s="15">
        <v>5906912000</v>
      </c>
      <c r="F1515" s="15">
        <v>1123417000</v>
      </c>
      <c r="G1515" s="15">
        <v>0</v>
      </c>
      <c r="H1515" s="15">
        <v>0</v>
      </c>
      <c r="I1515" s="15">
        <v>7030329000</v>
      </c>
    </row>
    <row r="1516" spans="1:9" x14ac:dyDescent="0.25">
      <c r="A1516">
        <v>2019</v>
      </c>
      <c r="B1516" t="s">
        <v>52</v>
      </c>
      <c r="C1516" t="s">
        <v>451</v>
      </c>
      <c r="D1516" t="s">
        <v>452</v>
      </c>
      <c r="E1516" s="15">
        <v>68582044000</v>
      </c>
      <c r="F1516" s="15">
        <v>12279511000</v>
      </c>
      <c r="G1516" s="15">
        <v>0</v>
      </c>
      <c r="H1516" s="15">
        <v>3515482000</v>
      </c>
      <c r="I1516" s="15">
        <v>84377037000</v>
      </c>
    </row>
    <row r="1517" spans="1:9" x14ac:dyDescent="0.25">
      <c r="A1517">
        <v>2019</v>
      </c>
      <c r="B1517" t="s">
        <v>52</v>
      </c>
      <c r="C1517" t="s">
        <v>453</v>
      </c>
      <c r="D1517" t="s">
        <v>403</v>
      </c>
      <c r="E1517" s="15">
        <v>1560241000</v>
      </c>
      <c r="F1517" s="15">
        <v>526459000</v>
      </c>
      <c r="G1517" s="15">
        <v>0</v>
      </c>
      <c r="H1517" s="15">
        <v>0</v>
      </c>
      <c r="I1517" s="15">
        <v>2086700000</v>
      </c>
    </row>
    <row r="1518" spans="1:9" x14ac:dyDescent="0.25">
      <c r="A1518">
        <v>2019</v>
      </c>
      <c r="B1518" t="s">
        <v>52</v>
      </c>
      <c r="C1518" t="s">
        <v>453</v>
      </c>
      <c r="D1518" t="s">
        <v>454</v>
      </c>
      <c r="E1518" s="15">
        <v>13183695000</v>
      </c>
      <c r="F1518" s="15">
        <v>8961669000</v>
      </c>
      <c r="G1518" s="15">
        <v>0</v>
      </c>
      <c r="H1518" s="15">
        <v>352296000</v>
      </c>
      <c r="I1518" s="15">
        <v>22497660000</v>
      </c>
    </row>
    <row r="1519" spans="1:9" x14ac:dyDescent="0.25">
      <c r="A1519">
        <v>2019</v>
      </c>
      <c r="B1519" t="s">
        <v>52</v>
      </c>
      <c r="C1519" t="s">
        <v>455</v>
      </c>
      <c r="D1519" t="s">
        <v>403</v>
      </c>
      <c r="E1519" s="15">
        <v>2498659000</v>
      </c>
      <c r="F1519" s="15">
        <v>175889000</v>
      </c>
      <c r="G1519" s="15">
        <v>0</v>
      </c>
      <c r="H1519" s="15">
        <v>7298000</v>
      </c>
      <c r="I1519" s="15">
        <v>2681846000</v>
      </c>
    </row>
    <row r="1520" spans="1:9" x14ac:dyDescent="0.25">
      <c r="A1520">
        <v>2019</v>
      </c>
      <c r="B1520" t="s">
        <v>52</v>
      </c>
      <c r="C1520" t="s">
        <v>455</v>
      </c>
      <c r="D1520" t="s">
        <v>456</v>
      </c>
      <c r="E1520" s="15">
        <v>16836110000</v>
      </c>
      <c r="F1520" s="15">
        <v>7078694000</v>
      </c>
      <c r="G1520" s="15">
        <v>0</v>
      </c>
      <c r="H1520" s="15">
        <v>1245505000</v>
      </c>
      <c r="I1520" s="15">
        <v>25160309000</v>
      </c>
    </row>
    <row r="1521" spans="1:9" x14ac:dyDescent="0.25">
      <c r="A1521">
        <v>2019</v>
      </c>
      <c r="B1521" t="s">
        <v>52</v>
      </c>
      <c r="C1521" t="s">
        <v>457</v>
      </c>
      <c r="D1521" t="s">
        <v>403</v>
      </c>
      <c r="E1521" s="15">
        <v>3275748000</v>
      </c>
      <c r="F1521" s="15">
        <v>404917000</v>
      </c>
      <c r="G1521" s="15">
        <v>0</v>
      </c>
      <c r="H1521" s="15">
        <v>0</v>
      </c>
      <c r="I1521" s="15">
        <v>3680665000</v>
      </c>
    </row>
    <row r="1522" spans="1:9" x14ac:dyDescent="0.25">
      <c r="A1522">
        <v>2019</v>
      </c>
      <c r="B1522" t="s">
        <v>52</v>
      </c>
      <c r="C1522" t="s">
        <v>457</v>
      </c>
      <c r="D1522" t="s">
        <v>458</v>
      </c>
      <c r="E1522" s="15">
        <v>378973000</v>
      </c>
      <c r="F1522" s="15">
        <v>469550000</v>
      </c>
      <c r="G1522" s="15">
        <v>19000</v>
      </c>
      <c r="H1522" s="15">
        <v>0</v>
      </c>
      <c r="I1522" s="15">
        <v>848542000</v>
      </c>
    </row>
    <row r="1523" spans="1:9" x14ac:dyDescent="0.25">
      <c r="A1523">
        <v>2019</v>
      </c>
      <c r="B1523" t="s">
        <v>52</v>
      </c>
      <c r="C1523" t="s">
        <v>457</v>
      </c>
      <c r="D1523" t="s">
        <v>459</v>
      </c>
      <c r="E1523" s="15">
        <v>660416000</v>
      </c>
      <c r="F1523" s="15">
        <v>3147957000</v>
      </c>
      <c r="G1523" s="15">
        <v>0</v>
      </c>
      <c r="H1523" s="15">
        <v>41190000</v>
      </c>
      <c r="I1523" s="15">
        <v>3849563000</v>
      </c>
    </row>
    <row r="1524" spans="1:9" x14ac:dyDescent="0.25">
      <c r="A1524">
        <v>2019</v>
      </c>
      <c r="B1524" t="s">
        <v>52</v>
      </c>
      <c r="C1524" t="s">
        <v>457</v>
      </c>
      <c r="D1524" t="s">
        <v>460</v>
      </c>
      <c r="E1524" s="15">
        <v>1424887000</v>
      </c>
      <c r="F1524" s="15">
        <v>1564345000</v>
      </c>
      <c r="G1524" s="15">
        <v>0</v>
      </c>
      <c r="H1524" s="15">
        <v>25196688000</v>
      </c>
      <c r="I1524" s="15">
        <v>28185920000</v>
      </c>
    </row>
    <row r="1525" spans="1:9" x14ac:dyDescent="0.25">
      <c r="A1525">
        <v>2018</v>
      </c>
      <c r="B1525" t="s">
        <v>52</v>
      </c>
      <c r="C1525" t="s">
        <v>298</v>
      </c>
      <c r="D1525" t="s">
        <v>403</v>
      </c>
      <c r="E1525" s="15">
        <v>156160000</v>
      </c>
      <c r="F1525" s="15">
        <v>141120000</v>
      </c>
      <c r="G1525" s="15">
        <v>0</v>
      </c>
      <c r="H1525" s="15">
        <v>0</v>
      </c>
      <c r="I1525" s="15">
        <v>297280000</v>
      </c>
    </row>
    <row r="1526" spans="1:9" x14ac:dyDescent="0.25">
      <c r="A1526">
        <v>2018</v>
      </c>
      <c r="B1526" t="s">
        <v>52</v>
      </c>
      <c r="C1526" t="s">
        <v>298</v>
      </c>
      <c r="D1526" t="s">
        <v>441</v>
      </c>
      <c r="E1526" s="15">
        <v>0</v>
      </c>
      <c r="F1526" s="15">
        <v>145724000</v>
      </c>
      <c r="G1526" s="15">
        <v>0</v>
      </c>
      <c r="H1526" s="15">
        <v>0</v>
      </c>
      <c r="I1526" s="15">
        <v>145724000</v>
      </c>
    </row>
    <row r="1527" spans="1:9" x14ac:dyDescent="0.25">
      <c r="A1527">
        <v>2018</v>
      </c>
      <c r="B1527" t="s">
        <v>52</v>
      </c>
      <c r="C1527" t="s">
        <v>299</v>
      </c>
      <c r="D1527" t="s">
        <v>403</v>
      </c>
      <c r="E1527" s="15">
        <v>74184000</v>
      </c>
      <c r="F1527" s="15">
        <v>40687000</v>
      </c>
      <c r="G1527" s="15">
        <v>0</v>
      </c>
      <c r="H1527" s="15">
        <v>0</v>
      </c>
      <c r="I1527" s="15">
        <v>114871000</v>
      </c>
    </row>
    <row r="1528" spans="1:9" x14ac:dyDescent="0.25">
      <c r="A1528">
        <v>2018</v>
      </c>
      <c r="B1528" t="s">
        <v>52</v>
      </c>
      <c r="C1528" t="s">
        <v>299</v>
      </c>
      <c r="D1528" t="s">
        <v>442</v>
      </c>
      <c r="E1528" s="15">
        <v>168208000</v>
      </c>
      <c r="F1528" s="15">
        <v>933109000</v>
      </c>
      <c r="G1528" s="15">
        <v>0</v>
      </c>
      <c r="H1528" s="15">
        <v>0</v>
      </c>
      <c r="I1528" s="15">
        <v>1101317000</v>
      </c>
    </row>
    <row r="1529" spans="1:9" x14ac:dyDescent="0.25">
      <c r="A1529">
        <v>2018</v>
      </c>
      <c r="B1529" t="s">
        <v>52</v>
      </c>
      <c r="C1529" t="s">
        <v>300</v>
      </c>
      <c r="D1529" t="s">
        <v>403</v>
      </c>
      <c r="E1529" s="15">
        <v>20766000</v>
      </c>
      <c r="F1529" s="15">
        <v>32050000</v>
      </c>
      <c r="G1529" s="15">
        <v>0</v>
      </c>
      <c r="H1529" s="15">
        <v>542000000</v>
      </c>
      <c r="I1529" s="15">
        <v>594816000</v>
      </c>
    </row>
    <row r="1530" spans="1:9" x14ac:dyDescent="0.25">
      <c r="A1530">
        <v>2018</v>
      </c>
      <c r="B1530" t="s">
        <v>52</v>
      </c>
      <c r="C1530" t="s">
        <v>300</v>
      </c>
      <c r="D1530" t="s">
        <v>443</v>
      </c>
      <c r="E1530" s="15">
        <v>10355000</v>
      </c>
      <c r="F1530" s="15">
        <v>6066000</v>
      </c>
      <c r="G1530" s="15">
        <v>0</v>
      </c>
      <c r="H1530" s="15">
        <v>0</v>
      </c>
      <c r="I1530" s="15">
        <v>16421000</v>
      </c>
    </row>
    <row r="1531" spans="1:9" x14ac:dyDescent="0.25">
      <c r="A1531">
        <v>2018</v>
      </c>
      <c r="B1531" t="s">
        <v>52</v>
      </c>
      <c r="C1531" t="s">
        <v>300</v>
      </c>
      <c r="D1531" t="s">
        <v>444</v>
      </c>
      <c r="E1531" s="15">
        <v>9309000</v>
      </c>
      <c r="F1531" s="15">
        <v>23767000</v>
      </c>
      <c r="G1531" s="15">
        <v>0</v>
      </c>
      <c r="H1531" s="15">
        <v>0</v>
      </c>
      <c r="I1531" s="15">
        <v>33076000</v>
      </c>
    </row>
    <row r="1532" spans="1:9" x14ac:dyDescent="0.25">
      <c r="A1532">
        <v>2018</v>
      </c>
      <c r="B1532" t="s">
        <v>52</v>
      </c>
      <c r="C1532" t="s">
        <v>301</v>
      </c>
      <c r="D1532" t="s">
        <v>403</v>
      </c>
      <c r="E1532" s="15">
        <v>33146000</v>
      </c>
      <c r="F1532" s="15">
        <v>49023000</v>
      </c>
      <c r="G1532" s="15">
        <v>0</v>
      </c>
      <c r="H1532" s="15">
        <v>0</v>
      </c>
      <c r="I1532" s="15">
        <v>82169000</v>
      </c>
    </row>
    <row r="1533" spans="1:9" x14ac:dyDescent="0.25">
      <c r="A1533">
        <v>2018</v>
      </c>
      <c r="B1533" t="s">
        <v>52</v>
      </c>
      <c r="C1533" t="s">
        <v>301</v>
      </c>
      <c r="D1533" t="s">
        <v>445</v>
      </c>
      <c r="E1533" s="15">
        <v>142646000</v>
      </c>
      <c r="F1533" s="15">
        <v>573803000</v>
      </c>
      <c r="G1533" s="15">
        <v>0</v>
      </c>
      <c r="H1533" s="15">
        <v>268580000</v>
      </c>
      <c r="I1533" s="15">
        <v>985029000</v>
      </c>
    </row>
    <row r="1534" spans="1:9" x14ac:dyDescent="0.25">
      <c r="A1534">
        <v>2018</v>
      </c>
      <c r="B1534" t="s">
        <v>52</v>
      </c>
      <c r="C1534" t="s">
        <v>302</v>
      </c>
      <c r="D1534" t="s">
        <v>403</v>
      </c>
      <c r="E1534" s="15">
        <v>35043000</v>
      </c>
      <c r="F1534" s="15">
        <v>48189000</v>
      </c>
      <c r="G1534" s="15">
        <v>0</v>
      </c>
      <c r="H1534" s="15">
        <v>6700000</v>
      </c>
      <c r="I1534" s="15">
        <v>89932000</v>
      </c>
    </row>
    <row r="1535" spans="1:9" x14ac:dyDescent="0.25">
      <c r="A1535">
        <v>2018</v>
      </c>
      <c r="B1535" t="s">
        <v>52</v>
      </c>
      <c r="C1535" t="s">
        <v>302</v>
      </c>
      <c r="D1535" t="s">
        <v>446</v>
      </c>
      <c r="E1535" s="15">
        <v>79489000</v>
      </c>
      <c r="F1535" s="15">
        <v>330674000</v>
      </c>
      <c r="G1535" s="15">
        <v>0</v>
      </c>
      <c r="H1535" s="15">
        <v>52100000</v>
      </c>
      <c r="I1535" s="15">
        <v>462263000</v>
      </c>
    </row>
    <row r="1536" spans="1:9" x14ac:dyDescent="0.25">
      <c r="A1536">
        <v>2018</v>
      </c>
      <c r="B1536" t="s">
        <v>52</v>
      </c>
      <c r="C1536" t="s">
        <v>302</v>
      </c>
      <c r="D1536" t="s">
        <v>447</v>
      </c>
      <c r="E1536" s="15">
        <v>3692000</v>
      </c>
      <c r="F1536" s="15">
        <v>11750000</v>
      </c>
      <c r="G1536" s="15">
        <v>0</v>
      </c>
      <c r="H1536" s="15">
        <v>0</v>
      </c>
      <c r="I1536" s="15">
        <v>15442000</v>
      </c>
    </row>
    <row r="1537" spans="1:9" x14ac:dyDescent="0.25">
      <c r="A1537">
        <v>2018</v>
      </c>
      <c r="B1537" t="s">
        <v>52</v>
      </c>
      <c r="C1537" t="s">
        <v>302</v>
      </c>
      <c r="D1537" t="s">
        <v>448</v>
      </c>
      <c r="E1537" s="15">
        <v>11848000</v>
      </c>
      <c r="F1537" s="15">
        <v>34129000</v>
      </c>
      <c r="G1537" s="15">
        <v>0</v>
      </c>
      <c r="H1537" s="15">
        <v>125000000</v>
      </c>
      <c r="I1537" s="15">
        <v>170977000</v>
      </c>
    </row>
    <row r="1538" spans="1:9" x14ac:dyDescent="0.25">
      <c r="A1538">
        <v>2018</v>
      </c>
      <c r="B1538" t="s">
        <v>52</v>
      </c>
      <c r="C1538" t="s">
        <v>303</v>
      </c>
      <c r="D1538" t="s">
        <v>403</v>
      </c>
      <c r="E1538" s="15">
        <v>122662000</v>
      </c>
      <c r="F1538" s="15">
        <v>189214000</v>
      </c>
      <c r="G1538" s="15">
        <v>0</v>
      </c>
      <c r="H1538" s="15">
        <v>38410000</v>
      </c>
      <c r="I1538" s="15">
        <v>350286000</v>
      </c>
    </row>
    <row r="1539" spans="1:9" x14ac:dyDescent="0.25">
      <c r="A1539">
        <v>2018</v>
      </c>
      <c r="B1539" t="s">
        <v>52</v>
      </c>
      <c r="C1539" t="s">
        <v>303</v>
      </c>
      <c r="D1539" t="s">
        <v>450</v>
      </c>
      <c r="E1539" s="15">
        <v>578350000</v>
      </c>
      <c r="F1539" s="15">
        <v>614533000</v>
      </c>
      <c r="G1539" s="15">
        <v>0</v>
      </c>
      <c r="H1539" s="15">
        <v>82500000</v>
      </c>
      <c r="I1539" s="15">
        <v>1275383000</v>
      </c>
    </row>
    <row r="1540" spans="1:9" x14ac:dyDescent="0.25">
      <c r="A1540">
        <v>2018</v>
      </c>
      <c r="B1540" t="s">
        <v>52</v>
      </c>
      <c r="C1540" t="s">
        <v>451</v>
      </c>
      <c r="D1540" t="s">
        <v>403</v>
      </c>
      <c r="E1540" s="15">
        <v>8323552000</v>
      </c>
      <c r="F1540" s="15">
        <v>1094889000</v>
      </c>
      <c r="G1540" s="15">
        <v>0</v>
      </c>
      <c r="H1540" s="15">
        <v>0</v>
      </c>
      <c r="I1540" s="15">
        <v>9418441000</v>
      </c>
    </row>
    <row r="1541" spans="1:9" x14ac:dyDescent="0.25">
      <c r="A1541">
        <v>2018</v>
      </c>
      <c r="B1541" t="s">
        <v>52</v>
      </c>
      <c r="C1541" t="s">
        <v>451</v>
      </c>
      <c r="D1541" t="s">
        <v>452</v>
      </c>
      <c r="E1541" s="15">
        <v>43801685000</v>
      </c>
      <c r="F1541" s="15">
        <v>9997604000</v>
      </c>
      <c r="G1541" s="15">
        <v>0</v>
      </c>
      <c r="H1541" s="15">
        <v>780402000</v>
      </c>
      <c r="I1541" s="15">
        <v>54579691000</v>
      </c>
    </row>
    <row r="1542" spans="1:9" x14ac:dyDescent="0.25">
      <c r="A1542">
        <v>2018</v>
      </c>
      <c r="B1542" t="s">
        <v>52</v>
      </c>
      <c r="C1542" t="s">
        <v>453</v>
      </c>
      <c r="D1542" t="s">
        <v>403</v>
      </c>
      <c r="E1542" s="15">
        <v>1189954000</v>
      </c>
      <c r="F1542" s="15">
        <v>473539000</v>
      </c>
      <c r="G1542" s="15">
        <v>0</v>
      </c>
      <c r="H1542" s="15">
        <v>990000</v>
      </c>
      <c r="I1542" s="15">
        <v>1664483000</v>
      </c>
    </row>
    <row r="1543" spans="1:9" x14ac:dyDescent="0.25">
      <c r="A1543">
        <v>2018</v>
      </c>
      <c r="B1543" t="s">
        <v>52</v>
      </c>
      <c r="C1543" t="s">
        <v>453</v>
      </c>
      <c r="D1543" t="s">
        <v>454</v>
      </c>
      <c r="E1543" s="15">
        <v>9296575000</v>
      </c>
      <c r="F1543" s="15">
        <v>8428552000</v>
      </c>
      <c r="G1543" s="15">
        <v>0</v>
      </c>
      <c r="H1543" s="15">
        <v>330720000</v>
      </c>
      <c r="I1543" s="15">
        <v>18055847000</v>
      </c>
    </row>
    <row r="1544" spans="1:9" x14ac:dyDescent="0.25">
      <c r="A1544">
        <v>2018</v>
      </c>
      <c r="B1544" t="s">
        <v>52</v>
      </c>
      <c r="C1544" t="s">
        <v>455</v>
      </c>
      <c r="D1544" t="s">
        <v>403</v>
      </c>
      <c r="E1544" s="15">
        <v>3077682000</v>
      </c>
      <c r="F1544" s="15">
        <v>729228000</v>
      </c>
      <c r="G1544" s="15">
        <v>0</v>
      </c>
      <c r="H1544" s="15">
        <v>0</v>
      </c>
      <c r="I1544" s="15">
        <v>3806910000</v>
      </c>
    </row>
    <row r="1545" spans="1:9" x14ac:dyDescent="0.25">
      <c r="A1545">
        <v>2018</v>
      </c>
      <c r="B1545" t="s">
        <v>52</v>
      </c>
      <c r="C1545" t="s">
        <v>455</v>
      </c>
      <c r="D1545" t="s">
        <v>456</v>
      </c>
      <c r="E1545" s="15">
        <v>10253601000</v>
      </c>
      <c r="F1545" s="15">
        <v>6236059000</v>
      </c>
      <c r="G1545" s="15">
        <v>0</v>
      </c>
      <c r="H1545" s="15">
        <v>1002984000</v>
      </c>
      <c r="I1545" s="15">
        <v>17492644000</v>
      </c>
    </row>
    <row r="1546" spans="1:9" x14ac:dyDescent="0.25">
      <c r="A1546">
        <v>2018</v>
      </c>
      <c r="B1546" t="s">
        <v>52</v>
      </c>
      <c r="C1546" t="s">
        <v>457</v>
      </c>
      <c r="D1546" t="s">
        <v>403</v>
      </c>
      <c r="E1546" s="15">
        <v>2592548000</v>
      </c>
      <c r="F1546" s="15">
        <v>393392000</v>
      </c>
      <c r="G1546" s="15">
        <v>0</v>
      </c>
      <c r="H1546" s="15">
        <v>0</v>
      </c>
      <c r="I1546" s="15">
        <v>2985940000</v>
      </c>
    </row>
    <row r="1547" spans="1:9" x14ac:dyDescent="0.25">
      <c r="A1547">
        <v>2018</v>
      </c>
      <c r="B1547" t="s">
        <v>52</v>
      </c>
      <c r="C1547" t="s">
        <v>457</v>
      </c>
      <c r="D1547" t="s">
        <v>458</v>
      </c>
      <c r="E1547" s="15">
        <v>373450000</v>
      </c>
      <c r="F1547" s="15">
        <v>456749000</v>
      </c>
      <c r="G1547" s="15">
        <v>19000</v>
      </c>
      <c r="H1547" s="15">
        <v>0</v>
      </c>
      <c r="I1547" s="15">
        <v>830218000</v>
      </c>
    </row>
    <row r="1548" spans="1:9" x14ac:dyDescent="0.25">
      <c r="A1548">
        <v>2018</v>
      </c>
      <c r="B1548" t="s">
        <v>52</v>
      </c>
      <c r="C1548" t="s">
        <v>457</v>
      </c>
      <c r="D1548" t="s">
        <v>459</v>
      </c>
      <c r="E1548" s="15">
        <v>1648930000</v>
      </c>
      <c r="F1548" s="15">
        <v>4609077000</v>
      </c>
      <c r="G1548" s="15">
        <v>0</v>
      </c>
      <c r="H1548" s="15">
        <v>150552000</v>
      </c>
      <c r="I1548" s="15">
        <v>6408559000</v>
      </c>
    </row>
    <row r="1549" spans="1:9" x14ac:dyDescent="0.25">
      <c r="A1549">
        <v>2018</v>
      </c>
      <c r="B1549" t="s">
        <v>52</v>
      </c>
      <c r="C1549" t="s">
        <v>457</v>
      </c>
      <c r="D1549" t="s">
        <v>460</v>
      </c>
      <c r="E1549" s="15">
        <v>1363289000</v>
      </c>
      <c r="F1549" s="15">
        <v>1543364000</v>
      </c>
      <c r="G1549" s="15">
        <v>0</v>
      </c>
      <c r="H1549" s="15">
        <v>25814360000</v>
      </c>
      <c r="I1549" s="15">
        <v>28721013000</v>
      </c>
    </row>
    <row r="1550" spans="1:9" x14ac:dyDescent="0.25">
      <c r="A1550">
        <v>2022</v>
      </c>
      <c r="B1550" t="s">
        <v>53</v>
      </c>
      <c r="C1550" t="s">
        <v>402</v>
      </c>
      <c r="D1550" t="s">
        <v>403</v>
      </c>
      <c r="E1550" s="15">
        <v>8754928000</v>
      </c>
      <c r="F1550" s="15">
        <v>641728000</v>
      </c>
      <c r="G1550" s="15">
        <v>0</v>
      </c>
      <c r="H1550" s="15">
        <v>1008187000</v>
      </c>
      <c r="I1550" s="15">
        <v>10404843000</v>
      </c>
    </row>
    <row r="1551" spans="1:9" x14ac:dyDescent="0.25">
      <c r="A1551">
        <v>2022</v>
      </c>
      <c r="B1551" t="s">
        <v>53</v>
      </c>
      <c r="C1551" t="s">
        <v>402</v>
      </c>
      <c r="D1551" t="s">
        <v>404</v>
      </c>
      <c r="E1551" s="15">
        <v>939139000</v>
      </c>
      <c r="F1551" s="15">
        <v>4708376000</v>
      </c>
      <c r="G1551" s="15">
        <v>0</v>
      </c>
      <c r="H1551" s="15">
        <v>2660902000</v>
      </c>
      <c r="I1551" s="15">
        <v>8308417000</v>
      </c>
    </row>
    <row r="1552" spans="1:9" x14ac:dyDescent="0.25">
      <c r="A1552">
        <v>2022</v>
      </c>
      <c r="B1552" t="s">
        <v>53</v>
      </c>
      <c r="C1552" t="s">
        <v>402</v>
      </c>
      <c r="D1552" t="s">
        <v>406</v>
      </c>
      <c r="E1552" s="15">
        <v>0</v>
      </c>
      <c r="F1552" s="15">
        <v>0</v>
      </c>
      <c r="G1552" s="15">
        <v>0</v>
      </c>
      <c r="H1552" s="15">
        <v>117481826000</v>
      </c>
      <c r="I1552" s="15">
        <v>117481826000</v>
      </c>
    </row>
    <row r="1553" spans="1:9" x14ac:dyDescent="0.25">
      <c r="A1553">
        <v>2022</v>
      </c>
      <c r="B1553" t="s">
        <v>53</v>
      </c>
      <c r="C1553" t="s">
        <v>402</v>
      </c>
      <c r="D1553" t="s">
        <v>407</v>
      </c>
      <c r="E1553" s="15">
        <v>0</v>
      </c>
      <c r="F1553" s="15">
        <v>0</v>
      </c>
      <c r="G1553" s="15">
        <v>0</v>
      </c>
      <c r="H1553" s="15">
        <v>126950442000</v>
      </c>
      <c r="I1553" s="15">
        <v>126950442000</v>
      </c>
    </row>
    <row r="1554" spans="1:9" x14ac:dyDescent="0.25">
      <c r="A1554">
        <v>2022</v>
      </c>
      <c r="B1554" t="s">
        <v>53</v>
      </c>
      <c r="C1554" t="s">
        <v>402</v>
      </c>
      <c r="D1554" t="s">
        <v>408</v>
      </c>
      <c r="E1554" s="15">
        <v>0</v>
      </c>
      <c r="F1554" s="15">
        <v>0</v>
      </c>
      <c r="G1554" s="15">
        <v>0</v>
      </c>
      <c r="H1554" s="15">
        <v>25382854000</v>
      </c>
      <c r="I1554" s="15">
        <v>25382854000</v>
      </c>
    </row>
    <row r="1555" spans="1:9" x14ac:dyDescent="0.25">
      <c r="A1555">
        <v>2022</v>
      </c>
      <c r="B1555" t="s">
        <v>53</v>
      </c>
      <c r="C1555" t="s">
        <v>402</v>
      </c>
      <c r="D1555" t="s">
        <v>409</v>
      </c>
      <c r="E1555" s="15">
        <v>0</v>
      </c>
      <c r="F1555" s="15">
        <v>0</v>
      </c>
      <c r="G1555" s="15">
        <v>0</v>
      </c>
      <c r="H1555" s="15">
        <v>128966729000</v>
      </c>
      <c r="I1555" s="15">
        <v>128966729000</v>
      </c>
    </row>
    <row r="1556" spans="1:9" x14ac:dyDescent="0.25">
      <c r="A1556">
        <v>2022</v>
      </c>
      <c r="B1556" t="s">
        <v>53</v>
      </c>
      <c r="C1556" t="s">
        <v>402</v>
      </c>
      <c r="D1556" t="s">
        <v>410</v>
      </c>
      <c r="E1556" s="15">
        <v>0</v>
      </c>
      <c r="F1556" s="15">
        <v>0</v>
      </c>
      <c r="G1556" s="15">
        <v>0</v>
      </c>
      <c r="H1556" s="15">
        <v>15433220000</v>
      </c>
      <c r="I1556" s="15">
        <v>15433220000</v>
      </c>
    </row>
    <row r="1557" spans="1:9" x14ac:dyDescent="0.25">
      <c r="A1557">
        <v>2022</v>
      </c>
      <c r="B1557" t="s">
        <v>53</v>
      </c>
      <c r="C1557" t="s">
        <v>402</v>
      </c>
      <c r="D1557" t="s">
        <v>411</v>
      </c>
      <c r="E1557" s="15">
        <v>0</v>
      </c>
      <c r="F1557" s="15">
        <v>0</v>
      </c>
      <c r="G1557" s="15">
        <v>0</v>
      </c>
      <c r="H1557" s="15">
        <v>352797191000</v>
      </c>
      <c r="I1557" s="15">
        <v>352797191000</v>
      </c>
    </row>
    <row r="1558" spans="1:9" x14ac:dyDescent="0.25">
      <c r="A1558">
        <v>2021</v>
      </c>
      <c r="B1558" t="s">
        <v>53</v>
      </c>
      <c r="C1558" t="s">
        <v>402</v>
      </c>
      <c r="D1558" t="s">
        <v>403</v>
      </c>
      <c r="E1558" s="15">
        <v>8774894000</v>
      </c>
      <c r="F1558" s="15">
        <v>1809247000</v>
      </c>
      <c r="G1558" s="15">
        <v>0</v>
      </c>
      <c r="H1558" s="15">
        <v>2237527000</v>
      </c>
      <c r="I1558" s="15">
        <v>12821668000</v>
      </c>
    </row>
    <row r="1559" spans="1:9" x14ac:dyDescent="0.25">
      <c r="A1559">
        <v>2021</v>
      </c>
      <c r="B1559" t="s">
        <v>53</v>
      </c>
      <c r="C1559" t="s">
        <v>402</v>
      </c>
      <c r="D1559" t="s">
        <v>404</v>
      </c>
      <c r="E1559" s="15">
        <v>942507000</v>
      </c>
      <c r="F1559" s="15">
        <v>7942907000</v>
      </c>
      <c r="G1559" s="15">
        <v>0</v>
      </c>
      <c r="H1559" s="15">
        <v>12693237000</v>
      </c>
      <c r="I1559" s="15">
        <v>21578651000</v>
      </c>
    </row>
    <row r="1560" spans="1:9" x14ac:dyDescent="0.25">
      <c r="A1560">
        <v>2021</v>
      </c>
      <c r="B1560" t="s">
        <v>53</v>
      </c>
      <c r="C1560" t="s">
        <v>402</v>
      </c>
      <c r="D1560" t="s">
        <v>406</v>
      </c>
      <c r="E1560" s="15">
        <v>0</v>
      </c>
      <c r="F1560" s="15">
        <v>0</v>
      </c>
      <c r="G1560" s="15">
        <v>0</v>
      </c>
      <c r="H1560" s="15">
        <v>66017227000</v>
      </c>
      <c r="I1560" s="15">
        <v>66017227000</v>
      </c>
    </row>
    <row r="1561" spans="1:9" x14ac:dyDescent="0.25">
      <c r="A1561">
        <v>2021</v>
      </c>
      <c r="B1561" t="s">
        <v>53</v>
      </c>
      <c r="C1561" t="s">
        <v>402</v>
      </c>
      <c r="D1561" t="s">
        <v>407</v>
      </c>
      <c r="E1561" s="15">
        <v>0</v>
      </c>
      <c r="F1561" s="15">
        <v>0</v>
      </c>
      <c r="G1561" s="15">
        <v>0</v>
      </c>
      <c r="H1561" s="15">
        <v>124464283000</v>
      </c>
      <c r="I1561" s="15">
        <v>124464283000</v>
      </c>
    </row>
    <row r="1562" spans="1:9" x14ac:dyDescent="0.25">
      <c r="A1562">
        <v>2021</v>
      </c>
      <c r="B1562" t="s">
        <v>53</v>
      </c>
      <c r="C1562" t="s">
        <v>402</v>
      </c>
      <c r="D1562" t="s">
        <v>408</v>
      </c>
      <c r="E1562" s="15">
        <v>0</v>
      </c>
      <c r="F1562" s="15">
        <v>0</v>
      </c>
      <c r="G1562" s="15">
        <v>0</v>
      </c>
      <c r="H1562" s="15">
        <v>25355149000</v>
      </c>
      <c r="I1562" s="15">
        <v>25355149000</v>
      </c>
    </row>
    <row r="1563" spans="1:9" x14ac:dyDescent="0.25">
      <c r="A1563">
        <v>2021</v>
      </c>
      <c r="B1563" t="s">
        <v>53</v>
      </c>
      <c r="C1563" t="s">
        <v>402</v>
      </c>
      <c r="D1563" t="s">
        <v>409</v>
      </c>
      <c r="E1563" s="15">
        <v>0</v>
      </c>
      <c r="F1563" s="15">
        <v>0</v>
      </c>
      <c r="G1563" s="15">
        <v>0</v>
      </c>
      <c r="H1563" s="15">
        <v>101813674000</v>
      </c>
      <c r="I1563" s="15">
        <v>101813674000</v>
      </c>
    </row>
    <row r="1564" spans="1:9" x14ac:dyDescent="0.25">
      <c r="A1564">
        <v>2021</v>
      </c>
      <c r="B1564" t="s">
        <v>53</v>
      </c>
      <c r="C1564" t="s">
        <v>402</v>
      </c>
      <c r="D1564" t="s">
        <v>410</v>
      </c>
      <c r="E1564" s="15">
        <v>0</v>
      </c>
      <c r="F1564" s="15">
        <v>0</v>
      </c>
      <c r="G1564" s="15">
        <v>0</v>
      </c>
      <c r="H1564" s="15">
        <v>280623791000</v>
      </c>
      <c r="I1564" s="15">
        <v>280623791000</v>
      </c>
    </row>
    <row r="1565" spans="1:9" x14ac:dyDescent="0.25">
      <c r="A1565">
        <v>2021</v>
      </c>
      <c r="B1565" t="s">
        <v>53</v>
      </c>
      <c r="C1565" t="s">
        <v>402</v>
      </c>
      <c r="D1565" t="s">
        <v>411</v>
      </c>
      <c r="E1565" s="15">
        <v>0</v>
      </c>
      <c r="F1565" s="15">
        <v>0</v>
      </c>
      <c r="G1565" s="15">
        <v>0</v>
      </c>
      <c r="H1565" s="15">
        <v>62148275000</v>
      </c>
      <c r="I1565" s="15">
        <v>62148275000</v>
      </c>
    </row>
    <row r="1566" spans="1:9" x14ac:dyDescent="0.25">
      <c r="A1566">
        <v>2020</v>
      </c>
      <c r="B1566" t="s">
        <v>53</v>
      </c>
      <c r="C1566" t="s">
        <v>402</v>
      </c>
      <c r="D1566" t="s">
        <v>403</v>
      </c>
      <c r="E1566" s="15">
        <v>7993054000</v>
      </c>
      <c r="F1566" s="15">
        <v>1708765000</v>
      </c>
      <c r="G1566" s="15">
        <v>0</v>
      </c>
      <c r="H1566" s="15">
        <v>5294244000</v>
      </c>
      <c r="I1566" s="15">
        <v>14996063000</v>
      </c>
    </row>
    <row r="1567" spans="1:9" x14ac:dyDescent="0.25">
      <c r="A1567">
        <v>2020</v>
      </c>
      <c r="B1567" t="s">
        <v>53</v>
      </c>
      <c r="C1567" t="s">
        <v>402</v>
      </c>
      <c r="D1567" t="s">
        <v>404</v>
      </c>
      <c r="E1567" s="15">
        <v>893054000</v>
      </c>
      <c r="F1567" s="15">
        <v>12276516000</v>
      </c>
      <c r="G1567" s="15">
        <v>0</v>
      </c>
      <c r="H1567" s="15">
        <v>21631510000</v>
      </c>
      <c r="I1567" s="15">
        <v>34801080000</v>
      </c>
    </row>
    <row r="1568" spans="1:9" x14ac:dyDescent="0.25">
      <c r="A1568">
        <v>2020</v>
      </c>
      <c r="B1568" t="s">
        <v>53</v>
      </c>
      <c r="C1568" t="s">
        <v>402</v>
      </c>
      <c r="D1568" t="s">
        <v>406</v>
      </c>
      <c r="E1568" s="15">
        <v>0</v>
      </c>
      <c r="F1568" s="15">
        <v>0</v>
      </c>
      <c r="G1568" s="15">
        <v>0</v>
      </c>
      <c r="H1568" s="15">
        <v>52871311000</v>
      </c>
      <c r="I1568" s="15">
        <v>52871311000</v>
      </c>
    </row>
    <row r="1569" spans="1:9" x14ac:dyDescent="0.25">
      <c r="A1569">
        <v>2020</v>
      </c>
      <c r="B1569" t="s">
        <v>53</v>
      </c>
      <c r="C1569" t="s">
        <v>402</v>
      </c>
      <c r="D1569" t="s">
        <v>407</v>
      </c>
      <c r="E1569" s="15">
        <v>0</v>
      </c>
      <c r="F1569" s="15">
        <v>0</v>
      </c>
      <c r="G1569" s="15">
        <v>0</v>
      </c>
      <c r="H1569" s="15">
        <v>113387360000</v>
      </c>
      <c r="I1569" s="15">
        <v>113387360000</v>
      </c>
    </row>
    <row r="1570" spans="1:9" x14ac:dyDescent="0.25">
      <c r="A1570">
        <v>2020</v>
      </c>
      <c r="B1570" t="s">
        <v>53</v>
      </c>
      <c r="C1570" t="s">
        <v>402</v>
      </c>
      <c r="D1570" t="s">
        <v>408</v>
      </c>
      <c r="E1570" s="15">
        <v>0</v>
      </c>
      <c r="F1570" s="15">
        <v>0</v>
      </c>
      <c r="G1570" s="15">
        <v>0</v>
      </c>
      <c r="H1570" s="15">
        <v>30169696000</v>
      </c>
      <c r="I1570" s="15">
        <v>30169696000</v>
      </c>
    </row>
    <row r="1571" spans="1:9" x14ac:dyDescent="0.25">
      <c r="A1571">
        <v>2020</v>
      </c>
      <c r="B1571" t="s">
        <v>53</v>
      </c>
      <c r="C1571" t="s">
        <v>402</v>
      </c>
      <c r="D1571" t="s">
        <v>409</v>
      </c>
      <c r="E1571" s="15">
        <v>0</v>
      </c>
      <c r="F1571" s="15">
        <v>0</v>
      </c>
      <c r="G1571" s="15">
        <v>0</v>
      </c>
      <c r="H1571" s="15">
        <v>90123209000</v>
      </c>
      <c r="I1571" s="15">
        <v>90123209000</v>
      </c>
    </row>
    <row r="1572" spans="1:9" x14ac:dyDescent="0.25">
      <c r="A1572">
        <v>2020</v>
      </c>
      <c r="B1572" t="s">
        <v>53</v>
      </c>
      <c r="C1572" t="s">
        <v>402</v>
      </c>
      <c r="D1572" t="s">
        <v>410</v>
      </c>
      <c r="E1572" s="15">
        <v>0</v>
      </c>
      <c r="F1572" s="15">
        <v>0</v>
      </c>
      <c r="G1572" s="15">
        <v>0</v>
      </c>
      <c r="H1572" s="15">
        <v>198815904000</v>
      </c>
      <c r="I1572" s="15">
        <v>198815904000</v>
      </c>
    </row>
    <row r="1573" spans="1:9" x14ac:dyDescent="0.25">
      <c r="A1573">
        <v>2020</v>
      </c>
      <c r="B1573" t="s">
        <v>53</v>
      </c>
      <c r="C1573" t="s">
        <v>402</v>
      </c>
      <c r="D1573" t="s">
        <v>411</v>
      </c>
      <c r="E1573" s="15">
        <v>0</v>
      </c>
      <c r="F1573" s="15">
        <v>0</v>
      </c>
      <c r="G1573" s="15">
        <v>0</v>
      </c>
      <c r="H1573" s="15">
        <v>45721388000</v>
      </c>
      <c r="I1573" s="15">
        <v>45721388000</v>
      </c>
    </row>
    <row r="1574" spans="1:9" x14ac:dyDescent="0.25">
      <c r="A1574">
        <v>2019</v>
      </c>
      <c r="B1574" t="s">
        <v>53</v>
      </c>
      <c r="C1574" t="s">
        <v>402</v>
      </c>
      <c r="D1574" t="s">
        <v>403</v>
      </c>
      <c r="E1574" s="15">
        <v>7894114000</v>
      </c>
      <c r="F1574" s="15">
        <v>787240000</v>
      </c>
      <c r="G1574" s="15">
        <v>0</v>
      </c>
      <c r="H1574" s="15">
        <v>4248065000</v>
      </c>
      <c r="I1574" s="15">
        <v>12929419000</v>
      </c>
    </row>
    <row r="1575" spans="1:9" x14ac:dyDescent="0.25">
      <c r="A1575">
        <v>2019</v>
      </c>
      <c r="B1575" t="s">
        <v>53</v>
      </c>
      <c r="C1575" t="s">
        <v>402</v>
      </c>
      <c r="D1575" t="s">
        <v>404</v>
      </c>
      <c r="E1575" s="15">
        <v>860438000</v>
      </c>
      <c r="F1575" s="15">
        <v>11972338000</v>
      </c>
      <c r="G1575" s="15">
        <v>0</v>
      </c>
      <c r="H1575" s="15">
        <v>19096548000</v>
      </c>
      <c r="I1575" s="15">
        <v>31929324000</v>
      </c>
    </row>
    <row r="1576" spans="1:9" x14ac:dyDescent="0.25">
      <c r="A1576">
        <v>2019</v>
      </c>
      <c r="B1576" t="s">
        <v>53</v>
      </c>
      <c r="C1576" t="s">
        <v>402</v>
      </c>
      <c r="D1576" t="s">
        <v>406</v>
      </c>
      <c r="E1576" s="15">
        <v>0</v>
      </c>
      <c r="F1576" s="15">
        <v>0</v>
      </c>
      <c r="G1576" s="15">
        <v>0</v>
      </c>
      <c r="H1576" s="15">
        <v>45474681000</v>
      </c>
      <c r="I1576" s="15">
        <v>45474681000</v>
      </c>
    </row>
    <row r="1577" spans="1:9" x14ac:dyDescent="0.25">
      <c r="A1577">
        <v>2019</v>
      </c>
      <c r="B1577" t="s">
        <v>53</v>
      </c>
      <c r="C1577" t="s">
        <v>402</v>
      </c>
      <c r="D1577" t="s">
        <v>407</v>
      </c>
      <c r="E1577" s="15">
        <v>0</v>
      </c>
      <c r="F1577" s="15">
        <v>0</v>
      </c>
      <c r="G1577" s="15">
        <v>0</v>
      </c>
      <c r="H1577" s="15">
        <v>95291979000</v>
      </c>
      <c r="I1577" s="15">
        <v>95291979000</v>
      </c>
    </row>
    <row r="1578" spans="1:9" x14ac:dyDescent="0.25">
      <c r="A1578">
        <v>2019</v>
      </c>
      <c r="B1578" t="s">
        <v>53</v>
      </c>
      <c r="C1578" t="s">
        <v>402</v>
      </c>
      <c r="D1578" t="s">
        <v>408</v>
      </c>
      <c r="E1578" s="15">
        <v>0</v>
      </c>
      <c r="F1578" s="15">
        <v>0</v>
      </c>
      <c r="G1578" s="15">
        <v>0</v>
      </c>
      <c r="H1578" s="15">
        <v>24287254000</v>
      </c>
      <c r="I1578" s="15">
        <v>24287254000</v>
      </c>
    </row>
    <row r="1579" spans="1:9" x14ac:dyDescent="0.25">
      <c r="A1579">
        <v>2019</v>
      </c>
      <c r="B1579" t="s">
        <v>53</v>
      </c>
      <c r="C1579" t="s">
        <v>402</v>
      </c>
      <c r="D1579" t="s">
        <v>409</v>
      </c>
      <c r="E1579" s="15">
        <v>0</v>
      </c>
      <c r="F1579" s="15">
        <v>0</v>
      </c>
      <c r="G1579" s="15">
        <v>0</v>
      </c>
      <c r="H1579" s="15">
        <v>90723796000</v>
      </c>
      <c r="I1579" s="15">
        <v>90723796000</v>
      </c>
    </row>
    <row r="1580" spans="1:9" x14ac:dyDescent="0.25">
      <c r="A1580">
        <v>2019</v>
      </c>
      <c r="B1580" t="s">
        <v>53</v>
      </c>
      <c r="C1580" t="s">
        <v>402</v>
      </c>
      <c r="D1580" t="s">
        <v>410</v>
      </c>
      <c r="E1580" s="15">
        <v>0</v>
      </c>
      <c r="F1580" s="15">
        <v>0</v>
      </c>
      <c r="G1580" s="15">
        <v>0</v>
      </c>
      <c r="H1580" s="15">
        <v>218442709000</v>
      </c>
      <c r="I1580" s="15">
        <v>218442709000</v>
      </c>
    </row>
    <row r="1581" spans="1:9" x14ac:dyDescent="0.25">
      <c r="A1581">
        <v>2019</v>
      </c>
      <c r="B1581" t="s">
        <v>53</v>
      </c>
      <c r="C1581" t="s">
        <v>402</v>
      </c>
      <c r="D1581" t="s">
        <v>411</v>
      </c>
      <c r="E1581" s="15">
        <v>0</v>
      </c>
      <c r="F1581" s="15">
        <v>0</v>
      </c>
      <c r="G1581" s="15">
        <v>0</v>
      </c>
      <c r="H1581" s="15">
        <v>30311352000</v>
      </c>
      <c r="I1581" s="15">
        <v>30311352000</v>
      </c>
    </row>
    <row r="1582" spans="1:9" x14ac:dyDescent="0.25">
      <c r="A1582">
        <v>2018</v>
      </c>
      <c r="B1582" t="s">
        <v>53</v>
      </c>
      <c r="C1582" t="s">
        <v>402</v>
      </c>
      <c r="D1582" t="s">
        <v>403</v>
      </c>
      <c r="E1582" s="15">
        <v>7186940000</v>
      </c>
      <c r="F1582" s="15">
        <v>850729000</v>
      </c>
      <c r="G1582" s="15">
        <v>0</v>
      </c>
      <c r="H1582" s="15">
        <v>1418741000</v>
      </c>
      <c r="I1582" s="15">
        <v>9456410000</v>
      </c>
    </row>
    <row r="1583" spans="1:9" x14ac:dyDescent="0.25">
      <c r="A1583">
        <v>2018</v>
      </c>
      <c r="B1583" t="s">
        <v>53</v>
      </c>
      <c r="C1583" t="s">
        <v>402</v>
      </c>
      <c r="D1583" t="s">
        <v>404</v>
      </c>
      <c r="E1583" s="15">
        <v>947791000</v>
      </c>
      <c r="F1583" s="15">
        <v>15690000000</v>
      </c>
      <c r="G1583" s="15">
        <v>0</v>
      </c>
      <c r="H1583" s="15">
        <v>27888285000</v>
      </c>
      <c r="I1583" s="15">
        <v>44526076000</v>
      </c>
    </row>
    <row r="1584" spans="1:9" x14ac:dyDescent="0.25">
      <c r="A1584">
        <v>2018</v>
      </c>
      <c r="B1584" t="s">
        <v>53</v>
      </c>
      <c r="C1584" t="s">
        <v>402</v>
      </c>
      <c r="D1584" t="s">
        <v>406</v>
      </c>
      <c r="E1584" s="15">
        <v>0</v>
      </c>
      <c r="F1584" s="15">
        <v>0</v>
      </c>
      <c r="G1584" s="15">
        <v>0</v>
      </c>
      <c r="H1584" s="15">
        <v>64982093000</v>
      </c>
      <c r="I1584" s="15">
        <v>64982093000</v>
      </c>
    </row>
    <row r="1585" spans="1:9" x14ac:dyDescent="0.25">
      <c r="A1585">
        <v>2018</v>
      </c>
      <c r="B1585" t="s">
        <v>53</v>
      </c>
      <c r="C1585" t="s">
        <v>402</v>
      </c>
      <c r="D1585" t="s">
        <v>407</v>
      </c>
      <c r="E1585" s="15">
        <v>0</v>
      </c>
      <c r="F1585" s="15">
        <v>0</v>
      </c>
      <c r="G1585" s="15">
        <v>0</v>
      </c>
      <c r="H1585" s="15">
        <v>185507020000</v>
      </c>
      <c r="I1585" s="15">
        <v>185507020000</v>
      </c>
    </row>
    <row r="1586" spans="1:9" x14ac:dyDescent="0.25">
      <c r="A1586">
        <v>2018</v>
      </c>
      <c r="B1586" t="s">
        <v>53</v>
      </c>
      <c r="C1586" t="s">
        <v>402</v>
      </c>
      <c r="D1586" t="s">
        <v>408</v>
      </c>
      <c r="E1586" s="15">
        <v>0</v>
      </c>
      <c r="F1586" s="15">
        <v>0</v>
      </c>
      <c r="G1586" s="15">
        <v>0</v>
      </c>
      <c r="H1586" s="15">
        <v>35734451000</v>
      </c>
      <c r="I1586" s="15">
        <v>35734451000</v>
      </c>
    </row>
    <row r="1587" spans="1:9" x14ac:dyDescent="0.25">
      <c r="A1587">
        <v>2018</v>
      </c>
      <c r="B1587" t="s">
        <v>53</v>
      </c>
      <c r="C1587" t="s">
        <v>402</v>
      </c>
      <c r="D1587" t="s">
        <v>409</v>
      </c>
      <c r="E1587" s="15">
        <v>0</v>
      </c>
      <c r="F1587" s="15">
        <v>0</v>
      </c>
      <c r="G1587" s="15">
        <v>0</v>
      </c>
      <c r="H1587" s="15">
        <v>127734500000</v>
      </c>
      <c r="I1587" s="15">
        <v>127734500000</v>
      </c>
    </row>
    <row r="1588" spans="1:9" x14ac:dyDescent="0.25">
      <c r="A1588">
        <v>2018</v>
      </c>
      <c r="B1588" t="s">
        <v>53</v>
      </c>
      <c r="C1588" t="s">
        <v>402</v>
      </c>
      <c r="D1588" t="s">
        <v>410</v>
      </c>
      <c r="E1588" s="15">
        <v>0</v>
      </c>
      <c r="F1588" s="15">
        <v>0</v>
      </c>
      <c r="G1588" s="15">
        <v>0</v>
      </c>
      <c r="H1588" s="15">
        <v>118960456000</v>
      </c>
      <c r="I1588" s="15">
        <v>118960456000</v>
      </c>
    </row>
    <row r="1589" spans="1:9" x14ac:dyDescent="0.25">
      <c r="A1589">
        <v>2018</v>
      </c>
      <c r="B1589" t="s">
        <v>53</v>
      </c>
      <c r="C1589" t="s">
        <v>402</v>
      </c>
      <c r="D1589" t="s">
        <v>411</v>
      </c>
      <c r="E1589" s="15">
        <v>0</v>
      </c>
      <c r="F1589" s="15">
        <v>0</v>
      </c>
      <c r="G1589" s="15">
        <v>0</v>
      </c>
      <c r="H1589" s="15">
        <v>50963477000</v>
      </c>
      <c r="I1589" s="15">
        <v>50963477000</v>
      </c>
    </row>
    <row r="1590" spans="1:9" x14ac:dyDescent="0.25">
      <c r="A1590">
        <v>2022</v>
      </c>
      <c r="B1590" t="s">
        <v>54</v>
      </c>
      <c r="C1590" t="s">
        <v>311</v>
      </c>
      <c r="D1590" t="s">
        <v>403</v>
      </c>
      <c r="E1590" s="15">
        <v>121922000</v>
      </c>
      <c r="F1590" s="15">
        <v>113171000</v>
      </c>
      <c r="G1590" s="15">
        <v>0</v>
      </c>
      <c r="H1590" s="15">
        <v>26847000</v>
      </c>
      <c r="I1590" s="15">
        <v>261940000</v>
      </c>
    </row>
    <row r="1591" spans="1:9" x14ac:dyDescent="0.25">
      <c r="A1591">
        <v>2022</v>
      </c>
      <c r="B1591" t="s">
        <v>54</v>
      </c>
      <c r="C1591" t="s">
        <v>311</v>
      </c>
      <c r="D1591" t="s">
        <v>404</v>
      </c>
      <c r="E1591" s="15">
        <v>37740000</v>
      </c>
      <c r="F1591" s="15">
        <v>20530000</v>
      </c>
      <c r="G1591" s="15">
        <v>0</v>
      </c>
      <c r="H1591" s="15">
        <v>1000000</v>
      </c>
      <c r="I1591" s="15">
        <v>59270000</v>
      </c>
    </row>
    <row r="1592" spans="1:9" x14ac:dyDescent="0.25">
      <c r="A1592">
        <v>2022</v>
      </c>
      <c r="B1592" t="s">
        <v>54</v>
      </c>
      <c r="C1592" t="s">
        <v>311</v>
      </c>
      <c r="D1592" t="s">
        <v>759</v>
      </c>
      <c r="E1592" s="15">
        <v>0</v>
      </c>
      <c r="F1592" s="15">
        <v>3633174000</v>
      </c>
      <c r="G1592" s="15">
        <v>0</v>
      </c>
      <c r="H1592" s="15">
        <v>0</v>
      </c>
      <c r="I1592" s="15">
        <v>3633174000</v>
      </c>
    </row>
    <row r="1593" spans="1:9" x14ac:dyDescent="0.25">
      <c r="A1593">
        <v>2022</v>
      </c>
      <c r="B1593" t="s">
        <v>54</v>
      </c>
      <c r="C1593" t="s">
        <v>311</v>
      </c>
      <c r="D1593" t="s">
        <v>760</v>
      </c>
      <c r="E1593" s="15">
        <v>526309000</v>
      </c>
      <c r="F1593" s="15">
        <v>2192490000</v>
      </c>
      <c r="G1593" s="15">
        <v>0</v>
      </c>
      <c r="H1593" s="15">
        <v>0</v>
      </c>
      <c r="I1593" s="15">
        <v>2718799000</v>
      </c>
    </row>
    <row r="1594" spans="1:9" x14ac:dyDescent="0.25">
      <c r="A1594">
        <v>2022</v>
      </c>
      <c r="B1594" t="s">
        <v>54</v>
      </c>
      <c r="C1594" t="s">
        <v>312</v>
      </c>
      <c r="D1594" t="s">
        <v>403</v>
      </c>
      <c r="E1594" s="15">
        <v>29280000</v>
      </c>
      <c r="F1594" s="15">
        <v>35051000</v>
      </c>
      <c r="G1594" s="15">
        <v>0</v>
      </c>
      <c r="H1594" s="15">
        <v>0</v>
      </c>
      <c r="I1594" s="15">
        <v>64331000</v>
      </c>
    </row>
    <row r="1595" spans="1:9" x14ac:dyDescent="0.25">
      <c r="A1595">
        <v>2022</v>
      </c>
      <c r="B1595" t="s">
        <v>54</v>
      </c>
      <c r="C1595" t="s">
        <v>312</v>
      </c>
      <c r="D1595" t="s">
        <v>761</v>
      </c>
      <c r="E1595" s="15">
        <v>39051000</v>
      </c>
      <c r="F1595" s="15">
        <v>53600000</v>
      </c>
      <c r="G1595" s="15">
        <v>0</v>
      </c>
      <c r="H1595" s="15">
        <v>515000</v>
      </c>
      <c r="I1595" s="15">
        <v>93166000</v>
      </c>
    </row>
    <row r="1596" spans="1:9" x14ac:dyDescent="0.25">
      <c r="A1596">
        <v>2022</v>
      </c>
      <c r="B1596" t="s">
        <v>54</v>
      </c>
      <c r="C1596" t="s">
        <v>312</v>
      </c>
      <c r="D1596" t="s">
        <v>762</v>
      </c>
      <c r="E1596" s="15">
        <v>0</v>
      </c>
      <c r="F1596" s="15">
        <v>356746000</v>
      </c>
      <c r="G1596" s="15">
        <v>0</v>
      </c>
      <c r="H1596" s="15">
        <v>0</v>
      </c>
      <c r="I1596" s="15">
        <v>356746000</v>
      </c>
    </row>
    <row r="1597" spans="1:9" x14ac:dyDescent="0.25">
      <c r="A1597">
        <v>2022</v>
      </c>
      <c r="B1597" t="s">
        <v>54</v>
      </c>
      <c r="C1597" t="s">
        <v>313</v>
      </c>
      <c r="D1597" t="s">
        <v>403</v>
      </c>
      <c r="E1597" s="15">
        <v>52433000</v>
      </c>
      <c r="F1597" s="15">
        <v>22796000</v>
      </c>
      <c r="G1597" s="15">
        <v>0</v>
      </c>
      <c r="H1597" s="15">
        <v>0</v>
      </c>
      <c r="I1597" s="15">
        <v>75229000</v>
      </c>
    </row>
    <row r="1598" spans="1:9" x14ac:dyDescent="0.25">
      <c r="A1598">
        <v>2022</v>
      </c>
      <c r="B1598" t="s">
        <v>54</v>
      </c>
      <c r="C1598" t="s">
        <v>313</v>
      </c>
      <c r="D1598" t="s">
        <v>763</v>
      </c>
      <c r="E1598" s="15">
        <v>25438000</v>
      </c>
      <c r="F1598" s="15">
        <v>34844000</v>
      </c>
      <c r="G1598" s="15">
        <v>0</v>
      </c>
      <c r="H1598" s="15">
        <v>0</v>
      </c>
      <c r="I1598" s="15">
        <v>60282000</v>
      </c>
    </row>
    <row r="1599" spans="1:9" x14ac:dyDescent="0.25">
      <c r="A1599">
        <v>2022</v>
      </c>
      <c r="B1599" t="s">
        <v>54</v>
      </c>
      <c r="C1599" t="s">
        <v>313</v>
      </c>
      <c r="D1599" t="s">
        <v>764</v>
      </c>
      <c r="E1599" s="15">
        <v>22466000</v>
      </c>
      <c r="F1599" s="15">
        <v>336752000</v>
      </c>
      <c r="G1599" s="15">
        <v>0</v>
      </c>
      <c r="H1599" s="15">
        <v>15000000</v>
      </c>
      <c r="I1599" s="15">
        <v>374218000</v>
      </c>
    </row>
    <row r="1600" spans="1:9" x14ac:dyDescent="0.25">
      <c r="A1600">
        <v>2022</v>
      </c>
      <c r="B1600" t="s">
        <v>54</v>
      </c>
      <c r="C1600" t="s">
        <v>313</v>
      </c>
      <c r="D1600" t="s">
        <v>765</v>
      </c>
      <c r="E1600" s="15">
        <v>24185000</v>
      </c>
      <c r="F1600" s="15">
        <v>10077000</v>
      </c>
      <c r="G1600" s="15">
        <v>0</v>
      </c>
      <c r="H1600" s="15">
        <v>0</v>
      </c>
      <c r="I1600" s="15">
        <v>34262000</v>
      </c>
    </row>
    <row r="1601" spans="1:9" x14ac:dyDescent="0.25">
      <c r="A1601">
        <v>2022</v>
      </c>
      <c r="B1601" t="s">
        <v>54</v>
      </c>
      <c r="C1601" t="s">
        <v>314</v>
      </c>
      <c r="D1601" t="s">
        <v>403</v>
      </c>
      <c r="E1601" s="15">
        <v>77960000</v>
      </c>
      <c r="F1601" s="15">
        <v>21857000</v>
      </c>
      <c r="G1601" s="15">
        <v>0</v>
      </c>
      <c r="H1601" s="15">
        <v>0</v>
      </c>
      <c r="I1601" s="15">
        <v>99817000</v>
      </c>
    </row>
    <row r="1602" spans="1:9" x14ac:dyDescent="0.25">
      <c r="A1602">
        <v>2022</v>
      </c>
      <c r="B1602" t="s">
        <v>54</v>
      </c>
      <c r="C1602" t="s">
        <v>314</v>
      </c>
      <c r="D1602" t="s">
        <v>766</v>
      </c>
      <c r="E1602" s="15">
        <v>41429000</v>
      </c>
      <c r="F1602" s="15">
        <v>14101000</v>
      </c>
      <c r="G1602" s="15">
        <v>0</v>
      </c>
      <c r="H1602" s="15">
        <v>15564000</v>
      </c>
      <c r="I1602" s="15">
        <v>71094000</v>
      </c>
    </row>
    <row r="1603" spans="1:9" x14ac:dyDescent="0.25">
      <c r="A1603">
        <v>2022</v>
      </c>
      <c r="B1603" t="s">
        <v>54</v>
      </c>
      <c r="C1603" t="s">
        <v>314</v>
      </c>
      <c r="D1603" t="s">
        <v>767</v>
      </c>
      <c r="E1603" s="15">
        <v>18274000</v>
      </c>
      <c r="F1603" s="15">
        <v>714000</v>
      </c>
      <c r="G1603" s="15">
        <v>0</v>
      </c>
      <c r="H1603" s="15">
        <v>0</v>
      </c>
      <c r="I1603" s="15">
        <v>18988000</v>
      </c>
    </row>
    <row r="1604" spans="1:9" x14ac:dyDescent="0.25">
      <c r="A1604">
        <v>2022</v>
      </c>
      <c r="B1604" t="s">
        <v>54</v>
      </c>
      <c r="C1604" t="s">
        <v>314</v>
      </c>
      <c r="D1604" t="s">
        <v>768</v>
      </c>
      <c r="E1604" s="15">
        <v>6537000</v>
      </c>
      <c r="F1604" s="15">
        <v>11193000</v>
      </c>
      <c r="G1604" s="15">
        <v>0</v>
      </c>
      <c r="H1604" s="15">
        <v>0</v>
      </c>
      <c r="I1604" s="15">
        <v>17730000</v>
      </c>
    </row>
    <row r="1605" spans="1:9" x14ac:dyDescent="0.25">
      <c r="A1605">
        <v>2022</v>
      </c>
      <c r="B1605" t="s">
        <v>54</v>
      </c>
      <c r="C1605" t="s">
        <v>315</v>
      </c>
      <c r="D1605" t="s">
        <v>403</v>
      </c>
      <c r="E1605" s="15">
        <v>94061000</v>
      </c>
      <c r="F1605" s="15">
        <v>11306000</v>
      </c>
      <c r="G1605" s="15">
        <v>0</v>
      </c>
      <c r="H1605" s="15">
        <v>2400000</v>
      </c>
      <c r="I1605" s="15">
        <v>107767000</v>
      </c>
    </row>
    <row r="1606" spans="1:9" x14ac:dyDescent="0.25">
      <c r="A1606">
        <v>2022</v>
      </c>
      <c r="B1606" t="s">
        <v>54</v>
      </c>
      <c r="C1606" t="s">
        <v>315</v>
      </c>
      <c r="D1606" t="s">
        <v>769</v>
      </c>
      <c r="E1606" s="15">
        <v>83189000</v>
      </c>
      <c r="F1606" s="15">
        <v>58749000</v>
      </c>
      <c r="G1606" s="15">
        <v>0</v>
      </c>
      <c r="H1606" s="15">
        <v>40000000</v>
      </c>
      <c r="I1606" s="15">
        <v>181938000</v>
      </c>
    </row>
    <row r="1607" spans="1:9" x14ac:dyDescent="0.25">
      <c r="A1607">
        <v>2022</v>
      </c>
      <c r="B1607" t="s">
        <v>54</v>
      </c>
      <c r="C1607" t="s">
        <v>315</v>
      </c>
      <c r="D1607" t="s">
        <v>770</v>
      </c>
      <c r="E1607" s="15">
        <v>23538000</v>
      </c>
      <c r="F1607" s="15">
        <v>6793000</v>
      </c>
      <c r="G1607" s="15">
        <v>0</v>
      </c>
      <c r="H1607" s="15">
        <v>0</v>
      </c>
      <c r="I1607" s="15">
        <v>30331000</v>
      </c>
    </row>
    <row r="1608" spans="1:9" x14ac:dyDescent="0.25">
      <c r="A1608">
        <v>2022</v>
      </c>
      <c r="B1608" t="s">
        <v>54</v>
      </c>
      <c r="C1608" t="s">
        <v>315</v>
      </c>
      <c r="D1608" t="s">
        <v>771</v>
      </c>
      <c r="E1608" s="15">
        <v>47327000</v>
      </c>
      <c r="F1608" s="15">
        <v>29892000</v>
      </c>
      <c r="G1608" s="15">
        <v>0</v>
      </c>
      <c r="H1608" s="15">
        <v>0</v>
      </c>
      <c r="I1608" s="15">
        <v>77219000</v>
      </c>
    </row>
    <row r="1609" spans="1:9" x14ac:dyDescent="0.25">
      <c r="A1609">
        <v>2022</v>
      </c>
      <c r="B1609" t="s">
        <v>54</v>
      </c>
      <c r="C1609" t="s">
        <v>316</v>
      </c>
      <c r="D1609" t="s">
        <v>403</v>
      </c>
      <c r="E1609" s="15">
        <v>91768000</v>
      </c>
      <c r="F1609" s="15">
        <v>18067000</v>
      </c>
      <c r="G1609" s="15">
        <v>0</v>
      </c>
      <c r="H1609" s="15">
        <v>3960000</v>
      </c>
      <c r="I1609" s="15">
        <v>113795000</v>
      </c>
    </row>
    <row r="1610" spans="1:9" x14ac:dyDescent="0.25">
      <c r="A1610">
        <v>2022</v>
      </c>
      <c r="B1610" t="s">
        <v>54</v>
      </c>
      <c r="C1610" t="s">
        <v>316</v>
      </c>
      <c r="D1610" t="s">
        <v>772</v>
      </c>
      <c r="E1610" s="15">
        <v>43691000</v>
      </c>
      <c r="F1610" s="15">
        <v>19842000</v>
      </c>
      <c r="G1610" s="15">
        <v>0</v>
      </c>
      <c r="H1610" s="15">
        <v>22000000</v>
      </c>
      <c r="I1610" s="15">
        <v>85533000</v>
      </c>
    </row>
    <row r="1611" spans="1:9" x14ac:dyDescent="0.25">
      <c r="A1611">
        <v>2022</v>
      </c>
      <c r="B1611" t="s">
        <v>54</v>
      </c>
      <c r="C1611" t="s">
        <v>316</v>
      </c>
      <c r="D1611" t="s">
        <v>773</v>
      </c>
      <c r="E1611" s="15">
        <v>19576000</v>
      </c>
      <c r="F1611" s="15">
        <v>3505000</v>
      </c>
      <c r="G1611" s="15">
        <v>0</v>
      </c>
      <c r="H1611" s="15">
        <v>0</v>
      </c>
      <c r="I1611" s="15">
        <v>23081000</v>
      </c>
    </row>
    <row r="1612" spans="1:9" x14ac:dyDescent="0.25">
      <c r="A1612">
        <v>2022</v>
      </c>
      <c r="B1612" t="s">
        <v>54</v>
      </c>
      <c r="C1612" t="s">
        <v>316</v>
      </c>
      <c r="D1612" t="s">
        <v>774</v>
      </c>
      <c r="E1612" s="15">
        <v>20176000</v>
      </c>
      <c r="F1612" s="15">
        <v>4361000</v>
      </c>
      <c r="G1612" s="15">
        <v>0</v>
      </c>
      <c r="H1612" s="15">
        <v>0</v>
      </c>
      <c r="I1612" s="15">
        <v>24537000</v>
      </c>
    </row>
    <row r="1613" spans="1:9" x14ac:dyDescent="0.25">
      <c r="A1613">
        <v>2022</v>
      </c>
      <c r="B1613" t="s">
        <v>54</v>
      </c>
      <c r="C1613" t="s">
        <v>317</v>
      </c>
      <c r="D1613" t="s">
        <v>403</v>
      </c>
      <c r="E1613" s="15">
        <v>11732000</v>
      </c>
      <c r="F1613" s="15">
        <v>6802000</v>
      </c>
      <c r="G1613" s="15">
        <v>0</v>
      </c>
      <c r="H1613" s="15">
        <v>0</v>
      </c>
      <c r="I1613" s="15">
        <v>18534000</v>
      </c>
    </row>
    <row r="1614" spans="1:9" x14ac:dyDescent="0.25">
      <c r="A1614">
        <v>2022</v>
      </c>
      <c r="B1614" t="s">
        <v>54</v>
      </c>
      <c r="C1614" t="s">
        <v>317</v>
      </c>
      <c r="D1614" t="s">
        <v>775</v>
      </c>
      <c r="E1614" s="15">
        <v>6618000</v>
      </c>
      <c r="F1614" s="15">
        <v>83446000</v>
      </c>
      <c r="G1614" s="15">
        <v>0</v>
      </c>
      <c r="H1614" s="15">
        <v>0</v>
      </c>
      <c r="I1614" s="15">
        <v>90064000</v>
      </c>
    </row>
    <row r="1615" spans="1:9" x14ac:dyDescent="0.25">
      <c r="A1615">
        <v>2022</v>
      </c>
      <c r="B1615" t="s">
        <v>54</v>
      </c>
      <c r="C1615" t="s">
        <v>318</v>
      </c>
      <c r="D1615" t="s">
        <v>403</v>
      </c>
      <c r="E1615" s="15">
        <v>21170000</v>
      </c>
      <c r="F1615" s="15">
        <v>13069000</v>
      </c>
      <c r="G1615" s="15">
        <v>0</v>
      </c>
      <c r="H1615" s="15">
        <v>5292000</v>
      </c>
      <c r="I1615" s="15">
        <v>39531000</v>
      </c>
    </row>
    <row r="1616" spans="1:9" x14ac:dyDescent="0.25">
      <c r="A1616">
        <v>2022</v>
      </c>
      <c r="B1616" t="s">
        <v>54</v>
      </c>
      <c r="C1616" t="s">
        <v>318</v>
      </c>
      <c r="D1616" t="s">
        <v>404</v>
      </c>
      <c r="E1616" s="15">
        <v>4602000</v>
      </c>
      <c r="F1616" s="15">
        <v>7692000</v>
      </c>
      <c r="G1616" s="15">
        <v>0</v>
      </c>
      <c r="H1616" s="15">
        <v>0</v>
      </c>
      <c r="I1616" s="15">
        <v>12294000</v>
      </c>
    </row>
    <row r="1617" spans="1:9" x14ac:dyDescent="0.25">
      <c r="A1617">
        <v>2022</v>
      </c>
      <c r="B1617" t="s">
        <v>54</v>
      </c>
      <c r="C1617" t="s">
        <v>318</v>
      </c>
      <c r="D1617" t="s">
        <v>776</v>
      </c>
      <c r="E1617" s="15">
        <v>1720000</v>
      </c>
      <c r="F1617" s="15">
        <v>704000</v>
      </c>
      <c r="G1617" s="15">
        <v>0</v>
      </c>
      <c r="H1617" s="15">
        <v>0</v>
      </c>
      <c r="I1617" s="15">
        <v>2424000</v>
      </c>
    </row>
    <row r="1618" spans="1:9" x14ac:dyDescent="0.25">
      <c r="A1618">
        <v>2022</v>
      </c>
      <c r="B1618" t="s">
        <v>54</v>
      </c>
      <c r="C1618" t="s">
        <v>318</v>
      </c>
      <c r="D1618" t="s">
        <v>777</v>
      </c>
      <c r="E1618" s="15">
        <v>5706000</v>
      </c>
      <c r="F1618" s="15">
        <v>137464000</v>
      </c>
      <c r="G1618" s="15">
        <v>0</v>
      </c>
      <c r="H1618" s="15">
        <v>0</v>
      </c>
      <c r="I1618" s="15">
        <v>143170000</v>
      </c>
    </row>
    <row r="1619" spans="1:9" x14ac:dyDescent="0.25">
      <c r="A1619">
        <v>2022</v>
      </c>
      <c r="B1619" t="s">
        <v>54</v>
      </c>
      <c r="C1619" t="s">
        <v>319</v>
      </c>
      <c r="D1619" t="s">
        <v>403</v>
      </c>
      <c r="E1619" s="15">
        <v>222517000</v>
      </c>
      <c r="F1619" s="15">
        <v>47576000</v>
      </c>
      <c r="G1619" s="15">
        <v>0</v>
      </c>
      <c r="H1619" s="15">
        <v>0</v>
      </c>
      <c r="I1619" s="15">
        <v>270093000</v>
      </c>
    </row>
    <row r="1620" spans="1:9" x14ac:dyDescent="0.25">
      <c r="A1620">
        <v>2022</v>
      </c>
      <c r="B1620" t="s">
        <v>54</v>
      </c>
      <c r="C1620" t="s">
        <v>319</v>
      </c>
      <c r="D1620" t="s">
        <v>404</v>
      </c>
      <c r="E1620" s="15">
        <v>37557000</v>
      </c>
      <c r="F1620" s="15">
        <v>150700000</v>
      </c>
      <c r="G1620" s="15">
        <v>0</v>
      </c>
      <c r="H1620" s="15">
        <v>87100000</v>
      </c>
      <c r="I1620" s="15">
        <v>275357000</v>
      </c>
    </row>
    <row r="1621" spans="1:9" x14ac:dyDescent="0.25">
      <c r="A1621">
        <v>2022</v>
      </c>
      <c r="B1621" t="s">
        <v>54</v>
      </c>
      <c r="C1621" t="s">
        <v>319</v>
      </c>
      <c r="D1621" t="s">
        <v>778</v>
      </c>
      <c r="E1621" s="15">
        <v>254549000</v>
      </c>
      <c r="F1621" s="15">
        <v>232357000</v>
      </c>
      <c r="G1621" s="15">
        <v>0</v>
      </c>
      <c r="H1621" s="15">
        <v>156765000</v>
      </c>
      <c r="I1621" s="15">
        <v>643671000</v>
      </c>
    </row>
    <row r="1622" spans="1:9" x14ac:dyDescent="0.25">
      <c r="A1622">
        <v>2022</v>
      </c>
      <c r="B1622" t="s">
        <v>54</v>
      </c>
      <c r="C1622" t="s">
        <v>319</v>
      </c>
      <c r="D1622" t="s">
        <v>779</v>
      </c>
      <c r="E1622" s="15">
        <v>19374000</v>
      </c>
      <c r="F1622" s="15">
        <v>43989000</v>
      </c>
      <c r="G1622" s="15">
        <v>0</v>
      </c>
      <c r="H1622" s="15">
        <v>21034000</v>
      </c>
      <c r="I1622" s="15">
        <v>84397000</v>
      </c>
    </row>
    <row r="1623" spans="1:9" x14ac:dyDescent="0.25">
      <c r="A1623">
        <v>2022</v>
      </c>
      <c r="B1623" t="s">
        <v>54</v>
      </c>
      <c r="C1623" t="s">
        <v>319</v>
      </c>
      <c r="D1623" t="s">
        <v>780</v>
      </c>
      <c r="E1623" s="15">
        <v>42308000</v>
      </c>
      <c r="F1623" s="15">
        <v>28084000</v>
      </c>
      <c r="G1623" s="15">
        <v>0</v>
      </c>
      <c r="H1623" s="15">
        <v>4500000</v>
      </c>
      <c r="I1623" s="15">
        <v>74892000</v>
      </c>
    </row>
    <row r="1624" spans="1:9" x14ac:dyDescent="0.25">
      <c r="A1624">
        <v>2022</v>
      </c>
      <c r="B1624" t="s">
        <v>54</v>
      </c>
      <c r="C1624" t="s">
        <v>781</v>
      </c>
      <c r="D1624" t="s">
        <v>403</v>
      </c>
      <c r="E1624" s="15">
        <v>63864000</v>
      </c>
      <c r="F1624" s="15">
        <v>37858000</v>
      </c>
      <c r="G1624" s="15">
        <v>0</v>
      </c>
      <c r="H1624" s="15">
        <v>10092000</v>
      </c>
      <c r="I1624" s="15">
        <v>111814000</v>
      </c>
    </row>
    <row r="1625" spans="1:9" x14ac:dyDescent="0.25">
      <c r="A1625">
        <v>2022</v>
      </c>
      <c r="B1625" t="s">
        <v>54</v>
      </c>
      <c r="C1625" t="s">
        <v>781</v>
      </c>
      <c r="D1625" t="s">
        <v>782</v>
      </c>
      <c r="E1625" s="15">
        <v>113259000</v>
      </c>
      <c r="F1625" s="15">
        <v>1172045000</v>
      </c>
      <c r="G1625" s="15">
        <v>0</v>
      </c>
      <c r="H1625" s="15">
        <v>0</v>
      </c>
      <c r="I1625" s="15">
        <v>1285304000</v>
      </c>
    </row>
    <row r="1626" spans="1:9" x14ac:dyDescent="0.25">
      <c r="A1626">
        <v>2022</v>
      </c>
      <c r="B1626" t="s">
        <v>54</v>
      </c>
      <c r="C1626" t="s">
        <v>321</v>
      </c>
      <c r="D1626" t="s">
        <v>403</v>
      </c>
      <c r="E1626" s="15">
        <v>17205000</v>
      </c>
      <c r="F1626" s="15">
        <v>11333000</v>
      </c>
      <c r="G1626" s="15">
        <v>0</v>
      </c>
      <c r="H1626" s="15">
        <v>9120000</v>
      </c>
      <c r="I1626" s="15">
        <v>37658000</v>
      </c>
    </row>
    <row r="1627" spans="1:9" x14ac:dyDescent="0.25">
      <c r="A1627">
        <v>2022</v>
      </c>
      <c r="B1627" t="s">
        <v>54</v>
      </c>
      <c r="C1627" t="s">
        <v>321</v>
      </c>
      <c r="D1627" t="s">
        <v>783</v>
      </c>
      <c r="E1627" s="15">
        <v>28805000</v>
      </c>
      <c r="F1627" s="15">
        <v>708181000</v>
      </c>
      <c r="G1627" s="15">
        <v>0</v>
      </c>
      <c r="H1627" s="15">
        <v>0</v>
      </c>
      <c r="I1627" s="15">
        <v>736986000</v>
      </c>
    </row>
    <row r="1628" spans="1:9" x14ac:dyDescent="0.25">
      <c r="A1628">
        <v>2022</v>
      </c>
      <c r="B1628" t="s">
        <v>54</v>
      </c>
      <c r="C1628" t="s">
        <v>322</v>
      </c>
      <c r="D1628" t="s">
        <v>403</v>
      </c>
      <c r="E1628" s="15">
        <v>31267000</v>
      </c>
      <c r="F1628" s="15">
        <v>14824000</v>
      </c>
      <c r="G1628" s="15">
        <v>0</v>
      </c>
      <c r="H1628" s="15">
        <v>7800000</v>
      </c>
      <c r="I1628" s="15">
        <v>53891000</v>
      </c>
    </row>
    <row r="1629" spans="1:9" x14ac:dyDescent="0.25">
      <c r="A1629">
        <v>2022</v>
      </c>
      <c r="B1629" t="s">
        <v>54</v>
      </c>
      <c r="C1629" t="s">
        <v>322</v>
      </c>
      <c r="D1629" t="s">
        <v>784</v>
      </c>
      <c r="E1629" s="15">
        <v>41873000</v>
      </c>
      <c r="F1629" s="15">
        <v>719457000</v>
      </c>
      <c r="G1629" s="15">
        <v>0</v>
      </c>
      <c r="H1629" s="15">
        <v>0</v>
      </c>
      <c r="I1629" s="15">
        <v>761330000</v>
      </c>
    </row>
    <row r="1630" spans="1:9" x14ac:dyDescent="0.25">
      <c r="A1630">
        <v>2022</v>
      </c>
      <c r="B1630" t="s">
        <v>54</v>
      </c>
      <c r="C1630" t="s">
        <v>323</v>
      </c>
      <c r="D1630" t="s">
        <v>403</v>
      </c>
      <c r="E1630" s="15">
        <v>65216000</v>
      </c>
      <c r="F1630" s="15">
        <v>69182000</v>
      </c>
      <c r="G1630" s="15">
        <v>0</v>
      </c>
      <c r="H1630" s="15">
        <v>3770000</v>
      </c>
      <c r="I1630" s="15">
        <v>138168000</v>
      </c>
    </row>
    <row r="1631" spans="1:9" x14ac:dyDescent="0.25">
      <c r="A1631">
        <v>2022</v>
      </c>
      <c r="B1631" t="s">
        <v>54</v>
      </c>
      <c r="C1631" t="s">
        <v>323</v>
      </c>
      <c r="D1631" t="s">
        <v>404</v>
      </c>
      <c r="E1631" s="15">
        <v>0</v>
      </c>
      <c r="F1631" s="15">
        <v>1281000</v>
      </c>
      <c r="G1631" s="15">
        <v>0</v>
      </c>
      <c r="H1631" s="15">
        <v>0</v>
      </c>
      <c r="I1631" s="15">
        <v>1281000</v>
      </c>
    </row>
    <row r="1632" spans="1:9" x14ac:dyDescent="0.25">
      <c r="A1632">
        <v>2022</v>
      </c>
      <c r="B1632" t="s">
        <v>54</v>
      </c>
      <c r="C1632" t="s">
        <v>323</v>
      </c>
      <c r="D1632" t="s">
        <v>787</v>
      </c>
      <c r="E1632" s="15">
        <v>59009000</v>
      </c>
      <c r="F1632" s="15">
        <v>93127000</v>
      </c>
      <c r="G1632" s="15">
        <v>0</v>
      </c>
      <c r="H1632" s="15">
        <v>128627000</v>
      </c>
      <c r="I1632" s="15">
        <v>280763000</v>
      </c>
    </row>
    <row r="1633" spans="1:9" x14ac:dyDescent="0.25">
      <c r="A1633">
        <v>2022</v>
      </c>
      <c r="B1633" t="s">
        <v>54</v>
      </c>
      <c r="C1633" t="s">
        <v>323</v>
      </c>
      <c r="D1633" t="s">
        <v>785</v>
      </c>
      <c r="E1633" s="15">
        <v>18007000</v>
      </c>
      <c r="F1633" s="15">
        <v>63162000</v>
      </c>
      <c r="G1633" s="15">
        <v>0</v>
      </c>
      <c r="H1633" s="15">
        <v>18410000</v>
      </c>
      <c r="I1633" s="15">
        <v>99579000</v>
      </c>
    </row>
    <row r="1634" spans="1:9" x14ac:dyDescent="0.25">
      <c r="A1634">
        <v>2022</v>
      </c>
      <c r="B1634" t="s">
        <v>54</v>
      </c>
      <c r="C1634" t="s">
        <v>323</v>
      </c>
      <c r="D1634" t="s">
        <v>786</v>
      </c>
      <c r="E1634" s="15">
        <v>11355000</v>
      </c>
      <c r="F1634" s="15">
        <v>11825000</v>
      </c>
      <c r="G1634" s="15">
        <v>0</v>
      </c>
      <c r="H1634" s="15">
        <v>1530000</v>
      </c>
      <c r="I1634" s="15">
        <v>24710000</v>
      </c>
    </row>
    <row r="1635" spans="1:9" x14ac:dyDescent="0.25">
      <c r="A1635">
        <v>2022</v>
      </c>
      <c r="B1635" t="s">
        <v>54</v>
      </c>
      <c r="C1635" t="s">
        <v>324</v>
      </c>
      <c r="D1635" t="s">
        <v>403</v>
      </c>
      <c r="E1635" s="15">
        <v>67404000</v>
      </c>
      <c r="F1635" s="15">
        <v>86243000</v>
      </c>
      <c r="G1635" s="15">
        <v>0</v>
      </c>
      <c r="H1635" s="15">
        <v>0</v>
      </c>
      <c r="I1635" s="15">
        <v>153647000</v>
      </c>
    </row>
    <row r="1636" spans="1:9" x14ac:dyDescent="0.25">
      <c r="A1636">
        <v>2022</v>
      </c>
      <c r="B1636" t="s">
        <v>54</v>
      </c>
      <c r="C1636" t="s">
        <v>324</v>
      </c>
      <c r="D1636" t="s">
        <v>404</v>
      </c>
      <c r="E1636" s="15">
        <v>0</v>
      </c>
      <c r="F1636" s="15">
        <v>6905000</v>
      </c>
      <c r="G1636" s="15">
        <v>0</v>
      </c>
      <c r="H1636" s="15">
        <v>94522000</v>
      </c>
      <c r="I1636" s="15">
        <v>101427000</v>
      </c>
    </row>
    <row r="1637" spans="1:9" x14ac:dyDescent="0.25">
      <c r="A1637">
        <v>2022</v>
      </c>
      <c r="B1637" t="s">
        <v>54</v>
      </c>
      <c r="C1637" t="s">
        <v>324</v>
      </c>
      <c r="D1637" t="s">
        <v>788</v>
      </c>
      <c r="E1637" s="15">
        <v>39621000</v>
      </c>
      <c r="F1637" s="15">
        <v>7611000</v>
      </c>
      <c r="G1637" s="15">
        <v>0</v>
      </c>
      <c r="H1637" s="15">
        <v>0</v>
      </c>
      <c r="I1637" s="15">
        <v>47232000</v>
      </c>
    </row>
    <row r="1638" spans="1:9" x14ac:dyDescent="0.25">
      <c r="A1638">
        <v>2022</v>
      </c>
      <c r="B1638" t="s">
        <v>54</v>
      </c>
      <c r="C1638" t="s">
        <v>324</v>
      </c>
      <c r="D1638" t="s">
        <v>789</v>
      </c>
      <c r="E1638" s="15">
        <v>51604000</v>
      </c>
      <c r="F1638" s="15">
        <v>35961000</v>
      </c>
      <c r="G1638" s="15">
        <v>0</v>
      </c>
      <c r="H1638" s="15">
        <v>0</v>
      </c>
      <c r="I1638" s="15">
        <v>87565000</v>
      </c>
    </row>
    <row r="1639" spans="1:9" x14ac:dyDescent="0.25">
      <c r="A1639">
        <v>2022</v>
      </c>
      <c r="B1639" t="s">
        <v>54</v>
      </c>
      <c r="C1639" t="s">
        <v>324</v>
      </c>
      <c r="D1639" t="s">
        <v>790</v>
      </c>
      <c r="E1639" s="15">
        <v>18266000</v>
      </c>
      <c r="F1639" s="15">
        <v>880000</v>
      </c>
      <c r="G1639" s="15">
        <v>0</v>
      </c>
      <c r="H1639" s="15">
        <v>0</v>
      </c>
      <c r="I1639" s="15">
        <v>19146000</v>
      </c>
    </row>
    <row r="1640" spans="1:9" x14ac:dyDescent="0.25">
      <c r="A1640">
        <v>2022</v>
      </c>
      <c r="B1640" t="s">
        <v>54</v>
      </c>
      <c r="C1640" t="s">
        <v>325</v>
      </c>
      <c r="D1640" t="s">
        <v>403</v>
      </c>
      <c r="E1640" s="15">
        <v>184308000</v>
      </c>
      <c r="F1640" s="15">
        <v>46251000</v>
      </c>
      <c r="G1640" s="15">
        <v>0</v>
      </c>
      <c r="H1640" s="15">
        <v>500000</v>
      </c>
      <c r="I1640" s="15">
        <v>231059000</v>
      </c>
    </row>
    <row r="1641" spans="1:9" x14ac:dyDescent="0.25">
      <c r="A1641">
        <v>2022</v>
      </c>
      <c r="B1641" t="s">
        <v>54</v>
      </c>
      <c r="C1641" t="s">
        <v>325</v>
      </c>
      <c r="D1641" t="s">
        <v>791</v>
      </c>
      <c r="E1641" s="15">
        <v>1159842000</v>
      </c>
      <c r="F1641" s="15">
        <v>852671000</v>
      </c>
      <c r="G1641" s="15">
        <v>0</v>
      </c>
      <c r="H1641" s="15">
        <v>155000000</v>
      </c>
      <c r="I1641" s="15">
        <v>2167513000</v>
      </c>
    </row>
    <row r="1642" spans="1:9" x14ac:dyDescent="0.25">
      <c r="A1642">
        <v>2022</v>
      </c>
      <c r="B1642" t="s">
        <v>54</v>
      </c>
      <c r="C1642" t="s">
        <v>325</v>
      </c>
      <c r="D1642" t="s">
        <v>792</v>
      </c>
      <c r="E1642" s="15">
        <v>1183000</v>
      </c>
      <c r="F1642" s="15">
        <v>11916000</v>
      </c>
      <c r="G1642" s="15">
        <v>0</v>
      </c>
      <c r="H1642" s="15">
        <v>0</v>
      </c>
      <c r="I1642" s="15">
        <v>13099000</v>
      </c>
    </row>
    <row r="1643" spans="1:9" x14ac:dyDescent="0.25">
      <c r="A1643">
        <v>2022</v>
      </c>
      <c r="B1643" t="s">
        <v>54</v>
      </c>
      <c r="C1643" t="s">
        <v>326</v>
      </c>
      <c r="D1643" t="s">
        <v>403</v>
      </c>
      <c r="E1643" s="15">
        <v>31456000</v>
      </c>
      <c r="F1643" s="15">
        <v>16029000</v>
      </c>
      <c r="G1643" s="15">
        <v>0</v>
      </c>
      <c r="H1643" s="15">
        <v>0</v>
      </c>
      <c r="I1643" s="15">
        <v>47485000</v>
      </c>
    </row>
    <row r="1644" spans="1:9" x14ac:dyDescent="0.25">
      <c r="A1644">
        <v>2022</v>
      </c>
      <c r="B1644" t="s">
        <v>54</v>
      </c>
      <c r="C1644" t="s">
        <v>326</v>
      </c>
      <c r="D1644" t="s">
        <v>793</v>
      </c>
      <c r="E1644" s="15">
        <v>10971000</v>
      </c>
      <c r="F1644" s="15">
        <v>4148000</v>
      </c>
      <c r="G1644" s="15">
        <v>0</v>
      </c>
      <c r="H1644" s="15">
        <v>20000000</v>
      </c>
      <c r="I1644" s="15">
        <v>35119000</v>
      </c>
    </row>
    <row r="1645" spans="1:9" x14ac:dyDescent="0.25">
      <c r="A1645">
        <v>2022</v>
      </c>
      <c r="B1645" t="s">
        <v>54</v>
      </c>
      <c r="C1645" t="s">
        <v>326</v>
      </c>
      <c r="D1645" t="s">
        <v>794</v>
      </c>
      <c r="E1645" s="15">
        <v>13378000</v>
      </c>
      <c r="F1645" s="15">
        <v>22493000</v>
      </c>
      <c r="G1645" s="15">
        <v>0</v>
      </c>
      <c r="H1645" s="15">
        <v>10000000</v>
      </c>
      <c r="I1645" s="15">
        <v>45871000</v>
      </c>
    </row>
    <row r="1646" spans="1:9" x14ac:dyDescent="0.25">
      <c r="A1646">
        <v>2022</v>
      </c>
      <c r="B1646" t="s">
        <v>54</v>
      </c>
      <c r="C1646" t="s">
        <v>326</v>
      </c>
      <c r="D1646" t="s">
        <v>795</v>
      </c>
      <c r="E1646" s="15">
        <v>4732000</v>
      </c>
      <c r="F1646" s="15">
        <v>1247000</v>
      </c>
      <c r="G1646" s="15">
        <v>0</v>
      </c>
      <c r="H1646" s="15">
        <v>0</v>
      </c>
      <c r="I1646" s="15">
        <v>5979000</v>
      </c>
    </row>
    <row r="1647" spans="1:9" x14ac:dyDescent="0.25">
      <c r="A1647">
        <v>2022</v>
      </c>
      <c r="B1647" t="s">
        <v>54</v>
      </c>
      <c r="C1647" t="s">
        <v>327</v>
      </c>
      <c r="D1647" t="s">
        <v>403</v>
      </c>
      <c r="E1647" s="15">
        <v>21533000</v>
      </c>
      <c r="F1647" s="15">
        <v>19874000</v>
      </c>
      <c r="G1647" s="15">
        <v>0</v>
      </c>
      <c r="H1647" s="15">
        <v>6502000</v>
      </c>
      <c r="I1647" s="15">
        <v>47909000</v>
      </c>
    </row>
    <row r="1648" spans="1:9" x14ac:dyDescent="0.25">
      <c r="A1648">
        <v>2022</v>
      </c>
      <c r="B1648" t="s">
        <v>54</v>
      </c>
      <c r="C1648" t="s">
        <v>327</v>
      </c>
      <c r="D1648" t="s">
        <v>796</v>
      </c>
      <c r="E1648" s="15">
        <v>8239000</v>
      </c>
      <c r="F1648" s="15">
        <v>6837720000</v>
      </c>
      <c r="G1648" s="15">
        <v>0</v>
      </c>
      <c r="H1648" s="15">
        <v>0</v>
      </c>
      <c r="I1648" s="15">
        <v>6845959000</v>
      </c>
    </row>
    <row r="1649" spans="1:9" x14ac:dyDescent="0.25">
      <c r="A1649">
        <v>2022</v>
      </c>
      <c r="B1649" t="s">
        <v>54</v>
      </c>
      <c r="C1649" t="s">
        <v>327</v>
      </c>
      <c r="D1649" t="s">
        <v>797</v>
      </c>
      <c r="E1649" s="15">
        <v>13896000</v>
      </c>
      <c r="F1649" s="15">
        <v>51957000</v>
      </c>
      <c r="G1649" s="15">
        <v>0</v>
      </c>
      <c r="H1649" s="15">
        <v>0</v>
      </c>
      <c r="I1649" s="15">
        <v>65853000</v>
      </c>
    </row>
    <row r="1650" spans="1:9" x14ac:dyDescent="0.25">
      <c r="A1650">
        <v>2022</v>
      </c>
      <c r="B1650" t="s">
        <v>54</v>
      </c>
      <c r="C1650" t="s">
        <v>328</v>
      </c>
      <c r="D1650" t="s">
        <v>403</v>
      </c>
      <c r="E1650" s="15">
        <v>24812000</v>
      </c>
      <c r="F1650" s="15">
        <v>13280000</v>
      </c>
      <c r="G1650" s="15">
        <v>0</v>
      </c>
      <c r="H1650" s="15">
        <v>2834000</v>
      </c>
      <c r="I1650" s="15">
        <v>40926000</v>
      </c>
    </row>
    <row r="1651" spans="1:9" x14ac:dyDescent="0.25">
      <c r="A1651">
        <v>2022</v>
      </c>
      <c r="B1651" t="s">
        <v>54</v>
      </c>
      <c r="C1651" t="s">
        <v>328</v>
      </c>
      <c r="D1651" t="s">
        <v>798</v>
      </c>
      <c r="E1651" s="15">
        <v>23300000</v>
      </c>
      <c r="F1651" s="15">
        <v>43374000</v>
      </c>
      <c r="G1651" s="15">
        <v>0</v>
      </c>
      <c r="H1651" s="15">
        <v>0</v>
      </c>
      <c r="I1651" s="15">
        <v>66674000</v>
      </c>
    </row>
    <row r="1652" spans="1:9" x14ac:dyDescent="0.25">
      <c r="A1652">
        <v>2022</v>
      </c>
      <c r="B1652" t="s">
        <v>54</v>
      </c>
      <c r="C1652" t="s">
        <v>329</v>
      </c>
      <c r="D1652" t="s">
        <v>403</v>
      </c>
      <c r="E1652" s="15">
        <v>21223000</v>
      </c>
      <c r="F1652" s="15">
        <v>12964000</v>
      </c>
      <c r="G1652" s="15">
        <v>0</v>
      </c>
      <c r="H1652" s="15">
        <v>3625000</v>
      </c>
      <c r="I1652" s="15">
        <v>37812000</v>
      </c>
    </row>
    <row r="1653" spans="1:9" x14ac:dyDescent="0.25">
      <c r="A1653">
        <v>2022</v>
      </c>
      <c r="B1653" t="s">
        <v>54</v>
      </c>
      <c r="C1653" t="s">
        <v>329</v>
      </c>
      <c r="D1653" t="s">
        <v>799</v>
      </c>
      <c r="E1653" s="15">
        <v>33992000</v>
      </c>
      <c r="F1653" s="15">
        <v>108307000</v>
      </c>
      <c r="G1653" s="15">
        <v>0</v>
      </c>
      <c r="H1653" s="15">
        <v>13450000</v>
      </c>
      <c r="I1653" s="15">
        <v>155749000</v>
      </c>
    </row>
    <row r="1654" spans="1:9" x14ac:dyDescent="0.25">
      <c r="A1654">
        <v>2021</v>
      </c>
      <c r="B1654" t="s">
        <v>54</v>
      </c>
      <c r="C1654" t="s">
        <v>311</v>
      </c>
      <c r="D1654" t="s">
        <v>403</v>
      </c>
      <c r="E1654" s="15">
        <v>123391000</v>
      </c>
      <c r="F1654" s="15">
        <v>87784000</v>
      </c>
      <c r="G1654" s="15">
        <v>0</v>
      </c>
      <c r="H1654" s="15">
        <v>234235000</v>
      </c>
      <c r="I1654" s="15">
        <v>445410000</v>
      </c>
    </row>
    <row r="1655" spans="1:9" x14ac:dyDescent="0.25">
      <c r="A1655">
        <v>2021</v>
      </c>
      <c r="B1655" t="s">
        <v>54</v>
      </c>
      <c r="C1655" t="s">
        <v>311</v>
      </c>
      <c r="D1655" t="s">
        <v>404</v>
      </c>
      <c r="E1655" s="15">
        <v>28976000</v>
      </c>
      <c r="F1655" s="15">
        <v>14347000</v>
      </c>
      <c r="G1655" s="15">
        <v>0</v>
      </c>
      <c r="H1655" s="15">
        <v>1000000</v>
      </c>
      <c r="I1655" s="15">
        <v>44323000</v>
      </c>
    </row>
    <row r="1656" spans="1:9" x14ac:dyDescent="0.25">
      <c r="A1656">
        <v>2021</v>
      </c>
      <c r="B1656" t="s">
        <v>54</v>
      </c>
      <c r="C1656" t="s">
        <v>311</v>
      </c>
      <c r="D1656" t="s">
        <v>759</v>
      </c>
      <c r="E1656" s="15">
        <v>0</v>
      </c>
      <c r="F1656" s="15">
        <v>3333220000</v>
      </c>
      <c r="G1656" s="15">
        <v>0</v>
      </c>
      <c r="H1656" s="15">
        <v>0</v>
      </c>
      <c r="I1656" s="15">
        <v>3333220000</v>
      </c>
    </row>
    <row r="1657" spans="1:9" x14ac:dyDescent="0.25">
      <c r="A1657">
        <v>2021</v>
      </c>
      <c r="B1657" t="s">
        <v>54</v>
      </c>
      <c r="C1657" t="s">
        <v>311</v>
      </c>
      <c r="D1657" t="s">
        <v>760</v>
      </c>
      <c r="E1657" s="15">
        <v>523073000</v>
      </c>
      <c r="F1657" s="15">
        <v>2142490000</v>
      </c>
      <c r="G1657" s="15">
        <v>0</v>
      </c>
      <c r="H1657" s="15">
        <v>8000000</v>
      </c>
      <c r="I1657" s="15">
        <v>2673563000</v>
      </c>
    </row>
    <row r="1658" spans="1:9" x14ac:dyDescent="0.25">
      <c r="A1658">
        <v>2021</v>
      </c>
      <c r="B1658" t="s">
        <v>54</v>
      </c>
      <c r="C1658" t="s">
        <v>312</v>
      </c>
      <c r="D1658" t="s">
        <v>403</v>
      </c>
      <c r="E1658" s="15">
        <v>23947000</v>
      </c>
      <c r="F1658" s="15">
        <v>15926000</v>
      </c>
      <c r="G1658" s="15">
        <v>0</v>
      </c>
      <c r="H1658" s="15">
        <v>0</v>
      </c>
      <c r="I1658" s="15">
        <v>39873000</v>
      </c>
    </row>
    <row r="1659" spans="1:9" x14ac:dyDescent="0.25">
      <c r="A1659">
        <v>2021</v>
      </c>
      <c r="B1659" t="s">
        <v>54</v>
      </c>
      <c r="C1659" t="s">
        <v>312</v>
      </c>
      <c r="D1659" t="s">
        <v>761</v>
      </c>
      <c r="E1659" s="15">
        <v>39824000</v>
      </c>
      <c r="F1659" s="15">
        <v>85324000</v>
      </c>
      <c r="G1659" s="15">
        <v>0</v>
      </c>
      <c r="H1659" s="15">
        <v>11688000</v>
      </c>
      <c r="I1659" s="15">
        <v>136836000</v>
      </c>
    </row>
    <row r="1660" spans="1:9" x14ac:dyDescent="0.25">
      <c r="A1660">
        <v>2021</v>
      </c>
      <c r="B1660" t="s">
        <v>54</v>
      </c>
      <c r="C1660" t="s">
        <v>312</v>
      </c>
      <c r="D1660" t="s">
        <v>762</v>
      </c>
      <c r="E1660" s="15">
        <v>0</v>
      </c>
      <c r="F1660" s="15">
        <v>273990000</v>
      </c>
      <c r="G1660" s="15">
        <v>0</v>
      </c>
      <c r="H1660" s="15">
        <v>57360000</v>
      </c>
      <c r="I1660" s="15">
        <v>331350000</v>
      </c>
    </row>
    <row r="1661" spans="1:9" x14ac:dyDescent="0.25">
      <c r="A1661">
        <v>2021</v>
      </c>
      <c r="B1661" t="s">
        <v>54</v>
      </c>
      <c r="C1661" t="s">
        <v>313</v>
      </c>
      <c r="D1661" t="s">
        <v>403</v>
      </c>
      <c r="E1661" s="15">
        <v>47854000</v>
      </c>
      <c r="F1661" s="15">
        <v>22796000</v>
      </c>
      <c r="G1661" s="15">
        <v>0</v>
      </c>
      <c r="H1661" s="15">
        <v>1557000</v>
      </c>
      <c r="I1661" s="15">
        <v>72207000</v>
      </c>
    </row>
    <row r="1662" spans="1:9" x14ac:dyDescent="0.25">
      <c r="A1662">
        <v>2021</v>
      </c>
      <c r="B1662" t="s">
        <v>54</v>
      </c>
      <c r="C1662" t="s">
        <v>313</v>
      </c>
      <c r="D1662" t="s">
        <v>763</v>
      </c>
      <c r="E1662" s="15">
        <v>27297000</v>
      </c>
      <c r="F1662" s="15">
        <v>34844000</v>
      </c>
      <c r="G1662" s="15">
        <v>0</v>
      </c>
      <c r="H1662" s="15">
        <v>8174000</v>
      </c>
      <c r="I1662" s="15">
        <v>70315000</v>
      </c>
    </row>
    <row r="1663" spans="1:9" x14ac:dyDescent="0.25">
      <c r="A1663">
        <v>2021</v>
      </c>
      <c r="B1663" t="s">
        <v>54</v>
      </c>
      <c r="C1663" t="s">
        <v>313</v>
      </c>
      <c r="D1663" t="s">
        <v>764</v>
      </c>
      <c r="E1663" s="15">
        <v>20693000</v>
      </c>
      <c r="F1663" s="15">
        <v>336752000</v>
      </c>
      <c r="G1663" s="15">
        <v>0</v>
      </c>
      <c r="H1663" s="15">
        <v>19825000</v>
      </c>
      <c r="I1663" s="15">
        <v>377270000</v>
      </c>
    </row>
    <row r="1664" spans="1:9" x14ac:dyDescent="0.25">
      <c r="A1664">
        <v>2021</v>
      </c>
      <c r="B1664" t="s">
        <v>54</v>
      </c>
      <c r="C1664" t="s">
        <v>313</v>
      </c>
      <c r="D1664" t="s">
        <v>765</v>
      </c>
      <c r="E1664" s="15">
        <v>24479000</v>
      </c>
      <c r="F1664" s="15">
        <v>10077000</v>
      </c>
      <c r="G1664" s="15">
        <v>0</v>
      </c>
      <c r="H1664" s="15">
        <v>2099000</v>
      </c>
      <c r="I1664" s="15">
        <v>36655000</v>
      </c>
    </row>
    <row r="1665" spans="1:9" x14ac:dyDescent="0.25">
      <c r="A1665">
        <v>2021</v>
      </c>
      <c r="B1665" t="s">
        <v>54</v>
      </c>
      <c r="C1665" t="s">
        <v>314</v>
      </c>
      <c r="D1665" t="s">
        <v>403</v>
      </c>
      <c r="E1665" s="15">
        <v>77214000</v>
      </c>
      <c r="F1665" s="15">
        <v>21607000</v>
      </c>
      <c r="G1665" s="15">
        <v>0</v>
      </c>
      <c r="H1665" s="15">
        <v>0</v>
      </c>
      <c r="I1665" s="15">
        <v>98821000</v>
      </c>
    </row>
    <row r="1666" spans="1:9" x14ac:dyDescent="0.25">
      <c r="A1666">
        <v>2021</v>
      </c>
      <c r="B1666" t="s">
        <v>54</v>
      </c>
      <c r="C1666" t="s">
        <v>314</v>
      </c>
      <c r="D1666" t="s">
        <v>766</v>
      </c>
      <c r="E1666" s="15">
        <v>40622000</v>
      </c>
      <c r="F1666" s="15">
        <v>16397000</v>
      </c>
      <c r="G1666" s="15">
        <v>0</v>
      </c>
      <c r="H1666" s="15">
        <v>17870000</v>
      </c>
      <c r="I1666" s="15">
        <v>74889000</v>
      </c>
    </row>
    <row r="1667" spans="1:9" x14ac:dyDescent="0.25">
      <c r="A1667">
        <v>2021</v>
      </c>
      <c r="B1667" t="s">
        <v>54</v>
      </c>
      <c r="C1667" t="s">
        <v>314</v>
      </c>
      <c r="D1667" t="s">
        <v>767</v>
      </c>
      <c r="E1667" s="15">
        <v>19397000</v>
      </c>
      <c r="F1667" s="15">
        <v>714000</v>
      </c>
      <c r="G1667" s="15">
        <v>0</v>
      </c>
      <c r="H1667" s="15">
        <v>0</v>
      </c>
      <c r="I1667" s="15">
        <v>20111000</v>
      </c>
    </row>
    <row r="1668" spans="1:9" x14ac:dyDescent="0.25">
      <c r="A1668">
        <v>2021</v>
      </c>
      <c r="B1668" t="s">
        <v>54</v>
      </c>
      <c r="C1668" t="s">
        <v>314</v>
      </c>
      <c r="D1668" t="s">
        <v>768</v>
      </c>
      <c r="E1668" s="15">
        <v>6984000</v>
      </c>
      <c r="F1668" s="15">
        <v>11193000</v>
      </c>
      <c r="G1668" s="15">
        <v>0</v>
      </c>
      <c r="H1668" s="15">
        <v>0</v>
      </c>
      <c r="I1668" s="15">
        <v>18177000</v>
      </c>
    </row>
    <row r="1669" spans="1:9" x14ac:dyDescent="0.25">
      <c r="A1669">
        <v>2021</v>
      </c>
      <c r="B1669" t="s">
        <v>54</v>
      </c>
      <c r="C1669" t="s">
        <v>315</v>
      </c>
      <c r="D1669" t="s">
        <v>403</v>
      </c>
      <c r="E1669" s="15">
        <v>95535000</v>
      </c>
      <c r="F1669" s="15">
        <v>7806000</v>
      </c>
      <c r="G1669" s="15">
        <v>0</v>
      </c>
      <c r="H1669" s="15">
        <v>0</v>
      </c>
      <c r="I1669" s="15">
        <v>103341000</v>
      </c>
    </row>
    <row r="1670" spans="1:9" x14ac:dyDescent="0.25">
      <c r="A1670">
        <v>2021</v>
      </c>
      <c r="B1670" t="s">
        <v>54</v>
      </c>
      <c r="C1670" t="s">
        <v>315</v>
      </c>
      <c r="D1670" t="s">
        <v>769</v>
      </c>
      <c r="E1670" s="15">
        <v>84441000</v>
      </c>
      <c r="F1670" s="15">
        <v>42749000</v>
      </c>
      <c r="G1670" s="15">
        <v>0</v>
      </c>
      <c r="H1670" s="15">
        <v>44786000</v>
      </c>
      <c r="I1670" s="15">
        <v>171976000</v>
      </c>
    </row>
    <row r="1671" spans="1:9" x14ac:dyDescent="0.25">
      <c r="A1671">
        <v>2021</v>
      </c>
      <c r="B1671" t="s">
        <v>54</v>
      </c>
      <c r="C1671" t="s">
        <v>315</v>
      </c>
      <c r="D1671" t="s">
        <v>770</v>
      </c>
      <c r="E1671" s="15">
        <v>24662000</v>
      </c>
      <c r="F1671" s="15">
        <v>1993000</v>
      </c>
      <c r="G1671" s="15">
        <v>0</v>
      </c>
      <c r="H1671" s="15">
        <v>0</v>
      </c>
      <c r="I1671" s="15">
        <v>26655000</v>
      </c>
    </row>
    <row r="1672" spans="1:9" x14ac:dyDescent="0.25">
      <c r="A1672">
        <v>2021</v>
      </c>
      <c r="B1672" t="s">
        <v>54</v>
      </c>
      <c r="C1672" t="s">
        <v>315</v>
      </c>
      <c r="D1672" t="s">
        <v>771</v>
      </c>
      <c r="E1672" s="15">
        <v>47226000</v>
      </c>
      <c r="F1672" s="15">
        <v>54192000</v>
      </c>
      <c r="G1672" s="15">
        <v>0</v>
      </c>
      <c r="H1672" s="15">
        <v>587000</v>
      </c>
      <c r="I1672" s="15">
        <v>102005000</v>
      </c>
    </row>
    <row r="1673" spans="1:9" x14ac:dyDescent="0.25">
      <c r="A1673">
        <v>2021</v>
      </c>
      <c r="B1673" t="s">
        <v>54</v>
      </c>
      <c r="C1673" t="s">
        <v>316</v>
      </c>
      <c r="D1673" t="s">
        <v>403</v>
      </c>
      <c r="E1673" s="15">
        <v>82071000</v>
      </c>
      <c r="F1673" s="15">
        <v>15267000</v>
      </c>
      <c r="G1673" s="15">
        <v>0</v>
      </c>
      <c r="H1673" s="15">
        <v>0</v>
      </c>
      <c r="I1673" s="15">
        <v>97338000</v>
      </c>
    </row>
    <row r="1674" spans="1:9" x14ac:dyDescent="0.25">
      <c r="A1674">
        <v>2021</v>
      </c>
      <c r="B1674" t="s">
        <v>54</v>
      </c>
      <c r="C1674" t="s">
        <v>316</v>
      </c>
      <c r="D1674" t="s">
        <v>772</v>
      </c>
      <c r="E1674" s="15">
        <v>41214000</v>
      </c>
      <c r="F1674" s="15">
        <v>17042000</v>
      </c>
      <c r="G1674" s="15">
        <v>0</v>
      </c>
      <c r="H1674" s="15">
        <v>24565000</v>
      </c>
      <c r="I1674" s="15">
        <v>82821000</v>
      </c>
    </row>
    <row r="1675" spans="1:9" x14ac:dyDescent="0.25">
      <c r="A1675">
        <v>2021</v>
      </c>
      <c r="B1675" t="s">
        <v>54</v>
      </c>
      <c r="C1675" t="s">
        <v>316</v>
      </c>
      <c r="D1675" t="s">
        <v>773</v>
      </c>
      <c r="E1675" s="15">
        <v>19323000</v>
      </c>
      <c r="F1675" s="15">
        <v>3505000</v>
      </c>
      <c r="G1675" s="15">
        <v>0</v>
      </c>
      <c r="H1675" s="15">
        <v>0</v>
      </c>
      <c r="I1675" s="15">
        <v>22828000</v>
      </c>
    </row>
    <row r="1676" spans="1:9" x14ac:dyDescent="0.25">
      <c r="A1676">
        <v>2021</v>
      </c>
      <c r="B1676" t="s">
        <v>54</v>
      </c>
      <c r="C1676" t="s">
        <v>316</v>
      </c>
      <c r="D1676" t="s">
        <v>774</v>
      </c>
      <c r="E1676" s="15">
        <v>19176000</v>
      </c>
      <c r="F1676" s="15">
        <v>4361000</v>
      </c>
      <c r="G1676" s="15">
        <v>0</v>
      </c>
      <c r="H1676" s="15">
        <v>0</v>
      </c>
      <c r="I1676" s="15">
        <v>23537000</v>
      </c>
    </row>
    <row r="1677" spans="1:9" x14ac:dyDescent="0.25">
      <c r="A1677">
        <v>2021</v>
      </c>
      <c r="B1677" t="s">
        <v>54</v>
      </c>
      <c r="C1677" t="s">
        <v>317</v>
      </c>
      <c r="D1677" t="s">
        <v>403</v>
      </c>
      <c r="E1677" s="15">
        <v>10712000</v>
      </c>
      <c r="F1677" s="15">
        <v>6802000</v>
      </c>
      <c r="G1677" s="15">
        <v>0</v>
      </c>
      <c r="H1677" s="15">
        <v>793000</v>
      </c>
      <c r="I1677" s="15">
        <v>18307000</v>
      </c>
    </row>
    <row r="1678" spans="1:9" x14ac:dyDescent="0.25">
      <c r="A1678">
        <v>2021</v>
      </c>
      <c r="B1678" t="s">
        <v>54</v>
      </c>
      <c r="C1678" t="s">
        <v>317</v>
      </c>
      <c r="D1678" t="s">
        <v>775</v>
      </c>
      <c r="E1678" s="15">
        <v>6393000</v>
      </c>
      <c r="F1678" s="15">
        <v>83446000</v>
      </c>
      <c r="G1678" s="15">
        <v>0</v>
      </c>
      <c r="H1678" s="15">
        <v>1180000</v>
      </c>
      <c r="I1678" s="15">
        <v>91019000</v>
      </c>
    </row>
    <row r="1679" spans="1:9" x14ac:dyDescent="0.25">
      <c r="A1679">
        <v>2021</v>
      </c>
      <c r="B1679" t="s">
        <v>54</v>
      </c>
      <c r="C1679" t="s">
        <v>318</v>
      </c>
      <c r="D1679" t="s">
        <v>403</v>
      </c>
      <c r="E1679" s="15">
        <v>20375000</v>
      </c>
      <c r="F1679" s="15">
        <v>13069000</v>
      </c>
      <c r="G1679" s="15">
        <v>0</v>
      </c>
      <c r="H1679" s="15">
        <v>906000</v>
      </c>
      <c r="I1679" s="15">
        <v>34350000</v>
      </c>
    </row>
    <row r="1680" spans="1:9" x14ac:dyDescent="0.25">
      <c r="A1680">
        <v>2021</v>
      </c>
      <c r="B1680" t="s">
        <v>54</v>
      </c>
      <c r="C1680" t="s">
        <v>318</v>
      </c>
      <c r="D1680" t="s">
        <v>404</v>
      </c>
      <c r="E1680" s="15">
        <v>4836000</v>
      </c>
      <c r="F1680" s="15">
        <v>7697000</v>
      </c>
      <c r="G1680" s="15">
        <v>0</v>
      </c>
      <c r="H1680" s="15">
        <v>1120000</v>
      </c>
      <c r="I1680" s="15">
        <v>13653000</v>
      </c>
    </row>
    <row r="1681" spans="1:9" x14ac:dyDescent="0.25">
      <c r="A1681">
        <v>2021</v>
      </c>
      <c r="B1681" t="s">
        <v>54</v>
      </c>
      <c r="C1681" t="s">
        <v>318</v>
      </c>
      <c r="D1681" t="s">
        <v>776</v>
      </c>
      <c r="E1681" s="15">
        <v>1006000</v>
      </c>
      <c r="F1681" s="15">
        <v>704000</v>
      </c>
      <c r="G1681" s="15">
        <v>0</v>
      </c>
      <c r="H1681" s="15">
        <v>0</v>
      </c>
      <c r="I1681" s="15">
        <v>1710000</v>
      </c>
    </row>
    <row r="1682" spans="1:9" x14ac:dyDescent="0.25">
      <c r="A1682">
        <v>2021</v>
      </c>
      <c r="B1682" t="s">
        <v>54</v>
      </c>
      <c r="C1682" t="s">
        <v>318</v>
      </c>
      <c r="D1682" t="s">
        <v>777</v>
      </c>
      <c r="E1682" s="15">
        <v>7141000</v>
      </c>
      <c r="F1682" s="15">
        <v>110474000</v>
      </c>
      <c r="G1682" s="15">
        <v>0</v>
      </c>
      <c r="H1682" s="15">
        <v>0</v>
      </c>
      <c r="I1682" s="15">
        <v>117615000</v>
      </c>
    </row>
    <row r="1683" spans="1:9" x14ac:dyDescent="0.25">
      <c r="A1683">
        <v>2021</v>
      </c>
      <c r="B1683" t="s">
        <v>54</v>
      </c>
      <c r="C1683" t="s">
        <v>319</v>
      </c>
      <c r="D1683" t="s">
        <v>403</v>
      </c>
      <c r="E1683" s="15">
        <v>225644000</v>
      </c>
      <c r="F1683" s="15">
        <v>47576000</v>
      </c>
      <c r="G1683" s="15">
        <v>0</v>
      </c>
      <c r="H1683" s="15">
        <v>54120000</v>
      </c>
      <c r="I1683" s="15">
        <v>327340000</v>
      </c>
    </row>
    <row r="1684" spans="1:9" x14ac:dyDescent="0.25">
      <c r="A1684">
        <v>2021</v>
      </c>
      <c r="B1684" t="s">
        <v>54</v>
      </c>
      <c r="C1684" t="s">
        <v>319</v>
      </c>
      <c r="D1684" t="s">
        <v>404</v>
      </c>
      <c r="E1684" s="15">
        <v>35992000</v>
      </c>
      <c r="F1684" s="15">
        <v>140700000</v>
      </c>
      <c r="G1684" s="15">
        <v>0</v>
      </c>
      <c r="H1684" s="15">
        <v>84628000</v>
      </c>
      <c r="I1684" s="15">
        <v>261320000</v>
      </c>
    </row>
    <row r="1685" spans="1:9" x14ac:dyDescent="0.25">
      <c r="A1685">
        <v>2021</v>
      </c>
      <c r="B1685" t="s">
        <v>54</v>
      </c>
      <c r="C1685" t="s">
        <v>319</v>
      </c>
      <c r="D1685" t="s">
        <v>778</v>
      </c>
      <c r="E1685" s="15">
        <v>247428000</v>
      </c>
      <c r="F1685" s="15">
        <v>274156000</v>
      </c>
      <c r="G1685" s="15">
        <v>0</v>
      </c>
      <c r="H1685" s="15">
        <v>354900000</v>
      </c>
      <c r="I1685" s="15">
        <v>876484000</v>
      </c>
    </row>
    <row r="1686" spans="1:9" x14ac:dyDescent="0.25">
      <c r="A1686">
        <v>2021</v>
      </c>
      <c r="B1686" t="s">
        <v>54</v>
      </c>
      <c r="C1686" t="s">
        <v>319</v>
      </c>
      <c r="D1686" t="s">
        <v>779</v>
      </c>
      <c r="E1686" s="15">
        <v>19352000</v>
      </c>
      <c r="F1686" s="15">
        <v>43806000</v>
      </c>
      <c r="G1686" s="15">
        <v>0</v>
      </c>
      <c r="H1686" s="15">
        <v>131047000</v>
      </c>
      <c r="I1686" s="15">
        <v>194205000</v>
      </c>
    </row>
    <row r="1687" spans="1:9" x14ac:dyDescent="0.25">
      <c r="A1687">
        <v>2021</v>
      </c>
      <c r="B1687" t="s">
        <v>54</v>
      </c>
      <c r="C1687" t="s">
        <v>319</v>
      </c>
      <c r="D1687" t="s">
        <v>780</v>
      </c>
      <c r="E1687" s="15">
        <v>41251000</v>
      </c>
      <c r="F1687" s="15">
        <v>43126000</v>
      </c>
      <c r="G1687" s="15">
        <v>0</v>
      </c>
      <c r="H1687" s="15">
        <v>41529000</v>
      </c>
      <c r="I1687" s="15">
        <v>125906000</v>
      </c>
    </row>
    <row r="1688" spans="1:9" x14ac:dyDescent="0.25">
      <c r="A1688">
        <v>2021</v>
      </c>
      <c r="B1688" t="s">
        <v>54</v>
      </c>
      <c r="C1688" t="s">
        <v>781</v>
      </c>
      <c r="D1688" t="s">
        <v>403</v>
      </c>
      <c r="E1688" s="15">
        <v>60767000</v>
      </c>
      <c r="F1688" s="15">
        <v>36758000</v>
      </c>
      <c r="G1688" s="15">
        <v>0</v>
      </c>
      <c r="H1688" s="15">
        <v>6775000</v>
      </c>
      <c r="I1688" s="15">
        <v>104300000</v>
      </c>
    </row>
    <row r="1689" spans="1:9" x14ac:dyDescent="0.25">
      <c r="A1689">
        <v>2021</v>
      </c>
      <c r="B1689" t="s">
        <v>54</v>
      </c>
      <c r="C1689" t="s">
        <v>781</v>
      </c>
      <c r="D1689" t="s">
        <v>782</v>
      </c>
      <c r="E1689" s="15">
        <v>106744000</v>
      </c>
      <c r="F1689" s="15">
        <v>1226145000</v>
      </c>
      <c r="G1689" s="15">
        <v>0</v>
      </c>
      <c r="H1689" s="15">
        <v>0</v>
      </c>
      <c r="I1689" s="15">
        <v>1332889000</v>
      </c>
    </row>
    <row r="1690" spans="1:9" x14ac:dyDescent="0.25">
      <c r="A1690">
        <v>2021</v>
      </c>
      <c r="B1690" t="s">
        <v>54</v>
      </c>
      <c r="C1690" t="s">
        <v>321</v>
      </c>
      <c r="D1690" t="s">
        <v>403</v>
      </c>
      <c r="E1690" s="15">
        <v>16834000</v>
      </c>
      <c r="F1690" s="15">
        <v>6085000</v>
      </c>
      <c r="G1690" s="15">
        <v>0</v>
      </c>
      <c r="H1690" s="15">
        <v>3170000</v>
      </c>
      <c r="I1690" s="15">
        <v>26089000</v>
      </c>
    </row>
    <row r="1691" spans="1:9" x14ac:dyDescent="0.25">
      <c r="A1691">
        <v>2021</v>
      </c>
      <c r="B1691" t="s">
        <v>54</v>
      </c>
      <c r="C1691" t="s">
        <v>321</v>
      </c>
      <c r="D1691" t="s">
        <v>783</v>
      </c>
      <c r="E1691" s="15">
        <v>29077000</v>
      </c>
      <c r="F1691" s="15">
        <v>903213000</v>
      </c>
      <c r="G1691" s="15">
        <v>0</v>
      </c>
      <c r="H1691" s="15">
        <v>0</v>
      </c>
      <c r="I1691" s="15">
        <v>932290000</v>
      </c>
    </row>
    <row r="1692" spans="1:9" x14ac:dyDescent="0.25">
      <c r="A1692">
        <v>2021</v>
      </c>
      <c r="B1692" t="s">
        <v>54</v>
      </c>
      <c r="C1692" t="s">
        <v>322</v>
      </c>
      <c r="D1692" t="s">
        <v>403</v>
      </c>
      <c r="E1692" s="15">
        <v>21976000</v>
      </c>
      <c r="F1692" s="15">
        <v>14824000</v>
      </c>
      <c r="G1692" s="15">
        <v>0</v>
      </c>
      <c r="H1692" s="15">
        <v>0</v>
      </c>
      <c r="I1692" s="15">
        <v>36800000</v>
      </c>
    </row>
    <row r="1693" spans="1:9" x14ac:dyDescent="0.25">
      <c r="A1693">
        <v>2021</v>
      </c>
      <c r="B1693" t="s">
        <v>54</v>
      </c>
      <c r="C1693" t="s">
        <v>322</v>
      </c>
      <c r="D1693" t="s">
        <v>784</v>
      </c>
      <c r="E1693" s="15">
        <v>42602000</v>
      </c>
      <c r="F1693" s="15">
        <v>783753000</v>
      </c>
      <c r="G1693" s="15">
        <v>0</v>
      </c>
      <c r="H1693" s="15">
        <v>1820000</v>
      </c>
      <c r="I1693" s="15">
        <v>828175000</v>
      </c>
    </row>
    <row r="1694" spans="1:9" x14ac:dyDescent="0.25">
      <c r="A1694">
        <v>2021</v>
      </c>
      <c r="B1694" t="s">
        <v>54</v>
      </c>
      <c r="C1694" t="s">
        <v>323</v>
      </c>
      <c r="D1694" t="s">
        <v>403</v>
      </c>
      <c r="E1694" s="15">
        <v>53028000</v>
      </c>
      <c r="F1694" s="15">
        <v>56575000</v>
      </c>
      <c r="G1694" s="15">
        <v>0</v>
      </c>
      <c r="H1694" s="15">
        <v>925000</v>
      </c>
      <c r="I1694" s="15">
        <v>110528000</v>
      </c>
    </row>
    <row r="1695" spans="1:9" x14ac:dyDescent="0.25">
      <c r="A1695">
        <v>2021</v>
      </c>
      <c r="B1695" t="s">
        <v>54</v>
      </c>
      <c r="C1695" t="s">
        <v>323</v>
      </c>
      <c r="D1695" t="s">
        <v>404</v>
      </c>
      <c r="E1695" s="15">
        <v>0</v>
      </c>
      <c r="F1695" s="15">
        <v>1281000</v>
      </c>
      <c r="G1695" s="15">
        <v>0</v>
      </c>
      <c r="H1695" s="15">
        <v>0</v>
      </c>
      <c r="I1695" s="15">
        <v>1281000</v>
      </c>
    </row>
    <row r="1696" spans="1:9" x14ac:dyDescent="0.25">
      <c r="A1696">
        <v>2021</v>
      </c>
      <c r="B1696" t="s">
        <v>54</v>
      </c>
      <c r="C1696" t="s">
        <v>323</v>
      </c>
      <c r="D1696" t="s">
        <v>787</v>
      </c>
      <c r="E1696" s="15">
        <v>51873000</v>
      </c>
      <c r="F1696" s="15">
        <v>93127000</v>
      </c>
      <c r="G1696" s="15">
        <v>0</v>
      </c>
      <c r="H1696" s="15">
        <v>154902000</v>
      </c>
      <c r="I1696" s="15">
        <v>299902000</v>
      </c>
    </row>
    <row r="1697" spans="1:9" x14ac:dyDescent="0.25">
      <c r="A1697">
        <v>2021</v>
      </c>
      <c r="B1697" t="s">
        <v>54</v>
      </c>
      <c r="C1697" t="s">
        <v>323</v>
      </c>
      <c r="D1697" t="s">
        <v>785</v>
      </c>
      <c r="E1697" s="15">
        <v>16892000</v>
      </c>
      <c r="F1697" s="15">
        <v>63162000</v>
      </c>
      <c r="G1697" s="15">
        <v>0</v>
      </c>
      <c r="H1697" s="15">
        <v>14480000</v>
      </c>
      <c r="I1697" s="15">
        <v>94534000</v>
      </c>
    </row>
    <row r="1698" spans="1:9" x14ac:dyDescent="0.25">
      <c r="A1698">
        <v>2021</v>
      </c>
      <c r="B1698" t="s">
        <v>54</v>
      </c>
      <c r="C1698" t="s">
        <v>323</v>
      </c>
      <c r="D1698" t="s">
        <v>786</v>
      </c>
      <c r="E1698" s="15">
        <v>10810000</v>
      </c>
      <c r="F1698" s="15">
        <v>11825000</v>
      </c>
      <c r="G1698" s="15">
        <v>0</v>
      </c>
      <c r="H1698" s="15">
        <v>300000</v>
      </c>
      <c r="I1698" s="15">
        <v>22935000</v>
      </c>
    </row>
    <row r="1699" spans="1:9" x14ac:dyDescent="0.25">
      <c r="A1699">
        <v>2021</v>
      </c>
      <c r="B1699" t="s">
        <v>54</v>
      </c>
      <c r="C1699" t="s">
        <v>324</v>
      </c>
      <c r="D1699" t="s">
        <v>403</v>
      </c>
      <c r="E1699" s="15">
        <v>62182000</v>
      </c>
      <c r="F1699" s="15">
        <v>86243000</v>
      </c>
      <c r="G1699" s="15">
        <v>0</v>
      </c>
      <c r="H1699" s="15">
        <v>0</v>
      </c>
      <c r="I1699" s="15">
        <v>148425000</v>
      </c>
    </row>
    <row r="1700" spans="1:9" x14ac:dyDescent="0.25">
      <c r="A1700">
        <v>2021</v>
      </c>
      <c r="B1700" t="s">
        <v>54</v>
      </c>
      <c r="C1700" t="s">
        <v>324</v>
      </c>
      <c r="D1700" t="s">
        <v>404</v>
      </c>
      <c r="E1700" s="15">
        <v>0</v>
      </c>
      <c r="F1700" s="15">
        <v>6381000</v>
      </c>
      <c r="G1700" s="15">
        <v>0</v>
      </c>
      <c r="H1700" s="15">
        <v>46867000</v>
      </c>
      <c r="I1700" s="15">
        <v>53248000</v>
      </c>
    </row>
    <row r="1701" spans="1:9" x14ac:dyDescent="0.25">
      <c r="A1701">
        <v>2021</v>
      </c>
      <c r="B1701" t="s">
        <v>54</v>
      </c>
      <c r="C1701" t="s">
        <v>324</v>
      </c>
      <c r="D1701" t="s">
        <v>788</v>
      </c>
      <c r="E1701" s="15">
        <v>41221000</v>
      </c>
      <c r="F1701" s="15">
        <v>6496000</v>
      </c>
      <c r="G1701" s="15">
        <v>0</v>
      </c>
      <c r="H1701" s="15">
        <v>0</v>
      </c>
      <c r="I1701" s="15">
        <v>47717000</v>
      </c>
    </row>
    <row r="1702" spans="1:9" x14ac:dyDescent="0.25">
      <c r="A1702">
        <v>2021</v>
      </c>
      <c r="B1702" t="s">
        <v>54</v>
      </c>
      <c r="C1702" t="s">
        <v>324</v>
      </c>
      <c r="D1702" t="s">
        <v>789</v>
      </c>
      <c r="E1702" s="15">
        <v>52333000</v>
      </c>
      <c r="F1702" s="15">
        <v>35961000</v>
      </c>
      <c r="G1702" s="15">
        <v>0</v>
      </c>
      <c r="H1702" s="15">
        <v>0</v>
      </c>
      <c r="I1702" s="15">
        <v>88294000</v>
      </c>
    </row>
    <row r="1703" spans="1:9" x14ac:dyDescent="0.25">
      <c r="A1703">
        <v>2021</v>
      </c>
      <c r="B1703" t="s">
        <v>54</v>
      </c>
      <c r="C1703" t="s">
        <v>324</v>
      </c>
      <c r="D1703" t="s">
        <v>790</v>
      </c>
      <c r="E1703" s="15">
        <v>14830000</v>
      </c>
      <c r="F1703" s="15">
        <v>880000</v>
      </c>
      <c r="G1703" s="15">
        <v>0</v>
      </c>
      <c r="H1703" s="15">
        <v>0</v>
      </c>
      <c r="I1703" s="15">
        <v>15710000</v>
      </c>
    </row>
    <row r="1704" spans="1:9" x14ac:dyDescent="0.25">
      <c r="A1704">
        <v>2021</v>
      </c>
      <c r="B1704" t="s">
        <v>54</v>
      </c>
      <c r="C1704" t="s">
        <v>325</v>
      </c>
      <c r="D1704" t="s">
        <v>403</v>
      </c>
      <c r="E1704" s="15">
        <v>174843000</v>
      </c>
      <c r="F1704" s="15">
        <v>39178000</v>
      </c>
      <c r="G1704" s="15">
        <v>0</v>
      </c>
      <c r="H1704" s="15">
        <v>76369000</v>
      </c>
      <c r="I1704" s="15">
        <v>290390000</v>
      </c>
    </row>
    <row r="1705" spans="1:9" x14ac:dyDescent="0.25">
      <c r="A1705">
        <v>2021</v>
      </c>
      <c r="B1705" t="s">
        <v>54</v>
      </c>
      <c r="C1705" t="s">
        <v>325</v>
      </c>
      <c r="D1705" t="s">
        <v>791</v>
      </c>
      <c r="E1705" s="15">
        <v>1039863000</v>
      </c>
      <c r="F1705" s="15">
        <v>814524000</v>
      </c>
      <c r="G1705" s="15">
        <v>0</v>
      </c>
      <c r="H1705" s="15">
        <v>842378000</v>
      </c>
      <c r="I1705" s="15">
        <v>2696765000</v>
      </c>
    </row>
    <row r="1706" spans="1:9" x14ac:dyDescent="0.25">
      <c r="A1706">
        <v>2021</v>
      </c>
      <c r="B1706" t="s">
        <v>54</v>
      </c>
      <c r="C1706" t="s">
        <v>325</v>
      </c>
      <c r="D1706" t="s">
        <v>792</v>
      </c>
      <c r="E1706" s="15">
        <v>1136000</v>
      </c>
      <c r="F1706" s="15">
        <v>11916000</v>
      </c>
      <c r="G1706" s="15">
        <v>0</v>
      </c>
      <c r="H1706" s="15">
        <v>0</v>
      </c>
      <c r="I1706" s="15">
        <v>13052000</v>
      </c>
    </row>
    <row r="1707" spans="1:9" x14ac:dyDescent="0.25">
      <c r="A1707">
        <v>2021</v>
      </c>
      <c r="B1707" t="s">
        <v>54</v>
      </c>
      <c r="C1707" t="s">
        <v>326</v>
      </c>
      <c r="D1707" t="s">
        <v>403</v>
      </c>
      <c r="E1707" s="15">
        <v>29209000</v>
      </c>
      <c r="F1707" s="15">
        <v>16029000</v>
      </c>
      <c r="G1707" s="15">
        <v>0</v>
      </c>
      <c r="H1707" s="15">
        <v>3245000</v>
      </c>
      <c r="I1707" s="15">
        <v>48483000</v>
      </c>
    </row>
    <row r="1708" spans="1:9" x14ac:dyDescent="0.25">
      <c r="A1708">
        <v>2021</v>
      </c>
      <c r="B1708" t="s">
        <v>54</v>
      </c>
      <c r="C1708" t="s">
        <v>326</v>
      </c>
      <c r="D1708" t="s">
        <v>793</v>
      </c>
      <c r="E1708" s="15">
        <v>11341000</v>
      </c>
      <c r="F1708" s="15">
        <v>9148000</v>
      </c>
      <c r="G1708" s="15">
        <v>0</v>
      </c>
      <c r="H1708" s="15">
        <v>0</v>
      </c>
      <c r="I1708" s="15">
        <v>20489000</v>
      </c>
    </row>
    <row r="1709" spans="1:9" x14ac:dyDescent="0.25">
      <c r="A1709">
        <v>2021</v>
      </c>
      <c r="B1709" t="s">
        <v>54</v>
      </c>
      <c r="C1709" t="s">
        <v>326</v>
      </c>
      <c r="D1709" t="s">
        <v>794</v>
      </c>
      <c r="E1709" s="15">
        <v>13024000</v>
      </c>
      <c r="F1709" s="15">
        <v>2493000</v>
      </c>
      <c r="G1709" s="15">
        <v>0</v>
      </c>
      <c r="H1709" s="15">
        <v>0</v>
      </c>
      <c r="I1709" s="15">
        <v>15517000</v>
      </c>
    </row>
    <row r="1710" spans="1:9" x14ac:dyDescent="0.25">
      <c r="A1710">
        <v>2021</v>
      </c>
      <c r="B1710" t="s">
        <v>54</v>
      </c>
      <c r="C1710" t="s">
        <v>326</v>
      </c>
      <c r="D1710" t="s">
        <v>795</v>
      </c>
      <c r="E1710" s="15">
        <v>4550000</v>
      </c>
      <c r="F1710" s="15">
        <v>6247000</v>
      </c>
      <c r="G1710" s="15">
        <v>0</v>
      </c>
      <c r="H1710" s="15">
        <v>0</v>
      </c>
      <c r="I1710" s="15">
        <v>10797000</v>
      </c>
    </row>
    <row r="1711" spans="1:9" x14ac:dyDescent="0.25">
      <c r="A1711">
        <v>2021</v>
      </c>
      <c r="B1711" t="s">
        <v>54</v>
      </c>
      <c r="C1711" t="s">
        <v>327</v>
      </c>
      <c r="D1711" t="s">
        <v>403</v>
      </c>
      <c r="E1711" s="15">
        <v>21048000</v>
      </c>
      <c r="F1711" s="15">
        <v>22081000</v>
      </c>
      <c r="G1711" s="15">
        <v>0</v>
      </c>
      <c r="H1711" s="15">
        <v>8870000</v>
      </c>
      <c r="I1711" s="15">
        <v>51999000</v>
      </c>
    </row>
    <row r="1712" spans="1:9" x14ac:dyDescent="0.25">
      <c r="A1712">
        <v>2021</v>
      </c>
      <c r="B1712" t="s">
        <v>54</v>
      </c>
      <c r="C1712" t="s">
        <v>327</v>
      </c>
      <c r="D1712" t="s">
        <v>796</v>
      </c>
      <c r="E1712" s="15">
        <v>7920000</v>
      </c>
      <c r="F1712" s="15">
        <v>6842720000</v>
      </c>
      <c r="G1712" s="15">
        <v>0</v>
      </c>
      <c r="H1712" s="15">
        <v>0</v>
      </c>
      <c r="I1712" s="15">
        <v>6850640000</v>
      </c>
    </row>
    <row r="1713" spans="1:9" x14ac:dyDescent="0.25">
      <c r="A1713">
        <v>2021</v>
      </c>
      <c r="B1713" t="s">
        <v>54</v>
      </c>
      <c r="C1713" t="s">
        <v>327</v>
      </c>
      <c r="D1713" t="s">
        <v>797</v>
      </c>
      <c r="E1713" s="15">
        <v>14732000</v>
      </c>
      <c r="F1713" s="15">
        <v>44750000</v>
      </c>
      <c r="G1713" s="15">
        <v>0</v>
      </c>
      <c r="H1713" s="15">
        <v>0</v>
      </c>
      <c r="I1713" s="15">
        <v>59482000</v>
      </c>
    </row>
    <row r="1714" spans="1:9" x14ac:dyDescent="0.25">
      <c r="A1714">
        <v>2021</v>
      </c>
      <c r="B1714" t="s">
        <v>54</v>
      </c>
      <c r="C1714" t="s">
        <v>328</v>
      </c>
      <c r="D1714" t="s">
        <v>403</v>
      </c>
      <c r="E1714" s="15">
        <v>23183000</v>
      </c>
      <c r="F1714" s="15">
        <v>9992000</v>
      </c>
      <c r="G1714" s="15">
        <v>0</v>
      </c>
      <c r="H1714" s="15">
        <v>4965000</v>
      </c>
      <c r="I1714" s="15">
        <v>38140000</v>
      </c>
    </row>
    <row r="1715" spans="1:9" x14ac:dyDescent="0.25">
      <c r="A1715">
        <v>2021</v>
      </c>
      <c r="B1715" t="s">
        <v>54</v>
      </c>
      <c r="C1715" t="s">
        <v>328</v>
      </c>
      <c r="D1715" t="s">
        <v>798</v>
      </c>
      <c r="E1715" s="15">
        <v>19892000</v>
      </c>
      <c r="F1715" s="15">
        <v>43374000</v>
      </c>
      <c r="G1715" s="15">
        <v>0</v>
      </c>
      <c r="H1715" s="15">
        <v>6365000</v>
      </c>
      <c r="I1715" s="15">
        <v>69631000</v>
      </c>
    </row>
    <row r="1716" spans="1:9" x14ac:dyDescent="0.25">
      <c r="A1716">
        <v>2021</v>
      </c>
      <c r="B1716" t="s">
        <v>54</v>
      </c>
      <c r="C1716" t="s">
        <v>329</v>
      </c>
      <c r="D1716" t="s">
        <v>403</v>
      </c>
      <c r="E1716" s="15">
        <v>23941000</v>
      </c>
      <c r="F1716" s="15">
        <v>12964000</v>
      </c>
      <c r="G1716" s="15">
        <v>0</v>
      </c>
      <c r="H1716" s="15">
        <v>0</v>
      </c>
      <c r="I1716" s="15">
        <v>36905000</v>
      </c>
    </row>
    <row r="1717" spans="1:9" x14ac:dyDescent="0.25">
      <c r="A1717">
        <v>2021</v>
      </c>
      <c r="B1717" t="s">
        <v>54</v>
      </c>
      <c r="C1717" t="s">
        <v>329</v>
      </c>
      <c r="D1717" t="s">
        <v>799</v>
      </c>
      <c r="E1717" s="15">
        <v>31429000</v>
      </c>
      <c r="F1717" s="15">
        <v>63757000</v>
      </c>
      <c r="G1717" s="15">
        <v>0</v>
      </c>
      <c r="H1717" s="15">
        <v>10000000</v>
      </c>
      <c r="I1717" s="15">
        <v>105186000</v>
      </c>
    </row>
    <row r="1718" spans="1:9" x14ac:dyDescent="0.25">
      <c r="A1718">
        <v>2020</v>
      </c>
      <c r="B1718" t="s">
        <v>54</v>
      </c>
      <c r="C1718" t="s">
        <v>311</v>
      </c>
      <c r="D1718" t="s">
        <v>403</v>
      </c>
      <c r="E1718" s="15">
        <v>117503000</v>
      </c>
      <c r="F1718" s="15">
        <v>78508000</v>
      </c>
      <c r="G1718" s="15">
        <v>0</v>
      </c>
      <c r="H1718" s="15">
        <v>238108000</v>
      </c>
      <c r="I1718" s="15">
        <v>434119000</v>
      </c>
    </row>
    <row r="1719" spans="1:9" x14ac:dyDescent="0.25">
      <c r="A1719">
        <v>2020</v>
      </c>
      <c r="B1719" t="s">
        <v>54</v>
      </c>
      <c r="C1719" t="s">
        <v>311</v>
      </c>
      <c r="D1719" t="s">
        <v>404</v>
      </c>
      <c r="E1719" s="15">
        <v>34766000</v>
      </c>
      <c r="F1719" s="15">
        <v>11063000</v>
      </c>
      <c r="G1719" s="15">
        <v>0</v>
      </c>
      <c r="H1719" s="15">
        <v>0</v>
      </c>
      <c r="I1719" s="15">
        <v>45829000</v>
      </c>
    </row>
    <row r="1720" spans="1:9" x14ac:dyDescent="0.25">
      <c r="A1720">
        <v>2020</v>
      </c>
      <c r="B1720" t="s">
        <v>54</v>
      </c>
      <c r="C1720" t="s">
        <v>311</v>
      </c>
      <c r="D1720" t="s">
        <v>759</v>
      </c>
      <c r="E1720" s="15">
        <v>0</v>
      </c>
      <c r="F1720" s="15">
        <v>2932523000</v>
      </c>
      <c r="G1720" s="15">
        <v>0</v>
      </c>
      <c r="H1720" s="15">
        <v>0</v>
      </c>
      <c r="I1720" s="15">
        <v>2932523000</v>
      </c>
    </row>
    <row r="1721" spans="1:9" x14ac:dyDescent="0.25">
      <c r="A1721">
        <v>2020</v>
      </c>
      <c r="B1721" t="s">
        <v>54</v>
      </c>
      <c r="C1721" t="s">
        <v>311</v>
      </c>
      <c r="D1721" t="s">
        <v>760</v>
      </c>
      <c r="E1721" s="15">
        <v>471559000</v>
      </c>
      <c r="F1721" s="15">
        <v>1566963000</v>
      </c>
      <c r="G1721" s="15">
        <v>0</v>
      </c>
      <c r="H1721" s="15">
        <v>23560000</v>
      </c>
      <c r="I1721" s="15">
        <v>2062082000</v>
      </c>
    </row>
    <row r="1722" spans="1:9" x14ac:dyDescent="0.25">
      <c r="A1722">
        <v>2020</v>
      </c>
      <c r="B1722" t="s">
        <v>54</v>
      </c>
      <c r="C1722" t="s">
        <v>312</v>
      </c>
      <c r="D1722" t="s">
        <v>403</v>
      </c>
      <c r="E1722" s="15">
        <v>23022000</v>
      </c>
      <c r="F1722" s="15">
        <v>26548000</v>
      </c>
      <c r="G1722" s="15">
        <v>0</v>
      </c>
      <c r="H1722" s="15">
        <v>0</v>
      </c>
      <c r="I1722" s="15">
        <v>49570000</v>
      </c>
    </row>
    <row r="1723" spans="1:9" x14ac:dyDescent="0.25">
      <c r="A1723">
        <v>2020</v>
      </c>
      <c r="B1723" t="s">
        <v>54</v>
      </c>
      <c r="C1723" t="s">
        <v>312</v>
      </c>
      <c r="D1723" t="s">
        <v>761</v>
      </c>
      <c r="E1723" s="15">
        <v>34477000</v>
      </c>
      <c r="F1723" s="15">
        <v>61227000</v>
      </c>
      <c r="G1723" s="15">
        <v>0</v>
      </c>
      <c r="H1723" s="15">
        <v>3148000</v>
      </c>
      <c r="I1723" s="15">
        <v>98852000</v>
      </c>
    </row>
    <row r="1724" spans="1:9" x14ac:dyDescent="0.25">
      <c r="A1724">
        <v>2020</v>
      </c>
      <c r="B1724" t="s">
        <v>54</v>
      </c>
      <c r="C1724" t="s">
        <v>312</v>
      </c>
      <c r="D1724" t="s">
        <v>762</v>
      </c>
      <c r="E1724" s="15">
        <v>0</v>
      </c>
      <c r="F1724" s="15">
        <v>181335000</v>
      </c>
      <c r="G1724" s="15">
        <v>0</v>
      </c>
      <c r="H1724" s="15">
        <v>5730000</v>
      </c>
      <c r="I1724" s="15">
        <v>187065000</v>
      </c>
    </row>
    <row r="1725" spans="1:9" x14ac:dyDescent="0.25">
      <c r="A1725">
        <v>2020</v>
      </c>
      <c r="B1725" t="s">
        <v>54</v>
      </c>
      <c r="C1725" t="s">
        <v>313</v>
      </c>
      <c r="D1725" t="s">
        <v>403</v>
      </c>
      <c r="E1725" s="15">
        <v>57069000</v>
      </c>
      <c r="F1725" s="15">
        <v>21349000</v>
      </c>
      <c r="G1725" s="15">
        <v>0</v>
      </c>
      <c r="H1725" s="15">
        <v>28630000</v>
      </c>
      <c r="I1725" s="15">
        <v>107048000</v>
      </c>
    </row>
    <row r="1726" spans="1:9" x14ac:dyDescent="0.25">
      <c r="A1726">
        <v>2020</v>
      </c>
      <c r="B1726" t="s">
        <v>54</v>
      </c>
      <c r="C1726" t="s">
        <v>313</v>
      </c>
      <c r="D1726" t="s">
        <v>763</v>
      </c>
      <c r="E1726" s="15">
        <v>23666000</v>
      </c>
      <c r="F1726" s="15">
        <v>31707000</v>
      </c>
      <c r="G1726" s="15">
        <v>0</v>
      </c>
      <c r="H1726" s="15">
        <v>0</v>
      </c>
      <c r="I1726" s="15">
        <v>55373000</v>
      </c>
    </row>
    <row r="1727" spans="1:9" x14ac:dyDescent="0.25">
      <c r="A1727">
        <v>2020</v>
      </c>
      <c r="B1727" t="s">
        <v>54</v>
      </c>
      <c r="C1727" t="s">
        <v>313</v>
      </c>
      <c r="D1727" t="s">
        <v>764</v>
      </c>
      <c r="E1727" s="15">
        <v>20126000</v>
      </c>
      <c r="F1727" s="15">
        <v>294030000</v>
      </c>
      <c r="G1727" s="15">
        <v>0</v>
      </c>
      <c r="H1727" s="15">
        <v>22500000</v>
      </c>
      <c r="I1727" s="15">
        <v>336656000</v>
      </c>
    </row>
    <row r="1728" spans="1:9" x14ac:dyDescent="0.25">
      <c r="A1728">
        <v>2020</v>
      </c>
      <c r="B1728" t="s">
        <v>54</v>
      </c>
      <c r="C1728" t="s">
        <v>313</v>
      </c>
      <c r="D1728" t="s">
        <v>765</v>
      </c>
      <c r="E1728" s="15">
        <v>24533000</v>
      </c>
      <c r="F1728" s="15">
        <v>9897000</v>
      </c>
      <c r="G1728" s="15">
        <v>0</v>
      </c>
      <c r="H1728" s="15">
        <v>0</v>
      </c>
      <c r="I1728" s="15">
        <v>34430000</v>
      </c>
    </row>
    <row r="1729" spans="1:9" x14ac:dyDescent="0.25">
      <c r="A1729">
        <v>2020</v>
      </c>
      <c r="B1729" t="s">
        <v>54</v>
      </c>
      <c r="C1729" t="s">
        <v>314</v>
      </c>
      <c r="D1729" t="s">
        <v>403</v>
      </c>
      <c r="E1729" s="15">
        <v>68357000</v>
      </c>
      <c r="F1729" s="15">
        <v>20955000</v>
      </c>
      <c r="G1729" s="15">
        <v>0</v>
      </c>
      <c r="H1729" s="15">
        <v>0</v>
      </c>
      <c r="I1729" s="15">
        <v>89312000</v>
      </c>
    </row>
    <row r="1730" spans="1:9" x14ac:dyDescent="0.25">
      <c r="A1730">
        <v>2020</v>
      </c>
      <c r="B1730" t="s">
        <v>54</v>
      </c>
      <c r="C1730" t="s">
        <v>314</v>
      </c>
      <c r="D1730" t="s">
        <v>766</v>
      </c>
      <c r="E1730" s="15">
        <v>38781000</v>
      </c>
      <c r="F1730" s="15">
        <v>31274000</v>
      </c>
      <c r="G1730" s="15">
        <v>0</v>
      </c>
      <c r="H1730" s="15">
        <v>22095000</v>
      </c>
      <c r="I1730" s="15">
        <v>92150000</v>
      </c>
    </row>
    <row r="1731" spans="1:9" x14ac:dyDescent="0.25">
      <c r="A1731">
        <v>2020</v>
      </c>
      <c r="B1731" t="s">
        <v>54</v>
      </c>
      <c r="C1731" t="s">
        <v>314</v>
      </c>
      <c r="D1731" t="s">
        <v>767</v>
      </c>
      <c r="E1731" s="15">
        <v>17213000</v>
      </c>
      <c r="F1731" s="15">
        <v>701000</v>
      </c>
      <c r="G1731" s="15">
        <v>0</v>
      </c>
      <c r="H1731" s="15">
        <v>0</v>
      </c>
      <c r="I1731" s="15">
        <v>17914000</v>
      </c>
    </row>
    <row r="1732" spans="1:9" x14ac:dyDescent="0.25">
      <c r="A1732">
        <v>2020</v>
      </c>
      <c r="B1732" t="s">
        <v>54</v>
      </c>
      <c r="C1732" t="s">
        <v>314</v>
      </c>
      <c r="D1732" t="s">
        <v>768</v>
      </c>
      <c r="E1732" s="15">
        <v>8063000</v>
      </c>
      <c r="F1732" s="15">
        <v>10993000</v>
      </c>
      <c r="G1732" s="15">
        <v>0</v>
      </c>
      <c r="H1732" s="15">
        <v>0</v>
      </c>
      <c r="I1732" s="15">
        <v>19056000</v>
      </c>
    </row>
    <row r="1733" spans="1:9" x14ac:dyDescent="0.25">
      <c r="A1733">
        <v>2020</v>
      </c>
      <c r="B1733" t="s">
        <v>54</v>
      </c>
      <c r="C1733" t="s">
        <v>315</v>
      </c>
      <c r="D1733" t="s">
        <v>403</v>
      </c>
      <c r="E1733" s="15">
        <v>90611000</v>
      </c>
      <c r="F1733" s="15">
        <v>7450000</v>
      </c>
      <c r="G1733" s="15">
        <v>0</v>
      </c>
      <c r="H1733" s="15">
        <v>0</v>
      </c>
      <c r="I1733" s="15">
        <v>98061000</v>
      </c>
    </row>
    <row r="1734" spans="1:9" x14ac:dyDescent="0.25">
      <c r="A1734">
        <v>2020</v>
      </c>
      <c r="B1734" t="s">
        <v>54</v>
      </c>
      <c r="C1734" t="s">
        <v>315</v>
      </c>
      <c r="D1734" t="s">
        <v>769</v>
      </c>
      <c r="E1734" s="15">
        <v>76480000</v>
      </c>
      <c r="F1734" s="15">
        <v>40440000</v>
      </c>
      <c r="G1734" s="15">
        <v>0</v>
      </c>
      <c r="H1734" s="15">
        <v>81563000</v>
      </c>
      <c r="I1734" s="15">
        <v>198483000</v>
      </c>
    </row>
    <row r="1735" spans="1:9" x14ac:dyDescent="0.25">
      <c r="A1735">
        <v>2020</v>
      </c>
      <c r="B1735" t="s">
        <v>54</v>
      </c>
      <c r="C1735" t="s">
        <v>315</v>
      </c>
      <c r="D1735" t="s">
        <v>770</v>
      </c>
      <c r="E1735" s="15">
        <v>24358000</v>
      </c>
      <c r="F1735" s="15">
        <v>1993000</v>
      </c>
      <c r="G1735" s="15">
        <v>0</v>
      </c>
      <c r="H1735" s="15">
        <v>0</v>
      </c>
      <c r="I1735" s="15">
        <v>26351000</v>
      </c>
    </row>
    <row r="1736" spans="1:9" x14ac:dyDescent="0.25">
      <c r="A1736">
        <v>2020</v>
      </c>
      <c r="B1736" t="s">
        <v>54</v>
      </c>
      <c r="C1736" t="s">
        <v>315</v>
      </c>
      <c r="D1736" t="s">
        <v>771</v>
      </c>
      <c r="E1736" s="15">
        <v>45724000</v>
      </c>
      <c r="F1736" s="15">
        <v>67257000</v>
      </c>
      <c r="G1736" s="15">
        <v>0</v>
      </c>
      <c r="H1736" s="15">
        <v>88322000</v>
      </c>
      <c r="I1736" s="15">
        <v>201303000</v>
      </c>
    </row>
    <row r="1737" spans="1:9" x14ac:dyDescent="0.25">
      <c r="A1737">
        <v>2020</v>
      </c>
      <c r="B1737" t="s">
        <v>54</v>
      </c>
      <c r="C1737" t="s">
        <v>316</v>
      </c>
      <c r="D1737" t="s">
        <v>403</v>
      </c>
      <c r="E1737" s="15">
        <v>78742000</v>
      </c>
      <c r="F1737" s="15">
        <v>17866000</v>
      </c>
      <c r="G1737" s="15">
        <v>0</v>
      </c>
      <c r="H1737" s="15">
        <v>7060000</v>
      </c>
      <c r="I1737" s="15">
        <v>103668000</v>
      </c>
    </row>
    <row r="1738" spans="1:9" x14ac:dyDescent="0.25">
      <c r="A1738">
        <v>2020</v>
      </c>
      <c r="B1738" t="s">
        <v>54</v>
      </c>
      <c r="C1738" t="s">
        <v>316</v>
      </c>
      <c r="D1738" t="s">
        <v>772</v>
      </c>
      <c r="E1738" s="15">
        <v>37213000</v>
      </c>
      <c r="F1738" s="15">
        <v>14157000</v>
      </c>
      <c r="G1738" s="15">
        <v>0</v>
      </c>
      <c r="H1738" s="15">
        <v>41500000</v>
      </c>
      <c r="I1738" s="15">
        <v>92870000</v>
      </c>
    </row>
    <row r="1739" spans="1:9" x14ac:dyDescent="0.25">
      <c r="A1739">
        <v>2020</v>
      </c>
      <c r="B1739" t="s">
        <v>54</v>
      </c>
      <c r="C1739" t="s">
        <v>316</v>
      </c>
      <c r="D1739" t="s">
        <v>773</v>
      </c>
      <c r="E1739" s="15">
        <v>18303000</v>
      </c>
      <c r="F1739" s="15">
        <v>3804000</v>
      </c>
      <c r="G1739" s="15">
        <v>0</v>
      </c>
      <c r="H1739" s="15">
        <v>0</v>
      </c>
      <c r="I1739" s="15">
        <v>22107000</v>
      </c>
    </row>
    <row r="1740" spans="1:9" x14ac:dyDescent="0.25">
      <c r="A1740">
        <v>2020</v>
      </c>
      <c r="B1740" t="s">
        <v>54</v>
      </c>
      <c r="C1740" t="s">
        <v>316</v>
      </c>
      <c r="D1740" t="s">
        <v>774</v>
      </c>
      <c r="E1740" s="15">
        <v>18189000</v>
      </c>
      <c r="F1740" s="15">
        <v>4645000</v>
      </c>
      <c r="G1740" s="15">
        <v>0</v>
      </c>
      <c r="H1740" s="15">
        <v>10000000</v>
      </c>
      <c r="I1740" s="15">
        <v>32834000</v>
      </c>
    </row>
    <row r="1741" spans="1:9" x14ac:dyDescent="0.25">
      <c r="A1741">
        <v>2020</v>
      </c>
      <c r="B1741" t="s">
        <v>54</v>
      </c>
      <c r="C1741" t="s">
        <v>317</v>
      </c>
      <c r="D1741" t="s">
        <v>403</v>
      </c>
      <c r="E1741" s="15">
        <v>9601000</v>
      </c>
      <c r="F1741" s="15">
        <v>6122000</v>
      </c>
      <c r="G1741" s="15">
        <v>0</v>
      </c>
      <c r="H1741" s="15">
        <v>1703000</v>
      </c>
      <c r="I1741" s="15">
        <v>17426000</v>
      </c>
    </row>
    <row r="1742" spans="1:9" x14ac:dyDescent="0.25">
      <c r="A1742">
        <v>2020</v>
      </c>
      <c r="B1742" t="s">
        <v>54</v>
      </c>
      <c r="C1742" t="s">
        <v>317</v>
      </c>
      <c r="D1742" t="s">
        <v>775</v>
      </c>
      <c r="E1742" s="15">
        <v>5387000</v>
      </c>
      <c r="F1742" s="15">
        <v>82781000</v>
      </c>
      <c r="G1742" s="15">
        <v>0</v>
      </c>
      <c r="H1742" s="15">
        <v>0</v>
      </c>
      <c r="I1742" s="15">
        <v>88168000</v>
      </c>
    </row>
    <row r="1743" spans="1:9" x14ac:dyDescent="0.25">
      <c r="A1743">
        <v>2020</v>
      </c>
      <c r="B1743" t="s">
        <v>54</v>
      </c>
      <c r="C1743" t="s">
        <v>318</v>
      </c>
      <c r="D1743" t="s">
        <v>403</v>
      </c>
      <c r="E1743" s="15">
        <v>17642000</v>
      </c>
      <c r="F1743" s="15">
        <v>12789000</v>
      </c>
      <c r="G1743" s="15">
        <v>0</v>
      </c>
      <c r="H1743" s="15">
        <v>0</v>
      </c>
      <c r="I1743" s="15">
        <v>30431000</v>
      </c>
    </row>
    <row r="1744" spans="1:9" x14ac:dyDescent="0.25">
      <c r="A1744">
        <v>2020</v>
      </c>
      <c r="B1744" t="s">
        <v>54</v>
      </c>
      <c r="C1744" t="s">
        <v>318</v>
      </c>
      <c r="D1744" t="s">
        <v>404</v>
      </c>
      <c r="E1744" s="15">
        <v>4539000</v>
      </c>
      <c r="F1744" s="15">
        <v>4819000</v>
      </c>
      <c r="G1744" s="15">
        <v>0</v>
      </c>
      <c r="H1744" s="15">
        <v>3520000</v>
      </c>
      <c r="I1744" s="15">
        <v>12878000</v>
      </c>
    </row>
    <row r="1745" spans="1:9" x14ac:dyDescent="0.25">
      <c r="A1745">
        <v>2020</v>
      </c>
      <c r="B1745" t="s">
        <v>54</v>
      </c>
      <c r="C1745" t="s">
        <v>318</v>
      </c>
      <c r="D1745" t="s">
        <v>776</v>
      </c>
      <c r="E1745" s="15">
        <v>963000</v>
      </c>
      <c r="F1745" s="15">
        <v>692000</v>
      </c>
      <c r="G1745" s="15">
        <v>0</v>
      </c>
      <c r="H1745" s="15">
        <v>0</v>
      </c>
      <c r="I1745" s="15">
        <v>1655000</v>
      </c>
    </row>
    <row r="1746" spans="1:9" x14ac:dyDescent="0.25">
      <c r="A1746">
        <v>2020</v>
      </c>
      <c r="B1746" t="s">
        <v>54</v>
      </c>
      <c r="C1746" t="s">
        <v>318</v>
      </c>
      <c r="D1746" t="s">
        <v>777</v>
      </c>
      <c r="E1746" s="15">
        <v>6557000</v>
      </c>
      <c r="F1746" s="15">
        <v>38340000</v>
      </c>
      <c r="G1746" s="15">
        <v>0</v>
      </c>
      <c r="H1746" s="15">
        <v>0</v>
      </c>
      <c r="I1746" s="15">
        <v>44897000</v>
      </c>
    </row>
    <row r="1747" spans="1:9" x14ac:dyDescent="0.25">
      <c r="A1747">
        <v>2020</v>
      </c>
      <c r="B1747" t="s">
        <v>54</v>
      </c>
      <c r="C1747" t="s">
        <v>319</v>
      </c>
      <c r="D1747" t="s">
        <v>403</v>
      </c>
      <c r="E1747" s="15">
        <v>204263000</v>
      </c>
      <c r="F1747" s="15">
        <v>45613000</v>
      </c>
      <c r="G1747" s="15">
        <v>0</v>
      </c>
      <c r="H1747" s="15">
        <v>0</v>
      </c>
      <c r="I1747" s="15">
        <v>249876000</v>
      </c>
    </row>
    <row r="1748" spans="1:9" x14ac:dyDescent="0.25">
      <c r="A1748">
        <v>2020</v>
      </c>
      <c r="B1748" t="s">
        <v>54</v>
      </c>
      <c r="C1748" t="s">
        <v>319</v>
      </c>
      <c r="D1748" t="s">
        <v>404</v>
      </c>
      <c r="E1748" s="15">
        <v>32952000</v>
      </c>
      <c r="F1748" s="15">
        <v>145060000</v>
      </c>
      <c r="G1748" s="15">
        <v>0</v>
      </c>
      <c r="H1748" s="15">
        <v>415655000</v>
      </c>
      <c r="I1748" s="15">
        <v>593667000</v>
      </c>
    </row>
    <row r="1749" spans="1:9" x14ac:dyDescent="0.25">
      <c r="A1749">
        <v>2020</v>
      </c>
      <c r="B1749" t="s">
        <v>54</v>
      </c>
      <c r="C1749" t="s">
        <v>319</v>
      </c>
      <c r="D1749" t="s">
        <v>778</v>
      </c>
      <c r="E1749" s="15">
        <v>227923000</v>
      </c>
      <c r="F1749" s="15">
        <v>217912000</v>
      </c>
      <c r="G1749" s="15">
        <v>0</v>
      </c>
      <c r="H1749" s="15">
        <v>4300000</v>
      </c>
      <c r="I1749" s="15">
        <v>450135000</v>
      </c>
    </row>
    <row r="1750" spans="1:9" x14ac:dyDescent="0.25">
      <c r="A1750">
        <v>2020</v>
      </c>
      <c r="B1750" t="s">
        <v>54</v>
      </c>
      <c r="C1750" t="s">
        <v>319</v>
      </c>
      <c r="D1750" t="s">
        <v>779</v>
      </c>
      <c r="E1750" s="15">
        <v>17743000</v>
      </c>
      <c r="F1750" s="15">
        <v>35166000</v>
      </c>
      <c r="G1750" s="15">
        <v>0</v>
      </c>
      <c r="H1750" s="15">
        <v>0</v>
      </c>
      <c r="I1750" s="15">
        <v>52909000</v>
      </c>
    </row>
    <row r="1751" spans="1:9" x14ac:dyDescent="0.25">
      <c r="A1751">
        <v>2020</v>
      </c>
      <c r="B1751" t="s">
        <v>54</v>
      </c>
      <c r="C1751" t="s">
        <v>319</v>
      </c>
      <c r="D1751" t="s">
        <v>780</v>
      </c>
      <c r="E1751" s="15">
        <v>37617000</v>
      </c>
      <c r="F1751" s="15">
        <v>27582000</v>
      </c>
      <c r="G1751" s="15">
        <v>0</v>
      </c>
      <c r="H1751" s="15">
        <v>0</v>
      </c>
      <c r="I1751" s="15">
        <v>65199000</v>
      </c>
    </row>
    <row r="1752" spans="1:9" x14ac:dyDescent="0.25">
      <c r="A1752">
        <v>2020</v>
      </c>
      <c r="B1752" t="s">
        <v>54</v>
      </c>
      <c r="C1752" t="s">
        <v>781</v>
      </c>
      <c r="D1752" t="s">
        <v>403</v>
      </c>
      <c r="E1752" s="15">
        <v>59602000</v>
      </c>
      <c r="F1752" s="15">
        <v>35648000</v>
      </c>
      <c r="G1752" s="15">
        <v>0</v>
      </c>
      <c r="H1752" s="15">
        <v>14229000</v>
      </c>
      <c r="I1752" s="15">
        <v>109479000</v>
      </c>
    </row>
    <row r="1753" spans="1:9" x14ac:dyDescent="0.25">
      <c r="A1753">
        <v>2020</v>
      </c>
      <c r="B1753" t="s">
        <v>54</v>
      </c>
      <c r="C1753" t="s">
        <v>781</v>
      </c>
      <c r="D1753" t="s">
        <v>782</v>
      </c>
      <c r="E1753" s="15">
        <v>101261000</v>
      </c>
      <c r="F1753" s="15">
        <v>1019281000</v>
      </c>
      <c r="G1753" s="15">
        <v>0</v>
      </c>
      <c r="H1753" s="15">
        <v>0</v>
      </c>
      <c r="I1753" s="15">
        <v>1120542000</v>
      </c>
    </row>
    <row r="1754" spans="1:9" x14ac:dyDescent="0.25">
      <c r="A1754">
        <v>2020</v>
      </c>
      <c r="B1754" t="s">
        <v>54</v>
      </c>
      <c r="C1754" t="s">
        <v>321</v>
      </c>
      <c r="D1754" t="s">
        <v>403</v>
      </c>
      <c r="E1754" s="15">
        <v>15457000</v>
      </c>
      <c r="F1754" s="15">
        <v>13952000</v>
      </c>
      <c r="G1754" s="15">
        <v>0</v>
      </c>
      <c r="H1754" s="15">
        <v>7290000</v>
      </c>
      <c r="I1754" s="15">
        <v>36699000</v>
      </c>
    </row>
    <row r="1755" spans="1:9" x14ac:dyDescent="0.25">
      <c r="A1755">
        <v>2020</v>
      </c>
      <c r="B1755" t="s">
        <v>54</v>
      </c>
      <c r="C1755" t="s">
        <v>321</v>
      </c>
      <c r="D1755" t="s">
        <v>783</v>
      </c>
      <c r="E1755" s="15">
        <v>28126000</v>
      </c>
      <c r="F1755" s="15">
        <v>588074000</v>
      </c>
      <c r="G1755" s="15">
        <v>0</v>
      </c>
      <c r="H1755" s="15">
        <v>0</v>
      </c>
      <c r="I1755" s="15">
        <v>616200000</v>
      </c>
    </row>
    <row r="1756" spans="1:9" x14ac:dyDescent="0.25">
      <c r="A1756">
        <v>2020</v>
      </c>
      <c r="B1756" t="s">
        <v>54</v>
      </c>
      <c r="C1756" t="s">
        <v>322</v>
      </c>
      <c r="D1756" t="s">
        <v>403</v>
      </c>
      <c r="E1756" s="15">
        <v>19494000</v>
      </c>
      <c r="F1756" s="15">
        <v>37822000</v>
      </c>
      <c r="G1756" s="15">
        <v>0</v>
      </c>
      <c r="H1756" s="15">
        <v>370000</v>
      </c>
      <c r="I1756" s="15">
        <v>57686000</v>
      </c>
    </row>
    <row r="1757" spans="1:9" x14ac:dyDescent="0.25">
      <c r="A1757">
        <v>2020</v>
      </c>
      <c r="B1757" t="s">
        <v>54</v>
      </c>
      <c r="C1757" t="s">
        <v>322</v>
      </c>
      <c r="D1757" t="s">
        <v>784</v>
      </c>
      <c r="E1757" s="15">
        <v>39829000</v>
      </c>
      <c r="F1757" s="15">
        <v>622806000</v>
      </c>
      <c r="G1757" s="15">
        <v>0</v>
      </c>
      <c r="H1757" s="15">
        <v>3660000</v>
      </c>
      <c r="I1757" s="15">
        <v>666295000</v>
      </c>
    </row>
    <row r="1758" spans="1:9" x14ac:dyDescent="0.25">
      <c r="A1758">
        <v>2020</v>
      </c>
      <c r="B1758" t="s">
        <v>54</v>
      </c>
      <c r="C1758" t="s">
        <v>323</v>
      </c>
      <c r="D1758" t="s">
        <v>403</v>
      </c>
      <c r="E1758" s="15">
        <v>52857000</v>
      </c>
      <c r="F1758" s="15">
        <v>50610000</v>
      </c>
      <c r="G1758" s="15">
        <v>0</v>
      </c>
      <c r="H1758" s="15">
        <v>5895000</v>
      </c>
      <c r="I1758" s="15">
        <v>109362000</v>
      </c>
    </row>
    <row r="1759" spans="1:9" x14ac:dyDescent="0.25">
      <c r="A1759">
        <v>2020</v>
      </c>
      <c r="B1759" t="s">
        <v>54</v>
      </c>
      <c r="C1759" t="s">
        <v>323</v>
      </c>
      <c r="D1759" t="s">
        <v>404</v>
      </c>
      <c r="E1759" s="15">
        <v>0</v>
      </c>
      <c r="F1759" s="15">
        <v>1628000</v>
      </c>
      <c r="G1759" s="15">
        <v>0</v>
      </c>
      <c r="H1759" s="15">
        <v>0</v>
      </c>
      <c r="I1759" s="15">
        <v>1628000</v>
      </c>
    </row>
    <row r="1760" spans="1:9" x14ac:dyDescent="0.25">
      <c r="A1760">
        <v>2020</v>
      </c>
      <c r="B1760" t="s">
        <v>54</v>
      </c>
      <c r="C1760" t="s">
        <v>323</v>
      </c>
      <c r="D1760" t="s">
        <v>787</v>
      </c>
      <c r="E1760" s="15">
        <v>49309000</v>
      </c>
      <c r="F1760" s="15">
        <v>98093000</v>
      </c>
      <c r="G1760" s="15">
        <v>0</v>
      </c>
      <c r="H1760" s="15">
        <v>195420000</v>
      </c>
      <c r="I1760" s="15">
        <v>342822000</v>
      </c>
    </row>
    <row r="1761" spans="1:9" x14ac:dyDescent="0.25">
      <c r="A1761">
        <v>2020</v>
      </c>
      <c r="B1761" t="s">
        <v>54</v>
      </c>
      <c r="C1761" t="s">
        <v>323</v>
      </c>
      <c r="D1761" t="s">
        <v>785</v>
      </c>
      <c r="E1761" s="15">
        <v>14912000</v>
      </c>
      <c r="F1761" s="15">
        <v>78280000</v>
      </c>
      <c r="G1761" s="15">
        <v>0</v>
      </c>
      <c r="H1761" s="15">
        <v>17830000</v>
      </c>
      <c r="I1761" s="15">
        <v>111022000</v>
      </c>
    </row>
    <row r="1762" spans="1:9" x14ac:dyDescent="0.25">
      <c r="A1762">
        <v>2020</v>
      </c>
      <c r="B1762" t="s">
        <v>54</v>
      </c>
      <c r="C1762" t="s">
        <v>323</v>
      </c>
      <c r="D1762" t="s">
        <v>786</v>
      </c>
      <c r="E1762" s="15">
        <v>9719000</v>
      </c>
      <c r="F1762" s="15">
        <v>11236000</v>
      </c>
      <c r="G1762" s="15">
        <v>0</v>
      </c>
      <c r="H1762" s="15">
        <v>2335000</v>
      </c>
      <c r="I1762" s="15">
        <v>23290000</v>
      </c>
    </row>
    <row r="1763" spans="1:9" x14ac:dyDescent="0.25">
      <c r="A1763">
        <v>2020</v>
      </c>
      <c r="B1763" t="s">
        <v>54</v>
      </c>
      <c r="C1763" t="s">
        <v>324</v>
      </c>
      <c r="D1763" t="s">
        <v>403</v>
      </c>
      <c r="E1763" s="15">
        <v>70368000</v>
      </c>
      <c r="F1763" s="15">
        <v>83474000</v>
      </c>
      <c r="G1763" s="15">
        <v>0</v>
      </c>
      <c r="H1763" s="15">
        <v>0</v>
      </c>
      <c r="I1763" s="15">
        <v>153842000</v>
      </c>
    </row>
    <row r="1764" spans="1:9" x14ac:dyDescent="0.25">
      <c r="A1764">
        <v>2020</v>
      </c>
      <c r="B1764" t="s">
        <v>54</v>
      </c>
      <c r="C1764" t="s">
        <v>324</v>
      </c>
      <c r="D1764" t="s">
        <v>404</v>
      </c>
      <c r="E1764" s="15">
        <v>0</v>
      </c>
      <c r="F1764" s="15">
        <v>11702000</v>
      </c>
      <c r="G1764" s="15">
        <v>0</v>
      </c>
      <c r="H1764" s="15">
        <v>135457000</v>
      </c>
      <c r="I1764" s="15">
        <v>147159000</v>
      </c>
    </row>
    <row r="1765" spans="1:9" x14ac:dyDescent="0.25">
      <c r="A1765">
        <v>2020</v>
      </c>
      <c r="B1765" t="s">
        <v>54</v>
      </c>
      <c r="C1765" t="s">
        <v>324</v>
      </c>
      <c r="D1765" t="s">
        <v>788</v>
      </c>
      <c r="E1765" s="15">
        <v>36922000</v>
      </c>
      <c r="F1765" s="15">
        <v>6233000</v>
      </c>
      <c r="G1765" s="15">
        <v>0</v>
      </c>
      <c r="H1765" s="15">
        <v>0</v>
      </c>
      <c r="I1765" s="15">
        <v>43155000</v>
      </c>
    </row>
    <row r="1766" spans="1:9" x14ac:dyDescent="0.25">
      <c r="A1766">
        <v>2020</v>
      </c>
      <c r="B1766" t="s">
        <v>54</v>
      </c>
      <c r="C1766" t="s">
        <v>324</v>
      </c>
      <c r="D1766" t="s">
        <v>789</v>
      </c>
      <c r="E1766" s="15">
        <v>48828000</v>
      </c>
      <c r="F1766" s="15">
        <v>34506000</v>
      </c>
      <c r="G1766" s="15">
        <v>0</v>
      </c>
      <c r="H1766" s="15">
        <v>0</v>
      </c>
      <c r="I1766" s="15">
        <v>83334000</v>
      </c>
    </row>
    <row r="1767" spans="1:9" x14ac:dyDescent="0.25">
      <c r="A1767">
        <v>2020</v>
      </c>
      <c r="B1767" t="s">
        <v>54</v>
      </c>
      <c r="C1767" t="s">
        <v>324</v>
      </c>
      <c r="D1767" t="s">
        <v>790</v>
      </c>
      <c r="E1767" s="15">
        <v>15480000</v>
      </c>
      <c r="F1767" s="15">
        <v>845000</v>
      </c>
      <c r="G1767" s="15">
        <v>0</v>
      </c>
      <c r="H1767" s="15">
        <v>0</v>
      </c>
      <c r="I1767" s="15">
        <v>16325000</v>
      </c>
    </row>
    <row r="1768" spans="1:9" x14ac:dyDescent="0.25">
      <c r="A1768">
        <v>2020</v>
      </c>
      <c r="B1768" t="s">
        <v>54</v>
      </c>
      <c r="C1768" t="s">
        <v>325</v>
      </c>
      <c r="D1768" t="s">
        <v>403</v>
      </c>
      <c r="E1768" s="15">
        <v>115535000</v>
      </c>
      <c r="F1768" s="15">
        <v>58691000</v>
      </c>
      <c r="G1768" s="15">
        <v>0</v>
      </c>
      <c r="H1768" s="15">
        <v>10836000</v>
      </c>
      <c r="I1768" s="15">
        <v>185062000</v>
      </c>
    </row>
    <row r="1769" spans="1:9" x14ac:dyDescent="0.25">
      <c r="A1769">
        <v>2020</v>
      </c>
      <c r="B1769" t="s">
        <v>54</v>
      </c>
      <c r="C1769" t="s">
        <v>325</v>
      </c>
      <c r="D1769" t="s">
        <v>791</v>
      </c>
      <c r="E1769" s="15">
        <v>851986000</v>
      </c>
      <c r="F1769" s="15">
        <v>751935000</v>
      </c>
      <c r="G1769" s="15">
        <v>0</v>
      </c>
      <c r="H1769" s="15">
        <v>786515000</v>
      </c>
      <c r="I1769" s="15">
        <v>2390436000</v>
      </c>
    </row>
    <row r="1770" spans="1:9" x14ac:dyDescent="0.25">
      <c r="A1770">
        <v>2020</v>
      </c>
      <c r="B1770" t="s">
        <v>54</v>
      </c>
      <c r="C1770" t="s">
        <v>325</v>
      </c>
      <c r="D1770" t="s">
        <v>792</v>
      </c>
      <c r="E1770" s="15">
        <v>1050000</v>
      </c>
      <c r="F1770" s="15">
        <v>25531000</v>
      </c>
      <c r="G1770" s="15">
        <v>0</v>
      </c>
      <c r="H1770" s="15">
        <v>0</v>
      </c>
      <c r="I1770" s="15">
        <v>26581000</v>
      </c>
    </row>
    <row r="1771" spans="1:9" x14ac:dyDescent="0.25">
      <c r="A1771">
        <v>2020</v>
      </c>
      <c r="B1771" t="s">
        <v>54</v>
      </c>
      <c r="C1771" t="s">
        <v>326</v>
      </c>
      <c r="D1771" t="s">
        <v>403</v>
      </c>
      <c r="E1771" s="15">
        <v>25314000</v>
      </c>
      <c r="F1771" s="15">
        <v>13851000</v>
      </c>
      <c r="G1771" s="15">
        <v>0</v>
      </c>
      <c r="H1771" s="15">
        <v>0</v>
      </c>
      <c r="I1771" s="15">
        <v>39165000</v>
      </c>
    </row>
    <row r="1772" spans="1:9" x14ac:dyDescent="0.25">
      <c r="A1772">
        <v>2020</v>
      </c>
      <c r="B1772" t="s">
        <v>54</v>
      </c>
      <c r="C1772" t="s">
        <v>326</v>
      </c>
      <c r="D1772" t="s">
        <v>793</v>
      </c>
      <c r="E1772" s="15">
        <v>10755000</v>
      </c>
      <c r="F1772" s="15">
        <v>16561000</v>
      </c>
      <c r="G1772" s="15">
        <v>0</v>
      </c>
      <c r="H1772" s="15">
        <v>16669000</v>
      </c>
      <c r="I1772" s="15">
        <v>43985000</v>
      </c>
    </row>
    <row r="1773" spans="1:9" x14ac:dyDescent="0.25">
      <c r="A1773">
        <v>2020</v>
      </c>
      <c r="B1773" t="s">
        <v>54</v>
      </c>
      <c r="C1773" t="s">
        <v>326</v>
      </c>
      <c r="D1773" t="s">
        <v>794</v>
      </c>
      <c r="E1773" s="15">
        <v>12583000</v>
      </c>
      <c r="F1773" s="15">
        <v>2448000</v>
      </c>
      <c r="G1773" s="15">
        <v>0</v>
      </c>
      <c r="H1773" s="15">
        <v>0</v>
      </c>
      <c r="I1773" s="15">
        <v>15031000</v>
      </c>
    </row>
    <row r="1774" spans="1:9" x14ac:dyDescent="0.25">
      <c r="A1774">
        <v>2020</v>
      </c>
      <c r="B1774" t="s">
        <v>54</v>
      </c>
      <c r="C1774" t="s">
        <v>326</v>
      </c>
      <c r="D1774" t="s">
        <v>795</v>
      </c>
      <c r="E1774" s="15">
        <v>4228000</v>
      </c>
      <c r="F1774" s="15">
        <v>1225000</v>
      </c>
      <c r="G1774" s="15">
        <v>0</v>
      </c>
      <c r="H1774" s="15">
        <v>15300000</v>
      </c>
      <c r="I1774" s="15">
        <v>20753000</v>
      </c>
    </row>
    <row r="1775" spans="1:9" x14ac:dyDescent="0.25">
      <c r="A1775">
        <v>2020</v>
      </c>
      <c r="B1775" t="s">
        <v>54</v>
      </c>
      <c r="C1775" t="s">
        <v>327</v>
      </c>
      <c r="D1775" t="s">
        <v>403</v>
      </c>
      <c r="E1775" s="15">
        <v>23521000</v>
      </c>
      <c r="F1775" s="15">
        <v>9389000</v>
      </c>
      <c r="G1775" s="15">
        <v>0</v>
      </c>
      <c r="H1775" s="15">
        <v>13047000</v>
      </c>
      <c r="I1775" s="15">
        <v>45957000</v>
      </c>
    </row>
    <row r="1776" spans="1:9" x14ac:dyDescent="0.25">
      <c r="A1776">
        <v>2020</v>
      </c>
      <c r="B1776" t="s">
        <v>54</v>
      </c>
      <c r="C1776" t="s">
        <v>327</v>
      </c>
      <c r="D1776" t="s">
        <v>796</v>
      </c>
      <c r="E1776" s="15">
        <v>6651000</v>
      </c>
      <c r="F1776" s="15">
        <v>4644312000</v>
      </c>
      <c r="G1776" s="15">
        <v>0</v>
      </c>
      <c r="H1776" s="15">
        <v>0</v>
      </c>
      <c r="I1776" s="15">
        <v>4650963000</v>
      </c>
    </row>
    <row r="1777" spans="1:9" x14ac:dyDescent="0.25">
      <c r="A1777">
        <v>2020</v>
      </c>
      <c r="B1777" t="s">
        <v>54</v>
      </c>
      <c r="C1777" t="s">
        <v>327</v>
      </c>
      <c r="D1777" t="s">
        <v>797</v>
      </c>
      <c r="E1777" s="15">
        <v>13627000</v>
      </c>
      <c r="F1777" s="15">
        <v>30513000</v>
      </c>
      <c r="G1777" s="15">
        <v>0</v>
      </c>
      <c r="H1777" s="15">
        <v>0</v>
      </c>
      <c r="I1777" s="15">
        <v>44140000</v>
      </c>
    </row>
    <row r="1778" spans="1:9" x14ac:dyDescent="0.25">
      <c r="A1778">
        <v>2020</v>
      </c>
      <c r="B1778" t="s">
        <v>54</v>
      </c>
      <c r="C1778" t="s">
        <v>328</v>
      </c>
      <c r="D1778" t="s">
        <v>403</v>
      </c>
      <c r="E1778" s="15">
        <v>17965000</v>
      </c>
      <c r="F1778" s="15">
        <v>8593000</v>
      </c>
      <c r="G1778" s="15">
        <v>0</v>
      </c>
      <c r="H1778" s="15">
        <v>1557000</v>
      </c>
      <c r="I1778" s="15">
        <v>28115000</v>
      </c>
    </row>
    <row r="1779" spans="1:9" x14ac:dyDescent="0.25">
      <c r="A1779">
        <v>2020</v>
      </c>
      <c r="B1779" t="s">
        <v>54</v>
      </c>
      <c r="C1779" t="s">
        <v>328</v>
      </c>
      <c r="D1779" t="s">
        <v>798</v>
      </c>
      <c r="E1779" s="15">
        <v>21449000</v>
      </c>
      <c r="F1779" s="15">
        <v>44324000</v>
      </c>
      <c r="G1779" s="15">
        <v>0</v>
      </c>
      <c r="H1779" s="15">
        <v>4475000</v>
      </c>
      <c r="I1779" s="15">
        <v>70248000</v>
      </c>
    </row>
    <row r="1780" spans="1:9" x14ac:dyDescent="0.25">
      <c r="A1780">
        <v>2020</v>
      </c>
      <c r="B1780" t="s">
        <v>54</v>
      </c>
      <c r="C1780" t="s">
        <v>329</v>
      </c>
      <c r="D1780" t="s">
        <v>403</v>
      </c>
      <c r="E1780" s="15">
        <v>23938000</v>
      </c>
      <c r="F1780" s="15">
        <v>7743000</v>
      </c>
      <c r="G1780" s="15">
        <v>0</v>
      </c>
      <c r="H1780" s="15">
        <v>0</v>
      </c>
      <c r="I1780" s="15">
        <v>31681000</v>
      </c>
    </row>
    <row r="1781" spans="1:9" x14ac:dyDescent="0.25">
      <c r="A1781">
        <v>2020</v>
      </c>
      <c r="B1781" t="s">
        <v>54</v>
      </c>
      <c r="C1781" t="s">
        <v>329</v>
      </c>
      <c r="D1781" t="s">
        <v>799</v>
      </c>
      <c r="E1781" s="15">
        <v>24802000</v>
      </c>
      <c r="F1781" s="15">
        <v>63474000</v>
      </c>
      <c r="G1781" s="15">
        <v>0</v>
      </c>
      <c r="H1781" s="15">
        <v>10000000</v>
      </c>
      <c r="I1781" s="15">
        <v>98276000</v>
      </c>
    </row>
    <row r="1782" spans="1:9" x14ac:dyDescent="0.25">
      <c r="A1782">
        <v>2019</v>
      </c>
      <c r="B1782" t="s">
        <v>54</v>
      </c>
      <c r="C1782" t="s">
        <v>311</v>
      </c>
      <c r="D1782" t="s">
        <v>403</v>
      </c>
      <c r="E1782" s="15">
        <v>135554000</v>
      </c>
      <c r="F1782" s="15">
        <v>64807000</v>
      </c>
      <c r="G1782" s="15">
        <v>0</v>
      </c>
      <c r="H1782" s="15">
        <v>35693000</v>
      </c>
      <c r="I1782" s="15">
        <v>236054000</v>
      </c>
    </row>
    <row r="1783" spans="1:9" x14ac:dyDescent="0.25">
      <c r="A1783">
        <v>2019</v>
      </c>
      <c r="B1783" t="s">
        <v>54</v>
      </c>
      <c r="C1783" t="s">
        <v>311</v>
      </c>
      <c r="D1783" t="s">
        <v>404</v>
      </c>
      <c r="E1783" s="15">
        <v>31474000</v>
      </c>
      <c r="F1783" s="15">
        <v>7081000</v>
      </c>
      <c r="G1783" s="15">
        <v>0</v>
      </c>
      <c r="H1783" s="15">
        <v>0</v>
      </c>
      <c r="I1783" s="15">
        <v>38555000</v>
      </c>
    </row>
    <row r="1784" spans="1:9" x14ac:dyDescent="0.25">
      <c r="A1784">
        <v>2019</v>
      </c>
      <c r="B1784" t="s">
        <v>54</v>
      </c>
      <c r="C1784" t="s">
        <v>311</v>
      </c>
      <c r="D1784" t="s">
        <v>759</v>
      </c>
      <c r="E1784" s="15">
        <v>0</v>
      </c>
      <c r="F1784" s="15">
        <v>3012155000</v>
      </c>
      <c r="G1784" s="15">
        <v>0</v>
      </c>
      <c r="H1784" s="15">
        <v>0</v>
      </c>
      <c r="I1784" s="15">
        <v>3012155000</v>
      </c>
    </row>
    <row r="1785" spans="1:9" x14ac:dyDescent="0.25">
      <c r="A1785">
        <v>2019</v>
      </c>
      <c r="B1785" t="s">
        <v>54</v>
      </c>
      <c r="C1785" t="s">
        <v>311</v>
      </c>
      <c r="D1785" t="s">
        <v>760</v>
      </c>
      <c r="E1785" s="15">
        <v>469969000</v>
      </c>
      <c r="F1785" s="15">
        <v>1576253000</v>
      </c>
      <c r="G1785" s="15">
        <v>0</v>
      </c>
      <c r="H1785" s="15">
        <v>69133000</v>
      </c>
      <c r="I1785" s="15">
        <v>2115355000</v>
      </c>
    </row>
    <row r="1786" spans="1:9" x14ac:dyDescent="0.25">
      <c r="A1786">
        <v>2019</v>
      </c>
      <c r="B1786" t="s">
        <v>54</v>
      </c>
      <c r="C1786" t="s">
        <v>312</v>
      </c>
      <c r="D1786" t="s">
        <v>403</v>
      </c>
      <c r="E1786" s="15">
        <v>22823000</v>
      </c>
      <c r="F1786" s="15">
        <v>24945000</v>
      </c>
      <c r="G1786" s="15">
        <v>0</v>
      </c>
      <c r="H1786" s="15">
        <v>0</v>
      </c>
      <c r="I1786" s="15">
        <v>47768000</v>
      </c>
    </row>
    <row r="1787" spans="1:9" x14ac:dyDescent="0.25">
      <c r="A1787">
        <v>2019</v>
      </c>
      <c r="B1787" t="s">
        <v>54</v>
      </c>
      <c r="C1787" t="s">
        <v>312</v>
      </c>
      <c r="D1787" t="s">
        <v>761</v>
      </c>
      <c r="E1787" s="15">
        <v>34015000</v>
      </c>
      <c r="F1787" s="15">
        <v>26972000</v>
      </c>
      <c r="G1787" s="15">
        <v>0</v>
      </c>
      <c r="H1787" s="15">
        <v>0</v>
      </c>
      <c r="I1787" s="15">
        <v>60987000</v>
      </c>
    </row>
    <row r="1788" spans="1:9" x14ac:dyDescent="0.25">
      <c r="A1788">
        <v>2019</v>
      </c>
      <c r="B1788" t="s">
        <v>54</v>
      </c>
      <c r="C1788" t="s">
        <v>312</v>
      </c>
      <c r="D1788" t="s">
        <v>762</v>
      </c>
      <c r="E1788" s="15">
        <v>0</v>
      </c>
      <c r="F1788" s="15">
        <v>305887000</v>
      </c>
      <c r="G1788" s="15">
        <v>0</v>
      </c>
      <c r="H1788" s="15">
        <v>0</v>
      </c>
      <c r="I1788" s="15">
        <v>305887000</v>
      </c>
    </row>
    <row r="1789" spans="1:9" x14ac:dyDescent="0.25">
      <c r="A1789">
        <v>2019</v>
      </c>
      <c r="B1789" t="s">
        <v>54</v>
      </c>
      <c r="C1789" t="s">
        <v>313</v>
      </c>
      <c r="D1789" t="s">
        <v>403</v>
      </c>
      <c r="E1789" s="15">
        <v>47780000</v>
      </c>
      <c r="F1789" s="15">
        <v>19252000</v>
      </c>
      <c r="G1789" s="15">
        <v>0</v>
      </c>
      <c r="H1789" s="15">
        <v>10475000</v>
      </c>
      <c r="I1789" s="15">
        <v>77507000</v>
      </c>
    </row>
    <row r="1790" spans="1:9" x14ac:dyDescent="0.25">
      <c r="A1790">
        <v>2019</v>
      </c>
      <c r="B1790" t="s">
        <v>54</v>
      </c>
      <c r="C1790" t="s">
        <v>313</v>
      </c>
      <c r="D1790" t="s">
        <v>763</v>
      </c>
      <c r="E1790" s="15">
        <v>24847000</v>
      </c>
      <c r="F1790" s="15">
        <v>23646000</v>
      </c>
      <c r="G1790" s="15">
        <v>0</v>
      </c>
      <c r="H1790" s="15">
        <v>0</v>
      </c>
      <c r="I1790" s="15">
        <v>48493000</v>
      </c>
    </row>
    <row r="1791" spans="1:9" x14ac:dyDescent="0.25">
      <c r="A1791">
        <v>2019</v>
      </c>
      <c r="B1791" t="s">
        <v>54</v>
      </c>
      <c r="C1791" t="s">
        <v>313</v>
      </c>
      <c r="D1791" t="s">
        <v>764</v>
      </c>
      <c r="E1791" s="15">
        <v>18585000</v>
      </c>
      <c r="F1791" s="15">
        <v>288831000</v>
      </c>
      <c r="G1791" s="15">
        <v>0</v>
      </c>
      <c r="H1791" s="15">
        <v>33890000</v>
      </c>
      <c r="I1791" s="15">
        <v>341306000</v>
      </c>
    </row>
    <row r="1792" spans="1:9" x14ac:dyDescent="0.25">
      <c r="A1792">
        <v>2019</v>
      </c>
      <c r="B1792" t="s">
        <v>54</v>
      </c>
      <c r="C1792" t="s">
        <v>313</v>
      </c>
      <c r="D1792" t="s">
        <v>765</v>
      </c>
      <c r="E1792" s="15">
        <v>23789000</v>
      </c>
      <c r="F1792" s="15">
        <v>9722000</v>
      </c>
      <c r="G1792" s="15">
        <v>0</v>
      </c>
      <c r="H1792" s="15">
        <v>0</v>
      </c>
      <c r="I1792" s="15">
        <v>33511000</v>
      </c>
    </row>
    <row r="1793" spans="1:9" x14ac:dyDescent="0.25">
      <c r="A1793">
        <v>2019</v>
      </c>
      <c r="B1793" t="s">
        <v>54</v>
      </c>
      <c r="C1793" t="s">
        <v>314</v>
      </c>
      <c r="D1793" t="s">
        <v>403</v>
      </c>
      <c r="E1793" s="15">
        <v>70568000</v>
      </c>
      <c r="F1793" s="15">
        <v>21994000</v>
      </c>
      <c r="G1793" s="15">
        <v>0</v>
      </c>
      <c r="H1793" s="15">
        <v>20125000</v>
      </c>
      <c r="I1793" s="15">
        <v>112687000</v>
      </c>
    </row>
    <row r="1794" spans="1:9" x14ac:dyDescent="0.25">
      <c r="A1794">
        <v>2019</v>
      </c>
      <c r="B1794" t="s">
        <v>54</v>
      </c>
      <c r="C1794" t="s">
        <v>314</v>
      </c>
      <c r="D1794" t="s">
        <v>766</v>
      </c>
      <c r="E1794" s="15">
        <v>43213000</v>
      </c>
      <c r="F1794" s="15">
        <v>21243000</v>
      </c>
      <c r="G1794" s="15">
        <v>0</v>
      </c>
      <c r="H1794" s="15">
        <v>29800000</v>
      </c>
      <c r="I1794" s="15">
        <v>94256000</v>
      </c>
    </row>
    <row r="1795" spans="1:9" x14ac:dyDescent="0.25">
      <c r="A1795">
        <v>2019</v>
      </c>
      <c r="B1795" t="s">
        <v>54</v>
      </c>
      <c r="C1795" t="s">
        <v>314</v>
      </c>
      <c r="D1795" t="s">
        <v>767</v>
      </c>
      <c r="E1795" s="15">
        <v>18682000</v>
      </c>
      <c r="F1795" s="15">
        <v>739000</v>
      </c>
      <c r="G1795" s="15">
        <v>0</v>
      </c>
      <c r="H1795" s="15">
        <v>0</v>
      </c>
      <c r="I1795" s="15">
        <v>19421000</v>
      </c>
    </row>
    <row r="1796" spans="1:9" x14ac:dyDescent="0.25">
      <c r="A1796">
        <v>2019</v>
      </c>
      <c r="B1796" t="s">
        <v>54</v>
      </c>
      <c r="C1796" t="s">
        <v>314</v>
      </c>
      <c r="D1796" t="s">
        <v>768</v>
      </c>
      <c r="E1796" s="15">
        <v>8063000</v>
      </c>
      <c r="F1796" s="15">
        <v>11584000</v>
      </c>
      <c r="G1796" s="15">
        <v>0</v>
      </c>
      <c r="H1796" s="15">
        <v>0</v>
      </c>
      <c r="I1796" s="15">
        <v>19647000</v>
      </c>
    </row>
    <row r="1797" spans="1:9" x14ac:dyDescent="0.25">
      <c r="A1797">
        <v>2019</v>
      </c>
      <c r="B1797" t="s">
        <v>54</v>
      </c>
      <c r="C1797" t="s">
        <v>315</v>
      </c>
      <c r="D1797" t="s">
        <v>403</v>
      </c>
      <c r="E1797" s="15">
        <v>90595000</v>
      </c>
      <c r="F1797" s="15">
        <v>7550000</v>
      </c>
      <c r="G1797" s="15">
        <v>0</v>
      </c>
      <c r="H1797" s="15">
        <v>1300000</v>
      </c>
      <c r="I1797" s="15">
        <v>99445000</v>
      </c>
    </row>
    <row r="1798" spans="1:9" x14ac:dyDescent="0.25">
      <c r="A1798">
        <v>2019</v>
      </c>
      <c r="B1798" t="s">
        <v>54</v>
      </c>
      <c r="C1798" t="s">
        <v>315</v>
      </c>
      <c r="D1798" t="s">
        <v>769</v>
      </c>
      <c r="E1798" s="15">
        <v>79048000</v>
      </c>
      <c r="F1798" s="15">
        <v>34562000</v>
      </c>
      <c r="G1798" s="15">
        <v>0</v>
      </c>
      <c r="H1798" s="15">
        <v>40000000</v>
      </c>
      <c r="I1798" s="15">
        <v>153610000</v>
      </c>
    </row>
    <row r="1799" spans="1:9" x14ac:dyDescent="0.25">
      <c r="A1799">
        <v>2019</v>
      </c>
      <c r="B1799" t="s">
        <v>54</v>
      </c>
      <c r="C1799" t="s">
        <v>315</v>
      </c>
      <c r="D1799" t="s">
        <v>770</v>
      </c>
      <c r="E1799" s="15">
        <v>21491000</v>
      </c>
      <c r="F1799" s="15">
        <v>11593000</v>
      </c>
      <c r="G1799" s="15">
        <v>0</v>
      </c>
      <c r="H1799" s="15">
        <v>10000000</v>
      </c>
      <c r="I1799" s="15">
        <v>43084000</v>
      </c>
    </row>
    <row r="1800" spans="1:9" x14ac:dyDescent="0.25">
      <c r="A1800">
        <v>2019</v>
      </c>
      <c r="B1800" t="s">
        <v>54</v>
      </c>
      <c r="C1800" t="s">
        <v>315</v>
      </c>
      <c r="D1800" t="s">
        <v>771</v>
      </c>
      <c r="E1800" s="15">
        <v>44185000</v>
      </c>
      <c r="F1800" s="15">
        <v>58075000</v>
      </c>
      <c r="G1800" s="15">
        <v>0</v>
      </c>
      <c r="H1800" s="15">
        <v>131582000</v>
      </c>
      <c r="I1800" s="15">
        <v>233842000</v>
      </c>
    </row>
    <row r="1801" spans="1:9" x14ac:dyDescent="0.25">
      <c r="A1801">
        <v>2019</v>
      </c>
      <c r="B1801" t="s">
        <v>54</v>
      </c>
      <c r="C1801" t="s">
        <v>316</v>
      </c>
      <c r="D1801" t="s">
        <v>403</v>
      </c>
      <c r="E1801" s="15">
        <v>80022000</v>
      </c>
      <c r="F1801" s="15">
        <v>14896000</v>
      </c>
      <c r="G1801" s="15">
        <v>0</v>
      </c>
      <c r="H1801" s="15">
        <v>4544000</v>
      </c>
      <c r="I1801" s="15">
        <v>99462000</v>
      </c>
    </row>
    <row r="1802" spans="1:9" x14ac:dyDescent="0.25">
      <c r="A1802">
        <v>2019</v>
      </c>
      <c r="B1802" t="s">
        <v>54</v>
      </c>
      <c r="C1802" t="s">
        <v>316</v>
      </c>
      <c r="D1802" t="s">
        <v>772</v>
      </c>
      <c r="E1802" s="15">
        <v>37907000</v>
      </c>
      <c r="F1802" s="15">
        <v>15796000</v>
      </c>
      <c r="G1802" s="15">
        <v>0</v>
      </c>
      <c r="H1802" s="15">
        <v>54844000</v>
      </c>
      <c r="I1802" s="15">
        <v>108547000</v>
      </c>
    </row>
    <row r="1803" spans="1:9" x14ac:dyDescent="0.25">
      <c r="A1803">
        <v>2019</v>
      </c>
      <c r="B1803" t="s">
        <v>54</v>
      </c>
      <c r="C1803" t="s">
        <v>316</v>
      </c>
      <c r="D1803" t="s">
        <v>773</v>
      </c>
      <c r="E1803" s="15">
        <v>19138000</v>
      </c>
      <c r="F1803" s="15">
        <v>4171000</v>
      </c>
      <c r="G1803" s="15">
        <v>0</v>
      </c>
      <c r="H1803" s="15">
        <v>0</v>
      </c>
      <c r="I1803" s="15">
        <v>23309000</v>
      </c>
    </row>
    <row r="1804" spans="1:9" x14ac:dyDescent="0.25">
      <c r="A1804">
        <v>2019</v>
      </c>
      <c r="B1804" t="s">
        <v>54</v>
      </c>
      <c r="C1804" t="s">
        <v>316</v>
      </c>
      <c r="D1804" t="s">
        <v>774</v>
      </c>
      <c r="E1804" s="15">
        <v>17417000</v>
      </c>
      <c r="F1804" s="15">
        <v>5189000</v>
      </c>
      <c r="G1804" s="15">
        <v>0</v>
      </c>
      <c r="H1804" s="15">
        <v>0</v>
      </c>
      <c r="I1804" s="15">
        <v>22606000</v>
      </c>
    </row>
    <row r="1805" spans="1:9" x14ac:dyDescent="0.25">
      <c r="A1805">
        <v>2019</v>
      </c>
      <c r="B1805" t="s">
        <v>54</v>
      </c>
      <c r="C1805" t="s">
        <v>317</v>
      </c>
      <c r="D1805" t="s">
        <v>403</v>
      </c>
      <c r="E1805" s="15">
        <v>8954000</v>
      </c>
      <c r="F1805" s="15">
        <v>5565000</v>
      </c>
      <c r="G1805" s="15">
        <v>0</v>
      </c>
      <c r="H1805" s="15">
        <v>2140000</v>
      </c>
      <c r="I1805" s="15">
        <v>16659000</v>
      </c>
    </row>
    <row r="1806" spans="1:9" x14ac:dyDescent="0.25">
      <c r="A1806">
        <v>2019</v>
      </c>
      <c r="B1806" t="s">
        <v>54</v>
      </c>
      <c r="C1806" t="s">
        <v>317</v>
      </c>
      <c r="D1806" t="s">
        <v>775</v>
      </c>
      <c r="E1806" s="15">
        <v>3334000</v>
      </c>
      <c r="F1806" s="15">
        <v>60445000</v>
      </c>
      <c r="G1806" s="15">
        <v>0</v>
      </c>
      <c r="H1806" s="15">
        <v>0</v>
      </c>
      <c r="I1806" s="15">
        <v>63779000</v>
      </c>
    </row>
    <row r="1807" spans="1:9" x14ac:dyDescent="0.25">
      <c r="A1807">
        <v>2019</v>
      </c>
      <c r="B1807" t="s">
        <v>54</v>
      </c>
      <c r="C1807" t="s">
        <v>318</v>
      </c>
      <c r="D1807" t="s">
        <v>403</v>
      </c>
      <c r="E1807" s="15">
        <v>17865000</v>
      </c>
      <c r="F1807" s="15">
        <v>12564000</v>
      </c>
      <c r="G1807" s="15">
        <v>0</v>
      </c>
      <c r="H1807" s="15">
        <v>0</v>
      </c>
      <c r="I1807" s="15">
        <v>30429000</v>
      </c>
    </row>
    <row r="1808" spans="1:9" x14ac:dyDescent="0.25">
      <c r="A1808">
        <v>2019</v>
      </c>
      <c r="B1808" t="s">
        <v>54</v>
      </c>
      <c r="C1808" t="s">
        <v>318</v>
      </c>
      <c r="D1808" t="s">
        <v>404</v>
      </c>
      <c r="E1808" s="15">
        <v>4386000</v>
      </c>
      <c r="F1808" s="15">
        <v>6378000</v>
      </c>
      <c r="G1808" s="15">
        <v>0</v>
      </c>
      <c r="H1808" s="15">
        <v>1651000</v>
      </c>
      <c r="I1808" s="15">
        <v>12415000</v>
      </c>
    </row>
    <row r="1809" spans="1:9" x14ac:dyDescent="0.25">
      <c r="A1809">
        <v>2019</v>
      </c>
      <c r="B1809" t="s">
        <v>54</v>
      </c>
      <c r="C1809" t="s">
        <v>318</v>
      </c>
      <c r="D1809" t="s">
        <v>776</v>
      </c>
      <c r="E1809" s="15">
        <v>963000</v>
      </c>
      <c r="F1809" s="15">
        <v>1130000</v>
      </c>
      <c r="G1809" s="15">
        <v>0</v>
      </c>
      <c r="H1809" s="15">
        <v>0</v>
      </c>
      <c r="I1809" s="15">
        <v>2093000</v>
      </c>
    </row>
    <row r="1810" spans="1:9" x14ac:dyDescent="0.25">
      <c r="A1810">
        <v>2019</v>
      </c>
      <c r="B1810" t="s">
        <v>54</v>
      </c>
      <c r="C1810" t="s">
        <v>318</v>
      </c>
      <c r="D1810" t="s">
        <v>777</v>
      </c>
      <c r="E1810" s="15">
        <v>7118000</v>
      </c>
      <c r="F1810" s="15">
        <v>39188000</v>
      </c>
      <c r="G1810" s="15">
        <v>0</v>
      </c>
      <c r="H1810" s="15">
        <v>0</v>
      </c>
      <c r="I1810" s="15">
        <v>46306000</v>
      </c>
    </row>
    <row r="1811" spans="1:9" x14ac:dyDescent="0.25">
      <c r="A1811">
        <v>2019</v>
      </c>
      <c r="B1811" t="s">
        <v>54</v>
      </c>
      <c r="C1811" t="s">
        <v>319</v>
      </c>
      <c r="D1811" t="s">
        <v>403</v>
      </c>
      <c r="E1811" s="15">
        <v>193711000</v>
      </c>
      <c r="F1811" s="15">
        <v>48386000</v>
      </c>
      <c r="G1811" s="15">
        <v>0</v>
      </c>
      <c r="H1811" s="15">
        <v>80685000</v>
      </c>
      <c r="I1811" s="15">
        <v>322782000</v>
      </c>
    </row>
    <row r="1812" spans="1:9" x14ac:dyDescent="0.25">
      <c r="A1812">
        <v>2019</v>
      </c>
      <c r="B1812" t="s">
        <v>54</v>
      </c>
      <c r="C1812" t="s">
        <v>319</v>
      </c>
      <c r="D1812" t="s">
        <v>404</v>
      </c>
      <c r="E1812" s="15">
        <v>34798000</v>
      </c>
      <c r="F1812" s="15">
        <v>143577000</v>
      </c>
      <c r="G1812" s="15">
        <v>0</v>
      </c>
      <c r="H1812" s="15">
        <v>0</v>
      </c>
      <c r="I1812" s="15">
        <v>178375000</v>
      </c>
    </row>
    <row r="1813" spans="1:9" x14ac:dyDescent="0.25">
      <c r="A1813">
        <v>2019</v>
      </c>
      <c r="B1813" t="s">
        <v>54</v>
      </c>
      <c r="C1813" t="s">
        <v>319</v>
      </c>
      <c r="D1813" t="s">
        <v>778</v>
      </c>
      <c r="E1813" s="15">
        <v>226754000</v>
      </c>
      <c r="F1813" s="15">
        <v>278583000</v>
      </c>
      <c r="G1813" s="15">
        <v>0</v>
      </c>
      <c r="H1813" s="15">
        <v>396403000</v>
      </c>
      <c r="I1813" s="15">
        <v>901740000</v>
      </c>
    </row>
    <row r="1814" spans="1:9" x14ac:dyDescent="0.25">
      <c r="A1814">
        <v>2019</v>
      </c>
      <c r="B1814" t="s">
        <v>54</v>
      </c>
      <c r="C1814" t="s">
        <v>319</v>
      </c>
      <c r="D1814" t="s">
        <v>779</v>
      </c>
      <c r="E1814" s="15">
        <v>17845000</v>
      </c>
      <c r="F1814" s="15">
        <v>36734000</v>
      </c>
      <c r="G1814" s="15">
        <v>0</v>
      </c>
      <c r="H1814" s="15">
        <v>0</v>
      </c>
      <c r="I1814" s="15">
        <v>54579000</v>
      </c>
    </row>
    <row r="1815" spans="1:9" x14ac:dyDescent="0.25">
      <c r="A1815">
        <v>2019</v>
      </c>
      <c r="B1815" t="s">
        <v>54</v>
      </c>
      <c r="C1815" t="s">
        <v>319</v>
      </c>
      <c r="D1815" t="s">
        <v>780</v>
      </c>
      <c r="E1815" s="15">
        <v>37250000</v>
      </c>
      <c r="F1815" s="15">
        <v>28812000</v>
      </c>
      <c r="G1815" s="15">
        <v>0</v>
      </c>
      <c r="H1815" s="15">
        <v>90000000</v>
      </c>
      <c r="I1815" s="15">
        <v>156062000</v>
      </c>
    </row>
    <row r="1816" spans="1:9" x14ac:dyDescent="0.25">
      <c r="A1816">
        <v>2019</v>
      </c>
      <c r="B1816" t="s">
        <v>54</v>
      </c>
      <c r="C1816" t="s">
        <v>781</v>
      </c>
      <c r="D1816" t="s">
        <v>403</v>
      </c>
      <c r="E1816" s="15">
        <v>64085000</v>
      </c>
      <c r="F1816" s="15">
        <v>35072000</v>
      </c>
      <c r="G1816" s="15">
        <v>0</v>
      </c>
      <c r="H1816" s="15">
        <v>9850000</v>
      </c>
      <c r="I1816" s="15">
        <v>109007000</v>
      </c>
    </row>
    <row r="1817" spans="1:9" x14ac:dyDescent="0.25">
      <c r="A1817">
        <v>2019</v>
      </c>
      <c r="B1817" t="s">
        <v>54</v>
      </c>
      <c r="C1817" t="s">
        <v>781</v>
      </c>
      <c r="D1817" t="s">
        <v>782</v>
      </c>
      <c r="E1817" s="15">
        <v>120278000</v>
      </c>
      <c r="F1817" s="15">
        <v>975681000</v>
      </c>
      <c r="G1817" s="15">
        <v>0</v>
      </c>
      <c r="H1817" s="15">
        <v>0</v>
      </c>
      <c r="I1817" s="15">
        <v>1095959000</v>
      </c>
    </row>
    <row r="1818" spans="1:9" x14ac:dyDescent="0.25">
      <c r="A1818">
        <v>2019</v>
      </c>
      <c r="B1818" t="s">
        <v>54</v>
      </c>
      <c r="C1818" t="s">
        <v>321</v>
      </c>
      <c r="D1818" t="s">
        <v>403</v>
      </c>
      <c r="E1818" s="15">
        <v>14345000</v>
      </c>
      <c r="F1818" s="15">
        <v>3992000</v>
      </c>
      <c r="G1818" s="15">
        <v>0</v>
      </c>
      <c r="H1818" s="15">
        <v>3355000</v>
      </c>
      <c r="I1818" s="15">
        <v>21692000</v>
      </c>
    </row>
    <row r="1819" spans="1:9" x14ac:dyDescent="0.25">
      <c r="A1819">
        <v>2019</v>
      </c>
      <c r="B1819" t="s">
        <v>54</v>
      </c>
      <c r="C1819" t="s">
        <v>321</v>
      </c>
      <c r="D1819" t="s">
        <v>783</v>
      </c>
      <c r="E1819" s="15">
        <v>26932000</v>
      </c>
      <c r="F1819" s="15">
        <v>588494000</v>
      </c>
      <c r="G1819" s="15">
        <v>0</v>
      </c>
      <c r="H1819" s="15">
        <v>5000000</v>
      </c>
      <c r="I1819" s="15">
        <v>620426000</v>
      </c>
    </row>
    <row r="1820" spans="1:9" x14ac:dyDescent="0.25">
      <c r="A1820">
        <v>2019</v>
      </c>
      <c r="B1820" t="s">
        <v>54</v>
      </c>
      <c r="C1820" t="s">
        <v>322</v>
      </c>
      <c r="D1820" t="s">
        <v>403</v>
      </c>
      <c r="E1820" s="15">
        <v>18658000</v>
      </c>
      <c r="F1820" s="15">
        <v>40112000</v>
      </c>
      <c r="G1820" s="15">
        <v>0</v>
      </c>
      <c r="H1820" s="15">
        <v>150000</v>
      </c>
      <c r="I1820" s="15">
        <v>58920000</v>
      </c>
    </row>
    <row r="1821" spans="1:9" x14ac:dyDescent="0.25">
      <c r="A1821">
        <v>2019</v>
      </c>
      <c r="B1821" t="s">
        <v>54</v>
      </c>
      <c r="C1821" t="s">
        <v>322</v>
      </c>
      <c r="D1821" t="s">
        <v>784</v>
      </c>
      <c r="E1821" s="15">
        <v>33432000</v>
      </c>
      <c r="F1821" s="15">
        <v>620556000</v>
      </c>
      <c r="G1821" s="15">
        <v>0</v>
      </c>
      <c r="H1821" s="15">
        <v>1670000</v>
      </c>
      <c r="I1821" s="15">
        <v>655658000</v>
      </c>
    </row>
    <row r="1822" spans="1:9" x14ac:dyDescent="0.25">
      <c r="A1822">
        <v>2019</v>
      </c>
      <c r="B1822" t="s">
        <v>54</v>
      </c>
      <c r="C1822" t="s">
        <v>323</v>
      </c>
      <c r="D1822" t="s">
        <v>403</v>
      </c>
      <c r="E1822" s="15">
        <v>58357000</v>
      </c>
      <c r="F1822" s="15">
        <v>31019000</v>
      </c>
      <c r="G1822" s="15">
        <v>0</v>
      </c>
      <c r="H1822" s="15">
        <v>4870000</v>
      </c>
      <c r="I1822" s="15">
        <v>94246000</v>
      </c>
    </row>
    <row r="1823" spans="1:9" x14ac:dyDescent="0.25">
      <c r="A1823">
        <v>2019</v>
      </c>
      <c r="B1823" t="s">
        <v>54</v>
      </c>
      <c r="C1823" t="s">
        <v>323</v>
      </c>
      <c r="D1823" t="s">
        <v>404</v>
      </c>
      <c r="E1823" s="15">
        <v>0</v>
      </c>
      <c r="F1823" s="15">
        <v>1344000</v>
      </c>
      <c r="G1823" s="15">
        <v>0</v>
      </c>
      <c r="H1823" s="15">
        <v>0</v>
      </c>
      <c r="I1823" s="15">
        <v>1344000</v>
      </c>
    </row>
    <row r="1824" spans="1:9" x14ac:dyDescent="0.25">
      <c r="A1824">
        <v>2019</v>
      </c>
      <c r="B1824" t="s">
        <v>54</v>
      </c>
      <c r="C1824" t="s">
        <v>323</v>
      </c>
      <c r="D1824" t="s">
        <v>787</v>
      </c>
      <c r="E1824" s="15">
        <v>46398000</v>
      </c>
      <c r="F1824" s="15">
        <v>95733000</v>
      </c>
      <c r="G1824" s="15">
        <v>0</v>
      </c>
      <c r="H1824" s="15">
        <v>153305000</v>
      </c>
      <c r="I1824" s="15">
        <v>295436000</v>
      </c>
    </row>
    <row r="1825" spans="1:9" x14ac:dyDescent="0.25">
      <c r="A1825">
        <v>2019</v>
      </c>
      <c r="B1825" t="s">
        <v>54</v>
      </c>
      <c r="C1825" t="s">
        <v>323</v>
      </c>
      <c r="D1825" t="s">
        <v>785</v>
      </c>
      <c r="E1825" s="15">
        <v>13932000</v>
      </c>
      <c r="F1825" s="15">
        <v>52237000</v>
      </c>
      <c r="G1825" s="15">
        <v>0</v>
      </c>
      <c r="H1825" s="15">
        <v>20780000</v>
      </c>
      <c r="I1825" s="15">
        <v>86949000</v>
      </c>
    </row>
    <row r="1826" spans="1:9" x14ac:dyDescent="0.25">
      <c r="A1826">
        <v>2019</v>
      </c>
      <c r="B1826" t="s">
        <v>54</v>
      </c>
      <c r="C1826" t="s">
        <v>323</v>
      </c>
      <c r="D1826" t="s">
        <v>786</v>
      </c>
      <c r="E1826" s="15">
        <v>8675000</v>
      </c>
      <c r="F1826" s="15">
        <v>11678000</v>
      </c>
      <c r="G1826" s="15">
        <v>0</v>
      </c>
      <c r="H1826" s="15">
        <v>3650000</v>
      </c>
      <c r="I1826" s="15">
        <v>24003000</v>
      </c>
    </row>
    <row r="1827" spans="1:9" x14ac:dyDescent="0.25">
      <c r="A1827">
        <v>2019</v>
      </c>
      <c r="B1827" t="s">
        <v>54</v>
      </c>
      <c r="C1827" t="s">
        <v>324</v>
      </c>
      <c r="D1827" t="s">
        <v>403</v>
      </c>
      <c r="E1827" s="15">
        <v>68803000</v>
      </c>
      <c r="F1827" s="15">
        <v>79838000</v>
      </c>
      <c r="G1827" s="15">
        <v>0</v>
      </c>
      <c r="H1827" s="15">
        <v>0</v>
      </c>
      <c r="I1827" s="15">
        <v>148641000</v>
      </c>
    </row>
    <row r="1828" spans="1:9" x14ac:dyDescent="0.25">
      <c r="A1828">
        <v>2019</v>
      </c>
      <c r="B1828" t="s">
        <v>54</v>
      </c>
      <c r="C1828" t="s">
        <v>324</v>
      </c>
      <c r="D1828" t="s">
        <v>404</v>
      </c>
      <c r="E1828" s="15">
        <v>0</v>
      </c>
      <c r="F1828" s="15">
        <v>12737000</v>
      </c>
      <c r="G1828" s="15">
        <v>0</v>
      </c>
      <c r="H1828" s="15">
        <v>43435000</v>
      </c>
      <c r="I1828" s="15">
        <v>56172000</v>
      </c>
    </row>
    <row r="1829" spans="1:9" x14ac:dyDescent="0.25">
      <c r="A1829">
        <v>2019</v>
      </c>
      <c r="B1829" t="s">
        <v>54</v>
      </c>
      <c r="C1829" t="s">
        <v>324</v>
      </c>
      <c r="D1829" t="s">
        <v>788</v>
      </c>
      <c r="E1829" s="15">
        <v>37292000</v>
      </c>
      <c r="F1829" s="15">
        <v>6146000</v>
      </c>
      <c r="G1829" s="15">
        <v>0</v>
      </c>
      <c r="H1829" s="15">
        <v>0</v>
      </c>
      <c r="I1829" s="15">
        <v>43438000</v>
      </c>
    </row>
    <row r="1830" spans="1:9" x14ac:dyDescent="0.25">
      <c r="A1830">
        <v>2019</v>
      </c>
      <c r="B1830" t="s">
        <v>54</v>
      </c>
      <c r="C1830" t="s">
        <v>324</v>
      </c>
      <c r="D1830" t="s">
        <v>789</v>
      </c>
      <c r="E1830" s="15">
        <v>46754000</v>
      </c>
      <c r="F1830" s="15">
        <v>34022000</v>
      </c>
      <c r="G1830" s="15">
        <v>0</v>
      </c>
      <c r="H1830" s="15">
        <v>0</v>
      </c>
      <c r="I1830" s="15">
        <v>80776000</v>
      </c>
    </row>
    <row r="1831" spans="1:9" x14ac:dyDescent="0.25">
      <c r="A1831">
        <v>2019</v>
      </c>
      <c r="B1831" t="s">
        <v>54</v>
      </c>
      <c r="C1831" t="s">
        <v>324</v>
      </c>
      <c r="D1831" t="s">
        <v>790</v>
      </c>
      <c r="E1831" s="15">
        <v>17873000</v>
      </c>
      <c r="F1831" s="15">
        <v>833000</v>
      </c>
      <c r="G1831" s="15">
        <v>0</v>
      </c>
      <c r="H1831" s="15">
        <v>0</v>
      </c>
      <c r="I1831" s="15">
        <v>18706000</v>
      </c>
    </row>
    <row r="1832" spans="1:9" x14ac:dyDescent="0.25">
      <c r="A1832">
        <v>2019</v>
      </c>
      <c r="B1832" t="s">
        <v>54</v>
      </c>
      <c r="C1832" t="s">
        <v>325</v>
      </c>
      <c r="D1832" t="s">
        <v>403</v>
      </c>
      <c r="E1832" s="15">
        <v>224794000</v>
      </c>
      <c r="F1832" s="15">
        <v>47039000</v>
      </c>
      <c r="G1832" s="15">
        <v>0</v>
      </c>
      <c r="H1832" s="15">
        <v>7487000</v>
      </c>
      <c r="I1832" s="15">
        <v>279320000</v>
      </c>
    </row>
    <row r="1833" spans="1:9" x14ac:dyDescent="0.25">
      <c r="A1833">
        <v>2019</v>
      </c>
      <c r="B1833" t="s">
        <v>54</v>
      </c>
      <c r="C1833" t="s">
        <v>325</v>
      </c>
      <c r="D1833" t="s">
        <v>791</v>
      </c>
      <c r="E1833" s="15">
        <v>795889000</v>
      </c>
      <c r="F1833" s="15">
        <v>718678000</v>
      </c>
      <c r="G1833" s="15">
        <v>0</v>
      </c>
      <c r="H1833" s="15">
        <v>791982000</v>
      </c>
      <c r="I1833" s="15">
        <v>2306549000</v>
      </c>
    </row>
    <row r="1834" spans="1:9" x14ac:dyDescent="0.25">
      <c r="A1834">
        <v>2019</v>
      </c>
      <c r="B1834" t="s">
        <v>54</v>
      </c>
      <c r="C1834" t="s">
        <v>325</v>
      </c>
      <c r="D1834" t="s">
        <v>792</v>
      </c>
      <c r="E1834" s="15">
        <v>1050000</v>
      </c>
      <c r="F1834" s="15">
        <v>27315000</v>
      </c>
      <c r="G1834" s="15">
        <v>0</v>
      </c>
      <c r="H1834" s="15">
        <v>0</v>
      </c>
      <c r="I1834" s="15">
        <v>28365000</v>
      </c>
    </row>
    <row r="1835" spans="1:9" x14ac:dyDescent="0.25">
      <c r="A1835">
        <v>2019</v>
      </c>
      <c r="B1835" t="s">
        <v>54</v>
      </c>
      <c r="C1835" t="s">
        <v>326</v>
      </c>
      <c r="D1835" t="s">
        <v>403</v>
      </c>
      <c r="E1835" s="15">
        <v>26876000</v>
      </c>
      <c r="F1835" s="15">
        <v>8428000</v>
      </c>
      <c r="G1835" s="15">
        <v>0</v>
      </c>
      <c r="H1835" s="15">
        <v>0</v>
      </c>
      <c r="I1835" s="15">
        <v>35304000</v>
      </c>
    </row>
    <row r="1836" spans="1:9" x14ac:dyDescent="0.25">
      <c r="A1836">
        <v>2019</v>
      </c>
      <c r="B1836" t="s">
        <v>54</v>
      </c>
      <c r="C1836" t="s">
        <v>326</v>
      </c>
      <c r="D1836" t="s">
        <v>793</v>
      </c>
      <c r="E1836" s="15">
        <v>11374000</v>
      </c>
      <c r="F1836" s="15">
        <v>11371000</v>
      </c>
      <c r="G1836" s="15">
        <v>0</v>
      </c>
      <c r="H1836" s="15">
        <v>29357000</v>
      </c>
      <c r="I1836" s="15">
        <v>52102000</v>
      </c>
    </row>
    <row r="1837" spans="1:9" x14ac:dyDescent="0.25">
      <c r="A1837">
        <v>2019</v>
      </c>
      <c r="B1837" t="s">
        <v>54</v>
      </c>
      <c r="C1837" t="s">
        <v>326</v>
      </c>
      <c r="D1837" t="s">
        <v>794</v>
      </c>
      <c r="E1837" s="15">
        <v>12134000</v>
      </c>
      <c r="F1837" s="15">
        <v>2408000</v>
      </c>
      <c r="G1837" s="15">
        <v>0</v>
      </c>
      <c r="H1837" s="15">
        <v>6410000</v>
      </c>
      <c r="I1837" s="15">
        <v>20952000</v>
      </c>
    </row>
    <row r="1838" spans="1:9" x14ac:dyDescent="0.25">
      <c r="A1838">
        <v>2019</v>
      </c>
      <c r="B1838" t="s">
        <v>54</v>
      </c>
      <c r="C1838" t="s">
        <v>326</v>
      </c>
      <c r="D1838" t="s">
        <v>795</v>
      </c>
      <c r="E1838" s="15">
        <v>4063000</v>
      </c>
      <c r="F1838" s="15">
        <v>2704000</v>
      </c>
      <c r="G1838" s="15">
        <v>0</v>
      </c>
      <c r="H1838" s="15">
        <v>14000000</v>
      </c>
      <c r="I1838" s="15">
        <v>20767000</v>
      </c>
    </row>
    <row r="1839" spans="1:9" x14ac:dyDescent="0.25">
      <c r="A1839">
        <v>2019</v>
      </c>
      <c r="B1839" t="s">
        <v>54</v>
      </c>
      <c r="C1839" t="s">
        <v>327</v>
      </c>
      <c r="D1839" t="s">
        <v>403</v>
      </c>
      <c r="E1839" s="15">
        <v>26475000</v>
      </c>
      <c r="F1839" s="15">
        <v>6925000</v>
      </c>
      <c r="G1839" s="15">
        <v>0</v>
      </c>
      <c r="H1839" s="15">
        <v>5790000</v>
      </c>
      <c r="I1839" s="15">
        <v>39190000</v>
      </c>
    </row>
    <row r="1840" spans="1:9" x14ac:dyDescent="0.25">
      <c r="A1840">
        <v>2019</v>
      </c>
      <c r="B1840" t="s">
        <v>54</v>
      </c>
      <c r="C1840" t="s">
        <v>327</v>
      </c>
      <c r="D1840" t="s">
        <v>796</v>
      </c>
      <c r="E1840" s="15">
        <v>7044000</v>
      </c>
      <c r="F1840" s="15">
        <v>4418294000</v>
      </c>
      <c r="G1840" s="15">
        <v>0</v>
      </c>
      <c r="H1840" s="15">
        <v>0</v>
      </c>
      <c r="I1840" s="15">
        <v>4425338000</v>
      </c>
    </row>
    <row r="1841" spans="1:9" x14ac:dyDescent="0.25">
      <c r="A1841">
        <v>2019</v>
      </c>
      <c r="B1841" t="s">
        <v>54</v>
      </c>
      <c r="C1841" t="s">
        <v>327</v>
      </c>
      <c r="D1841" t="s">
        <v>797</v>
      </c>
      <c r="E1841" s="15">
        <v>14506000</v>
      </c>
      <c r="F1841" s="15">
        <v>30026000</v>
      </c>
      <c r="G1841" s="15">
        <v>0</v>
      </c>
      <c r="H1841" s="15">
        <v>0</v>
      </c>
      <c r="I1841" s="15">
        <v>44532000</v>
      </c>
    </row>
    <row r="1842" spans="1:9" x14ac:dyDescent="0.25">
      <c r="A1842">
        <v>2019</v>
      </c>
      <c r="B1842" t="s">
        <v>54</v>
      </c>
      <c r="C1842" t="s">
        <v>328</v>
      </c>
      <c r="D1842" t="s">
        <v>403</v>
      </c>
      <c r="E1842" s="15">
        <v>17464000</v>
      </c>
      <c r="F1842" s="15">
        <v>8693000</v>
      </c>
      <c r="G1842" s="15">
        <v>0</v>
      </c>
      <c r="H1842" s="15">
        <v>6789000</v>
      </c>
      <c r="I1842" s="15">
        <v>32946000</v>
      </c>
    </row>
    <row r="1843" spans="1:9" x14ac:dyDescent="0.25">
      <c r="A1843">
        <v>2019</v>
      </c>
      <c r="B1843" t="s">
        <v>54</v>
      </c>
      <c r="C1843" t="s">
        <v>328</v>
      </c>
      <c r="D1843" t="s">
        <v>798</v>
      </c>
      <c r="E1843" s="15">
        <v>19583000</v>
      </c>
      <c r="F1843" s="15">
        <v>41174000</v>
      </c>
      <c r="G1843" s="15">
        <v>0</v>
      </c>
      <c r="H1843" s="15">
        <v>0</v>
      </c>
      <c r="I1843" s="15">
        <v>60757000</v>
      </c>
    </row>
    <row r="1844" spans="1:9" x14ac:dyDescent="0.25">
      <c r="A1844">
        <v>2019</v>
      </c>
      <c r="B1844" t="s">
        <v>54</v>
      </c>
      <c r="C1844" t="s">
        <v>329</v>
      </c>
      <c r="D1844" t="s">
        <v>403</v>
      </c>
      <c r="E1844" s="15">
        <v>21676000</v>
      </c>
      <c r="F1844" s="15">
        <v>7642000</v>
      </c>
      <c r="G1844" s="15">
        <v>0</v>
      </c>
      <c r="H1844" s="15">
        <v>1250000</v>
      </c>
      <c r="I1844" s="15">
        <v>30568000</v>
      </c>
    </row>
    <row r="1845" spans="1:9" x14ac:dyDescent="0.25">
      <c r="A1845">
        <v>2019</v>
      </c>
      <c r="B1845" t="s">
        <v>54</v>
      </c>
      <c r="C1845" t="s">
        <v>329</v>
      </c>
      <c r="D1845" t="s">
        <v>799</v>
      </c>
      <c r="E1845" s="15">
        <v>25513000</v>
      </c>
      <c r="F1845" s="15">
        <v>62647000</v>
      </c>
      <c r="G1845" s="15">
        <v>0</v>
      </c>
      <c r="H1845" s="15">
        <v>10000000</v>
      </c>
      <c r="I1845" s="15">
        <v>98160000</v>
      </c>
    </row>
    <row r="1846" spans="1:9" x14ac:dyDescent="0.25">
      <c r="A1846">
        <v>2018</v>
      </c>
      <c r="B1846" t="s">
        <v>54</v>
      </c>
      <c r="C1846" t="s">
        <v>311</v>
      </c>
      <c r="D1846" t="s">
        <v>403</v>
      </c>
      <c r="E1846" s="15">
        <v>92466000</v>
      </c>
      <c r="F1846" s="15">
        <v>44405000</v>
      </c>
      <c r="G1846" s="15">
        <v>0</v>
      </c>
      <c r="H1846" s="15">
        <v>12034000</v>
      </c>
      <c r="I1846" s="15">
        <v>148905000</v>
      </c>
    </row>
    <row r="1847" spans="1:9" x14ac:dyDescent="0.25">
      <c r="A1847">
        <v>2018</v>
      </c>
      <c r="B1847" t="s">
        <v>54</v>
      </c>
      <c r="C1847" t="s">
        <v>311</v>
      </c>
      <c r="D1847" t="s">
        <v>404</v>
      </c>
      <c r="E1847" s="15">
        <v>26684000</v>
      </c>
      <c r="F1847" s="15">
        <v>12191000</v>
      </c>
      <c r="G1847" s="15">
        <v>0</v>
      </c>
      <c r="H1847" s="15">
        <v>0</v>
      </c>
      <c r="I1847" s="15">
        <v>38875000</v>
      </c>
    </row>
    <row r="1848" spans="1:9" x14ac:dyDescent="0.25">
      <c r="A1848">
        <v>2018</v>
      </c>
      <c r="B1848" t="s">
        <v>54</v>
      </c>
      <c r="C1848" t="s">
        <v>311</v>
      </c>
      <c r="D1848" t="s">
        <v>759</v>
      </c>
      <c r="E1848" s="15">
        <v>0</v>
      </c>
      <c r="F1848" s="15">
        <v>2687078000</v>
      </c>
      <c r="G1848" s="15">
        <v>0</v>
      </c>
      <c r="H1848" s="15">
        <v>0</v>
      </c>
      <c r="I1848" s="15">
        <v>2687078000</v>
      </c>
    </row>
    <row r="1849" spans="1:9" x14ac:dyDescent="0.25">
      <c r="A1849">
        <v>2018</v>
      </c>
      <c r="B1849" t="s">
        <v>54</v>
      </c>
      <c r="C1849" t="s">
        <v>311</v>
      </c>
      <c r="D1849" t="s">
        <v>760</v>
      </c>
      <c r="E1849" s="15">
        <v>441232000</v>
      </c>
      <c r="F1849" s="15">
        <v>1488161000</v>
      </c>
      <c r="G1849" s="15">
        <v>0</v>
      </c>
      <c r="H1849" s="15">
        <v>96923000</v>
      </c>
      <c r="I1849" s="15">
        <v>2026316000</v>
      </c>
    </row>
    <row r="1850" spans="1:9" x14ac:dyDescent="0.25">
      <c r="A1850">
        <v>2018</v>
      </c>
      <c r="B1850" t="s">
        <v>54</v>
      </c>
      <c r="C1850" t="s">
        <v>312</v>
      </c>
      <c r="D1850" t="s">
        <v>403</v>
      </c>
      <c r="E1850" s="15">
        <v>19613000</v>
      </c>
      <c r="F1850" s="15">
        <v>24651000</v>
      </c>
      <c r="G1850" s="15">
        <v>0</v>
      </c>
      <c r="H1850" s="15">
        <v>3000000</v>
      </c>
      <c r="I1850" s="15">
        <v>47264000</v>
      </c>
    </row>
    <row r="1851" spans="1:9" x14ac:dyDescent="0.25">
      <c r="A1851">
        <v>2018</v>
      </c>
      <c r="B1851" t="s">
        <v>54</v>
      </c>
      <c r="C1851" t="s">
        <v>312</v>
      </c>
      <c r="D1851" t="s">
        <v>761</v>
      </c>
      <c r="E1851" s="15">
        <v>28583000</v>
      </c>
      <c r="F1851" s="15">
        <v>117181000</v>
      </c>
      <c r="G1851" s="15">
        <v>0</v>
      </c>
      <c r="H1851" s="15">
        <v>0</v>
      </c>
      <c r="I1851" s="15">
        <v>145764000</v>
      </c>
    </row>
    <row r="1852" spans="1:9" x14ac:dyDescent="0.25">
      <c r="A1852">
        <v>2018</v>
      </c>
      <c r="B1852" t="s">
        <v>54</v>
      </c>
      <c r="C1852" t="s">
        <v>312</v>
      </c>
      <c r="D1852" t="s">
        <v>762</v>
      </c>
      <c r="E1852" s="15">
        <v>0</v>
      </c>
      <c r="F1852" s="15">
        <v>312559000</v>
      </c>
      <c r="G1852" s="15">
        <v>0</v>
      </c>
      <c r="H1852" s="15">
        <v>40000000</v>
      </c>
      <c r="I1852" s="15">
        <v>352559000</v>
      </c>
    </row>
    <row r="1853" spans="1:9" x14ac:dyDescent="0.25">
      <c r="A1853">
        <v>2018</v>
      </c>
      <c r="B1853" t="s">
        <v>54</v>
      </c>
      <c r="C1853" t="s">
        <v>313</v>
      </c>
      <c r="D1853" t="s">
        <v>403</v>
      </c>
      <c r="E1853" s="15">
        <v>49430000</v>
      </c>
      <c r="F1853" s="15">
        <v>22386000</v>
      </c>
      <c r="G1853" s="15">
        <v>0</v>
      </c>
      <c r="H1853" s="15">
        <v>0</v>
      </c>
      <c r="I1853" s="15">
        <v>71816000</v>
      </c>
    </row>
    <row r="1854" spans="1:9" x14ac:dyDescent="0.25">
      <c r="A1854">
        <v>2018</v>
      </c>
      <c r="B1854" t="s">
        <v>54</v>
      </c>
      <c r="C1854" t="s">
        <v>313</v>
      </c>
      <c r="D1854" t="s">
        <v>763</v>
      </c>
      <c r="E1854" s="15">
        <v>24060000</v>
      </c>
      <c r="F1854" s="15">
        <v>27453000</v>
      </c>
      <c r="G1854" s="15">
        <v>0</v>
      </c>
      <c r="H1854" s="15">
        <v>0</v>
      </c>
      <c r="I1854" s="15">
        <v>51513000</v>
      </c>
    </row>
    <row r="1855" spans="1:9" x14ac:dyDescent="0.25">
      <c r="A1855">
        <v>2018</v>
      </c>
      <c r="B1855" t="s">
        <v>54</v>
      </c>
      <c r="C1855" t="s">
        <v>313</v>
      </c>
      <c r="D1855" t="s">
        <v>764</v>
      </c>
      <c r="E1855" s="15">
        <v>19446000</v>
      </c>
      <c r="F1855" s="15">
        <v>184580000</v>
      </c>
      <c r="G1855" s="15">
        <v>0</v>
      </c>
      <c r="H1855" s="15">
        <v>6500000</v>
      </c>
      <c r="I1855" s="15">
        <v>210526000</v>
      </c>
    </row>
    <row r="1856" spans="1:9" x14ac:dyDescent="0.25">
      <c r="A1856">
        <v>2018</v>
      </c>
      <c r="B1856" t="s">
        <v>54</v>
      </c>
      <c r="C1856" t="s">
        <v>313</v>
      </c>
      <c r="D1856" t="s">
        <v>765</v>
      </c>
      <c r="E1856" s="15">
        <v>22168000</v>
      </c>
      <c r="F1856" s="15">
        <v>12435000</v>
      </c>
      <c r="G1856" s="15">
        <v>0</v>
      </c>
      <c r="H1856" s="15">
        <v>0</v>
      </c>
      <c r="I1856" s="15">
        <v>34603000</v>
      </c>
    </row>
    <row r="1857" spans="1:9" x14ac:dyDescent="0.25">
      <c r="A1857">
        <v>2018</v>
      </c>
      <c r="B1857" t="s">
        <v>54</v>
      </c>
      <c r="C1857" t="s">
        <v>314</v>
      </c>
      <c r="D1857" t="s">
        <v>403</v>
      </c>
      <c r="E1857" s="15">
        <v>65643000</v>
      </c>
      <c r="F1857" s="15">
        <v>17249000</v>
      </c>
      <c r="G1857" s="15">
        <v>0</v>
      </c>
      <c r="H1857" s="15">
        <v>7575000</v>
      </c>
      <c r="I1857" s="15">
        <v>90467000</v>
      </c>
    </row>
    <row r="1858" spans="1:9" x14ac:dyDescent="0.25">
      <c r="A1858">
        <v>2018</v>
      </c>
      <c r="B1858" t="s">
        <v>54</v>
      </c>
      <c r="C1858" t="s">
        <v>314</v>
      </c>
      <c r="D1858" t="s">
        <v>766</v>
      </c>
      <c r="E1858" s="15">
        <v>40022000</v>
      </c>
      <c r="F1858" s="15">
        <v>24466000</v>
      </c>
      <c r="G1858" s="15">
        <v>0</v>
      </c>
      <c r="H1858" s="15">
        <v>50520000</v>
      </c>
      <c r="I1858" s="15">
        <v>115008000</v>
      </c>
    </row>
    <row r="1859" spans="1:9" x14ac:dyDescent="0.25">
      <c r="A1859">
        <v>2018</v>
      </c>
      <c r="B1859" t="s">
        <v>54</v>
      </c>
      <c r="C1859" t="s">
        <v>314</v>
      </c>
      <c r="D1859" t="s">
        <v>767</v>
      </c>
      <c r="E1859" s="15">
        <v>16989000</v>
      </c>
      <c r="F1859" s="15">
        <v>804000</v>
      </c>
      <c r="G1859" s="15">
        <v>0</v>
      </c>
      <c r="H1859" s="15">
        <v>0</v>
      </c>
      <c r="I1859" s="15">
        <v>17793000</v>
      </c>
    </row>
    <row r="1860" spans="1:9" x14ac:dyDescent="0.25">
      <c r="A1860">
        <v>2018</v>
      </c>
      <c r="B1860" t="s">
        <v>54</v>
      </c>
      <c r="C1860" t="s">
        <v>314</v>
      </c>
      <c r="D1860" t="s">
        <v>768</v>
      </c>
      <c r="E1860" s="15">
        <v>7131000</v>
      </c>
      <c r="F1860" s="15">
        <v>12427000</v>
      </c>
      <c r="G1860" s="15">
        <v>0</v>
      </c>
      <c r="H1860" s="15">
        <v>0</v>
      </c>
      <c r="I1860" s="15">
        <v>19558000</v>
      </c>
    </row>
    <row r="1861" spans="1:9" x14ac:dyDescent="0.25">
      <c r="A1861">
        <v>2018</v>
      </c>
      <c r="B1861" t="s">
        <v>54</v>
      </c>
      <c r="C1861" t="s">
        <v>315</v>
      </c>
      <c r="D1861" t="s">
        <v>403</v>
      </c>
      <c r="E1861" s="15">
        <v>93592000</v>
      </c>
      <c r="F1861" s="15">
        <v>7550000</v>
      </c>
      <c r="G1861" s="15">
        <v>0</v>
      </c>
      <c r="H1861" s="15">
        <v>0</v>
      </c>
      <c r="I1861" s="15">
        <v>101142000</v>
      </c>
    </row>
    <row r="1862" spans="1:9" x14ac:dyDescent="0.25">
      <c r="A1862">
        <v>2018</v>
      </c>
      <c r="B1862" t="s">
        <v>54</v>
      </c>
      <c r="C1862" t="s">
        <v>315</v>
      </c>
      <c r="D1862" t="s">
        <v>769</v>
      </c>
      <c r="E1862" s="15">
        <v>71819000</v>
      </c>
      <c r="F1862" s="15">
        <v>49169000</v>
      </c>
      <c r="G1862" s="15">
        <v>0</v>
      </c>
      <c r="H1862" s="15">
        <v>42141000</v>
      </c>
      <c r="I1862" s="15">
        <v>163129000</v>
      </c>
    </row>
    <row r="1863" spans="1:9" x14ac:dyDescent="0.25">
      <c r="A1863">
        <v>2018</v>
      </c>
      <c r="B1863" t="s">
        <v>54</v>
      </c>
      <c r="C1863" t="s">
        <v>315</v>
      </c>
      <c r="D1863" t="s">
        <v>770</v>
      </c>
      <c r="E1863" s="15">
        <v>20757000</v>
      </c>
      <c r="F1863" s="15">
        <v>1593000</v>
      </c>
      <c r="G1863" s="15">
        <v>0</v>
      </c>
      <c r="H1863" s="15">
        <v>0</v>
      </c>
      <c r="I1863" s="15">
        <v>22350000</v>
      </c>
    </row>
    <row r="1864" spans="1:9" x14ac:dyDescent="0.25">
      <c r="A1864">
        <v>2018</v>
      </c>
      <c r="B1864" t="s">
        <v>54</v>
      </c>
      <c r="C1864" t="s">
        <v>315</v>
      </c>
      <c r="D1864" t="s">
        <v>771</v>
      </c>
      <c r="E1864" s="15">
        <v>44129000</v>
      </c>
      <c r="F1864" s="15">
        <v>106873000</v>
      </c>
      <c r="G1864" s="15">
        <v>0</v>
      </c>
      <c r="H1864" s="15">
        <v>115346000</v>
      </c>
      <c r="I1864" s="15">
        <v>266348000</v>
      </c>
    </row>
    <row r="1865" spans="1:9" x14ac:dyDescent="0.25">
      <c r="A1865">
        <v>2018</v>
      </c>
      <c r="B1865" t="s">
        <v>54</v>
      </c>
      <c r="C1865" t="s">
        <v>316</v>
      </c>
      <c r="D1865" t="s">
        <v>403</v>
      </c>
      <c r="E1865" s="15">
        <v>73858000</v>
      </c>
      <c r="F1865" s="15">
        <v>21828000</v>
      </c>
      <c r="G1865" s="15">
        <v>0</v>
      </c>
      <c r="H1865" s="15">
        <v>4825000</v>
      </c>
      <c r="I1865" s="15">
        <v>100511000</v>
      </c>
    </row>
    <row r="1866" spans="1:9" x14ac:dyDescent="0.25">
      <c r="A1866">
        <v>2018</v>
      </c>
      <c r="B1866" t="s">
        <v>54</v>
      </c>
      <c r="C1866" t="s">
        <v>316</v>
      </c>
      <c r="D1866" t="s">
        <v>772</v>
      </c>
      <c r="E1866" s="15">
        <v>36315000</v>
      </c>
      <c r="F1866" s="15">
        <v>44434000</v>
      </c>
      <c r="G1866" s="15">
        <v>0</v>
      </c>
      <c r="H1866" s="15">
        <v>123550000</v>
      </c>
      <c r="I1866" s="15">
        <v>204299000</v>
      </c>
    </row>
    <row r="1867" spans="1:9" x14ac:dyDescent="0.25">
      <c r="A1867">
        <v>2018</v>
      </c>
      <c r="B1867" t="s">
        <v>54</v>
      </c>
      <c r="C1867" t="s">
        <v>316</v>
      </c>
      <c r="D1867" t="s">
        <v>773</v>
      </c>
      <c r="E1867" s="15">
        <v>17875000</v>
      </c>
      <c r="F1867" s="15">
        <v>6816000</v>
      </c>
      <c r="G1867" s="15">
        <v>0</v>
      </c>
      <c r="H1867" s="15">
        <v>0</v>
      </c>
      <c r="I1867" s="15">
        <v>24691000</v>
      </c>
    </row>
    <row r="1868" spans="1:9" x14ac:dyDescent="0.25">
      <c r="A1868">
        <v>2018</v>
      </c>
      <c r="B1868" t="s">
        <v>54</v>
      </c>
      <c r="C1868" t="s">
        <v>316</v>
      </c>
      <c r="D1868" t="s">
        <v>774</v>
      </c>
      <c r="E1868" s="15">
        <v>16445000</v>
      </c>
      <c r="F1868" s="15">
        <v>8480000</v>
      </c>
      <c r="G1868" s="15">
        <v>0</v>
      </c>
      <c r="H1868" s="15">
        <v>0</v>
      </c>
      <c r="I1868" s="15">
        <v>24925000</v>
      </c>
    </row>
    <row r="1869" spans="1:9" x14ac:dyDescent="0.25">
      <c r="A1869">
        <v>2018</v>
      </c>
      <c r="B1869" t="s">
        <v>54</v>
      </c>
      <c r="C1869" t="s">
        <v>317</v>
      </c>
      <c r="D1869" t="s">
        <v>403</v>
      </c>
      <c r="E1869" s="15">
        <v>8362000</v>
      </c>
      <c r="F1869" s="15">
        <v>5374000</v>
      </c>
      <c r="G1869" s="15">
        <v>0</v>
      </c>
      <c r="H1869" s="15">
        <v>2015000</v>
      </c>
      <c r="I1869" s="15">
        <v>15751000</v>
      </c>
    </row>
    <row r="1870" spans="1:9" x14ac:dyDescent="0.25">
      <c r="A1870">
        <v>2018</v>
      </c>
      <c r="B1870" t="s">
        <v>54</v>
      </c>
      <c r="C1870" t="s">
        <v>317</v>
      </c>
      <c r="D1870" t="s">
        <v>775</v>
      </c>
      <c r="E1870" s="15">
        <v>2847000</v>
      </c>
      <c r="F1870" s="15">
        <v>60936000</v>
      </c>
      <c r="G1870" s="15">
        <v>0</v>
      </c>
      <c r="H1870" s="15">
        <v>1725000</v>
      </c>
      <c r="I1870" s="15">
        <v>65508000</v>
      </c>
    </row>
    <row r="1871" spans="1:9" x14ac:dyDescent="0.25">
      <c r="A1871">
        <v>2018</v>
      </c>
      <c r="B1871" t="s">
        <v>54</v>
      </c>
      <c r="C1871" t="s">
        <v>318</v>
      </c>
      <c r="D1871" t="s">
        <v>403</v>
      </c>
      <c r="E1871" s="15">
        <v>16343000</v>
      </c>
      <c r="F1871" s="15">
        <v>11351000</v>
      </c>
      <c r="G1871" s="15">
        <v>0</v>
      </c>
      <c r="H1871" s="15">
        <v>0</v>
      </c>
      <c r="I1871" s="15">
        <v>27694000</v>
      </c>
    </row>
    <row r="1872" spans="1:9" x14ac:dyDescent="0.25">
      <c r="A1872">
        <v>2018</v>
      </c>
      <c r="B1872" t="s">
        <v>54</v>
      </c>
      <c r="C1872" t="s">
        <v>318</v>
      </c>
      <c r="D1872" t="s">
        <v>404</v>
      </c>
      <c r="E1872" s="15">
        <v>3702000</v>
      </c>
      <c r="F1872" s="15">
        <v>5543000</v>
      </c>
      <c r="G1872" s="15">
        <v>0</v>
      </c>
      <c r="H1872" s="15">
        <v>9731000</v>
      </c>
      <c r="I1872" s="15">
        <v>18976000</v>
      </c>
    </row>
    <row r="1873" spans="1:9" x14ac:dyDescent="0.25">
      <c r="A1873">
        <v>2018</v>
      </c>
      <c r="B1873" t="s">
        <v>54</v>
      </c>
      <c r="C1873" t="s">
        <v>318</v>
      </c>
      <c r="D1873" t="s">
        <v>776</v>
      </c>
      <c r="E1873" s="15">
        <v>869000</v>
      </c>
      <c r="F1873" s="15">
        <v>1123000</v>
      </c>
      <c r="G1873" s="15">
        <v>0</v>
      </c>
      <c r="H1873" s="15">
        <v>0</v>
      </c>
      <c r="I1873" s="15">
        <v>1992000</v>
      </c>
    </row>
    <row r="1874" spans="1:9" x14ac:dyDescent="0.25">
      <c r="A1874">
        <v>2018</v>
      </c>
      <c r="B1874" t="s">
        <v>54</v>
      </c>
      <c r="C1874" t="s">
        <v>318</v>
      </c>
      <c r="D1874" t="s">
        <v>777</v>
      </c>
      <c r="E1874" s="15">
        <v>6674000</v>
      </c>
      <c r="F1874" s="15">
        <v>15944000</v>
      </c>
      <c r="G1874" s="15">
        <v>0</v>
      </c>
      <c r="H1874" s="15">
        <v>0</v>
      </c>
      <c r="I1874" s="15">
        <v>22618000</v>
      </c>
    </row>
    <row r="1875" spans="1:9" x14ac:dyDescent="0.25">
      <c r="A1875">
        <v>2018</v>
      </c>
      <c r="B1875" t="s">
        <v>54</v>
      </c>
      <c r="C1875" t="s">
        <v>319</v>
      </c>
      <c r="D1875" t="s">
        <v>403</v>
      </c>
      <c r="E1875" s="15">
        <v>186127000</v>
      </c>
      <c r="F1875" s="15">
        <v>46926000</v>
      </c>
      <c r="G1875" s="15">
        <v>0</v>
      </c>
      <c r="H1875" s="15">
        <v>0</v>
      </c>
      <c r="I1875" s="15">
        <v>233053000</v>
      </c>
    </row>
    <row r="1876" spans="1:9" x14ac:dyDescent="0.25">
      <c r="A1876">
        <v>2018</v>
      </c>
      <c r="B1876" t="s">
        <v>54</v>
      </c>
      <c r="C1876" t="s">
        <v>319</v>
      </c>
      <c r="D1876" t="s">
        <v>404</v>
      </c>
      <c r="E1876" s="15">
        <v>31664000</v>
      </c>
      <c r="F1876" s="15">
        <v>139656000</v>
      </c>
      <c r="G1876" s="15">
        <v>0</v>
      </c>
      <c r="H1876" s="15">
        <v>274000000</v>
      </c>
      <c r="I1876" s="15">
        <v>445320000</v>
      </c>
    </row>
    <row r="1877" spans="1:9" x14ac:dyDescent="0.25">
      <c r="A1877">
        <v>2018</v>
      </c>
      <c r="B1877" t="s">
        <v>54</v>
      </c>
      <c r="C1877" t="s">
        <v>319</v>
      </c>
      <c r="D1877" t="s">
        <v>778</v>
      </c>
      <c r="E1877" s="15">
        <v>217286000</v>
      </c>
      <c r="F1877" s="15">
        <v>220350000</v>
      </c>
      <c r="G1877" s="15">
        <v>0</v>
      </c>
      <c r="H1877" s="15">
        <v>678000000</v>
      </c>
      <c r="I1877" s="15">
        <v>1115636000</v>
      </c>
    </row>
    <row r="1878" spans="1:9" x14ac:dyDescent="0.25">
      <c r="A1878">
        <v>2018</v>
      </c>
      <c r="B1878" t="s">
        <v>54</v>
      </c>
      <c r="C1878" t="s">
        <v>319</v>
      </c>
      <c r="D1878" t="s">
        <v>779</v>
      </c>
      <c r="E1878" s="15">
        <v>16343000</v>
      </c>
      <c r="F1878" s="15">
        <v>35694000</v>
      </c>
      <c r="G1878" s="15">
        <v>0</v>
      </c>
      <c r="H1878" s="15">
        <v>0</v>
      </c>
      <c r="I1878" s="15">
        <v>52037000</v>
      </c>
    </row>
    <row r="1879" spans="1:9" x14ac:dyDescent="0.25">
      <c r="A1879">
        <v>2018</v>
      </c>
      <c r="B1879" t="s">
        <v>54</v>
      </c>
      <c r="C1879" t="s">
        <v>319</v>
      </c>
      <c r="D1879" t="s">
        <v>780</v>
      </c>
      <c r="E1879" s="15">
        <v>37032000</v>
      </c>
      <c r="F1879" s="15">
        <v>28096000</v>
      </c>
      <c r="G1879" s="15">
        <v>0</v>
      </c>
      <c r="H1879" s="15">
        <v>544980000</v>
      </c>
      <c r="I1879" s="15">
        <v>610108000</v>
      </c>
    </row>
    <row r="1880" spans="1:9" x14ac:dyDescent="0.25">
      <c r="A1880">
        <v>2018</v>
      </c>
      <c r="B1880" t="s">
        <v>54</v>
      </c>
      <c r="C1880" t="s">
        <v>781</v>
      </c>
      <c r="D1880" t="s">
        <v>403</v>
      </c>
      <c r="E1880" s="15">
        <v>45128000</v>
      </c>
      <c r="F1880" s="15">
        <v>33754000</v>
      </c>
      <c r="G1880" s="15">
        <v>0</v>
      </c>
      <c r="H1880" s="15">
        <v>12540000</v>
      </c>
      <c r="I1880" s="15">
        <v>91422000</v>
      </c>
    </row>
    <row r="1881" spans="1:9" x14ac:dyDescent="0.25">
      <c r="A1881">
        <v>2018</v>
      </c>
      <c r="B1881" t="s">
        <v>54</v>
      </c>
      <c r="C1881" t="s">
        <v>781</v>
      </c>
      <c r="D1881" t="s">
        <v>782</v>
      </c>
      <c r="E1881" s="15">
        <v>112271000</v>
      </c>
      <c r="F1881" s="15">
        <v>1083561000</v>
      </c>
      <c r="G1881" s="15">
        <v>0</v>
      </c>
      <c r="H1881" s="15">
        <v>0</v>
      </c>
      <c r="I1881" s="15">
        <v>1195832000</v>
      </c>
    </row>
    <row r="1882" spans="1:9" x14ac:dyDescent="0.25">
      <c r="A1882">
        <v>2018</v>
      </c>
      <c r="B1882" t="s">
        <v>54</v>
      </c>
      <c r="C1882" t="s">
        <v>321</v>
      </c>
      <c r="D1882" t="s">
        <v>403</v>
      </c>
      <c r="E1882" s="15">
        <v>13899000</v>
      </c>
      <c r="F1882" s="15">
        <v>3553000</v>
      </c>
      <c r="G1882" s="15">
        <v>0</v>
      </c>
      <c r="H1882" s="15">
        <v>1780000</v>
      </c>
      <c r="I1882" s="15">
        <v>19232000</v>
      </c>
    </row>
    <row r="1883" spans="1:9" x14ac:dyDescent="0.25">
      <c r="A1883">
        <v>2018</v>
      </c>
      <c r="B1883" t="s">
        <v>54</v>
      </c>
      <c r="C1883" t="s">
        <v>321</v>
      </c>
      <c r="D1883" t="s">
        <v>783</v>
      </c>
      <c r="E1883" s="15">
        <v>25235000</v>
      </c>
      <c r="F1883" s="15">
        <v>557704000</v>
      </c>
      <c r="G1883" s="15">
        <v>0</v>
      </c>
      <c r="H1883" s="15">
        <v>5000000</v>
      </c>
      <c r="I1883" s="15">
        <v>587939000</v>
      </c>
    </row>
    <row r="1884" spans="1:9" x14ac:dyDescent="0.25">
      <c r="A1884">
        <v>2018</v>
      </c>
      <c r="B1884" t="s">
        <v>54</v>
      </c>
      <c r="C1884" t="s">
        <v>322</v>
      </c>
      <c r="D1884" t="s">
        <v>403</v>
      </c>
      <c r="E1884" s="15">
        <v>18308000</v>
      </c>
      <c r="F1884" s="15">
        <v>15706000</v>
      </c>
      <c r="G1884" s="15">
        <v>0</v>
      </c>
      <c r="H1884" s="15">
        <v>6718000</v>
      </c>
      <c r="I1884" s="15">
        <v>40732000</v>
      </c>
    </row>
    <row r="1885" spans="1:9" x14ac:dyDescent="0.25">
      <c r="A1885">
        <v>2018</v>
      </c>
      <c r="B1885" t="s">
        <v>54</v>
      </c>
      <c r="C1885" t="s">
        <v>322</v>
      </c>
      <c r="D1885" t="s">
        <v>784</v>
      </c>
      <c r="E1885" s="15">
        <v>33414000</v>
      </c>
      <c r="F1885" s="15">
        <v>780131000</v>
      </c>
      <c r="G1885" s="15">
        <v>0</v>
      </c>
      <c r="H1885" s="15">
        <v>6000000</v>
      </c>
      <c r="I1885" s="15">
        <v>819545000</v>
      </c>
    </row>
    <row r="1886" spans="1:9" x14ac:dyDescent="0.25">
      <c r="A1886">
        <v>2018</v>
      </c>
      <c r="B1886" t="s">
        <v>54</v>
      </c>
      <c r="C1886" t="s">
        <v>323</v>
      </c>
      <c r="D1886" t="s">
        <v>403</v>
      </c>
      <c r="E1886" s="15">
        <v>49625000</v>
      </c>
      <c r="F1886" s="15">
        <v>32436000</v>
      </c>
      <c r="G1886" s="15">
        <v>0</v>
      </c>
      <c r="H1886" s="15">
        <v>5300000</v>
      </c>
      <c r="I1886" s="15">
        <v>87361000</v>
      </c>
    </row>
    <row r="1887" spans="1:9" x14ac:dyDescent="0.25">
      <c r="A1887">
        <v>2018</v>
      </c>
      <c r="B1887" t="s">
        <v>54</v>
      </c>
      <c r="C1887" t="s">
        <v>323</v>
      </c>
      <c r="D1887" t="s">
        <v>404</v>
      </c>
      <c r="E1887" s="15">
        <v>0</v>
      </c>
      <c r="F1887" s="15">
        <v>1900000</v>
      </c>
      <c r="G1887" s="15">
        <v>0</v>
      </c>
      <c r="H1887" s="15">
        <v>0</v>
      </c>
      <c r="I1887" s="15">
        <v>1900000</v>
      </c>
    </row>
    <row r="1888" spans="1:9" x14ac:dyDescent="0.25">
      <c r="A1888">
        <v>2018</v>
      </c>
      <c r="B1888" t="s">
        <v>54</v>
      </c>
      <c r="C1888" t="s">
        <v>323</v>
      </c>
      <c r="D1888" t="s">
        <v>787</v>
      </c>
      <c r="E1888" s="15">
        <v>50212000</v>
      </c>
      <c r="F1888" s="15">
        <v>63580000</v>
      </c>
      <c r="G1888" s="15">
        <v>0</v>
      </c>
      <c r="H1888" s="15">
        <v>216140000</v>
      </c>
      <c r="I1888" s="15">
        <v>329932000</v>
      </c>
    </row>
    <row r="1889" spans="1:9" x14ac:dyDescent="0.25">
      <c r="A1889">
        <v>2018</v>
      </c>
      <c r="B1889" t="s">
        <v>54</v>
      </c>
      <c r="C1889" t="s">
        <v>323</v>
      </c>
      <c r="D1889" t="s">
        <v>785</v>
      </c>
      <c r="E1889" s="15">
        <v>13716000</v>
      </c>
      <c r="F1889" s="15">
        <v>55361000</v>
      </c>
      <c r="G1889" s="15">
        <v>0</v>
      </c>
      <c r="H1889" s="15">
        <v>22090000</v>
      </c>
      <c r="I1889" s="15">
        <v>91167000</v>
      </c>
    </row>
    <row r="1890" spans="1:9" x14ac:dyDescent="0.25">
      <c r="A1890">
        <v>2018</v>
      </c>
      <c r="B1890" t="s">
        <v>54</v>
      </c>
      <c r="C1890" t="s">
        <v>323</v>
      </c>
      <c r="D1890" t="s">
        <v>786</v>
      </c>
      <c r="E1890" s="15">
        <v>8405000</v>
      </c>
      <c r="F1890" s="15">
        <v>14570000</v>
      </c>
      <c r="G1890" s="15">
        <v>0</v>
      </c>
      <c r="H1890" s="15">
        <v>60000</v>
      </c>
      <c r="I1890" s="15">
        <v>23035000</v>
      </c>
    </row>
    <row r="1891" spans="1:9" x14ac:dyDescent="0.25">
      <c r="A1891">
        <v>2018</v>
      </c>
      <c r="B1891" t="s">
        <v>54</v>
      </c>
      <c r="C1891" t="s">
        <v>324</v>
      </c>
      <c r="D1891" t="s">
        <v>403</v>
      </c>
      <c r="E1891" s="15">
        <v>57092000</v>
      </c>
      <c r="F1891" s="15">
        <v>83654000</v>
      </c>
      <c r="G1891" s="15">
        <v>0</v>
      </c>
      <c r="H1891" s="15">
        <v>6473000</v>
      </c>
      <c r="I1891" s="15">
        <v>147219000</v>
      </c>
    </row>
    <row r="1892" spans="1:9" x14ac:dyDescent="0.25">
      <c r="A1892">
        <v>2018</v>
      </c>
      <c r="B1892" t="s">
        <v>54</v>
      </c>
      <c r="C1892" t="s">
        <v>324</v>
      </c>
      <c r="D1892" t="s">
        <v>404</v>
      </c>
      <c r="E1892" s="15">
        <v>0</v>
      </c>
      <c r="F1892" s="15">
        <v>3847000</v>
      </c>
      <c r="G1892" s="15">
        <v>0</v>
      </c>
      <c r="H1892" s="15">
        <v>48970000</v>
      </c>
      <c r="I1892" s="15">
        <v>52817000</v>
      </c>
    </row>
    <row r="1893" spans="1:9" x14ac:dyDescent="0.25">
      <c r="A1893">
        <v>2018</v>
      </c>
      <c r="B1893" t="s">
        <v>54</v>
      </c>
      <c r="C1893" t="s">
        <v>324</v>
      </c>
      <c r="D1893" t="s">
        <v>788</v>
      </c>
      <c r="E1893" s="15">
        <v>31969000</v>
      </c>
      <c r="F1893" s="15">
        <v>7241000</v>
      </c>
      <c r="G1893" s="15">
        <v>0</v>
      </c>
      <c r="H1893" s="15">
        <v>0</v>
      </c>
      <c r="I1893" s="15">
        <v>39210000</v>
      </c>
    </row>
    <row r="1894" spans="1:9" x14ac:dyDescent="0.25">
      <c r="A1894">
        <v>2018</v>
      </c>
      <c r="B1894" t="s">
        <v>54</v>
      </c>
      <c r="C1894" t="s">
        <v>324</v>
      </c>
      <c r="D1894" t="s">
        <v>789</v>
      </c>
      <c r="E1894" s="15">
        <v>37942000</v>
      </c>
      <c r="F1894" s="15">
        <v>40085000</v>
      </c>
      <c r="G1894" s="15">
        <v>0</v>
      </c>
      <c r="H1894" s="15">
        <v>0</v>
      </c>
      <c r="I1894" s="15">
        <v>78027000</v>
      </c>
    </row>
    <row r="1895" spans="1:9" x14ac:dyDescent="0.25">
      <c r="A1895">
        <v>2018</v>
      </c>
      <c r="B1895" t="s">
        <v>54</v>
      </c>
      <c r="C1895" t="s">
        <v>324</v>
      </c>
      <c r="D1895" t="s">
        <v>790</v>
      </c>
      <c r="E1895" s="15">
        <v>17191000</v>
      </c>
      <c r="F1895" s="15">
        <v>982000</v>
      </c>
      <c r="G1895" s="15">
        <v>0</v>
      </c>
      <c r="H1895" s="15">
        <v>0</v>
      </c>
      <c r="I1895" s="15">
        <v>18173000</v>
      </c>
    </row>
    <row r="1896" spans="1:9" x14ac:dyDescent="0.25">
      <c r="A1896">
        <v>2018</v>
      </c>
      <c r="B1896" t="s">
        <v>54</v>
      </c>
      <c r="C1896" t="s">
        <v>325</v>
      </c>
      <c r="D1896" t="s">
        <v>403</v>
      </c>
      <c r="E1896" s="15">
        <v>301979000</v>
      </c>
      <c r="F1896" s="15">
        <v>20039000</v>
      </c>
      <c r="G1896" s="15">
        <v>0</v>
      </c>
      <c r="H1896" s="15">
        <v>3650000</v>
      </c>
      <c r="I1896" s="15">
        <v>325668000</v>
      </c>
    </row>
    <row r="1897" spans="1:9" x14ac:dyDescent="0.25">
      <c r="A1897">
        <v>2018</v>
      </c>
      <c r="B1897" t="s">
        <v>54</v>
      </c>
      <c r="C1897" t="s">
        <v>325</v>
      </c>
      <c r="D1897" t="s">
        <v>791</v>
      </c>
      <c r="E1897" s="15">
        <v>596870000</v>
      </c>
      <c r="F1897" s="15">
        <v>724704000</v>
      </c>
      <c r="G1897" s="15">
        <v>0</v>
      </c>
      <c r="H1897" s="15">
        <v>2094361000</v>
      </c>
      <c r="I1897" s="15">
        <v>3415935000</v>
      </c>
    </row>
    <row r="1898" spans="1:9" x14ac:dyDescent="0.25">
      <c r="A1898">
        <v>2018</v>
      </c>
      <c r="B1898" t="s">
        <v>54</v>
      </c>
      <c r="C1898" t="s">
        <v>325</v>
      </c>
      <c r="D1898" t="s">
        <v>792</v>
      </c>
      <c r="E1898" s="15">
        <v>1005000</v>
      </c>
      <c r="F1898" s="15">
        <v>27315000</v>
      </c>
      <c r="G1898" s="15">
        <v>0</v>
      </c>
      <c r="H1898" s="15">
        <v>0</v>
      </c>
      <c r="I1898" s="15">
        <v>28320000</v>
      </c>
    </row>
    <row r="1899" spans="1:9" x14ac:dyDescent="0.25">
      <c r="A1899">
        <v>2018</v>
      </c>
      <c r="B1899" t="s">
        <v>54</v>
      </c>
      <c r="C1899" t="s">
        <v>326</v>
      </c>
      <c r="D1899" t="s">
        <v>403</v>
      </c>
      <c r="E1899" s="15">
        <v>24343000</v>
      </c>
      <c r="F1899" s="15">
        <v>10151000</v>
      </c>
      <c r="G1899" s="15">
        <v>0</v>
      </c>
      <c r="H1899" s="15">
        <v>3900000</v>
      </c>
      <c r="I1899" s="15">
        <v>38394000</v>
      </c>
    </row>
    <row r="1900" spans="1:9" x14ac:dyDescent="0.25">
      <c r="A1900">
        <v>2018</v>
      </c>
      <c r="B1900" t="s">
        <v>54</v>
      </c>
      <c r="C1900" t="s">
        <v>326</v>
      </c>
      <c r="D1900" t="s">
        <v>793</v>
      </c>
      <c r="E1900" s="15">
        <v>9778000</v>
      </c>
      <c r="F1900" s="15">
        <v>19175000</v>
      </c>
      <c r="G1900" s="15">
        <v>0</v>
      </c>
      <c r="H1900" s="15">
        <v>23903000</v>
      </c>
      <c r="I1900" s="15">
        <v>52856000</v>
      </c>
    </row>
    <row r="1901" spans="1:9" x14ac:dyDescent="0.25">
      <c r="A1901">
        <v>2018</v>
      </c>
      <c r="B1901" t="s">
        <v>54</v>
      </c>
      <c r="C1901" t="s">
        <v>326</v>
      </c>
      <c r="D1901" t="s">
        <v>794</v>
      </c>
      <c r="E1901" s="15">
        <v>11000000</v>
      </c>
      <c r="F1901" s="15">
        <v>2900000</v>
      </c>
      <c r="G1901" s="15">
        <v>0</v>
      </c>
      <c r="H1901" s="15">
        <v>60000</v>
      </c>
      <c r="I1901" s="15">
        <v>13960000</v>
      </c>
    </row>
    <row r="1902" spans="1:9" x14ac:dyDescent="0.25">
      <c r="A1902">
        <v>2018</v>
      </c>
      <c r="B1902" t="s">
        <v>54</v>
      </c>
      <c r="C1902" t="s">
        <v>326</v>
      </c>
      <c r="D1902" t="s">
        <v>795</v>
      </c>
      <c r="E1902" s="15">
        <v>3350000</v>
      </c>
      <c r="F1902" s="15">
        <v>1450000</v>
      </c>
      <c r="G1902" s="15">
        <v>0</v>
      </c>
      <c r="H1902" s="15">
        <v>6180000</v>
      </c>
      <c r="I1902" s="15">
        <v>10980000</v>
      </c>
    </row>
    <row r="1903" spans="1:9" x14ac:dyDescent="0.25">
      <c r="A1903">
        <v>2018</v>
      </c>
      <c r="B1903" t="s">
        <v>54</v>
      </c>
      <c r="C1903" t="s">
        <v>327</v>
      </c>
      <c r="D1903" t="s">
        <v>403</v>
      </c>
      <c r="E1903" s="15">
        <v>15703000</v>
      </c>
      <c r="F1903" s="15">
        <v>4737000</v>
      </c>
      <c r="G1903" s="15">
        <v>0</v>
      </c>
      <c r="H1903" s="15">
        <v>5150000</v>
      </c>
      <c r="I1903" s="15">
        <v>25590000</v>
      </c>
    </row>
    <row r="1904" spans="1:9" x14ac:dyDescent="0.25">
      <c r="A1904">
        <v>2018</v>
      </c>
      <c r="B1904" t="s">
        <v>54</v>
      </c>
      <c r="C1904" t="s">
        <v>327</v>
      </c>
      <c r="D1904" t="s">
        <v>796</v>
      </c>
      <c r="E1904" s="15">
        <v>5051000</v>
      </c>
      <c r="F1904" s="15">
        <v>3636706000</v>
      </c>
      <c r="G1904" s="15">
        <v>0</v>
      </c>
      <c r="H1904" s="15">
        <v>0</v>
      </c>
      <c r="I1904" s="15">
        <v>3641757000</v>
      </c>
    </row>
    <row r="1905" spans="1:9" x14ac:dyDescent="0.25">
      <c r="A1905">
        <v>2018</v>
      </c>
      <c r="B1905" t="s">
        <v>54</v>
      </c>
      <c r="C1905" t="s">
        <v>327</v>
      </c>
      <c r="D1905" t="s">
        <v>797</v>
      </c>
      <c r="E1905" s="15">
        <v>14157000</v>
      </c>
      <c r="F1905" s="15">
        <v>29998000</v>
      </c>
      <c r="G1905" s="15">
        <v>0</v>
      </c>
      <c r="H1905" s="15">
        <v>0</v>
      </c>
      <c r="I1905" s="15">
        <v>44155000</v>
      </c>
    </row>
    <row r="1906" spans="1:9" x14ac:dyDescent="0.25">
      <c r="A1906">
        <v>2018</v>
      </c>
      <c r="B1906" t="s">
        <v>54</v>
      </c>
      <c r="C1906" t="s">
        <v>328</v>
      </c>
      <c r="D1906" t="s">
        <v>403</v>
      </c>
      <c r="E1906" s="15">
        <v>16885000</v>
      </c>
      <c r="F1906" s="15">
        <v>8074000</v>
      </c>
      <c r="G1906" s="15">
        <v>0</v>
      </c>
      <c r="H1906" s="15">
        <v>1260000</v>
      </c>
      <c r="I1906" s="15">
        <v>26219000</v>
      </c>
    </row>
    <row r="1907" spans="1:9" x14ac:dyDescent="0.25">
      <c r="A1907">
        <v>2018</v>
      </c>
      <c r="B1907" t="s">
        <v>54</v>
      </c>
      <c r="C1907" t="s">
        <v>328</v>
      </c>
      <c r="D1907" t="s">
        <v>798</v>
      </c>
      <c r="E1907" s="15">
        <v>19677000</v>
      </c>
      <c r="F1907" s="15">
        <v>40947000</v>
      </c>
      <c r="G1907" s="15">
        <v>0</v>
      </c>
      <c r="H1907" s="15">
        <v>11437000</v>
      </c>
      <c r="I1907" s="15">
        <v>72061000</v>
      </c>
    </row>
    <row r="1908" spans="1:9" x14ac:dyDescent="0.25">
      <c r="A1908">
        <v>2018</v>
      </c>
      <c r="B1908" t="s">
        <v>54</v>
      </c>
      <c r="C1908" t="s">
        <v>329</v>
      </c>
      <c r="D1908" t="s">
        <v>403</v>
      </c>
      <c r="E1908" s="15">
        <v>18218000</v>
      </c>
      <c r="F1908" s="15">
        <v>10706000</v>
      </c>
      <c r="G1908" s="15">
        <v>0</v>
      </c>
      <c r="H1908" s="15">
        <v>2715000</v>
      </c>
      <c r="I1908" s="15">
        <v>31639000</v>
      </c>
    </row>
    <row r="1909" spans="1:9" x14ac:dyDescent="0.25">
      <c r="A1909">
        <v>2018</v>
      </c>
      <c r="B1909" t="s">
        <v>54</v>
      </c>
      <c r="C1909" t="s">
        <v>329</v>
      </c>
      <c r="D1909" t="s">
        <v>799</v>
      </c>
      <c r="E1909" s="15">
        <v>23378000</v>
      </c>
      <c r="F1909" s="15">
        <v>61554000</v>
      </c>
      <c r="G1909" s="15">
        <v>0</v>
      </c>
      <c r="H1909" s="15">
        <v>10000000</v>
      </c>
      <c r="I1909" s="15">
        <v>94932000</v>
      </c>
    </row>
    <row r="1910" spans="1:9" x14ac:dyDescent="0.25">
      <c r="A1910">
        <v>2022</v>
      </c>
      <c r="B1910" t="s">
        <v>55</v>
      </c>
      <c r="C1910" t="s">
        <v>330</v>
      </c>
      <c r="D1910" t="s">
        <v>403</v>
      </c>
      <c r="E1910" s="15">
        <v>283406000</v>
      </c>
      <c r="F1910" s="15">
        <v>646396000</v>
      </c>
      <c r="G1910" s="15">
        <v>0</v>
      </c>
      <c r="H1910" s="15">
        <v>117320000</v>
      </c>
      <c r="I1910" s="15">
        <v>1047122000</v>
      </c>
    </row>
    <row r="1911" spans="1:9" x14ac:dyDescent="0.25">
      <c r="A1911">
        <v>2022</v>
      </c>
      <c r="B1911" t="s">
        <v>55</v>
      </c>
      <c r="C1911" t="s">
        <v>330</v>
      </c>
      <c r="D1911" t="s">
        <v>404</v>
      </c>
      <c r="E1911" s="15">
        <v>210864000</v>
      </c>
      <c r="F1911" s="15">
        <v>1419303000</v>
      </c>
      <c r="G1911" s="15">
        <v>0</v>
      </c>
      <c r="H1911" s="15">
        <v>294758000</v>
      </c>
      <c r="I1911" s="15">
        <v>1924925000</v>
      </c>
    </row>
    <row r="1912" spans="1:9" x14ac:dyDescent="0.25">
      <c r="A1912">
        <v>2022</v>
      </c>
      <c r="B1912" t="s">
        <v>55</v>
      </c>
      <c r="C1912" t="s">
        <v>330</v>
      </c>
      <c r="D1912" t="s">
        <v>616</v>
      </c>
      <c r="E1912" s="15">
        <v>6960912000</v>
      </c>
      <c r="F1912" s="15">
        <v>114755017000</v>
      </c>
      <c r="G1912" s="15">
        <v>371720000</v>
      </c>
      <c r="H1912" s="15">
        <v>148843000</v>
      </c>
      <c r="I1912" s="15">
        <v>122236492000</v>
      </c>
    </row>
    <row r="1913" spans="1:9" x14ac:dyDescent="0.25">
      <c r="A1913">
        <v>2022</v>
      </c>
      <c r="B1913" t="s">
        <v>55</v>
      </c>
      <c r="C1913" t="s">
        <v>330</v>
      </c>
      <c r="D1913" t="s">
        <v>617</v>
      </c>
      <c r="E1913" s="15">
        <v>737834000</v>
      </c>
      <c r="F1913" s="15">
        <v>70768524000</v>
      </c>
      <c r="G1913" s="15">
        <v>16710000</v>
      </c>
      <c r="H1913" s="15">
        <v>200000000</v>
      </c>
      <c r="I1913" s="15">
        <v>71723068000</v>
      </c>
    </row>
    <row r="1914" spans="1:9" x14ac:dyDescent="0.25">
      <c r="A1914">
        <v>2022</v>
      </c>
      <c r="B1914" t="s">
        <v>55</v>
      </c>
      <c r="C1914" t="s">
        <v>330</v>
      </c>
      <c r="D1914" t="s">
        <v>618</v>
      </c>
      <c r="E1914" s="15">
        <v>0</v>
      </c>
      <c r="F1914" s="15">
        <v>4293670000</v>
      </c>
      <c r="G1914" s="15">
        <v>0</v>
      </c>
      <c r="H1914" s="15">
        <v>0</v>
      </c>
      <c r="I1914" s="15">
        <v>4293670000</v>
      </c>
    </row>
    <row r="1915" spans="1:9" x14ac:dyDescent="0.25">
      <c r="A1915">
        <v>2022</v>
      </c>
      <c r="B1915" t="s">
        <v>55</v>
      </c>
      <c r="C1915" t="s">
        <v>330</v>
      </c>
      <c r="D1915" t="s">
        <v>619</v>
      </c>
      <c r="E1915" s="15">
        <v>24787000</v>
      </c>
      <c r="F1915" s="15">
        <v>41115000</v>
      </c>
      <c r="G1915" s="15">
        <v>0</v>
      </c>
      <c r="H1915" s="15">
        <v>0</v>
      </c>
      <c r="I1915" s="15">
        <v>65902000</v>
      </c>
    </row>
    <row r="1916" spans="1:9" x14ac:dyDescent="0.25">
      <c r="A1916">
        <v>2022</v>
      </c>
      <c r="B1916" t="s">
        <v>55</v>
      </c>
      <c r="C1916" t="s">
        <v>330</v>
      </c>
      <c r="D1916" t="s">
        <v>620</v>
      </c>
      <c r="E1916" s="15">
        <v>990265000</v>
      </c>
      <c r="F1916" s="15">
        <v>167972000</v>
      </c>
      <c r="G1916" s="15">
        <v>0</v>
      </c>
      <c r="H1916" s="15">
        <v>0</v>
      </c>
      <c r="I1916" s="15">
        <v>1158237000</v>
      </c>
    </row>
    <row r="1917" spans="1:9" x14ac:dyDescent="0.25">
      <c r="A1917">
        <v>2022</v>
      </c>
      <c r="B1917" t="s">
        <v>55</v>
      </c>
      <c r="C1917" t="s">
        <v>331</v>
      </c>
      <c r="D1917" t="s">
        <v>403</v>
      </c>
      <c r="E1917" s="15">
        <v>15351000</v>
      </c>
      <c r="F1917" s="15">
        <v>14070000</v>
      </c>
      <c r="G1917" s="15">
        <v>0</v>
      </c>
      <c r="H1917" s="15">
        <v>0</v>
      </c>
      <c r="I1917" s="15">
        <v>29421000</v>
      </c>
    </row>
    <row r="1918" spans="1:9" x14ac:dyDescent="0.25">
      <c r="A1918">
        <v>2022</v>
      </c>
      <c r="B1918" t="s">
        <v>55</v>
      </c>
      <c r="C1918" t="s">
        <v>331</v>
      </c>
      <c r="D1918" t="s">
        <v>621</v>
      </c>
      <c r="E1918" s="15">
        <v>6209000</v>
      </c>
      <c r="F1918" s="15">
        <v>43469000</v>
      </c>
      <c r="G1918" s="15">
        <v>0</v>
      </c>
      <c r="H1918" s="15">
        <v>2395000</v>
      </c>
      <c r="I1918" s="15">
        <v>52073000</v>
      </c>
    </row>
    <row r="1919" spans="1:9" x14ac:dyDescent="0.25">
      <c r="A1919">
        <v>2022</v>
      </c>
      <c r="B1919" t="s">
        <v>55</v>
      </c>
      <c r="C1919" t="s">
        <v>332</v>
      </c>
      <c r="D1919" t="s">
        <v>403</v>
      </c>
      <c r="E1919" s="15">
        <v>6455000</v>
      </c>
      <c r="F1919" s="15">
        <v>9830000</v>
      </c>
      <c r="G1919" s="15">
        <v>0</v>
      </c>
      <c r="H1919" s="15">
        <v>0</v>
      </c>
      <c r="I1919" s="15">
        <v>16285000</v>
      </c>
    </row>
    <row r="1920" spans="1:9" x14ac:dyDescent="0.25">
      <c r="A1920">
        <v>2022</v>
      </c>
      <c r="B1920" t="s">
        <v>55</v>
      </c>
      <c r="C1920" t="s">
        <v>332</v>
      </c>
      <c r="D1920" t="s">
        <v>622</v>
      </c>
      <c r="E1920" s="15">
        <v>4656000</v>
      </c>
      <c r="F1920" s="15">
        <v>5516000</v>
      </c>
      <c r="G1920" s="15">
        <v>0</v>
      </c>
      <c r="H1920" s="15">
        <v>0</v>
      </c>
      <c r="I1920" s="15">
        <v>10172000</v>
      </c>
    </row>
    <row r="1921" spans="1:9" x14ac:dyDescent="0.25">
      <c r="A1921">
        <v>2022</v>
      </c>
      <c r="B1921" t="s">
        <v>55</v>
      </c>
      <c r="C1921" t="s">
        <v>332</v>
      </c>
      <c r="D1921" t="s">
        <v>623</v>
      </c>
      <c r="E1921" s="15">
        <v>8783000</v>
      </c>
      <c r="F1921" s="15">
        <v>20857000</v>
      </c>
      <c r="G1921" s="15">
        <v>0</v>
      </c>
      <c r="H1921" s="15">
        <v>0</v>
      </c>
      <c r="I1921" s="15">
        <v>29640000</v>
      </c>
    </row>
    <row r="1922" spans="1:9" x14ac:dyDescent="0.25">
      <c r="A1922">
        <v>2022</v>
      </c>
      <c r="B1922" t="s">
        <v>55</v>
      </c>
      <c r="C1922" t="s">
        <v>333</v>
      </c>
      <c r="D1922" t="s">
        <v>403</v>
      </c>
      <c r="E1922" s="15">
        <v>21512000</v>
      </c>
      <c r="F1922" s="15">
        <v>5535000</v>
      </c>
      <c r="G1922" s="15">
        <v>0</v>
      </c>
      <c r="H1922" s="15">
        <v>0</v>
      </c>
      <c r="I1922" s="15">
        <v>27047000</v>
      </c>
    </row>
    <row r="1923" spans="1:9" x14ac:dyDescent="0.25">
      <c r="A1923">
        <v>2022</v>
      </c>
      <c r="B1923" t="s">
        <v>55</v>
      </c>
      <c r="C1923" t="s">
        <v>333</v>
      </c>
      <c r="D1923" t="s">
        <v>624</v>
      </c>
      <c r="E1923" s="15">
        <v>24495000</v>
      </c>
      <c r="F1923" s="15">
        <v>134191000</v>
      </c>
      <c r="G1923" s="15">
        <v>0</v>
      </c>
      <c r="H1923" s="15">
        <v>1093000</v>
      </c>
      <c r="I1923" s="15">
        <v>159779000</v>
      </c>
    </row>
    <row r="1924" spans="1:9" x14ac:dyDescent="0.25">
      <c r="A1924">
        <v>2022</v>
      </c>
      <c r="B1924" t="s">
        <v>55</v>
      </c>
      <c r="C1924" t="s">
        <v>334</v>
      </c>
      <c r="D1924" t="s">
        <v>403</v>
      </c>
      <c r="E1924" s="15">
        <v>24408000</v>
      </c>
      <c r="F1924" s="15">
        <v>31828000</v>
      </c>
      <c r="G1924" s="15">
        <v>0</v>
      </c>
      <c r="H1924" s="15">
        <v>1740000</v>
      </c>
      <c r="I1924" s="15">
        <v>57976000</v>
      </c>
    </row>
    <row r="1925" spans="1:9" x14ac:dyDescent="0.25">
      <c r="A1925">
        <v>2022</v>
      </c>
      <c r="B1925" t="s">
        <v>55</v>
      </c>
      <c r="C1925" t="s">
        <v>334</v>
      </c>
      <c r="D1925" t="s">
        <v>625</v>
      </c>
      <c r="E1925" s="15">
        <v>44122000</v>
      </c>
      <c r="F1925" s="15">
        <v>186739000</v>
      </c>
      <c r="G1925" s="15">
        <v>0</v>
      </c>
      <c r="H1925" s="15">
        <v>0</v>
      </c>
      <c r="I1925" s="15">
        <v>230861000</v>
      </c>
    </row>
    <row r="1926" spans="1:9" x14ac:dyDescent="0.25">
      <c r="A1926">
        <v>2022</v>
      </c>
      <c r="B1926" t="s">
        <v>55</v>
      </c>
      <c r="C1926" t="s">
        <v>335</v>
      </c>
      <c r="D1926" t="s">
        <v>403</v>
      </c>
      <c r="E1926" s="15">
        <v>217773000</v>
      </c>
      <c r="F1926" s="15">
        <v>89198000</v>
      </c>
      <c r="G1926" s="15">
        <v>0</v>
      </c>
      <c r="H1926" s="15">
        <v>93785000</v>
      </c>
      <c r="I1926" s="15">
        <v>400756000</v>
      </c>
    </row>
    <row r="1927" spans="1:9" x14ac:dyDescent="0.25">
      <c r="A1927">
        <v>2022</v>
      </c>
      <c r="B1927" t="s">
        <v>55</v>
      </c>
      <c r="C1927" t="s">
        <v>335</v>
      </c>
      <c r="D1927" t="s">
        <v>404</v>
      </c>
      <c r="E1927" s="15">
        <v>219347000</v>
      </c>
      <c r="F1927" s="15">
        <v>27300000</v>
      </c>
      <c r="G1927" s="15">
        <v>0</v>
      </c>
      <c r="H1927" s="15">
        <v>16240000</v>
      </c>
      <c r="I1927" s="15">
        <v>262887000</v>
      </c>
    </row>
    <row r="1928" spans="1:9" x14ac:dyDescent="0.25">
      <c r="A1928">
        <v>2022</v>
      </c>
      <c r="B1928" t="s">
        <v>55</v>
      </c>
      <c r="C1928" t="s">
        <v>335</v>
      </c>
      <c r="D1928" t="s">
        <v>626</v>
      </c>
      <c r="E1928" s="15">
        <v>102934000</v>
      </c>
      <c r="F1928" s="15">
        <v>82126000</v>
      </c>
      <c r="G1928" s="15">
        <v>0</v>
      </c>
      <c r="H1928" s="15">
        <v>0</v>
      </c>
      <c r="I1928" s="15">
        <v>185060000</v>
      </c>
    </row>
    <row r="1929" spans="1:9" x14ac:dyDescent="0.25">
      <c r="A1929">
        <v>2022</v>
      </c>
      <c r="B1929" t="s">
        <v>55</v>
      </c>
      <c r="C1929" t="s">
        <v>335</v>
      </c>
      <c r="D1929" t="s">
        <v>627</v>
      </c>
      <c r="E1929" s="15">
        <v>181130000</v>
      </c>
      <c r="F1929" s="15">
        <v>207003000</v>
      </c>
      <c r="G1929" s="15">
        <v>0</v>
      </c>
      <c r="H1929" s="15">
        <v>0</v>
      </c>
      <c r="I1929" s="15">
        <v>388133000</v>
      </c>
    </row>
    <row r="1930" spans="1:9" x14ac:dyDescent="0.25">
      <c r="A1930">
        <v>2022</v>
      </c>
      <c r="B1930" t="s">
        <v>55</v>
      </c>
      <c r="C1930" t="s">
        <v>335</v>
      </c>
      <c r="D1930" t="s">
        <v>628</v>
      </c>
      <c r="E1930" s="15">
        <v>108624000</v>
      </c>
      <c r="F1930" s="15">
        <v>86942000</v>
      </c>
      <c r="G1930" s="15">
        <v>0</v>
      </c>
      <c r="H1930" s="15">
        <v>0</v>
      </c>
      <c r="I1930" s="15">
        <v>195566000</v>
      </c>
    </row>
    <row r="1931" spans="1:9" x14ac:dyDescent="0.25">
      <c r="A1931">
        <v>2022</v>
      </c>
      <c r="B1931" t="s">
        <v>55</v>
      </c>
      <c r="C1931" t="s">
        <v>336</v>
      </c>
      <c r="D1931" t="s">
        <v>403</v>
      </c>
      <c r="E1931" s="15">
        <v>5598000</v>
      </c>
      <c r="F1931" s="15">
        <v>6839000</v>
      </c>
      <c r="G1931" s="15">
        <v>0</v>
      </c>
      <c r="H1931" s="15">
        <v>0</v>
      </c>
      <c r="I1931" s="15">
        <v>12437000</v>
      </c>
    </row>
    <row r="1932" spans="1:9" x14ac:dyDescent="0.25">
      <c r="A1932">
        <v>2022</v>
      </c>
      <c r="B1932" t="s">
        <v>55</v>
      </c>
      <c r="C1932" t="s">
        <v>336</v>
      </c>
      <c r="D1932" t="s">
        <v>629</v>
      </c>
      <c r="E1932" s="15">
        <v>22161000</v>
      </c>
      <c r="F1932" s="15">
        <v>18683000</v>
      </c>
      <c r="G1932" s="15">
        <v>0</v>
      </c>
      <c r="H1932" s="15">
        <v>19152000</v>
      </c>
      <c r="I1932" s="15">
        <v>59996000</v>
      </c>
    </row>
    <row r="1933" spans="1:9" x14ac:dyDescent="0.25">
      <c r="A1933">
        <v>2022</v>
      </c>
      <c r="B1933" t="s">
        <v>55</v>
      </c>
      <c r="C1933" t="s">
        <v>337</v>
      </c>
      <c r="D1933" t="s">
        <v>403</v>
      </c>
      <c r="E1933" s="15">
        <v>32772000</v>
      </c>
      <c r="F1933" s="15">
        <v>35103000</v>
      </c>
      <c r="G1933" s="15">
        <v>0</v>
      </c>
      <c r="H1933" s="15">
        <v>0</v>
      </c>
      <c r="I1933" s="15">
        <v>67875000</v>
      </c>
    </row>
    <row r="1934" spans="1:9" x14ac:dyDescent="0.25">
      <c r="A1934">
        <v>2022</v>
      </c>
      <c r="B1934" t="s">
        <v>55</v>
      </c>
      <c r="C1934" t="s">
        <v>337</v>
      </c>
      <c r="D1934" t="s">
        <v>630</v>
      </c>
      <c r="E1934" s="15">
        <v>59410000</v>
      </c>
      <c r="F1934" s="15">
        <v>57339000</v>
      </c>
      <c r="G1934" s="15">
        <v>0</v>
      </c>
      <c r="H1934" s="15">
        <v>6537000</v>
      </c>
      <c r="I1934" s="15">
        <v>123286000</v>
      </c>
    </row>
    <row r="1935" spans="1:9" x14ac:dyDescent="0.25">
      <c r="A1935">
        <v>2021</v>
      </c>
      <c r="B1935" t="s">
        <v>55</v>
      </c>
      <c r="C1935" t="s">
        <v>330</v>
      </c>
      <c r="D1935" t="s">
        <v>403</v>
      </c>
      <c r="E1935" s="15">
        <v>259323000</v>
      </c>
      <c r="F1935" s="15">
        <v>646396000</v>
      </c>
      <c r="G1935" s="15">
        <v>0</v>
      </c>
      <c r="H1935" s="15">
        <v>500000000</v>
      </c>
      <c r="I1935" s="15">
        <v>1405719000</v>
      </c>
    </row>
    <row r="1936" spans="1:9" x14ac:dyDescent="0.25">
      <c r="A1936">
        <v>2021</v>
      </c>
      <c r="B1936" t="s">
        <v>55</v>
      </c>
      <c r="C1936" t="s">
        <v>330</v>
      </c>
      <c r="D1936" t="s">
        <v>404</v>
      </c>
      <c r="E1936" s="15">
        <v>203880000</v>
      </c>
      <c r="F1936" s="15">
        <v>941359000</v>
      </c>
      <c r="G1936" s="15">
        <v>0</v>
      </c>
      <c r="H1936" s="15">
        <v>0</v>
      </c>
      <c r="I1936" s="15">
        <v>1145239000</v>
      </c>
    </row>
    <row r="1937" spans="1:9" x14ac:dyDescent="0.25">
      <c r="A1937">
        <v>2021</v>
      </c>
      <c r="B1937" t="s">
        <v>55</v>
      </c>
      <c r="C1937" t="s">
        <v>330</v>
      </c>
      <c r="D1937" t="s">
        <v>616</v>
      </c>
      <c r="E1937" s="15">
        <v>5025642000</v>
      </c>
      <c r="F1937" s="15">
        <v>107970447000</v>
      </c>
      <c r="G1937" s="15">
        <v>289000000</v>
      </c>
      <c r="H1937" s="15">
        <v>0</v>
      </c>
      <c r="I1937" s="15">
        <v>113285089000</v>
      </c>
    </row>
    <row r="1938" spans="1:9" x14ac:dyDescent="0.25">
      <c r="A1938">
        <v>2021</v>
      </c>
      <c r="B1938" t="s">
        <v>55</v>
      </c>
      <c r="C1938" t="s">
        <v>330</v>
      </c>
      <c r="D1938" t="s">
        <v>617</v>
      </c>
      <c r="E1938" s="15">
        <v>698053000</v>
      </c>
      <c r="F1938" s="15">
        <v>52645432000</v>
      </c>
      <c r="G1938" s="15">
        <v>0</v>
      </c>
      <c r="H1938" s="15">
        <v>78652000</v>
      </c>
      <c r="I1938" s="15">
        <v>53422137000</v>
      </c>
    </row>
    <row r="1939" spans="1:9" x14ac:dyDescent="0.25">
      <c r="A1939">
        <v>2021</v>
      </c>
      <c r="B1939" t="s">
        <v>55</v>
      </c>
      <c r="C1939" t="s">
        <v>330</v>
      </c>
      <c r="D1939" t="s">
        <v>618</v>
      </c>
      <c r="E1939" s="15">
        <v>0</v>
      </c>
      <c r="F1939" s="15">
        <v>4315030000</v>
      </c>
      <c r="G1939" s="15">
        <v>0</v>
      </c>
      <c r="H1939" s="15">
        <v>0</v>
      </c>
      <c r="I1939" s="15">
        <v>4315030000</v>
      </c>
    </row>
    <row r="1940" spans="1:9" x14ac:dyDescent="0.25">
      <c r="A1940">
        <v>2021</v>
      </c>
      <c r="B1940" t="s">
        <v>55</v>
      </c>
      <c r="C1940" t="s">
        <v>330</v>
      </c>
      <c r="D1940" t="s">
        <v>619</v>
      </c>
      <c r="E1940" s="15">
        <v>22328000</v>
      </c>
      <c r="F1940" s="15">
        <v>41115000</v>
      </c>
      <c r="G1940" s="15">
        <v>0</v>
      </c>
      <c r="H1940" s="15">
        <v>0</v>
      </c>
      <c r="I1940" s="15">
        <v>63443000</v>
      </c>
    </row>
    <row r="1941" spans="1:9" x14ac:dyDescent="0.25">
      <c r="A1941">
        <v>2021</v>
      </c>
      <c r="B1941" t="s">
        <v>55</v>
      </c>
      <c r="C1941" t="s">
        <v>330</v>
      </c>
      <c r="D1941" t="s">
        <v>620</v>
      </c>
      <c r="E1941" s="15">
        <v>913555000</v>
      </c>
      <c r="F1941" s="15">
        <v>167972000</v>
      </c>
      <c r="G1941" s="15">
        <v>0</v>
      </c>
      <c r="H1941" s="15">
        <v>0</v>
      </c>
      <c r="I1941" s="15">
        <v>1081527000</v>
      </c>
    </row>
    <row r="1942" spans="1:9" x14ac:dyDescent="0.25">
      <c r="A1942">
        <v>2021</v>
      </c>
      <c r="B1942" t="s">
        <v>55</v>
      </c>
      <c r="C1942" t="s">
        <v>331</v>
      </c>
      <c r="D1942" t="s">
        <v>403</v>
      </c>
      <c r="E1942" s="15">
        <v>10299000</v>
      </c>
      <c r="F1942" s="15">
        <v>23292000</v>
      </c>
      <c r="G1942" s="15">
        <v>0</v>
      </c>
      <c r="H1942" s="15">
        <v>615000</v>
      </c>
      <c r="I1942" s="15">
        <v>34206000</v>
      </c>
    </row>
    <row r="1943" spans="1:9" x14ac:dyDescent="0.25">
      <c r="A1943">
        <v>2021</v>
      </c>
      <c r="B1943" t="s">
        <v>55</v>
      </c>
      <c r="C1943" t="s">
        <v>331</v>
      </c>
      <c r="D1943" t="s">
        <v>621</v>
      </c>
      <c r="E1943" s="15">
        <v>6960000</v>
      </c>
      <c r="F1943" s="15">
        <v>30432000</v>
      </c>
      <c r="G1943" s="15">
        <v>0</v>
      </c>
      <c r="H1943" s="15">
        <v>0</v>
      </c>
      <c r="I1943" s="15">
        <v>37392000</v>
      </c>
    </row>
    <row r="1944" spans="1:9" x14ac:dyDescent="0.25">
      <c r="A1944">
        <v>2021</v>
      </c>
      <c r="B1944" t="s">
        <v>55</v>
      </c>
      <c r="C1944" t="s">
        <v>332</v>
      </c>
      <c r="D1944" t="s">
        <v>403</v>
      </c>
      <c r="E1944" s="15">
        <v>5925000</v>
      </c>
      <c r="F1944" s="15">
        <v>8130000</v>
      </c>
      <c r="G1944" s="15">
        <v>0</v>
      </c>
      <c r="H1944" s="15">
        <v>0</v>
      </c>
      <c r="I1944" s="15">
        <v>14055000</v>
      </c>
    </row>
    <row r="1945" spans="1:9" x14ac:dyDescent="0.25">
      <c r="A1945">
        <v>2021</v>
      </c>
      <c r="B1945" t="s">
        <v>55</v>
      </c>
      <c r="C1945" t="s">
        <v>332</v>
      </c>
      <c r="D1945" t="s">
        <v>622</v>
      </c>
      <c r="E1945" s="15">
        <v>3871000</v>
      </c>
      <c r="F1945" s="15">
        <v>5516000</v>
      </c>
      <c r="G1945" s="15">
        <v>0</v>
      </c>
      <c r="H1945" s="15">
        <v>0</v>
      </c>
      <c r="I1945" s="15">
        <v>9387000</v>
      </c>
    </row>
    <row r="1946" spans="1:9" x14ac:dyDescent="0.25">
      <c r="A1946">
        <v>2021</v>
      </c>
      <c r="B1946" t="s">
        <v>55</v>
      </c>
      <c r="C1946" t="s">
        <v>332</v>
      </c>
      <c r="D1946" t="s">
        <v>623</v>
      </c>
      <c r="E1946" s="15">
        <v>8538000</v>
      </c>
      <c r="F1946" s="15">
        <v>20857000</v>
      </c>
      <c r="G1946" s="15">
        <v>0</v>
      </c>
      <c r="H1946" s="15">
        <v>14940000</v>
      </c>
      <c r="I1946" s="15">
        <v>44335000</v>
      </c>
    </row>
    <row r="1947" spans="1:9" x14ac:dyDescent="0.25">
      <c r="A1947">
        <v>2021</v>
      </c>
      <c r="B1947" t="s">
        <v>55</v>
      </c>
      <c r="C1947" t="s">
        <v>333</v>
      </c>
      <c r="D1947" t="s">
        <v>403</v>
      </c>
      <c r="E1947" s="15">
        <v>20469000</v>
      </c>
      <c r="F1947" s="15">
        <v>5084000</v>
      </c>
      <c r="G1947" s="15">
        <v>0</v>
      </c>
      <c r="H1947" s="15">
        <v>0</v>
      </c>
      <c r="I1947" s="15">
        <v>25553000</v>
      </c>
    </row>
    <row r="1948" spans="1:9" x14ac:dyDescent="0.25">
      <c r="A1948">
        <v>2021</v>
      </c>
      <c r="B1948" t="s">
        <v>55</v>
      </c>
      <c r="C1948" t="s">
        <v>333</v>
      </c>
      <c r="D1948" t="s">
        <v>624</v>
      </c>
      <c r="E1948" s="15">
        <v>24440000</v>
      </c>
      <c r="F1948" s="15">
        <v>72796000</v>
      </c>
      <c r="G1948" s="15">
        <v>0</v>
      </c>
      <c r="H1948" s="15">
        <v>2483000</v>
      </c>
      <c r="I1948" s="15">
        <v>99719000</v>
      </c>
    </row>
    <row r="1949" spans="1:9" x14ac:dyDescent="0.25">
      <c r="A1949">
        <v>2021</v>
      </c>
      <c r="B1949" t="s">
        <v>55</v>
      </c>
      <c r="C1949" t="s">
        <v>334</v>
      </c>
      <c r="D1949" t="s">
        <v>403</v>
      </c>
      <c r="E1949" s="15">
        <v>26769000</v>
      </c>
      <c r="F1949" s="15">
        <v>31773000</v>
      </c>
      <c r="G1949" s="15">
        <v>0</v>
      </c>
      <c r="H1949" s="15">
        <v>2930000</v>
      </c>
      <c r="I1949" s="15">
        <v>61472000</v>
      </c>
    </row>
    <row r="1950" spans="1:9" x14ac:dyDescent="0.25">
      <c r="A1950">
        <v>2021</v>
      </c>
      <c r="B1950" t="s">
        <v>55</v>
      </c>
      <c r="C1950" t="s">
        <v>334</v>
      </c>
      <c r="D1950" t="s">
        <v>625</v>
      </c>
      <c r="E1950" s="15">
        <v>43429000</v>
      </c>
      <c r="F1950" s="15">
        <v>146739000</v>
      </c>
      <c r="G1950" s="15">
        <v>0</v>
      </c>
      <c r="H1950" s="15">
        <v>0</v>
      </c>
      <c r="I1950" s="15">
        <v>190168000</v>
      </c>
    </row>
    <row r="1951" spans="1:9" x14ac:dyDescent="0.25">
      <c r="A1951">
        <v>2021</v>
      </c>
      <c r="B1951" t="s">
        <v>55</v>
      </c>
      <c r="C1951" t="s">
        <v>335</v>
      </c>
      <c r="D1951" t="s">
        <v>403</v>
      </c>
      <c r="E1951" s="15">
        <v>200726000</v>
      </c>
      <c r="F1951" s="15">
        <v>86730000</v>
      </c>
      <c r="G1951" s="15">
        <v>0</v>
      </c>
      <c r="H1951" s="15">
        <v>0</v>
      </c>
      <c r="I1951" s="15">
        <v>287456000</v>
      </c>
    </row>
    <row r="1952" spans="1:9" x14ac:dyDescent="0.25">
      <c r="A1952">
        <v>2021</v>
      </c>
      <c r="B1952" t="s">
        <v>55</v>
      </c>
      <c r="C1952" t="s">
        <v>335</v>
      </c>
      <c r="D1952" t="s">
        <v>404</v>
      </c>
      <c r="E1952" s="15">
        <v>217136000</v>
      </c>
      <c r="F1952" s="15">
        <v>18296000</v>
      </c>
      <c r="G1952" s="15">
        <v>0</v>
      </c>
      <c r="H1952" s="15">
        <v>25920000</v>
      </c>
      <c r="I1952" s="15">
        <v>261352000</v>
      </c>
    </row>
    <row r="1953" spans="1:9" x14ac:dyDescent="0.25">
      <c r="A1953">
        <v>2021</v>
      </c>
      <c r="B1953" t="s">
        <v>55</v>
      </c>
      <c r="C1953" t="s">
        <v>335</v>
      </c>
      <c r="D1953" t="s">
        <v>626</v>
      </c>
      <c r="E1953" s="15">
        <v>98584000</v>
      </c>
      <c r="F1953" s="15">
        <v>26706000</v>
      </c>
      <c r="G1953" s="15">
        <v>0</v>
      </c>
      <c r="H1953" s="15">
        <v>0</v>
      </c>
      <c r="I1953" s="15">
        <v>125290000</v>
      </c>
    </row>
    <row r="1954" spans="1:9" x14ac:dyDescent="0.25">
      <c r="A1954">
        <v>2021</v>
      </c>
      <c r="B1954" t="s">
        <v>55</v>
      </c>
      <c r="C1954" t="s">
        <v>335</v>
      </c>
      <c r="D1954" t="s">
        <v>627</v>
      </c>
      <c r="E1954" s="15">
        <v>146099000</v>
      </c>
      <c r="F1954" s="15">
        <v>173274000</v>
      </c>
      <c r="G1954" s="15">
        <v>0</v>
      </c>
      <c r="H1954" s="15">
        <v>0</v>
      </c>
      <c r="I1954" s="15">
        <v>319373000</v>
      </c>
    </row>
    <row r="1955" spans="1:9" x14ac:dyDescent="0.25">
      <c r="A1955">
        <v>2021</v>
      </c>
      <c r="B1955" t="s">
        <v>55</v>
      </c>
      <c r="C1955" t="s">
        <v>335</v>
      </c>
      <c r="D1955" t="s">
        <v>628</v>
      </c>
      <c r="E1955" s="15">
        <v>99484000</v>
      </c>
      <c r="F1955" s="15">
        <v>44342000</v>
      </c>
      <c r="G1955" s="15">
        <v>0</v>
      </c>
      <c r="H1955" s="15">
        <v>0</v>
      </c>
      <c r="I1955" s="15">
        <v>143826000</v>
      </c>
    </row>
    <row r="1956" spans="1:9" x14ac:dyDescent="0.25">
      <c r="A1956">
        <v>2021</v>
      </c>
      <c r="B1956" t="s">
        <v>55</v>
      </c>
      <c r="C1956" t="s">
        <v>336</v>
      </c>
      <c r="D1956" t="s">
        <v>403</v>
      </c>
      <c r="E1956" s="15">
        <v>5534000</v>
      </c>
      <c r="F1956" s="15">
        <v>6839000</v>
      </c>
      <c r="G1956" s="15">
        <v>0</v>
      </c>
      <c r="H1956" s="15">
        <v>0</v>
      </c>
      <c r="I1956" s="15">
        <v>12373000</v>
      </c>
    </row>
    <row r="1957" spans="1:9" x14ac:dyDescent="0.25">
      <c r="A1957">
        <v>2021</v>
      </c>
      <c r="B1957" t="s">
        <v>55</v>
      </c>
      <c r="C1957" t="s">
        <v>336</v>
      </c>
      <c r="D1957" t="s">
        <v>629</v>
      </c>
      <c r="E1957" s="15">
        <v>19172000</v>
      </c>
      <c r="F1957" s="15">
        <v>14083000</v>
      </c>
      <c r="G1957" s="15">
        <v>0</v>
      </c>
      <c r="H1957" s="15">
        <v>59002000</v>
      </c>
      <c r="I1957" s="15">
        <v>92257000</v>
      </c>
    </row>
    <row r="1958" spans="1:9" x14ac:dyDescent="0.25">
      <c r="A1958">
        <v>2021</v>
      </c>
      <c r="B1958" t="s">
        <v>55</v>
      </c>
      <c r="C1958" t="s">
        <v>337</v>
      </c>
      <c r="D1958" t="s">
        <v>403</v>
      </c>
      <c r="E1958" s="15">
        <v>33719000</v>
      </c>
      <c r="F1958" s="15">
        <v>31314000</v>
      </c>
      <c r="G1958" s="15">
        <v>0</v>
      </c>
      <c r="H1958" s="15">
        <v>0</v>
      </c>
      <c r="I1958" s="15">
        <v>65033000</v>
      </c>
    </row>
    <row r="1959" spans="1:9" x14ac:dyDescent="0.25">
      <c r="A1959">
        <v>2021</v>
      </c>
      <c r="B1959" t="s">
        <v>55</v>
      </c>
      <c r="C1959" t="s">
        <v>337</v>
      </c>
      <c r="D1959" t="s">
        <v>630</v>
      </c>
      <c r="E1959" s="15">
        <v>61071000</v>
      </c>
      <c r="F1959" s="15">
        <v>57339000</v>
      </c>
      <c r="G1959" s="15">
        <v>0</v>
      </c>
      <c r="H1959" s="15">
        <v>0</v>
      </c>
      <c r="I1959" s="15">
        <v>118410000</v>
      </c>
    </row>
    <row r="1960" spans="1:9" x14ac:dyDescent="0.25">
      <c r="A1960">
        <v>2020</v>
      </c>
      <c r="B1960" t="s">
        <v>55</v>
      </c>
      <c r="C1960" t="s">
        <v>330</v>
      </c>
      <c r="D1960" t="s">
        <v>403</v>
      </c>
      <c r="E1960" s="15">
        <v>225126000</v>
      </c>
      <c r="F1960" s="15">
        <v>607852000</v>
      </c>
      <c r="G1960" s="15">
        <v>0</v>
      </c>
      <c r="H1960" s="15">
        <v>15600000</v>
      </c>
      <c r="I1960" s="15">
        <v>848578000</v>
      </c>
    </row>
    <row r="1961" spans="1:9" x14ac:dyDescent="0.25">
      <c r="A1961">
        <v>2020</v>
      </c>
      <c r="B1961" t="s">
        <v>55</v>
      </c>
      <c r="C1961" t="s">
        <v>330</v>
      </c>
      <c r="D1961" t="s">
        <v>404</v>
      </c>
      <c r="E1961" s="15">
        <v>185183000</v>
      </c>
      <c r="F1961" s="15">
        <v>1088393000</v>
      </c>
      <c r="G1961" s="15">
        <v>0</v>
      </c>
      <c r="H1961" s="15">
        <v>103588000</v>
      </c>
      <c r="I1961" s="15">
        <v>1377164000</v>
      </c>
    </row>
    <row r="1962" spans="1:9" x14ac:dyDescent="0.25">
      <c r="A1962">
        <v>2020</v>
      </c>
      <c r="B1962" t="s">
        <v>55</v>
      </c>
      <c r="C1962" t="s">
        <v>330</v>
      </c>
      <c r="D1962" t="s">
        <v>616</v>
      </c>
      <c r="E1962" s="15">
        <v>4790301000</v>
      </c>
      <c r="F1962" s="15">
        <v>110537982000</v>
      </c>
      <c r="G1962" s="15">
        <v>509561000</v>
      </c>
      <c r="H1962" s="15">
        <v>0</v>
      </c>
      <c r="I1962" s="15">
        <v>115837844000</v>
      </c>
    </row>
    <row r="1963" spans="1:9" x14ac:dyDescent="0.25">
      <c r="A1963">
        <v>2020</v>
      </c>
      <c r="B1963" t="s">
        <v>55</v>
      </c>
      <c r="C1963" t="s">
        <v>330</v>
      </c>
      <c r="D1963" t="s">
        <v>617</v>
      </c>
      <c r="E1963" s="15">
        <v>524461000</v>
      </c>
      <c r="F1963" s="15">
        <v>38016626000</v>
      </c>
      <c r="G1963" s="15">
        <v>0</v>
      </c>
      <c r="H1963" s="15">
        <v>114459000</v>
      </c>
      <c r="I1963" s="15">
        <v>38655546000</v>
      </c>
    </row>
    <row r="1964" spans="1:9" x14ac:dyDescent="0.25">
      <c r="A1964">
        <v>2020</v>
      </c>
      <c r="B1964" t="s">
        <v>55</v>
      </c>
      <c r="C1964" t="s">
        <v>330</v>
      </c>
      <c r="D1964" t="s">
        <v>618</v>
      </c>
      <c r="E1964" s="15">
        <v>0</v>
      </c>
      <c r="F1964" s="15">
        <v>4160124000</v>
      </c>
      <c r="G1964" s="15">
        <v>0</v>
      </c>
      <c r="H1964" s="15">
        <v>0</v>
      </c>
      <c r="I1964" s="15">
        <v>4160124000</v>
      </c>
    </row>
    <row r="1965" spans="1:9" x14ac:dyDescent="0.25">
      <c r="A1965">
        <v>2020</v>
      </c>
      <c r="B1965" t="s">
        <v>55</v>
      </c>
      <c r="C1965" t="s">
        <v>330</v>
      </c>
      <c r="D1965" t="s">
        <v>619</v>
      </c>
      <c r="E1965" s="15">
        <v>20558000</v>
      </c>
      <c r="F1965" s="15">
        <v>40388000</v>
      </c>
      <c r="G1965" s="15">
        <v>0</v>
      </c>
      <c r="H1965" s="15">
        <v>0</v>
      </c>
      <c r="I1965" s="15">
        <v>60946000</v>
      </c>
    </row>
    <row r="1966" spans="1:9" x14ac:dyDescent="0.25">
      <c r="A1966">
        <v>2020</v>
      </c>
      <c r="B1966" t="s">
        <v>55</v>
      </c>
      <c r="C1966" t="s">
        <v>330</v>
      </c>
      <c r="D1966" t="s">
        <v>620</v>
      </c>
      <c r="E1966" s="15">
        <v>854324000</v>
      </c>
      <c r="F1966" s="15">
        <v>165002000</v>
      </c>
      <c r="G1966" s="15">
        <v>0</v>
      </c>
      <c r="H1966" s="15">
        <v>0</v>
      </c>
      <c r="I1966" s="15">
        <v>1019326000</v>
      </c>
    </row>
    <row r="1967" spans="1:9" x14ac:dyDescent="0.25">
      <c r="A1967">
        <v>2020</v>
      </c>
      <c r="B1967" t="s">
        <v>55</v>
      </c>
      <c r="C1967" t="s">
        <v>331</v>
      </c>
      <c r="D1967" t="s">
        <v>403</v>
      </c>
      <c r="E1967" s="15">
        <v>11375000</v>
      </c>
      <c r="F1967" s="15">
        <v>11506000</v>
      </c>
      <c r="G1967" s="15">
        <v>0</v>
      </c>
      <c r="H1967" s="15">
        <v>4399000</v>
      </c>
      <c r="I1967" s="15">
        <v>27280000</v>
      </c>
    </row>
    <row r="1968" spans="1:9" x14ac:dyDescent="0.25">
      <c r="A1968">
        <v>2020</v>
      </c>
      <c r="B1968" t="s">
        <v>55</v>
      </c>
      <c r="C1968" t="s">
        <v>331</v>
      </c>
      <c r="D1968" t="s">
        <v>621</v>
      </c>
      <c r="E1968" s="15">
        <v>6042000</v>
      </c>
      <c r="F1968" s="15">
        <v>76073000</v>
      </c>
      <c r="G1968" s="15">
        <v>0</v>
      </c>
      <c r="H1968" s="15">
        <v>8776000</v>
      </c>
      <c r="I1968" s="15">
        <v>90891000</v>
      </c>
    </row>
    <row r="1969" spans="1:9" x14ac:dyDescent="0.25">
      <c r="A1969">
        <v>2020</v>
      </c>
      <c r="B1969" t="s">
        <v>55</v>
      </c>
      <c r="C1969" t="s">
        <v>332</v>
      </c>
      <c r="D1969" t="s">
        <v>403</v>
      </c>
      <c r="E1969" s="15">
        <v>5476000</v>
      </c>
      <c r="F1969" s="15">
        <v>7703000</v>
      </c>
      <c r="G1969" s="15">
        <v>0</v>
      </c>
      <c r="H1969" s="15">
        <v>0</v>
      </c>
      <c r="I1969" s="15">
        <v>13179000</v>
      </c>
    </row>
    <row r="1970" spans="1:9" x14ac:dyDescent="0.25">
      <c r="A1970">
        <v>2020</v>
      </c>
      <c r="B1970" t="s">
        <v>55</v>
      </c>
      <c r="C1970" t="s">
        <v>332</v>
      </c>
      <c r="D1970" t="s">
        <v>622</v>
      </c>
      <c r="E1970" s="15">
        <v>4353000</v>
      </c>
      <c r="F1970" s="15">
        <v>5419000</v>
      </c>
      <c r="G1970" s="15">
        <v>0</v>
      </c>
      <c r="H1970" s="15">
        <v>6770000</v>
      </c>
      <c r="I1970" s="15">
        <v>16542000</v>
      </c>
    </row>
    <row r="1971" spans="1:9" x14ac:dyDescent="0.25">
      <c r="A1971">
        <v>2020</v>
      </c>
      <c r="B1971" t="s">
        <v>55</v>
      </c>
      <c r="C1971" t="s">
        <v>332</v>
      </c>
      <c r="D1971" t="s">
        <v>623</v>
      </c>
      <c r="E1971" s="15">
        <v>9173000</v>
      </c>
      <c r="F1971" s="15">
        <v>20488000</v>
      </c>
      <c r="G1971" s="15">
        <v>0</v>
      </c>
      <c r="H1971" s="15">
        <v>0</v>
      </c>
      <c r="I1971" s="15">
        <v>29661000</v>
      </c>
    </row>
    <row r="1972" spans="1:9" x14ac:dyDescent="0.25">
      <c r="A1972">
        <v>2020</v>
      </c>
      <c r="B1972" t="s">
        <v>55</v>
      </c>
      <c r="C1972" t="s">
        <v>333</v>
      </c>
      <c r="D1972" t="s">
        <v>403</v>
      </c>
      <c r="E1972" s="15">
        <v>18059000</v>
      </c>
      <c r="F1972" s="15">
        <v>5637000</v>
      </c>
      <c r="G1972" s="15">
        <v>0</v>
      </c>
      <c r="H1972" s="15">
        <v>0</v>
      </c>
      <c r="I1972" s="15">
        <v>23696000</v>
      </c>
    </row>
    <row r="1973" spans="1:9" x14ac:dyDescent="0.25">
      <c r="A1973">
        <v>2020</v>
      </c>
      <c r="B1973" t="s">
        <v>55</v>
      </c>
      <c r="C1973" t="s">
        <v>333</v>
      </c>
      <c r="D1973" t="s">
        <v>624</v>
      </c>
      <c r="E1973" s="15">
        <v>22057000</v>
      </c>
      <c r="F1973" s="15">
        <v>55507000</v>
      </c>
      <c r="G1973" s="15">
        <v>0</v>
      </c>
      <c r="H1973" s="15">
        <v>438000</v>
      </c>
      <c r="I1973" s="15">
        <v>78002000</v>
      </c>
    </row>
    <row r="1974" spans="1:9" x14ac:dyDescent="0.25">
      <c r="A1974">
        <v>2020</v>
      </c>
      <c r="B1974" t="s">
        <v>55</v>
      </c>
      <c r="C1974" t="s">
        <v>334</v>
      </c>
      <c r="D1974" t="s">
        <v>403</v>
      </c>
      <c r="E1974" s="15">
        <v>23357000</v>
      </c>
      <c r="F1974" s="15">
        <v>30671000</v>
      </c>
      <c r="G1974" s="15">
        <v>0</v>
      </c>
      <c r="H1974" s="15">
        <v>5091000</v>
      </c>
      <c r="I1974" s="15">
        <v>59119000</v>
      </c>
    </row>
    <row r="1975" spans="1:9" x14ac:dyDescent="0.25">
      <c r="A1975">
        <v>2020</v>
      </c>
      <c r="B1975" t="s">
        <v>55</v>
      </c>
      <c r="C1975" t="s">
        <v>334</v>
      </c>
      <c r="D1975" t="s">
        <v>625</v>
      </c>
      <c r="E1975" s="15">
        <v>38434000</v>
      </c>
      <c r="F1975" s="15">
        <v>134668000</v>
      </c>
      <c r="G1975" s="15">
        <v>0</v>
      </c>
      <c r="H1975" s="15">
        <v>0</v>
      </c>
      <c r="I1975" s="15">
        <v>173102000</v>
      </c>
    </row>
    <row r="1976" spans="1:9" x14ac:dyDescent="0.25">
      <c r="A1976">
        <v>2020</v>
      </c>
      <c r="B1976" t="s">
        <v>55</v>
      </c>
      <c r="C1976" t="s">
        <v>335</v>
      </c>
      <c r="D1976" t="s">
        <v>403</v>
      </c>
      <c r="E1976" s="15">
        <v>182171000</v>
      </c>
      <c r="F1976" s="15">
        <v>78048000</v>
      </c>
      <c r="G1976" s="15">
        <v>0</v>
      </c>
      <c r="H1976" s="15">
        <v>83785000</v>
      </c>
      <c r="I1976" s="15">
        <v>344004000</v>
      </c>
    </row>
    <row r="1977" spans="1:9" x14ac:dyDescent="0.25">
      <c r="A1977">
        <v>2020</v>
      </c>
      <c r="B1977" t="s">
        <v>55</v>
      </c>
      <c r="C1977" t="s">
        <v>335</v>
      </c>
      <c r="D1977" t="s">
        <v>404</v>
      </c>
      <c r="E1977" s="15">
        <v>212609000</v>
      </c>
      <c r="F1977" s="15">
        <v>15285000</v>
      </c>
      <c r="G1977" s="15">
        <v>0</v>
      </c>
      <c r="H1977" s="15">
        <v>4820000</v>
      </c>
      <c r="I1977" s="15">
        <v>232714000</v>
      </c>
    </row>
    <row r="1978" spans="1:9" x14ac:dyDescent="0.25">
      <c r="A1978">
        <v>2020</v>
      </c>
      <c r="B1978" t="s">
        <v>55</v>
      </c>
      <c r="C1978" t="s">
        <v>335</v>
      </c>
      <c r="D1978" t="s">
        <v>626</v>
      </c>
      <c r="E1978" s="15">
        <v>68082000</v>
      </c>
      <c r="F1978" s="15">
        <v>26428000</v>
      </c>
      <c r="G1978" s="15">
        <v>0</v>
      </c>
      <c r="H1978" s="15">
        <v>0</v>
      </c>
      <c r="I1978" s="15">
        <v>94510000</v>
      </c>
    </row>
    <row r="1979" spans="1:9" x14ac:dyDescent="0.25">
      <c r="A1979">
        <v>2020</v>
      </c>
      <c r="B1979" t="s">
        <v>55</v>
      </c>
      <c r="C1979" t="s">
        <v>335</v>
      </c>
      <c r="D1979" t="s">
        <v>627</v>
      </c>
      <c r="E1979" s="15">
        <v>145555000</v>
      </c>
      <c r="F1979" s="15">
        <v>164842000</v>
      </c>
      <c r="G1979" s="15">
        <v>0</v>
      </c>
      <c r="H1979" s="15">
        <v>0</v>
      </c>
      <c r="I1979" s="15">
        <v>310397000</v>
      </c>
    </row>
    <row r="1980" spans="1:9" x14ac:dyDescent="0.25">
      <c r="A1980">
        <v>2020</v>
      </c>
      <c r="B1980" t="s">
        <v>55</v>
      </c>
      <c r="C1980" t="s">
        <v>335</v>
      </c>
      <c r="D1980" t="s">
        <v>628</v>
      </c>
      <c r="E1980" s="15">
        <v>102042000</v>
      </c>
      <c r="F1980" s="15">
        <v>25884000</v>
      </c>
      <c r="G1980" s="15">
        <v>0</v>
      </c>
      <c r="H1980" s="15">
        <v>0</v>
      </c>
      <c r="I1980" s="15">
        <v>127926000</v>
      </c>
    </row>
    <row r="1981" spans="1:9" x14ac:dyDescent="0.25">
      <c r="A1981">
        <v>2020</v>
      </c>
      <c r="B1981" t="s">
        <v>55</v>
      </c>
      <c r="C1981" t="s">
        <v>336</v>
      </c>
      <c r="D1981" t="s">
        <v>403</v>
      </c>
      <c r="E1981" s="15">
        <v>6998000</v>
      </c>
      <c r="F1981" s="15">
        <v>7374000</v>
      </c>
      <c r="G1981" s="15">
        <v>0</v>
      </c>
      <c r="H1981" s="15">
        <v>2500000</v>
      </c>
      <c r="I1981" s="15">
        <v>16872000</v>
      </c>
    </row>
    <row r="1982" spans="1:9" x14ac:dyDescent="0.25">
      <c r="A1982">
        <v>2020</v>
      </c>
      <c r="B1982" t="s">
        <v>55</v>
      </c>
      <c r="C1982" t="s">
        <v>336</v>
      </c>
      <c r="D1982" t="s">
        <v>629</v>
      </c>
      <c r="E1982" s="15">
        <v>22215000</v>
      </c>
      <c r="F1982" s="15">
        <v>11657000</v>
      </c>
      <c r="G1982" s="15">
        <v>0</v>
      </c>
      <c r="H1982" s="15">
        <v>1693000</v>
      </c>
      <c r="I1982" s="15">
        <v>35565000</v>
      </c>
    </row>
    <row r="1983" spans="1:9" x14ac:dyDescent="0.25">
      <c r="A1983">
        <v>2020</v>
      </c>
      <c r="B1983" t="s">
        <v>55</v>
      </c>
      <c r="C1983" t="s">
        <v>337</v>
      </c>
      <c r="D1983" t="s">
        <v>403</v>
      </c>
      <c r="E1983" s="15">
        <v>33153000</v>
      </c>
      <c r="F1983" s="15">
        <v>26597000</v>
      </c>
      <c r="G1983" s="15">
        <v>0</v>
      </c>
      <c r="H1983" s="15">
        <v>4466000</v>
      </c>
      <c r="I1983" s="15">
        <v>64216000</v>
      </c>
    </row>
    <row r="1984" spans="1:9" x14ac:dyDescent="0.25">
      <c r="A1984">
        <v>2020</v>
      </c>
      <c r="B1984" t="s">
        <v>55</v>
      </c>
      <c r="C1984" t="s">
        <v>337</v>
      </c>
      <c r="D1984" t="s">
        <v>630</v>
      </c>
      <c r="E1984" s="15">
        <v>57008000</v>
      </c>
      <c r="F1984" s="15">
        <v>57164000</v>
      </c>
      <c r="G1984" s="15">
        <v>0</v>
      </c>
      <c r="H1984" s="15">
        <v>0</v>
      </c>
      <c r="I1984" s="15">
        <v>114172000</v>
      </c>
    </row>
    <row r="1985" spans="1:9" x14ac:dyDescent="0.25">
      <c r="A1985">
        <v>2019</v>
      </c>
      <c r="B1985" t="s">
        <v>55</v>
      </c>
      <c r="C1985" t="s">
        <v>330</v>
      </c>
      <c r="D1985" t="s">
        <v>403</v>
      </c>
      <c r="E1985" s="15">
        <v>214025000</v>
      </c>
      <c r="F1985" s="15">
        <v>511926000</v>
      </c>
      <c r="G1985" s="15">
        <v>0</v>
      </c>
      <c r="H1985" s="15">
        <v>0</v>
      </c>
      <c r="I1985" s="15">
        <v>725951000</v>
      </c>
    </row>
    <row r="1986" spans="1:9" x14ac:dyDescent="0.25">
      <c r="A1986">
        <v>2019</v>
      </c>
      <c r="B1986" t="s">
        <v>55</v>
      </c>
      <c r="C1986" t="s">
        <v>330</v>
      </c>
      <c r="D1986" t="s">
        <v>404</v>
      </c>
      <c r="E1986" s="15">
        <v>179747000</v>
      </c>
      <c r="F1986" s="15">
        <v>3613049000</v>
      </c>
      <c r="G1986" s="15">
        <v>0</v>
      </c>
      <c r="H1986" s="15">
        <v>37475000</v>
      </c>
      <c r="I1986" s="15">
        <v>3830271000</v>
      </c>
    </row>
    <row r="1987" spans="1:9" x14ac:dyDescent="0.25">
      <c r="A1987">
        <v>2019</v>
      </c>
      <c r="B1987" t="s">
        <v>55</v>
      </c>
      <c r="C1987" t="s">
        <v>330</v>
      </c>
      <c r="D1987" t="s">
        <v>616</v>
      </c>
      <c r="E1987" s="15">
        <v>4793338000</v>
      </c>
      <c r="F1987" s="15">
        <v>88994578000</v>
      </c>
      <c r="G1987" s="15">
        <v>509561000</v>
      </c>
      <c r="H1987" s="15">
        <v>0</v>
      </c>
      <c r="I1987" s="15">
        <v>94297477000</v>
      </c>
    </row>
    <row r="1988" spans="1:9" x14ac:dyDescent="0.25">
      <c r="A1988">
        <v>2019</v>
      </c>
      <c r="B1988" t="s">
        <v>55</v>
      </c>
      <c r="C1988" t="s">
        <v>330</v>
      </c>
      <c r="D1988" t="s">
        <v>617</v>
      </c>
      <c r="E1988" s="15">
        <v>483203000</v>
      </c>
      <c r="F1988" s="15">
        <v>34587343000</v>
      </c>
      <c r="G1988" s="15">
        <v>0</v>
      </c>
      <c r="H1988" s="15">
        <v>0</v>
      </c>
      <c r="I1988" s="15">
        <v>35070546000</v>
      </c>
    </row>
    <row r="1989" spans="1:9" x14ac:dyDescent="0.25">
      <c r="A1989">
        <v>2019</v>
      </c>
      <c r="B1989" t="s">
        <v>55</v>
      </c>
      <c r="C1989" t="s">
        <v>330</v>
      </c>
      <c r="D1989" t="s">
        <v>618</v>
      </c>
      <c r="E1989" s="15">
        <v>0</v>
      </c>
      <c r="F1989" s="15">
        <v>3495988000</v>
      </c>
      <c r="G1989" s="15">
        <v>0</v>
      </c>
      <c r="H1989" s="15">
        <v>0</v>
      </c>
      <c r="I1989" s="15">
        <v>3495988000</v>
      </c>
    </row>
    <row r="1990" spans="1:9" x14ac:dyDescent="0.25">
      <c r="A1990">
        <v>2019</v>
      </c>
      <c r="B1990" t="s">
        <v>55</v>
      </c>
      <c r="C1990" t="s">
        <v>330</v>
      </c>
      <c r="D1990" t="s">
        <v>619</v>
      </c>
      <c r="E1990" s="15">
        <v>20746000</v>
      </c>
      <c r="F1990" s="15">
        <v>40484000</v>
      </c>
      <c r="G1990" s="15">
        <v>0</v>
      </c>
      <c r="H1990" s="15">
        <v>0</v>
      </c>
      <c r="I1990" s="15">
        <v>61230000</v>
      </c>
    </row>
    <row r="1991" spans="1:9" x14ac:dyDescent="0.25">
      <c r="A1991">
        <v>2019</v>
      </c>
      <c r="B1991" t="s">
        <v>55</v>
      </c>
      <c r="C1991" t="s">
        <v>330</v>
      </c>
      <c r="D1991" t="s">
        <v>620</v>
      </c>
      <c r="E1991" s="15">
        <v>845771000</v>
      </c>
      <c r="F1991" s="15">
        <v>165391000</v>
      </c>
      <c r="G1991" s="15">
        <v>0</v>
      </c>
      <c r="H1991" s="15">
        <v>0</v>
      </c>
      <c r="I1991" s="15">
        <v>1011162000</v>
      </c>
    </row>
    <row r="1992" spans="1:9" x14ac:dyDescent="0.25">
      <c r="A1992">
        <v>2019</v>
      </c>
      <c r="B1992" t="s">
        <v>55</v>
      </c>
      <c r="C1992" t="s">
        <v>331</v>
      </c>
      <c r="D1992" t="s">
        <v>403</v>
      </c>
      <c r="E1992" s="15">
        <v>11642000</v>
      </c>
      <c r="F1992" s="15">
        <v>11928000</v>
      </c>
      <c r="G1992" s="15">
        <v>0</v>
      </c>
      <c r="H1992" s="15">
        <v>8600000</v>
      </c>
      <c r="I1992" s="15">
        <v>32170000</v>
      </c>
    </row>
    <row r="1993" spans="1:9" x14ac:dyDescent="0.25">
      <c r="A1993">
        <v>2019</v>
      </c>
      <c r="B1993" t="s">
        <v>55</v>
      </c>
      <c r="C1993" t="s">
        <v>331</v>
      </c>
      <c r="D1993" t="s">
        <v>621</v>
      </c>
      <c r="E1993" s="15">
        <v>6023000</v>
      </c>
      <c r="F1993" s="15">
        <v>30253000</v>
      </c>
      <c r="G1993" s="15">
        <v>0</v>
      </c>
      <c r="H1993" s="15">
        <v>0</v>
      </c>
      <c r="I1993" s="15">
        <v>36276000</v>
      </c>
    </row>
    <row r="1994" spans="1:9" x14ac:dyDescent="0.25">
      <c r="A1994">
        <v>2019</v>
      </c>
      <c r="B1994" t="s">
        <v>55</v>
      </c>
      <c r="C1994" t="s">
        <v>332</v>
      </c>
      <c r="D1994" t="s">
        <v>403</v>
      </c>
      <c r="E1994" s="15">
        <v>4759000</v>
      </c>
      <c r="F1994" s="15">
        <v>8578000</v>
      </c>
      <c r="G1994" s="15">
        <v>0</v>
      </c>
      <c r="H1994" s="15">
        <v>0</v>
      </c>
      <c r="I1994" s="15">
        <v>13337000</v>
      </c>
    </row>
    <row r="1995" spans="1:9" x14ac:dyDescent="0.25">
      <c r="A1995">
        <v>2019</v>
      </c>
      <c r="B1995" t="s">
        <v>55</v>
      </c>
      <c r="C1995" t="s">
        <v>332</v>
      </c>
      <c r="D1995" t="s">
        <v>622</v>
      </c>
      <c r="E1995" s="15">
        <v>4353000</v>
      </c>
      <c r="F1995" s="15">
        <v>4771000</v>
      </c>
      <c r="G1995" s="15">
        <v>0</v>
      </c>
      <c r="H1995" s="15">
        <v>0</v>
      </c>
      <c r="I1995" s="15">
        <v>9124000</v>
      </c>
    </row>
    <row r="1996" spans="1:9" x14ac:dyDescent="0.25">
      <c r="A1996">
        <v>2019</v>
      </c>
      <c r="B1996" t="s">
        <v>55</v>
      </c>
      <c r="C1996" t="s">
        <v>332</v>
      </c>
      <c r="D1996" t="s">
        <v>623</v>
      </c>
      <c r="E1996" s="15">
        <v>9173000</v>
      </c>
      <c r="F1996" s="15">
        <v>21641000</v>
      </c>
      <c r="G1996" s="15">
        <v>0</v>
      </c>
      <c r="H1996" s="15">
        <v>70000</v>
      </c>
      <c r="I1996" s="15">
        <v>30884000</v>
      </c>
    </row>
    <row r="1997" spans="1:9" x14ac:dyDescent="0.25">
      <c r="A1997">
        <v>2019</v>
      </c>
      <c r="B1997" t="s">
        <v>55</v>
      </c>
      <c r="C1997" t="s">
        <v>333</v>
      </c>
      <c r="D1997" t="s">
        <v>403</v>
      </c>
      <c r="E1997" s="15">
        <v>16292000</v>
      </c>
      <c r="F1997" s="15">
        <v>6455000</v>
      </c>
      <c r="G1997" s="15">
        <v>0</v>
      </c>
      <c r="H1997" s="15">
        <v>0</v>
      </c>
      <c r="I1997" s="15">
        <v>22747000</v>
      </c>
    </row>
    <row r="1998" spans="1:9" x14ac:dyDescent="0.25">
      <c r="A1998">
        <v>2019</v>
      </c>
      <c r="B1998" t="s">
        <v>55</v>
      </c>
      <c r="C1998" t="s">
        <v>333</v>
      </c>
      <c r="D1998" t="s">
        <v>624</v>
      </c>
      <c r="E1998" s="15">
        <v>20535000</v>
      </c>
      <c r="F1998" s="15">
        <v>244529000</v>
      </c>
      <c r="G1998" s="15">
        <v>0</v>
      </c>
      <c r="H1998" s="15">
        <v>802755000</v>
      </c>
      <c r="I1998" s="15">
        <v>1067819000</v>
      </c>
    </row>
    <row r="1999" spans="1:9" x14ac:dyDescent="0.25">
      <c r="A1999">
        <v>2019</v>
      </c>
      <c r="B1999" t="s">
        <v>55</v>
      </c>
      <c r="C1999" t="s">
        <v>334</v>
      </c>
      <c r="D1999" t="s">
        <v>403</v>
      </c>
      <c r="E1999" s="15">
        <v>25033000</v>
      </c>
      <c r="F1999" s="15">
        <v>36092000</v>
      </c>
      <c r="G1999" s="15">
        <v>0</v>
      </c>
      <c r="H1999" s="15">
        <v>4251000</v>
      </c>
      <c r="I1999" s="15">
        <v>65376000</v>
      </c>
    </row>
    <row r="2000" spans="1:9" x14ac:dyDescent="0.25">
      <c r="A2000">
        <v>2019</v>
      </c>
      <c r="B2000" t="s">
        <v>55</v>
      </c>
      <c r="C2000" t="s">
        <v>334</v>
      </c>
      <c r="D2000" t="s">
        <v>625</v>
      </c>
      <c r="E2000" s="15">
        <v>41172000</v>
      </c>
      <c r="F2000" s="15">
        <v>134836000</v>
      </c>
      <c r="G2000" s="15">
        <v>0</v>
      </c>
      <c r="H2000" s="15">
        <v>0</v>
      </c>
      <c r="I2000" s="15">
        <v>176008000</v>
      </c>
    </row>
    <row r="2001" spans="1:9" x14ac:dyDescent="0.25">
      <c r="A2001">
        <v>2019</v>
      </c>
      <c r="B2001" t="s">
        <v>55</v>
      </c>
      <c r="C2001" t="s">
        <v>335</v>
      </c>
      <c r="D2001" t="s">
        <v>403</v>
      </c>
      <c r="E2001" s="15">
        <v>183285000</v>
      </c>
      <c r="F2001" s="15">
        <v>78017000</v>
      </c>
      <c r="G2001" s="15">
        <v>0</v>
      </c>
      <c r="H2001" s="15">
        <v>9500000</v>
      </c>
      <c r="I2001" s="15">
        <v>270802000</v>
      </c>
    </row>
    <row r="2002" spans="1:9" x14ac:dyDescent="0.25">
      <c r="A2002">
        <v>2019</v>
      </c>
      <c r="B2002" t="s">
        <v>55</v>
      </c>
      <c r="C2002" t="s">
        <v>335</v>
      </c>
      <c r="D2002" t="s">
        <v>404</v>
      </c>
      <c r="E2002" s="15">
        <v>208068000</v>
      </c>
      <c r="F2002" s="15">
        <v>11410000</v>
      </c>
      <c r="G2002" s="15">
        <v>0</v>
      </c>
      <c r="H2002" s="15">
        <v>0</v>
      </c>
      <c r="I2002" s="15">
        <v>219478000</v>
      </c>
    </row>
    <row r="2003" spans="1:9" x14ac:dyDescent="0.25">
      <c r="A2003">
        <v>2019</v>
      </c>
      <c r="B2003" t="s">
        <v>55</v>
      </c>
      <c r="C2003" t="s">
        <v>335</v>
      </c>
      <c r="D2003" t="s">
        <v>626</v>
      </c>
      <c r="E2003" s="15">
        <v>65827000</v>
      </c>
      <c r="F2003" s="15">
        <v>17465000</v>
      </c>
      <c r="G2003" s="15">
        <v>0</v>
      </c>
      <c r="H2003" s="15">
        <v>0</v>
      </c>
      <c r="I2003" s="15">
        <v>83292000</v>
      </c>
    </row>
    <row r="2004" spans="1:9" x14ac:dyDescent="0.25">
      <c r="A2004">
        <v>2019</v>
      </c>
      <c r="B2004" t="s">
        <v>55</v>
      </c>
      <c r="C2004" t="s">
        <v>335</v>
      </c>
      <c r="D2004" t="s">
        <v>627</v>
      </c>
      <c r="E2004" s="15">
        <v>131513000</v>
      </c>
      <c r="F2004" s="15">
        <v>170720000</v>
      </c>
      <c r="G2004" s="15">
        <v>0</v>
      </c>
      <c r="H2004" s="15">
        <v>0</v>
      </c>
      <c r="I2004" s="15">
        <v>302233000</v>
      </c>
    </row>
    <row r="2005" spans="1:9" x14ac:dyDescent="0.25">
      <c r="A2005">
        <v>2019</v>
      </c>
      <c r="B2005" t="s">
        <v>55</v>
      </c>
      <c r="C2005" t="s">
        <v>335</v>
      </c>
      <c r="D2005" t="s">
        <v>628</v>
      </c>
      <c r="E2005" s="15">
        <v>97380000</v>
      </c>
      <c r="F2005" s="15">
        <v>11912000</v>
      </c>
      <c r="G2005" s="15">
        <v>0</v>
      </c>
      <c r="H2005" s="15">
        <v>0</v>
      </c>
      <c r="I2005" s="15">
        <v>109292000</v>
      </c>
    </row>
    <row r="2006" spans="1:9" x14ac:dyDescent="0.25">
      <c r="A2006">
        <v>2019</v>
      </c>
      <c r="B2006" t="s">
        <v>55</v>
      </c>
      <c r="C2006" t="s">
        <v>336</v>
      </c>
      <c r="D2006" t="s">
        <v>403</v>
      </c>
      <c r="E2006" s="15">
        <v>6626000</v>
      </c>
      <c r="F2006" s="15">
        <v>7559000</v>
      </c>
      <c r="G2006" s="15">
        <v>0</v>
      </c>
      <c r="H2006" s="15">
        <v>80000</v>
      </c>
      <c r="I2006" s="15">
        <v>14265000</v>
      </c>
    </row>
    <row r="2007" spans="1:9" x14ac:dyDescent="0.25">
      <c r="A2007">
        <v>2019</v>
      </c>
      <c r="B2007" t="s">
        <v>55</v>
      </c>
      <c r="C2007" t="s">
        <v>336</v>
      </c>
      <c r="D2007" t="s">
        <v>629</v>
      </c>
      <c r="E2007" s="15">
        <v>23109000</v>
      </c>
      <c r="F2007" s="15">
        <v>11613000</v>
      </c>
      <c r="G2007" s="15">
        <v>0</v>
      </c>
      <c r="H2007" s="15">
        <v>5501000</v>
      </c>
      <c r="I2007" s="15">
        <v>40223000</v>
      </c>
    </row>
    <row r="2008" spans="1:9" x14ac:dyDescent="0.25">
      <c r="A2008">
        <v>2019</v>
      </c>
      <c r="B2008" t="s">
        <v>55</v>
      </c>
      <c r="C2008" t="s">
        <v>337</v>
      </c>
      <c r="D2008" t="s">
        <v>403</v>
      </c>
      <c r="E2008" s="15">
        <v>30601000</v>
      </c>
      <c r="F2008" s="15">
        <v>28838000</v>
      </c>
      <c r="G2008" s="15">
        <v>0</v>
      </c>
      <c r="H2008" s="15">
        <v>4805000</v>
      </c>
      <c r="I2008" s="15">
        <v>64244000</v>
      </c>
    </row>
    <row r="2009" spans="1:9" x14ac:dyDescent="0.25">
      <c r="A2009">
        <v>2019</v>
      </c>
      <c r="B2009" t="s">
        <v>55</v>
      </c>
      <c r="C2009" t="s">
        <v>337</v>
      </c>
      <c r="D2009" t="s">
        <v>630</v>
      </c>
      <c r="E2009" s="15">
        <v>55207000</v>
      </c>
      <c r="F2009" s="15">
        <v>58644000</v>
      </c>
      <c r="G2009" s="15">
        <v>0</v>
      </c>
      <c r="H2009" s="15">
        <v>0</v>
      </c>
      <c r="I2009" s="15">
        <v>113851000</v>
      </c>
    </row>
    <row r="2010" spans="1:9" x14ac:dyDescent="0.25">
      <c r="A2010">
        <v>2018</v>
      </c>
      <c r="B2010" t="s">
        <v>55</v>
      </c>
      <c r="C2010" t="s">
        <v>330</v>
      </c>
      <c r="D2010" t="s">
        <v>403</v>
      </c>
      <c r="E2010" s="15">
        <v>172089000</v>
      </c>
      <c r="F2010" s="15">
        <v>528804000</v>
      </c>
      <c r="G2010" s="15">
        <v>0</v>
      </c>
      <c r="H2010" s="15">
        <v>0</v>
      </c>
      <c r="I2010" s="15">
        <v>700893000</v>
      </c>
    </row>
    <row r="2011" spans="1:9" x14ac:dyDescent="0.25">
      <c r="A2011">
        <v>2018</v>
      </c>
      <c r="B2011" t="s">
        <v>55</v>
      </c>
      <c r="C2011" t="s">
        <v>330</v>
      </c>
      <c r="D2011" t="s">
        <v>404</v>
      </c>
      <c r="E2011" s="15">
        <v>159811000</v>
      </c>
      <c r="F2011" s="15">
        <v>690970000</v>
      </c>
      <c r="G2011" s="15">
        <v>0</v>
      </c>
      <c r="H2011" s="15">
        <v>30852000</v>
      </c>
      <c r="I2011" s="15">
        <v>881633000</v>
      </c>
    </row>
    <row r="2012" spans="1:9" x14ac:dyDescent="0.25">
      <c r="A2012">
        <v>2018</v>
      </c>
      <c r="B2012" t="s">
        <v>55</v>
      </c>
      <c r="C2012" t="s">
        <v>330</v>
      </c>
      <c r="D2012" t="s">
        <v>616</v>
      </c>
      <c r="E2012" s="15">
        <v>4216867000</v>
      </c>
      <c r="F2012" s="15">
        <v>94894789000</v>
      </c>
      <c r="G2012" s="15">
        <v>781732000</v>
      </c>
      <c r="H2012" s="15">
        <v>0</v>
      </c>
      <c r="I2012" s="15">
        <v>99893388000</v>
      </c>
    </row>
    <row r="2013" spans="1:9" x14ac:dyDescent="0.25">
      <c r="A2013">
        <v>2018</v>
      </c>
      <c r="B2013" t="s">
        <v>55</v>
      </c>
      <c r="C2013" t="s">
        <v>330</v>
      </c>
      <c r="D2013" t="s">
        <v>617</v>
      </c>
      <c r="E2013" s="15">
        <v>452741000</v>
      </c>
      <c r="F2013" s="15">
        <v>31760030000</v>
      </c>
      <c r="G2013" s="15">
        <v>0</v>
      </c>
      <c r="H2013" s="15">
        <v>1810600000</v>
      </c>
      <c r="I2013" s="15">
        <v>34023371000</v>
      </c>
    </row>
    <row r="2014" spans="1:9" x14ac:dyDescent="0.25">
      <c r="A2014">
        <v>2018</v>
      </c>
      <c r="B2014" t="s">
        <v>55</v>
      </c>
      <c r="C2014" t="s">
        <v>330</v>
      </c>
      <c r="D2014" t="s">
        <v>618</v>
      </c>
      <c r="E2014" s="15">
        <v>1582000</v>
      </c>
      <c r="F2014" s="15">
        <v>4896284000</v>
      </c>
      <c r="G2014" s="15">
        <v>0</v>
      </c>
      <c r="H2014" s="15">
        <v>2000000</v>
      </c>
      <c r="I2014" s="15">
        <v>4899866000</v>
      </c>
    </row>
    <row r="2015" spans="1:9" x14ac:dyDescent="0.25">
      <c r="A2015">
        <v>2018</v>
      </c>
      <c r="B2015" t="s">
        <v>55</v>
      </c>
      <c r="C2015" t="s">
        <v>330</v>
      </c>
      <c r="D2015" t="s">
        <v>619</v>
      </c>
      <c r="E2015" s="15">
        <v>22113000</v>
      </c>
      <c r="F2015" s="15">
        <v>45805000</v>
      </c>
      <c r="G2015" s="15">
        <v>0</v>
      </c>
      <c r="H2015" s="15">
        <v>0</v>
      </c>
      <c r="I2015" s="15">
        <v>67918000</v>
      </c>
    </row>
    <row r="2016" spans="1:9" x14ac:dyDescent="0.25">
      <c r="A2016">
        <v>2018</v>
      </c>
      <c r="B2016" t="s">
        <v>55</v>
      </c>
      <c r="C2016" t="s">
        <v>330</v>
      </c>
      <c r="D2016" t="s">
        <v>620</v>
      </c>
      <c r="E2016" s="15">
        <v>767394000</v>
      </c>
      <c r="F2016" s="15">
        <v>162468000</v>
      </c>
      <c r="G2016" s="15">
        <v>0</v>
      </c>
      <c r="H2016" s="15">
        <v>0</v>
      </c>
      <c r="I2016" s="15">
        <v>929862000</v>
      </c>
    </row>
    <row r="2017" spans="1:9" x14ac:dyDescent="0.25">
      <c r="A2017">
        <v>2018</v>
      </c>
      <c r="B2017" t="s">
        <v>55</v>
      </c>
      <c r="C2017" t="s">
        <v>331</v>
      </c>
      <c r="D2017" t="s">
        <v>403</v>
      </c>
      <c r="E2017" s="15">
        <v>9475000</v>
      </c>
      <c r="F2017" s="15">
        <v>11085000</v>
      </c>
      <c r="G2017" s="15">
        <v>0</v>
      </c>
      <c r="H2017" s="15">
        <v>5345000</v>
      </c>
      <c r="I2017" s="15">
        <v>25905000</v>
      </c>
    </row>
    <row r="2018" spans="1:9" x14ac:dyDescent="0.25">
      <c r="A2018">
        <v>2018</v>
      </c>
      <c r="B2018" t="s">
        <v>55</v>
      </c>
      <c r="C2018" t="s">
        <v>331</v>
      </c>
      <c r="D2018" t="s">
        <v>621</v>
      </c>
      <c r="E2018" s="15">
        <v>9360000</v>
      </c>
      <c r="F2018" s="15">
        <v>59569000</v>
      </c>
      <c r="G2018" s="15">
        <v>0</v>
      </c>
      <c r="H2018" s="15">
        <v>50000</v>
      </c>
      <c r="I2018" s="15">
        <v>68979000</v>
      </c>
    </row>
    <row r="2019" spans="1:9" x14ac:dyDescent="0.25">
      <c r="A2019">
        <v>2018</v>
      </c>
      <c r="B2019" t="s">
        <v>55</v>
      </c>
      <c r="C2019" t="s">
        <v>332</v>
      </c>
      <c r="D2019" t="s">
        <v>403</v>
      </c>
      <c r="E2019" s="15">
        <v>5339000</v>
      </c>
      <c r="F2019" s="15">
        <v>6936000</v>
      </c>
      <c r="G2019" s="15">
        <v>0</v>
      </c>
      <c r="H2019" s="15">
        <v>0</v>
      </c>
      <c r="I2019" s="15">
        <v>12275000</v>
      </c>
    </row>
    <row r="2020" spans="1:9" x14ac:dyDescent="0.25">
      <c r="A2020">
        <v>2018</v>
      </c>
      <c r="B2020" t="s">
        <v>55</v>
      </c>
      <c r="C2020" t="s">
        <v>332</v>
      </c>
      <c r="D2020" t="s">
        <v>622</v>
      </c>
      <c r="E2020" s="15">
        <v>3822000</v>
      </c>
      <c r="F2020" s="15">
        <v>4882000</v>
      </c>
      <c r="G2020" s="15">
        <v>0</v>
      </c>
      <c r="H2020" s="15">
        <v>0</v>
      </c>
      <c r="I2020" s="15">
        <v>8704000</v>
      </c>
    </row>
    <row r="2021" spans="1:9" x14ac:dyDescent="0.25">
      <c r="A2021">
        <v>2018</v>
      </c>
      <c r="B2021" t="s">
        <v>55</v>
      </c>
      <c r="C2021" t="s">
        <v>332</v>
      </c>
      <c r="D2021" t="s">
        <v>623</v>
      </c>
      <c r="E2021" s="15">
        <v>8636000</v>
      </c>
      <c r="F2021" s="15">
        <v>19399000</v>
      </c>
      <c r="G2021" s="15">
        <v>0</v>
      </c>
      <c r="H2021" s="15">
        <v>5927000</v>
      </c>
      <c r="I2021" s="15">
        <v>33962000</v>
      </c>
    </row>
    <row r="2022" spans="1:9" x14ac:dyDescent="0.25">
      <c r="A2022">
        <v>2018</v>
      </c>
      <c r="B2022" t="s">
        <v>55</v>
      </c>
      <c r="C2022" t="s">
        <v>333</v>
      </c>
      <c r="D2022" t="s">
        <v>403</v>
      </c>
      <c r="E2022" s="15">
        <v>17162000</v>
      </c>
      <c r="F2022" s="15">
        <v>6161000</v>
      </c>
      <c r="G2022" s="15">
        <v>0</v>
      </c>
      <c r="H2022" s="15">
        <v>0</v>
      </c>
      <c r="I2022" s="15">
        <v>23323000</v>
      </c>
    </row>
    <row r="2023" spans="1:9" x14ac:dyDescent="0.25">
      <c r="A2023">
        <v>2018</v>
      </c>
      <c r="B2023" t="s">
        <v>55</v>
      </c>
      <c r="C2023" t="s">
        <v>333</v>
      </c>
      <c r="D2023" t="s">
        <v>624</v>
      </c>
      <c r="E2023" s="15">
        <v>18011000</v>
      </c>
      <c r="F2023" s="15">
        <v>50004000</v>
      </c>
      <c r="G2023" s="15">
        <v>0</v>
      </c>
      <c r="H2023" s="15">
        <v>121845000</v>
      </c>
      <c r="I2023" s="15">
        <v>189860000</v>
      </c>
    </row>
    <row r="2024" spans="1:9" x14ac:dyDescent="0.25">
      <c r="A2024">
        <v>2018</v>
      </c>
      <c r="B2024" t="s">
        <v>55</v>
      </c>
      <c r="C2024" t="s">
        <v>334</v>
      </c>
      <c r="D2024" t="s">
        <v>403</v>
      </c>
      <c r="E2024" s="15" t="s">
        <v>423</v>
      </c>
      <c r="F2024" s="15" t="s">
        <v>423</v>
      </c>
      <c r="G2024" s="15" t="s">
        <v>423</v>
      </c>
      <c r="H2024" s="15" t="s">
        <v>423</v>
      </c>
      <c r="I2024" s="15" t="s">
        <v>423</v>
      </c>
    </row>
    <row r="2025" spans="1:9" x14ac:dyDescent="0.25">
      <c r="A2025">
        <v>2018</v>
      </c>
      <c r="B2025" t="s">
        <v>55</v>
      </c>
      <c r="C2025" t="s">
        <v>334</v>
      </c>
      <c r="D2025" t="s">
        <v>625</v>
      </c>
      <c r="E2025" s="15" t="s">
        <v>423</v>
      </c>
      <c r="F2025" s="15" t="s">
        <v>423</v>
      </c>
      <c r="G2025" s="15" t="s">
        <v>423</v>
      </c>
      <c r="H2025" s="15" t="s">
        <v>423</v>
      </c>
      <c r="I2025" s="15" t="s">
        <v>423</v>
      </c>
    </row>
    <row r="2026" spans="1:9" x14ac:dyDescent="0.25">
      <c r="A2026">
        <v>2018</v>
      </c>
      <c r="B2026" t="s">
        <v>55</v>
      </c>
      <c r="C2026" t="s">
        <v>335</v>
      </c>
      <c r="D2026" t="s">
        <v>403</v>
      </c>
      <c r="E2026" s="15" t="s">
        <v>423</v>
      </c>
      <c r="F2026" s="15" t="s">
        <v>423</v>
      </c>
      <c r="G2026" s="15" t="s">
        <v>423</v>
      </c>
      <c r="H2026" s="15" t="s">
        <v>423</v>
      </c>
      <c r="I2026" s="15" t="s">
        <v>423</v>
      </c>
    </row>
    <row r="2027" spans="1:9" x14ac:dyDescent="0.25">
      <c r="A2027">
        <v>2018</v>
      </c>
      <c r="B2027" t="s">
        <v>55</v>
      </c>
      <c r="C2027" t="s">
        <v>335</v>
      </c>
      <c r="D2027" t="s">
        <v>404</v>
      </c>
      <c r="E2027" s="15" t="s">
        <v>423</v>
      </c>
      <c r="F2027" s="15" t="s">
        <v>423</v>
      </c>
      <c r="G2027" s="15" t="s">
        <v>423</v>
      </c>
      <c r="H2027" s="15" t="s">
        <v>423</v>
      </c>
      <c r="I2027" s="15" t="s">
        <v>423</v>
      </c>
    </row>
    <row r="2028" spans="1:9" x14ac:dyDescent="0.25">
      <c r="A2028">
        <v>2018</v>
      </c>
      <c r="B2028" t="s">
        <v>55</v>
      </c>
      <c r="C2028" t="s">
        <v>335</v>
      </c>
      <c r="D2028" t="s">
        <v>626</v>
      </c>
      <c r="E2028" s="15" t="s">
        <v>423</v>
      </c>
      <c r="F2028" s="15" t="s">
        <v>423</v>
      </c>
      <c r="G2028" s="15" t="s">
        <v>423</v>
      </c>
      <c r="H2028" s="15" t="s">
        <v>423</v>
      </c>
      <c r="I2028" s="15" t="s">
        <v>423</v>
      </c>
    </row>
    <row r="2029" spans="1:9" x14ac:dyDescent="0.25">
      <c r="A2029">
        <v>2018</v>
      </c>
      <c r="B2029" t="s">
        <v>55</v>
      </c>
      <c r="C2029" t="s">
        <v>335</v>
      </c>
      <c r="D2029" t="s">
        <v>627</v>
      </c>
      <c r="E2029" s="15" t="s">
        <v>423</v>
      </c>
      <c r="F2029" s="15" t="s">
        <v>423</v>
      </c>
      <c r="G2029" s="15" t="s">
        <v>423</v>
      </c>
      <c r="H2029" s="15" t="s">
        <v>423</v>
      </c>
      <c r="I2029" s="15" t="s">
        <v>423</v>
      </c>
    </row>
    <row r="2030" spans="1:9" x14ac:dyDescent="0.25">
      <c r="A2030">
        <v>2018</v>
      </c>
      <c r="B2030" t="s">
        <v>55</v>
      </c>
      <c r="C2030" t="s">
        <v>335</v>
      </c>
      <c r="D2030" t="s">
        <v>628</v>
      </c>
      <c r="E2030" s="15" t="s">
        <v>423</v>
      </c>
      <c r="F2030" s="15" t="s">
        <v>423</v>
      </c>
      <c r="G2030" s="15" t="s">
        <v>423</v>
      </c>
      <c r="H2030" s="15" t="s">
        <v>423</v>
      </c>
      <c r="I2030" s="15" t="s">
        <v>423</v>
      </c>
    </row>
    <row r="2031" spans="1:9" x14ac:dyDescent="0.25">
      <c r="A2031">
        <v>2018</v>
      </c>
      <c r="B2031" t="s">
        <v>55</v>
      </c>
      <c r="C2031" t="s">
        <v>336</v>
      </c>
      <c r="D2031" t="s">
        <v>403</v>
      </c>
      <c r="E2031" s="15">
        <v>7704000</v>
      </c>
      <c r="F2031" s="15">
        <v>7817000</v>
      </c>
      <c r="G2031" s="15">
        <v>0</v>
      </c>
      <c r="H2031" s="15">
        <v>2059000</v>
      </c>
      <c r="I2031" s="15">
        <v>17580000</v>
      </c>
    </row>
    <row r="2032" spans="1:9" x14ac:dyDescent="0.25">
      <c r="A2032">
        <v>2018</v>
      </c>
      <c r="B2032" t="s">
        <v>55</v>
      </c>
      <c r="C2032" t="s">
        <v>336</v>
      </c>
      <c r="D2032" t="s">
        <v>629</v>
      </c>
      <c r="E2032" s="15">
        <v>21193000</v>
      </c>
      <c r="F2032" s="15">
        <v>10360000</v>
      </c>
      <c r="G2032" s="15">
        <v>0</v>
      </c>
      <c r="H2032" s="15">
        <v>5364000</v>
      </c>
      <c r="I2032" s="15">
        <v>36917000</v>
      </c>
    </row>
    <row r="2033" spans="1:9" x14ac:dyDescent="0.25">
      <c r="A2033">
        <v>2018</v>
      </c>
      <c r="B2033" t="s">
        <v>55</v>
      </c>
      <c r="C2033" t="s">
        <v>337</v>
      </c>
      <c r="D2033" t="s">
        <v>403</v>
      </c>
      <c r="E2033" s="15" t="s">
        <v>423</v>
      </c>
      <c r="F2033" s="15" t="s">
        <v>423</v>
      </c>
      <c r="G2033" s="15" t="s">
        <v>423</v>
      </c>
      <c r="H2033" s="15" t="s">
        <v>423</v>
      </c>
      <c r="I2033" s="15" t="s">
        <v>423</v>
      </c>
    </row>
    <row r="2034" spans="1:9" x14ac:dyDescent="0.25">
      <c r="A2034">
        <v>2018</v>
      </c>
      <c r="B2034" t="s">
        <v>55</v>
      </c>
      <c r="C2034" t="s">
        <v>337</v>
      </c>
      <c r="D2034" t="s">
        <v>630</v>
      </c>
      <c r="E2034" s="15" t="s">
        <v>423</v>
      </c>
      <c r="F2034" s="15" t="s">
        <v>423</v>
      </c>
      <c r="G2034" s="15" t="s">
        <v>423</v>
      </c>
      <c r="H2034" s="15" t="s">
        <v>423</v>
      </c>
      <c r="I2034" s="15" t="s">
        <v>423</v>
      </c>
    </row>
    <row r="2035" spans="1:9" x14ac:dyDescent="0.25">
      <c r="A2035">
        <v>2022</v>
      </c>
      <c r="B2035" t="s">
        <v>56</v>
      </c>
      <c r="C2035" t="s">
        <v>338</v>
      </c>
      <c r="D2035" t="s">
        <v>403</v>
      </c>
      <c r="E2035" s="15">
        <v>398077000</v>
      </c>
      <c r="F2035" s="15">
        <v>459844000</v>
      </c>
      <c r="G2035" s="15">
        <v>1010000</v>
      </c>
      <c r="H2035" s="15">
        <v>28100000</v>
      </c>
      <c r="I2035" s="15">
        <v>887031000</v>
      </c>
    </row>
    <row r="2036" spans="1:9" x14ac:dyDescent="0.25">
      <c r="A2036">
        <v>2022</v>
      </c>
      <c r="B2036" t="s">
        <v>56</v>
      </c>
      <c r="C2036" t="s">
        <v>338</v>
      </c>
      <c r="D2036" t="s">
        <v>404</v>
      </c>
      <c r="E2036" s="15">
        <v>29747000</v>
      </c>
      <c r="F2036" s="15">
        <v>40931000</v>
      </c>
      <c r="G2036" s="15">
        <v>0</v>
      </c>
      <c r="H2036" s="15">
        <v>0</v>
      </c>
      <c r="I2036" s="15">
        <v>70678000</v>
      </c>
    </row>
    <row r="2037" spans="1:9" x14ac:dyDescent="0.25">
      <c r="A2037">
        <v>2022</v>
      </c>
      <c r="B2037" t="s">
        <v>56</v>
      </c>
      <c r="C2037" t="s">
        <v>338</v>
      </c>
      <c r="D2037" t="s">
        <v>870</v>
      </c>
      <c r="E2037" s="15">
        <v>111797000</v>
      </c>
      <c r="F2037" s="15">
        <v>153632000</v>
      </c>
      <c r="G2037" s="15">
        <v>50000</v>
      </c>
      <c r="H2037" s="15">
        <v>10469000</v>
      </c>
      <c r="I2037" s="15">
        <v>275948000</v>
      </c>
    </row>
    <row r="2038" spans="1:9" x14ac:dyDescent="0.25">
      <c r="A2038">
        <v>2022</v>
      </c>
      <c r="B2038" t="s">
        <v>56</v>
      </c>
      <c r="C2038" t="s">
        <v>338</v>
      </c>
      <c r="D2038" t="s">
        <v>871</v>
      </c>
      <c r="E2038" s="15">
        <v>9730000</v>
      </c>
      <c r="F2038" s="15">
        <v>148700000</v>
      </c>
      <c r="G2038" s="15">
        <v>0</v>
      </c>
      <c r="H2038" s="15">
        <v>2050000</v>
      </c>
      <c r="I2038" s="15">
        <v>160480000</v>
      </c>
    </row>
    <row r="2039" spans="1:9" x14ac:dyDescent="0.25">
      <c r="A2039">
        <v>2022</v>
      </c>
      <c r="B2039" t="s">
        <v>56</v>
      </c>
      <c r="C2039" t="s">
        <v>338</v>
      </c>
      <c r="D2039" t="s">
        <v>872</v>
      </c>
      <c r="E2039" s="15">
        <v>48853000</v>
      </c>
      <c r="F2039" s="15">
        <v>86427000</v>
      </c>
      <c r="G2039" s="15">
        <v>20000</v>
      </c>
      <c r="H2039" s="15">
        <v>250000</v>
      </c>
      <c r="I2039" s="15">
        <v>135550000</v>
      </c>
    </row>
    <row r="2040" spans="1:9" x14ac:dyDescent="0.25">
      <c r="A2040">
        <v>2022</v>
      </c>
      <c r="B2040" t="s">
        <v>56</v>
      </c>
      <c r="C2040" t="s">
        <v>338</v>
      </c>
      <c r="D2040" t="s">
        <v>873</v>
      </c>
      <c r="E2040" s="15">
        <v>17908000</v>
      </c>
      <c r="F2040" s="15">
        <v>922557000</v>
      </c>
      <c r="G2040" s="15">
        <v>2500000</v>
      </c>
      <c r="H2040" s="15">
        <v>10950000</v>
      </c>
      <c r="I2040" s="15">
        <v>953915000</v>
      </c>
    </row>
    <row r="2041" spans="1:9" x14ac:dyDescent="0.25">
      <c r="A2041">
        <v>2022</v>
      </c>
      <c r="B2041" t="s">
        <v>56</v>
      </c>
      <c r="C2041" t="s">
        <v>339</v>
      </c>
      <c r="D2041" t="s">
        <v>403</v>
      </c>
      <c r="E2041" s="15">
        <v>15267000</v>
      </c>
      <c r="F2041" s="15">
        <v>5429000</v>
      </c>
      <c r="G2041" s="15">
        <v>0</v>
      </c>
      <c r="H2041" s="15">
        <v>0</v>
      </c>
      <c r="I2041" s="15">
        <v>20696000</v>
      </c>
    </row>
    <row r="2042" spans="1:9" x14ac:dyDescent="0.25">
      <c r="A2042">
        <v>2022</v>
      </c>
      <c r="B2042" t="s">
        <v>56</v>
      </c>
      <c r="C2042" t="s">
        <v>339</v>
      </c>
      <c r="D2042" t="s">
        <v>404</v>
      </c>
      <c r="E2042" s="15">
        <v>4333000</v>
      </c>
      <c r="F2042" s="15">
        <v>1702000</v>
      </c>
      <c r="G2042" s="15">
        <v>0</v>
      </c>
      <c r="H2042" s="15">
        <v>0</v>
      </c>
      <c r="I2042" s="15">
        <v>6035000</v>
      </c>
    </row>
    <row r="2043" spans="1:9" x14ac:dyDescent="0.25">
      <c r="A2043">
        <v>2022</v>
      </c>
      <c r="B2043" t="s">
        <v>56</v>
      </c>
      <c r="C2043" t="s">
        <v>339</v>
      </c>
      <c r="D2043" t="s">
        <v>874</v>
      </c>
      <c r="E2043" s="15">
        <v>5484000</v>
      </c>
      <c r="F2043" s="15">
        <v>10448000</v>
      </c>
      <c r="G2043" s="15">
        <v>0</v>
      </c>
      <c r="H2043" s="15">
        <v>0</v>
      </c>
      <c r="I2043" s="15">
        <v>15932000</v>
      </c>
    </row>
    <row r="2044" spans="1:9" x14ac:dyDescent="0.25">
      <c r="A2044">
        <v>2022</v>
      </c>
      <c r="B2044" t="s">
        <v>56</v>
      </c>
      <c r="C2044" t="s">
        <v>339</v>
      </c>
      <c r="D2044" t="s">
        <v>875</v>
      </c>
      <c r="E2044" s="15">
        <v>4764000</v>
      </c>
      <c r="F2044" s="15">
        <v>178000</v>
      </c>
      <c r="G2044" s="15">
        <v>0</v>
      </c>
      <c r="H2044" s="15">
        <v>0</v>
      </c>
      <c r="I2044" s="15">
        <v>4942000</v>
      </c>
    </row>
    <row r="2045" spans="1:9" x14ac:dyDescent="0.25">
      <c r="A2045">
        <v>2022</v>
      </c>
      <c r="B2045" t="s">
        <v>56</v>
      </c>
      <c r="C2045" t="s">
        <v>339</v>
      </c>
      <c r="D2045" t="s">
        <v>876</v>
      </c>
      <c r="E2045" s="15">
        <v>2432000</v>
      </c>
      <c r="F2045" s="15">
        <v>1295000</v>
      </c>
      <c r="G2045" s="15">
        <v>0</v>
      </c>
      <c r="H2045" s="15">
        <v>0</v>
      </c>
      <c r="I2045" s="15">
        <v>3727000</v>
      </c>
    </row>
    <row r="2046" spans="1:9" x14ac:dyDescent="0.25">
      <c r="A2046">
        <v>2022</v>
      </c>
      <c r="B2046" t="s">
        <v>56</v>
      </c>
      <c r="C2046" t="s">
        <v>339</v>
      </c>
      <c r="D2046" t="s">
        <v>877</v>
      </c>
      <c r="E2046" s="15">
        <v>5711000</v>
      </c>
      <c r="F2046" s="15">
        <v>3207000</v>
      </c>
      <c r="G2046" s="15">
        <v>0</v>
      </c>
      <c r="H2046" s="15">
        <v>0</v>
      </c>
      <c r="I2046" s="15">
        <v>8918000</v>
      </c>
    </row>
    <row r="2047" spans="1:9" x14ac:dyDescent="0.25">
      <c r="A2047">
        <v>2022</v>
      </c>
      <c r="B2047" t="s">
        <v>56</v>
      </c>
      <c r="C2047" t="s">
        <v>340</v>
      </c>
      <c r="D2047" t="s">
        <v>403</v>
      </c>
      <c r="E2047" s="15">
        <v>28346000</v>
      </c>
      <c r="F2047" s="15">
        <v>12486000</v>
      </c>
      <c r="G2047" s="15">
        <v>0</v>
      </c>
      <c r="H2047" s="15">
        <v>0</v>
      </c>
      <c r="I2047" s="15">
        <v>40832000</v>
      </c>
    </row>
    <row r="2048" spans="1:9" x14ac:dyDescent="0.25">
      <c r="A2048">
        <v>2022</v>
      </c>
      <c r="B2048" t="s">
        <v>56</v>
      </c>
      <c r="C2048" t="s">
        <v>340</v>
      </c>
      <c r="D2048" t="s">
        <v>878</v>
      </c>
      <c r="E2048" s="15">
        <v>29431000</v>
      </c>
      <c r="F2048" s="15">
        <v>107071000</v>
      </c>
      <c r="G2048" s="15">
        <v>0</v>
      </c>
      <c r="H2048" s="15">
        <v>0</v>
      </c>
      <c r="I2048" s="15">
        <v>136502000</v>
      </c>
    </row>
    <row r="2049" spans="1:9" x14ac:dyDescent="0.25">
      <c r="A2049">
        <v>2022</v>
      </c>
      <c r="B2049" t="s">
        <v>56</v>
      </c>
      <c r="C2049" t="s">
        <v>340</v>
      </c>
      <c r="D2049" t="s">
        <v>879</v>
      </c>
      <c r="E2049" s="15">
        <v>7019000</v>
      </c>
      <c r="F2049" s="15">
        <v>13705000</v>
      </c>
      <c r="G2049" s="15">
        <v>0</v>
      </c>
      <c r="H2049" s="15">
        <v>0</v>
      </c>
      <c r="I2049" s="15">
        <v>20724000</v>
      </c>
    </row>
    <row r="2050" spans="1:9" x14ac:dyDescent="0.25">
      <c r="A2050">
        <v>2021</v>
      </c>
      <c r="B2050" t="s">
        <v>56</v>
      </c>
      <c r="C2050" t="s">
        <v>338</v>
      </c>
      <c r="D2050" t="s">
        <v>403</v>
      </c>
      <c r="E2050" s="15">
        <v>403270000</v>
      </c>
      <c r="F2050" s="15">
        <v>453944000</v>
      </c>
      <c r="G2050" s="15">
        <v>1010000</v>
      </c>
      <c r="H2050" s="15">
        <v>13036000</v>
      </c>
      <c r="I2050" s="15">
        <v>871260000</v>
      </c>
    </row>
    <row r="2051" spans="1:9" x14ac:dyDescent="0.25">
      <c r="A2051">
        <v>2021</v>
      </c>
      <c r="B2051" t="s">
        <v>56</v>
      </c>
      <c r="C2051" t="s">
        <v>338</v>
      </c>
      <c r="D2051" t="s">
        <v>404</v>
      </c>
      <c r="E2051" s="15">
        <v>24963000</v>
      </c>
      <c r="F2051" s="15">
        <v>40931000</v>
      </c>
      <c r="G2051" s="15">
        <v>0</v>
      </c>
      <c r="H2051" s="15">
        <v>0</v>
      </c>
      <c r="I2051" s="15">
        <v>65894000</v>
      </c>
    </row>
    <row r="2052" spans="1:9" x14ac:dyDescent="0.25">
      <c r="A2052">
        <v>2021</v>
      </c>
      <c r="B2052" t="s">
        <v>56</v>
      </c>
      <c r="C2052" t="s">
        <v>338</v>
      </c>
      <c r="D2052" t="s">
        <v>870</v>
      </c>
      <c r="E2052" s="15">
        <v>108888000</v>
      </c>
      <c r="F2052" s="15">
        <v>158445000</v>
      </c>
      <c r="G2052" s="15">
        <v>50000</v>
      </c>
      <c r="H2052" s="15">
        <v>0</v>
      </c>
      <c r="I2052" s="15">
        <v>267383000</v>
      </c>
    </row>
    <row r="2053" spans="1:9" x14ac:dyDescent="0.25">
      <c r="A2053">
        <v>2021</v>
      </c>
      <c r="B2053" t="s">
        <v>56</v>
      </c>
      <c r="C2053" t="s">
        <v>338</v>
      </c>
      <c r="D2053" t="s">
        <v>871</v>
      </c>
      <c r="E2053" s="15">
        <v>9044000</v>
      </c>
      <c r="F2053" s="15">
        <v>144480000</v>
      </c>
      <c r="G2053" s="15">
        <v>0</v>
      </c>
      <c r="H2053" s="15">
        <v>0</v>
      </c>
      <c r="I2053" s="15">
        <v>153524000</v>
      </c>
    </row>
    <row r="2054" spans="1:9" x14ac:dyDescent="0.25">
      <c r="A2054">
        <v>2021</v>
      </c>
      <c r="B2054" t="s">
        <v>56</v>
      </c>
      <c r="C2054" t="s">
        <v>338</v>
      </c>
      <c r="D2054" t="s">
        <v>872</v>
      </c>
      <c r="E2054" s="15">
        <v>48872000</v>
      </c>
      <c r="F2054" s="15">
        <v>80577000</v>
      </c>
      <c r="G2054" s="15">
        <v>20000</v>
      </c>
      <c r="H2054" s="15">
        <v>17040000</v>
      </c>
      <c r="I2054" s="15">
        <v>146509000</v>
      </c>
    </row>
    <row r="2055" spans="1:9" x14ac:dyDescent="0.25">
      <c r="A2055">
        <v>2021</v>
      </c>
      <c r="B2055" t="s">
        <v>56</v>
      </c>
      <c r="C2055" t="s">
        <v>338</v>
      </c>
      <c r="D2055" t="s">
        <v>873</v>
      </c>
      <c r="E2055" s="15">
        <v>15830000</v>
      </c>
      <c r="F2055" s="15">
        <v>1143998000</v>
      </c>
      <c r="G2055" s="15">
        <v>2500000</v>
      </c>
      <c r="H2055" s="15">
        <v>73535000</v>
      </c>
      <c r="I2055" s="15">
        <v>1235863000</v>
      </c>
    </row>
    <row r="2056" spans="1:9" x14ac:dyDescent="0.25">
      <c r="A2056">
        <v>2021</v>
      </c>
      <c r="B2056" t="s">
        <v>56</v>
      </c>
      <c r="C2056" t="s">
        <v>339</v>
      </c>
      <c r="D2056" t="s">
        <v>403</v>
      </c>
      <c r="E2056" s="15">
        <v>14984000</v>
      </c>
      <c r="F2056" s="15">
        <v>5429000</v>
      </c>
      <c r="G2056" s="15">
        <v>0</v>
      </c>
      <c r="H2056" s="15">
        <v>0</v>
      </c>
      <c r="I2056" s="15">
        <v>20413000</v>
      </c>
    </row>
    <row r="2057" spans="1:9" x14ac:dyDescent="0.25">
      <c r="A2057">
        <v>2021</v>
      </c>
      <c r="B2057" t="s">
        <v>56</v>
      </c>
      <c r="C2057" t="s">
        <v>339</v>
      </c>
      <c r="D2057" t="s">
        <v>404</v>
      </c>
      <c r="E2057" s="15">
        <v>4196000</v>
      </c>
      <c r="F2057" s="15">
        <v>1722000</v>
      </c>
      <c r="G2057" s="15">
        <v>0</v>
      </c>
      <c r="H2057" s="15">
        <v>27970000</v>
      </c>
      <c r="I2057" s="15">
        <v>33888000</v>
      </c>
    </row>
    <row r="2058" spans="1:9" x14ac:dyDescent="0.25">
      <c r="A2058">
        <v>2021</v>
      </c>
      <c r="B2058" t="s">
        <v>56</v>
      </c>
      <c r="C2058" t="s">
        <v>339</v>
      </c>
      <c r="D2058" t="s">
        <v>874</v>
      </c>
      <c r="E2058" s="15">
        <v>5278000</v>
      </c>
      <c r="F2058" s="15">
        <v>22448000</v>
      </c>
      <c r="G2058" s="15">
        <v>0</v>
      </c>
      <c r="H2058" s="15">
        <v>0</v>
      </c>
      <c r="I2058" s="15">
        <v>27726000</v>
      </c>
    </row>
    <row r="2059" spans="1:9" x14ac:dyDescent="0.25">
      <c r="A2059">
        <v>2021</v>
      </c>
      <c r="B2059" t="s">
        <v>56</v>
      </c>
      <c r="C2059" t="s">
        <v>339</v>
      </c>
      <c r="D2059" t="s">
        <v>875</v>
      </c>
      <c r="E2059" s="15">
        <v>4591000</v>
      </c>
      <c r="F2059" s="15">
        <v>178000</v>
      </c>
      <c r="G2059" s="15">
        <v>0</v>
      </c>
      <c r="H2059" s="15">
        <v>0</v>
      </c>
      <c r="I2059" s="15">
        <v>4769000</v>
      </c>
    </row>
    <row r="2060" spans="1:9" x14ac:dyDescent="0.25">
      <c r="A2060">
        <v>2021</v>
      </c>
      <c r="B2060" t="s">
        <v>56</v>
      </c>
      <c r="C2060" t="s">
        <v>339</v>
      </c>
      <c r="D2060" t="s">
        <v>876</v>
      </c>
      <c r="E2060" s="15">
        <v>3032000</v>
      </c>
      <c r="F2060" s="15">
        <v>1295000</v>
      </c>
      <c r="G2060" s="15">
        <v>0</v>
      </c>
      <c r="H2060" s="15">
        <v>0</v>
      </c>
      <c r="I2060" s="15">
        <v>4327000</v>
      </c>
    </row>
    <row r="2061" spans="1:9" x14ac:dyDescent="0.25">
      <c r="A2061">
        <v>2021</v>
      </c>
      <c r="B2061" t="s">
        <v>56</v>
      </c>
      <c r="C2061" t="s">
        <v>339</v>
      </c>
      <c r="D2061" t="s">
        <v>877</v>
      </c>
      <c r="E2061" s="15">
        <v>4631000</v>
      </c>
      <c r="F2061" s="15">
        <v>12207000</v>
      </c>
      <c r="G2061" s="15">
        <v>0</v>
      </c>
      <c r="H2061" s="15">
        <v>0</v>
      </c>
      <c r="I2061" s="15">
        <v>16838000</v>
      </c>
    </row>
    <row r="2062" spans="1:9" x14ac:dyDescent="0.25">
      <c r="A2062">
        <v>2021</v>
      </c>
      <c r="B2062" t="s">
        <v>56</v>
      </c>
      <c r="C2062" t="s">
        <v>340</v>
      </c>
      <c r="D2062" t="s">
        <v>403</v>
      </c>
      <c r="E2062" s="15">
        <v>28785000</v>
      </c>
      <c r="F2062" s="15">
        <v>13411000</v>
      </c>
      <c r="G2062" s="15">
        <v>0</v>
      </c>
      <c r="H2062" s="15">
        <v>22170000</v>
      </c>
      <c r="I2062" s="15">
        <v>64366000</v>
      </c>
    </row>
    <row r="2063" spans="1:9" x14ac:dyDescent="0.25">
      <c r="A2063">
        <v>2021</v>
      </c>
      <c r="B2063" t="s">
        <v>56</v>
      </c>
      <c r="C2063" t="s">
        <v>340</v>
      </c>
      <c r="D2063" t="s">
        <v>878</v>
      </c>
      <c r="E2063" s="15">
        <v>29251000</v>
      </c>
      <c r="F2063" s="15">
        <v>116509000</v>
      </c>
      <c r="G2063" s="15">
        <v>0</v>
      </c>
      <c r="H2063" s="15">
        <v>0</v>
      </c>
      <c r="I2063" s="15">
        <v>145760000</v>
      </c>
    </row>
    <row r="2064" spans="1:9" x14ac:dyDescent="0.25">
      <c r="A2064">
        <v>2021</v>
      </c>
      <c r="B2064" t="s">
        <v>56</v>
      </c>
      <c r="C2064" t="s">
        <v>340</v>
      </c>
      <c r="D2064" t="s">
        <v>879</v>
      </c>
      <c r="E2064" s="15">
        <v>7712000</v>
      </c>
      <c r="F2064" s="15">
        <v>13705000</v>
      </c>
      <c r="G2064" s="15">
        <v>0</v>
      </c>
      <c r="H2064" s="15">
        <v>0</v>
      </c>
      <c r="I2064" s="15">
        <v>21417000</v>
      </c>
    </row>
    <row r="2065" spans="1:9" x14ac:dyDescent="0.25">
      <c r="A2065">
        <v>2020</v>
      </c>
      <c r="B2065" t="s">
        <v>56</v>
      </c>
      <c r="C2065" t="s">
        <v>338</v>
      </c>
      <c r="D2065" t="s">
        <v>403</v>
      </c>
      <c r="E2065" s="15">
        <v>327434000</v>
      </c>
      <c r="F2065" s="15">
        <v>445886000</v>
      </c>
      <c r="G2065" s="15">
        <v>1010000</v>
      </c>
      <c r="H2065" s="15">
        <v>8440000</v>
      </c>
      <c r="I2065" s="15">
        <v>782770000</v>
      </c>
    </row>
    <row r="2066" spans="1:9" x14ac:dyDescent="0.25">
      <c r="A2066">
        <v>2020</v>
      </c>
      <c r="B2066" t="s">
        <v>56</v>
      </c>
      <c r="C2066" t="s">
        <v>338</v>
      </c>
      <c r="D2066" t="s">
        <v>404</v>
      </c>
      <c r="E2066" s="15">
        <v>24662000</v>
      </c>
      <c r="F2066" s="15">
        <v>40207000</v>
      </c>
      <c r="G2066" s="15">
        <v>0</v>
      </c>
      <c r="H2066" s="15">
        <v>0</v>
      </c>
      <c r="I2066" s="15">
        <v>64869000</v>
      </c>
    </row>
    <row r="2067" spans="1:9" x14ac:dyDescent="0.25">
      <c r="A2067">
        <v>2020</v>
      </c>
      <c r="B2067" t="s">
        <v>56</v>
      </c>
      <c r="C2067" t="s">
        <v>338</v>
      </c>
      <c r="D2067" t="s">
        <v>870</v>
      </c>
      <c r="E2067" s="15">
        <v>100295000</v>
      </c>
      <c r="F2067" s="15">
        <v>293834000</v>
      </c>
      <c r="G2067" s="15">
        <v>50000</v>
      </c>
      <c r="H2067" s="15">
        <v>87603000</v>
      </c>
      <c r="I2067" s="15">
        <v>481782000</v>
      </c>
    </row>
    <row r="2068" spans="1:9" x14ac:dyDescent="0.25">
      <c r="A2068">
        <v>2020</v>
      </c>
      <c r="B2068" t="s">
        <v>56</v>
      </c>
      <c r="C2068" t="s">
        <v>338</v>
      </c>
      <c r="D2068" t="s">
        <v>871</v>
      </c>
      <c r="E2068" s="15">
        <v>7444000</v>
      </c>
      <c r="F2068" s="15">
        <v>141925000</v>
      </c>
      <c r="G2068" s="15">
        <v>0</v>
      </c>
      <c r="H2068" s="15">
        <v>0</v>
      </c>
      <c r="I2068" s="15">
        <v>149369000</v>
      </c>
    </row>
    <row r="2069" spans="1:9" x14ac:dyDescent="0.25">
      <c r="A2069">
        <v>2020</v>
      </c>
      <c r="B2069" t="s">
        <v>56</v>
      </c>
      <c r="C2069" t="s">
        <v>338</v>
      </c>
      <c r="D2069" t="s">
        <v>872</v>
      </c>
      <c r="E2069" s="15">
        <v>43605000</v>
      </c>
      <c r="F2069" s="15">
        <v>80652000</v>
      </c>
      <c r="G2069" s="15">
        <v>20000</v>
      </c>
      <c r="H2069" s="15">
        <v>13500000</v>
      </c>
      <c r="I2069" s="15">
        <v>137777000</v>
      </c>
    </row>
    <row r="2070" spans="1:9" x14ac:dyDescent="0.25">
      <c r="A2070">
        <v>2020</v>
      </c>
      <c r="B2070" t="s">
        <v>56</v>
      </c>
      <c r="C2070" t="s">
        <v>338</v>
      </c>
      <c r="D2070" t="s">
        <v>873</v>
      </c>
      <c r="E2070" s="15">
        <v>13946000</v>
      </c>
      <c r="F2070" s="15">
        <v>1889764000</v>
      </c>
      <c r="G2070" s="15">
        <v>2500000</v>
      </c>
      <c r="H2070" s="15">
        <v>49200000</v>
      </c>
      <c r="I2070" s="15">
        <v>1955410000</v>
      </c>
    </row>
    <row r="2071" spans="1:9" x14ac:dyDescent="0.25">
      <c r="A2071">
        <v>2020</v>
      </c>
      <c r="B2071" t="s">
        <v>56</v>
      </c>
      <c r="C2071" t="s">
        <v>339</v>
      </c>
      <c r="D2071" t="s">
        <v>403</v>
      </c>
      <c r="E2071" s="15">
        <v>12990000</v>
      </c>
      <c r="F2071" s="15">
        <v>5333000</v>
      </c>
      <c r="G2071" s="15">
        <v>0</v>
      </c>
      <c r="H2071" s="15">
        <v>0</v>
      </c>
      <c r="I2071" s="15">
        <v>18323000</v>
      </c>
    </row>
    <row r="2072" spans="1:9" x14ac:dyDescent="0.25">
      <c r="A2072">
        <v>2020</v>
      </c>
      <c r="B2072" t="s">
        <v>56</v>
      </c>
      <c r="C2072" t="s">
        <v>339</v>
      </c>
      <c r="D2072" t="s">
        <v>404</v>
      </c>
      <c r="E2072" s="15">
        <v>3432000</v>
      </c>
      <c r="F2072" s="15">
        <v>1834000</v>
      </c>
      <c r="G2072" s="15">
        <v>0</v>
      </c>
      <c r="H2072" s="15">
        <v>23000000</v>
      </c>
      <c r="I2072" s="15">
        <v>28266000</v>
      </c>
    </row>
    <row r="2073" spans="1:9" x14ac:dyDescent="0.25">
      <c r="A2073">
        <v>2020</v>
      </c>
      <c r="B2073" t="s">
        <v>56</v>
      </c>
      <c r="C2073" t="s">
        <v>339</v>
      </c>
      <c r="D2073" t="s">
        <v>874</v>
      </c>
      <c r="E2073" s="15">
        <v>4943000</v>
      </c>
      <c r="F2073" s="15">
        <v>10263000</v>
      </c>
      <c r="G2073" s="15">
        <v>0</v>
      </c>
      <c r="H2073" s="15">
        <v>64000000</v>
      </c>
      <c r="I2073" s="15">
        <v>79206000</v>
      </c>
    </row>
    <row r="2074" spans="1:9" x14ac:dyDescent="0.25">
      <c r="A2074">
        <v>2020</v>
      </c>
      <c r="B2074" t="s">
        <v>56</v>
      </c>
      <c r="C2074" t="s">
        <v>339</v>
      </c>
      <c r="D2074" t="s">
        <v>875</v>
      </c>
      <c r="E2074" s="15">
        <v>4330000</v>
      </c>
      <c r="F2074" s="15">
        <v>175000</v>
      </c>
      <c r="G2074" s="15">
        <v>0</v>
      </c>
      <c r="H2074" s="15">
        <v>0</v>
      </c>
      <c r="I2074" s="15">
        <v>4505000</v>
      </c>
    </row>
    <row r="2075" spans="1:9" x14ac:dyDescent="0.25">
      <c r="A2075">
        <v>2020</v>
      </c>
      <c r="B2075" t="s">
        <v>56</v>
      </c>
      <c r="C2075" t="s">
        <v>339</v>
      </c>
      <c r="D2075" t="s">
        <v>876</v>
      </c>
      <c r="E2075" s="15">
        <v>2627000</v>
      </c>
      <c r="F2075" s="15">
        <v>38272000</v>
      </c>
      <c r="G2075" s="15">
        <v>0</v>
      </c>
      <c r="H2075" s="15">
        <v>5800000</v>
      </c>
      <c r="I2075" s="15">
        <v>46699000</v>
      </c>
    </row>
    <row r="2076" spans="1:9" x14ac:dyDescent="0.25">
      <c r="A2076">
        <v>2020</v>
      </c>
      <c r="B2076" t="s">
        <v>56</v>
      </c>
      <c r="C2076" t="s">
        <v>339</v>
      </c>
      <c r="D2076" t="s">
        <v>877</v>
      </c>
      <c r="E2076" s="15">
        <v>5417000</v>
      </c>
      <c r="F2076" s="15">
        <v>3150000</v>
      </c>
      <c r="G2076" s="15">
        <v>0</v>
      </c>
      <c r="H2076" s="15">
        <v>0</v>
      </c>
      <c r="I2076" s="15">
        <v>8567000</v>
      </c>
    </row>
    <row r="2077" spans="1:9" x14ac:dyDescent="0.25">
      <c r="A2077">
        <v>2020</v>
      </c>
      <c r="B2077" t="s">
        <v>56</v>
      </c>
      <c r="C2077" t="s">
        <v>340</v>
      </c>
      <c r="D2077" t="s">
        <v>403</v>
      </c>
      <c r="E2077" s="15">
        <v>26148000</v>
      </c>
      <c r="F2077" s="15">
        <v>10462000</v>
      </c>
      <c r="G2077" s="15">
        <v>0</v>
      </c>
      <c r="H2077" s="15">
        <v>21030000</v>
      </c>
      <c r="I2077" s="15">
        <v>57640000</v>
      </c>
    </row>
    <row r="2078" spans="1:9" x14ac:dyDescent="0.25">
      <c r="A2078">
        <v>2020</v>
      </c>
      <c r="B2078" t="s">
        <v>56</v>
      </c>
      <c r="C2078" t="s">
        <v>340</v>
      </c>
      <c r="D2078" t="s">
        <v>878</v>
      </c>
      <c r="E2078" s="15">
        <v>29227000</v>
      </c>
      <c r="F2078" s="15">
        <v>111045000</v>
      </c>
      <c r="G2078" s="15">
        <v>0</v>
      </c>
      <c r="H2078" s="15">
        <v>34603000</v>
      </c>
      <c r="I2078" s="15">
        <v>174875000</v>
      </c>
    </row>
    <row r="2079" spans="1:9" x14ac:dyDescent="0.25">
      <c r="A2079">
        <v>2020</v>
      </c>
      <c r="B2079" t="s">
        <v>56</v>
      </c>
      <c r="C2079" t="s">
        <v>340</v>
      </c>
      <c r="D2079" t="s">
        <v>879</v>
      </c>
      <c r="E2079" s="15">
        <v>7463000</v>
      </c>
      <c r="F2079" s="15">
        <v>13463000</v>
      </c>
      <c r="G2079" s="15">
        <v>0</v>
      </c>
      <c r="H2079" s="15">
        <v>0</v>
      </c>
      <c r="I2079" s="15">
        <v>20926000</v>
      </c>
    </row>
    <row r="2080" spans="1:9" x14ac:dyDescent="0.25">
      <c r="A2080">
        <v>2019</v>
      </c>
      <c r="B2080" t="s">
        <v>56</v>
      </c>
      <c r="C2080" t="s">
        <v>338</v>
      </c>
      <c r="D2080" t="s">
        <v>403</v>
      </c>
      <c r="E2080" s="15">
        <v>359376000</v>
      </c>
      <c r="F2080" s="15">
        <v>462837000</v>
      </c>
      <c r="G2080" s="15">
        <v>1010000</v>
      </c>
      <c r="H2080" s="15">
        <v>7400000</v>
      </c>
      <c r="I2080" s="15">
        <v>830623000</v>
      </c>
    </row>
    <row r="2081" spans="1:9" x14ac:dyDescent="0.25">
      <c r="A2081">
        <v>2019</v>
      </c>
      <c r="B2081" t="s">
        <v>56</v>
      </c>
      <c r="C2081" t="s">
        <v>338</v>
      </c>
      <c r="D2081" t="s">
        <v>404</v>
      </c>
      <c r="E2081" s="15">
        <v>20131000</v>
      </c>
      <c r="F2081" s="15">
        <v>41780000</v>
      </c>
      <c r="G2081" s="15">
        <v>0</v>
      </c>
      <c r="H2081" s="15">
        <v>0</v>
      </c>
      <c r="I2081" s="15">
        <v>61911000</v>
      </c>
    </row>
    <row r="2082" spans="1:9" x14ac:dyDescent="0.25">
      <c r="A2082">
        <v>2019</v>
      </c>
      <c r="B2082" t="s">
        <v>56</v>
      </c>
      <c r="C2082" t="s">
        <v>338</v>
      </c>
      <c r="D2082" t="s">
        <v>870</v>
      </c>
      <c r="E2082" s="15">
        <v>93018000</v>
      </c>
      <c r="F2082" s="15">
        <v>152888000</v>
      </c>
      <c r="G2082" s="15">
        <v>50000</v>
      </c>
      <c r="H2082" s="15">
        <v>6065000</v>
      </c>
      <c r="I2082" s="15">
        <v>252021000</v>
      </c>
    </row>
    <row r="2083" spans="1:9" x14ac:dyDescent="0.25">
      <c r="A2083">
        <v>2019</v>
      </c>
      <c r="B2083" t="s">
        <v>56</v>
      </c>
      <c r="C2083" t="s">
        <v>338</v>
      </c>
      <c r="D2083" t="s">
        <v>871</v>
      </c>
      <c r="E2083" s="15">
        <v>8000000</v>
      </c>
      <c r="F2083" s="15">
        <v>147473000</v>
      </c>
      <c r="G2083" s="15">
        <v>0</v>
      </c>
      <c r="H2083" s="15">
        <v>0</v>
      </c>
      <c r="I2083" s="15">
        <v>155473000</v>
      </c>
    </row>
    <row r="2084" spans="1:9" x14ac:dyDescent="0.25">
      <c r="A2084">
        <v>2019</v>
      </c>
      <c r="B2084" t="s">
        <v>56</v>
      </c>
      <c r="C2084" t="s">
        <v>338</v>
      </c>
      <c r="D2084" t="s">
        <v>872</v>
      </c>
      <c r="E2084" s="15">
        <v>43076000</v>
      </c>
      <c r="F2084" s="15">
        <v>82245000</v>
      </c>
      <c r="G2084" s="15">
        <v>20000</v>
      </c>
      <c r="H2084" s="15">
        <v>0</v>
      </c>
      <c r="I2084" s="15">
        <v>125341000</v>
      </c>
    </row>
    <row r="2085" spans="1:9" x14ac:dyDescent="0.25">
      <c r="A2085">
        <v>2019</v>
      </c>
      <c r="B2085" t="s">
        <v>56</v>
      </c>
      <c r="C2085" t="s">
        <v>338</v>
      </c>
      <c r="D2085" t="s">
        <v>873</v>
      </c>
      <c r="E2085" s="15">
        <v>17242000</v>
      </c>
      <c r="F2085" s="15">
        <v>1616994000</v>
      </c>
      <c r="G2085" s="15">
        <v>2500000</v>
      </c>
      <c r="H2085" s="15">
        <v>19000000</v>
      </c>
      <c r="I2085" s="15">
        <v>1655736000</v>
      </c>
    </row>
    <row r="2086" spans="1:9" x14ac:dyDescent="0.25">
      <c r="A2086">
        <v>2019</v>
      </c>
      <c r="B2086" t="s">
        <v>56</v>
      </c>
      <c r="C2086" t="s">
        <v>339</v>
      </c>
      <c r="D2086" t="s">
        <v>403</v>
      </c>
      <c r="E2086" s="15">
        <v>13719000</v>
      </c>
      <c r="F2086" s="15">
        <v>5303000</v>
      </c>
      <c r="G2086" s="15">
        <v>0</v>
      </c>
      <c r="H2086" s="15">
        <v>0</v>
      </c>
      <c r="I2086" s="15">
        <v>19022000</v>
      </c>
    </row>
    <row r="2087" spans="1:9" x14ac:dyDescent="0.25">
      <c r="A2087">
        <v>2019</v>
      </c>
      <c r="B2087" t="s">
        <v>56</v>
      </c>
      <c r="C2087" t="s">
        <v>339</v>
      </c>
      <c r="D2087" t="s">
        <v>404</v>
      </c>
      <c r="E2087" s="15">
        <v>3951000</v>
      </c>
      <c r="F2087" s="15">
        <v>2415000</v>
      </c>
      <c r="G2087" s="15">
        <v>0</v>
      </c>
      <c r="H2087" s="15">
        <v>6333000</v>
      </c>
      <c r="I2087" s="15">
        <v>12699000</v>
      </c>
    </row>
    <row r="2088" spans="1:9" x14ac:dyDescent="0.25">
      <c r="A2088">
        <v>2019</v>
      </c>
      <c r="B2088" t="s">
        <v>56</v>
      </c>
      <c r="C2088" t="s">
        <v>339</v>
      </c>
      <c r="D2088" t="s">
        <v>874</v>
      </c>
      <c r="E2088" s="15">
        <v>4622000</v>
      </c>
      <c r="F2088" s="15">
        <v>9805000</v>
      </c>
      <c r="G2088" s="15">
        <v>0</v>
      </c>
      <c r="H2088" s="15">
        <v>0</v>
      </c>
      <c r="I2088" s="15">
        <v>14427000</v>
      </c>
    </row>
    <row r="2089" spans="1:9" x14ac:dyDescent="0.25">
      <c r="A2089">
        <v>2019</v>
      </c>
      <c r="B2089" t="s">
        <v>56</v>
      </c>
      <c r="C2089" t="s">
        <v>339</v>
      </c>
      <c r="D2089" t="s">
        <v>875</v>
      </c>
      <c r="E2089" s="15">
        <v>4086000</v>
      </c>
      <c r="F2089" s="15">
        <v>174000</v>
      </c>
      <c r="G2089" s="15">
        <v>0</v>
      </c>
      <c r="H2089" s="15">
        <v>0</v>
      </c>
      <c r="I2089" s="15">
        <v>4260000</v>
      </c>
    </row>
    <row r="2090" spans="1:9" x14ac:dyDescent="0.25">
      <c r="A2090">
        <v>2019</v>
      </c>
      <c r="B2090" t="s">
        <v>56</v>
      </c>
      <c r="C2090" t="s">
        <v>339</v>
      </c>
      <c r="D2090" t="s">
        <v>876</v>
      </c>
      <c r="E2090" s="15">
        <v>2628000</v>
      </c>
      <c r="F2090" s="15">
        <v>2265000</v>
      </c>
      <c r="G2090" s="15">
        <v>0</v>
      </c>
      <c r="H2090" s="15">
        <v>0</v>
      </c>
      <c r="I2090" s="15">
        <v>4893000</v>
      </c>
    </row>
    <row r="2091" spans="1:9" x14ac:dyDescent="0.25">
      <c r="A2091">
        <v>2019</v>
      </c>
      <c r="B2091" t="s">
        <v>56</v>
      </c>
      <c r="C2091" t="s">
        <v>339</v>
      </c>
      <c r="D2091" t="s">
        <v>877</v>
      </c>
      <c r="E2091" s="15">
        <v>5416000</v>
      </c>
      <c r="F2091" s="15">
        <v>3132000</v>
      </c>
      <c r="G2091" s="15">
        <v>0</v>
      </c>
      <c r="H2091" s="15">
        <v>0</v>
      </c>
      <c r="I2091" s="15">
        <v>8548000</v>
      </c>
    </row>
    <row r="2092" spans="1:9" x14ac:dyDescent="0.25">
      <c r="A2092">
        <v>2019</v>
      </c>
      <c r="B2092" t="s">
        <v>56</v>
      </c>
      <c r="C2092" t="s">
        <v>340</v>
      </c>
      <c r="D2092" t="s">
        <v>403</v>
      </c>
      <c r="E2092" s="15">
        <v>23552000</v>
      </c>
      <c r="F2092" s="15">
        <v>10729000</v>
      </c>
      <c r="G2092" s="15">
        <v>0</v>
      </c>
      <c r="H2092" s="15">
        <v>3996000</v>
      </c>
      <c r="I2092" s="15">
        <v>38277000</v>
      </c>
    </row>
    <row r="2093" spans="1:9" x14ac:dyDescent="0.25">
      <c r="A2093">
        <v>2019</v>
      </c>
      <c r="B2093" t="s">
        <v>56</v>
      </c>
      <c r="C2093" t="s">
        <v>340</v>
      </c>
      <c r="D2093" t="s">
        <v>878</v>
      </c>
      <c r="E2093" s="15">
        <v>35599000</v>
      </c>
      <c r="F2093" s="15">
        <v>112367000</v>
      </c>
      <c r="G2093" s="15">
        <v>0</v>
      </c>
      <c r="H2093" s="15">
        <v>5681000</v>
      </c>
      <c r="I2093" s="15">
        <v>153647000</v>
      </c>
    </row>
    <row r="2094" spans="1:9" x14ac:dyDescent="0.25">
      <c r="A2094">
        <v>2019</v>
      </c>
      <c r="B2094" t="s">
        <v>56</v>
      </c>
      <c r="C2094" t="s">
        <v>340</v>
      </c>
      <c r="D2094" t="s">
        <v>879</v>
      </c>
      <c r="E2094" s="15">
        <v>4529000</v>
      </c>
      <c r="F2094" s="15">
        <v>13387000</v>
      </c>
      <c r="G2094" s="15">
        <v>0</v>
      </c>
      <c r="H2094" s="15">
        <v>26000000</v>
      </c>
      <c r="I2094" s="15">
        <v>43916000</v>
      </c>
    </row>
    <row r="2095" spans="1:9" x14ac:dyDescent="0.25">
      <c r="A2095">
        <v>2018</v>
      </c>
      <c r="B2095" t="s">
        <v>56</v>
      </c>
      <c r="C2095" t="s">
        <v>338</v>
      </c>
      <c r="D2095" t="s">
        <v>403</v>
      </c>
      <c r="E2095" s="15">
        <v>325170000</v>
      </c>
      <c r="F2095" s="15">
        <v>505004000</v>
      </c>
      <c r="G2095" s="15">
        <v>1010000</v>
      </c>
      <c r="H2095" s="15">
        <v>9350000</v>
      </c>
      <c r="I2095" s="15">
        <v>840534000</v>
      </c>
    </row>
    <row r="2096" spans="1:9" x14ac:dyDescent="0.25">
      <c r="A2096">
        <v>2018</v>
      </c>
      <c r="B2096" t="s">
        <v>56</v>
      </c>
      <c r="C2096" t="s">
        <v>338</v>
      </c>
      <c r="D2096" t="s">
        <v>404</v>
      </c>
      <c r="E2096" s="15">
        <v>17535000</v>
      </c>
      <c r="F2096" s="15">
        <v>54610000</v>
      </c>
      <c r="G2096" s="15">
        <v>0</v>
      </c>
      <c r="H2096" s="15">
        <v>0</v>
      </c>
      <c r="I2096" s="15">
        <v>72145000</v>
      </c>
    </row>
    <row r="2097" spans="1:9" x14ac:dyDescent="0.25">
      <c r="A2097">
        <v>2018</v>
      </c>
      <c r="B2097" t="s">
        <v>56</v>
      </c>
      <c r="C2097" t="s">
        <v>338</v>
      </c>
      <c r="D2097" t="s">
        <v>870</v>
      </c>
      <c r="E2097" s="15">
        <v>62571000</v>
      </c>
      <c r="F2097" s="15">
        <v>162256000</v>
      </c>
      <c r="G2097" s="15">
        <v>50000</v>
      </c>
      <c r="H2097" s="15">
        <v>31015000</v>
      </c>
      <c r="I2097" s="15">
        <v>255892000</v>
      </c>
    </row>
    <row r="2098" spans="1:9" x14ac:dyDescent="0.25">
      <c r="A2098">
        <v>2018</v>
      </c>
      <c r="B2098" t="s">
        <v>56</v>
      </c>
      <c r="C2098" t="s">
        <v>338</v>
      </c>
      <c r="D2098" t="s">
        <v>871</v>
      </c>
      <c r="E2098" s="15">
        <v>2719000</v>
      </c>
      <c r="F2098" s="15">
        <v>157465000</v>
      </c>
      <c r="G2098" s="15">
        <v>0</v>
      </c>
      <c r="H2098" s="15">
        <v>0</v>
      </c>
      <c r="I2098" s="15">
        <v>160184000</v>
      </c>
    </row>
    <row r="2099" spans="1:9" x14ac:dyDescent="0.25">
      <c r="A2099">
        <v>2018</v>
      </c>
      <c r="B2099" t="s">
        <v>56</v>
      </c>
      <c r="C2099" t="s">
        <v>338</v>
      </c>
      <c r="D2099" t="s">
        <v>872</v>
      </c>
      <c r="E2099" s="15">
        <v>36289000</v>
      </c>
      <c r="F2099" s="15">
        <v>87819000</v>
      </c>
      <c r="G2099" s="15">
        <v>20000</v>
      </c>
      <c r="H2099" s="15">
        <v>0</v>
      </c>
      <c r="I2099" s="15">
        <v>124128000</v>
      </c>
    </row>
    <row r="2100" spans="1:9" x14ac:dyDescent="0.25">
      <c r="A2100">
        <v>2018</v>
      </c>
      <c r="B2100" t="s">
        <v>56</v>
      </c>
      <c r="C2100" t="s">
        <v>338</v>
      </c>
      <c r="D2100" t="s">
        <v>873</v>
      </c>
      <c r="E2100" s="15">
        <v>17227000</v>
      </c>
      <c r="F2100" s="15">
        <v>1634753000</v>
      </c>
      <c r="G2100" s="15">
        <v>2500000</v>
      </c>
      <c r="H2100" s="15">
        <v>0</v>
      </c>
      <c r="I2100" s="15">
        <v>1654480000</v>
      </c>
    </row>
    <row r="2101" spans="1:9" x14ac:dyDescent="0.25">
      <c r="A2101">
        <v>2018</v>
      </c>
      <c r="B2101" t="s">
        <v>56</v>
      </c>
      <c r="C2101" t="s">
        <v>339</v>
      </c>
      <c r="D2101" t="s">
        <v>403</v>
      </c>
      <c r="E2101" s="15">
        <v>8079000</v>
      </c>
      <c r="F2101" s="15">
        <v>5174000</v>
      </c>
      <c r="G2101" s="15">
        <v>0</v>
      </c>
      <c r="H2101" s="15">
        <v>1900000</v>
      </c>
      <c r="I2101" s="15">
        <v>15153000</v>
      </c>
    </row>
    <row r="2102" spans="1:9" x14ac:dyDescent="0.25">
      <c r="A2102">
        <v>2018</v>
      </c>
      <c r="B2102" t="s">
        <v>56</v>
      </c>
      <c r="C2102" t="s">
        <v>339</v>
      </c>
      <c r="D2102" t="s">
        <v>404</v>
      </c>
      <c r="E2102" s="15">
        <v>3649000</v>
      </c>
      <c r="F2102" s="15">
        <v>1720000</v>
      </c>
      <c r="G2102" s="15">
        <v>0</v>
      </c>
      <c r="H2102" s="15">
        <v>49000</v>
      </c>
      <c r="I2102" s="15">
        <v>5418000</v>
      </c>
    </row>
    <row r="2103" spans="1:9" x14ac:dyDescent="0.25">
      <c r="A2103">
        <v>2018</v>
      </c>
      <c r="B2103" t="s">
        <v>56</v>
      </c>
      <c r="C2103" t="s">
        <v>339</v>
      </c>
      <c r="D2103" t="s">
        <v>874</v>
      </c>
      <c r="E2103" s="15">
        <v>2758000</v>
      </c>
      <c r="F2103" s="15">
        <v>26552000</v>
      </c>
      <c r="G2103" s="15">
        <v>0</v>
      </c>
      <c r="H2103" s="15">
        <v>1678000</v>
      </c>
      <c r="I2103" s="15">
        <v>30988000</v>
      </c>
    </row>
    <row r="2104" spans="1:9" x14ac:dyDescent="0.25">
      <c r="A2104">
        <v>2018</v>
      </c>
      <c r="B2104" t="s">
        <v>56</v>
      </c>
      <c r="C2104" t="s">
        <v>339</v>
      </c>
      <c r="D2104" t="s">
        <v>875</v>
      </c>
      <c r="E2104" s="15">
        <v>2277000</v>
      </c>
      <c r="F2104" s="15">
        <v>180000</v>
      </c>
      <c r="G2104" s="15">
        <v>0</v>
      </c>
      <c r="H2104" s="15">
        <v>0</v>
      </c>
      <c r="I2104" s="15">
        <v>2457000</v>
      </c>
    </row>
    <row r="2105" spans="1:9" x14ac:dyDescent="0.25">
      <c r="A2105">
        <v>2018</v>
      </c>
      <c r="B2105" t="s">
        <v>56</v>
      </c>
      <c r="C2105" t="s">
        <v>339</v>
      </c>
      <c r="D2105" t="s">
        <v>876</v>
      </c>
      <c r="E2105" s="15">
        <v>2621000</v>
      </c>
      <c r="F2105" s="15">
        <v>2309000</v>
      </c>
      <c r="G2105" s="15">
        <v>0</v>
      </c>
      <c r="H2105" s="15">
        <v>0</v>
      </c>
      <c r="I2105" s="15">
        <v>4930000</v>
      </c>
    </row>
    <row r="2106" spans="1:9" x14ac:dyDescent="0.25">
      <c r="A2106">
        <v>2018</v>
      </c>
      <c r="B2106" t="s">
        <v>56</v>
      </c>
      <c r="C2106" t="s">
        <v>339</v>
      </c>
      <c r="D2106" t="s">
        <v>877</v>
      </c>
      <c r="E2106" s="15">
        <v>4958000</v>
      </c>
      <c r="F2106" s="15">
        <v>3981000</v>
      </c>
      <c r="G2106" s="15">
        <v>0</v>
      </c>
      <c r="H2106" s="15">
        <v>22397000</v>
      </c>
      <c r="I2106" s="15">
        <v>31336000</v>
      </c>
    </row>
    <row r="2107" spans="1:9" x14ac:dyDescent="0.25">
      <c r="A2107">
        <v>2018</v>
      </c>
      <c r="B2107" t="s">
        <v>56</v>
      </c>
      <c r="C2107" t="s">
        <v>340</v>
      </c>
      <c r="D2107" t="s">
        <v>403</v>
      </c>
      <c r="E2107" s="15">
        <v>21767000</v>
      </c>
      <c r="F2107" s="15">
        <v>6753000</v>
      </c>
      <c r="G2107" s="15">
        <v>0</v>
      </c>
      <c r="H2107" s="15">
        <v>30406000</v>
      </c>
      <c r="I2107" s="15">
        <v>58926000</v>
      </c>
    </row>
    <row r="2108" spans="1:9" x14ac:dyDescent="0.25">
      <c r="A2108">
        <v>2018</v>
      </c>
      <c r="B2108" t="s">
        <v>56</v>
      </c>
      <c r="C2108" t="s">
        <v>340</v>
      </c>
      <c r="D2108" t="s">
        <v>878</v>
      </c>
      <c r="E2108" s="15">
        <v>34611000</v>
      </c>
      <c r="F2108" s="15">
        <v>128620000</v>
      </c>
      <c r="G2108" s="15">
        <v>0</v>
      </c>
      <c r="H2108" s="15">
        <v>42138000</v>
      </c>
      <c r="I2108" s="15">
        <v>205369000</v>
      </c>
    </row>
    <row r="2109" spans="1:9" x14ac:dyDescent="0.25">
      <c r="A2109">
        <v>2018</v>
      </c>
      <c r="B2109" t="s">
        <v>56</v>
      </c>
      <c r="C2109" t="s">
        <v>340</v>
      </c>
      <c r="D2109" t="s">
        <v>879</v>
      </c>
      <c r="E2109" s="15">
        <v>4336000</v>
      </c>
      <c r="F2109" s="15">
        <v>17471000</v>
      </c>
      <c r="G2109" s="15">
        <v>0</v>
      </c>
      <c r="H2109" s="15">
        <v>0</v>
      </c>
      <c r="I2109" s="15">
        <v>21807000</v>
      </c>
    </row>
    <row r="2110" spans="1:9" x14ac:dyDescent="0.25">
      <c r="A2110">
        <v>2022</v>
      </c>
      <c r="B2110" t="s">
        <v>57</v>
      </c>
      <c r="C2110" t="s">
        <v>341</v>
      </c>
      <c r="D2110" t="s">
        <v>403</v>
      </c>
      <c r="E2110" s="15">
        <v>543737000</v>
      </c>
      <c r="F2110" s="15">
        <v>737822000</v>
      </c>
      <c r="G2110" s="15">
        <v>0</v>
      </c>
      <c r="H2110" s="15">
        <v>70279000</v>
      </c>
      <c r="I2110" s="15">
        <v>1351838000</v>
      </c>
    </row>
    <row r="2111" spans="1:9" x14ac:dyDescent="0.25">
      <c r="A2111">
        <v>2022</v>
      </c>
      <c r="B2111" t="s">
        <v>57</v>
      </c>
      <c r="C2111" t="s">
        <v>341</v>
      </c>
      <c r="D2111" t="s">
        <v>800</v>
      </c>
      <c r="E2111" s="15">
        <v>400694000</v>
      </c>
      <c r="F2111" s="15">
        <v>385406000</v>
      </c>
      <c r="G2111" s="15">
        <v>4365000</v>
      </c>
      <c r="H2111" s="15">
        <v>0</v>
      </c>
      <c r="I2111" s="15">
        <v>790465000</v>
      </c>
    </row>
    <row r="2112" spans="1:9" x14ac:dyDescent="0.25">
      <c r="A2112">
        <v>2022</v>
      </c>
      <c r="B2112" t="s">
        <v>57</v>
      </c>
      <c r="C2112" t="s">
        <v>341</v>
      </c>
      <c r="D2112" t="s">
        <v>801</v>
      </c>
      <c r="E2112" s="15">
        <v>253612000</v>
      </c>
      <c r="F2112" s="15">
        <v>252535000</v>
      </c>
      <c r="G2112" s="15">
        <v>550000</v>
      </c>
      <c r="H2112" s="15">
        <v>0</v>
      </c>
      <c r="I2112" s="15">
        <v>506697000</v>
      </c>
    </row>
    <row r="2113" spans="1:9" x14ac:dyDescent="0.25">
      <c r="A2113">
        <v>2022</v>
      </c>
      <c r="B2113" t="s">
        <v>57</v>
      </c>
      <c r="C2113" t="s">
        <v>341</v>
      </c>
      <c r="D2113" t="s">
        <v>802</v>
      </c>
      <c r="E2113" s="15">
        <v>430190000</v>
      </c>
      <c r="F2113" s="15">
        <v>2984806000</v>
      </c>
      <c r="G2113" s="15">
        <v>0</v>
      </c>
      <c r="H2113" s="15">
        <v>70271000</v>
      </c>
      <c r="I2113" s="15">
        <v>3485267000</v>
      </c>
    </row>
    <row r="2114" spans="1:9" x14ac:dyDescent="0.25">
      <c r="A2114">
        <v>2022</v>
      </c>
      <c r="B2114" t="s">
        <v>57</v>
      </c>
      <c r="C2114" t="s">
        <v>341</v>
      </c>
      <c r="D2114" t="s">
        <v>803</v>
      </c>
      <c r="E2114" s="15">
        <v>362728000</v>
      </c>
      <c r="F2114" s="15">
        <v>103156000</v>
      </c>
      <c r="G2114" s="15">
        <v>0</v>
      </c>
      <c r="H2114" s="15">
        <v>0</v>
      </c>
      <c r="I2114" s="15">
        <v>465884000</v>
      </c>
    </row>
    <row r="2115" spans="1:9" x14ac:dyDescent="0.25">
      <c r="A2115">
        <v>2022</v>
      </c>
      <c r="B2115" t="s">
        <v>57</v>
      </c>
      <c r="C2115" t="s">
        <v>341</v>
      </c>
      <c r="D2115" t="s">
        <v>804</v>
      </c>
      <c r="E2115" s="15">
        <v>14822000</v>
      </c>
      <c r="F2115" s="15">
        <v>68707000</v>
      </c>
      <c r="G2115" s="15">
        <v>0</v>
      </c>
      <c r="H2115" s="15">
        <v>0</v>
      </c>
      <c r="I2115" s="15">
        <v>83529000</v>
      </c>
    </row>
    <row r="2116" spans="1:9" x14ac:dyDescent="0.25">
      <c r="A2116">
        <v>2022</v>
      </c>
      <c r="B2116" t="s">
        <v>57</v>
      </c>
      <c r="C2116" t="s">
        <v>342</v>
      </c>
      <c r="D2116" t="s">
        <v>403</v>
      </c>
      <c r="E2116" s="15">
        <v>65798000</v>
      </c>
      <c r="F2116" s="15">
        <v>114669000</v>
      </c>
      <c r="G2116" s="15">
        <v>0</v>
      </c>
      <c r="H2116" s="15">
        <v>27196000</v>
      </c>
      <c r="I2116" s="15">
        <v>207663000</v>
      </c>
    </row>
    <row r="2117" spans="1:9" x14ac:dyDescent="0.25">
      <c r="A2117">
        <v>2022</v>
      </c>
      <c r="B2117" t="s">
        <v>57</v>
      </c>
      <c r="C2117" t="s">
        <v>342</v>
      </c>
      <c r="D2117" t="s">
        <v>801</v>
      </c>
      <c r="E2117" s="15">
        <v>35549000</v>
      </c>
      <c r="F2117" s="15">
        <v>29698000</v>
      </c>
      <c r="G2117" s="15">
        <v>0</v>
      </c>
      <c r="H2117" s="15">
        <v>0</v>
      </c>
      <c r="I2117" s="15">
        <v>65247000</v>
      </c>
    </row>
    <row r="2118" spans="1:9" x14ac:dyDescent="0.25">
      <c r="A2118">
        <v>2022</v>
      </c>
      <c r="B2118" t="s">
        <v>57</v>
      </c>
      <c r="C2118" t="s">
        <v>342</v>
      </c>
      <c r="D2118" t="s">
        <v>805</v>
      </c>
      <c r="E2118" s="15">
        <v>80154000</v>
      </c>
      <c r="F2118" s="15">
        <v>46651000</v>
      </c>
      <c r="G2118" s="15">
        <v>0</v>
      </c>
      <c r="H2118" s="15">
        <v>0</v>
      </c>
      <c r="I2118" s="15">
        <v>126805000</v>
      </c>
    </row>
    <row r="2119" spans="1:9" x14ac:dyDescent="0.25">
      <c r="A2119">
        <v>2022</v>
      </c>
      <c r="B2119" t="s">
        <v>57</v>
      </c>
      <c r="C2119" t="s">
        <v>343</v>
      </c>
      <c r="D2119" t="s">
        <v>403</v>
      </c>
      <c r="E2119" s="15">
        <v>12069000</v>
      </c>
      <c r="F2119" s="15">
        <v>44444000</v>
      </c>
      <c r="G2119" s="15">
        <v>0</v>
      </c>
      <c r="H2119" s="15">
        <v>0</v>
      </c>
      <c r="I2119" s="15">
        <v>56513000</v>
      </c>
    </row>
    <row r="2120" spans="1:9" x14ac:dyDescent="0.25">
      <c r="A2120">
        <v>2022</v>
      </c>
      <c r="B2120" t="s">
        <v>57</v>
      </c>
      <c r="C2120" t="s">
        <v>343</v>
      </c>
      <c r="D2120" t="s">
        <v>806</v>
      </c>
      <c r="E2120" s="15">
        <v>26099000</v>
      </c>
      <c r="F2120" s="15">
        <v>13379000</v>
      </c>
      <c r="G2120" s="15">
        <v>0</v>
      </c>
      <c r="H2120" s="15">
        <v>0</v>
      </c>
      <c r="I2120" s="15">
        <v>39478000</v>
      </c>
    </row>
    <row r="2121" spans="1:9" x14ac:dyDescent="0.25">
      <c r="A2121">
        <v>2022</v>
      </c>
      <c r="B2121" t="s">
        <v>57</v>
      </c>
      <c r="C2121" t="s">
        <v>343</v>
      </c>
      <c r="D2121" t="s">
        <v>807</v>
      </c>
      <c r="E2121" s="15">
        <v>24979000</v>
      </c>
      <c r="F2121" s="15">
        <v>5642000</v>
      </c>
      <c r="G2121" s="15">
        <v>0</v>
      </c>
      <c r="H2121" s="15">
        <v>0</v>
      </c>
      <c r="I2121" s="15">
        <v>30621000</v>
      </c>
    </row>
    <row r="2122" spans="1:9" x14ac:dyDescent="0.25">
      <c r="A2122">
        <v>2022</v>
      </c>
      <c r="B2122" t="s">
        <v>57</v>
      </c>
      <c r="C2122" t="s">
        <v>344</v>
      </c>
      <c r="D2122" t="s">
        <v>403</v>
      </c>
      <c r="E2122" s="15">
        <v>128168000</v>
      </c>
      <c r="F2122" s="15">
        <v>82855000</v>
      </c>
      <c r="G2122" s="15">
        <v>0</v>
      </c>
      <c r="H2122" s="15">
        <v>13900000</v>
      </c>
      <c r="I2122" s="15">
        <v>224923000</v>
      </c>
    </row>
    <row r="2123" spans="1:9" x14ac:dyDescent="0.25">
      <c r="A2123">
        <v>2022</v>
      </c>
      <c r="B2123" t="s">
        <v>57</v>
      </c>
      <c r="C2123" t="s">
        <v>344</v>
      </c>
      <c r="D2123" t="s">
        <v>404</v>
      </c>
      <c r="E2123" s="15">
        <v>17520000</v>
      </c>
      <c r="F2123" s="15">
        <v>60757000</v>
      </c>
      <c r="G2123" s="15">
        <v>0</v>
      </c>
      <c r="H2123" s="15">
        <v>9736000</v>
      </c>
      <c r="I2123" s="15">
        <v>88013000</v>
      </c>
    </row>
    <row r="2124" spans="1:9" x14ac:dyDescent="0.25">
      <c r="A2124">
        <v>2022</v>
      </c>
      <c r="B2124" t="s">
        <v>57</v>
      </c>
      <c r="C2124" t="s">
        <v>344</v>
      </c>
      <c r="D2124" t="s">
        <v>808</v>
      </c>
      <c r="E2124" s="15">
        <v>186783000</v>
      </c>
      <c r="F2124" s="15">
        <v>101682000</v>
      </c>
      <c r="G2124" s="15">
        <v>0</v>
      </c>
      <c r="H2124" s="15">
        <v>0</v>
      </c>
      <c r="I2124" s="15">
        <v>288465000</v>
      </c>
    </row>
    <row r="2125" spans="1:9" x14ac:dyDescent="0.25">
      <c r="A2125">
        <v>2022</v>
      </c>
      <c r="B2125" t="s">
        <v>57</v>
      </c>
      <c r="C2125" t="s">
        <v>344</v>
      </c>
      <c r="D2125" t="s">
        <v>809</v>
      </c>
      <c r="E2125" s="15">
        <v>90868000</v>
      </c>
      <c r="F2125" s="15">
        <v>40993000</v>
      </c>
      <c r="G2125" s="15">
        <v>0</v>
      </c>
      <c r="H2125" s="15">
        <v>0</v>
      </c>
      <c r="I2125" s="15">
        <v>131861000</v>
      </c>
    </row>
    <row r="2126" spans="1:9" x14ac:dyDescent="0.25">
      <c r="A2126">
        <v>2022</v>
      </c>
      <c r="B2126" t="s">
        <v>57</v>
      </c>
      <c r="C2126" t="s">
        <v>345</v>
      </c>
      <c r="D2126" t="s">
        <v>403</v>
      </c>
      <c r="E2126" s="15">
        <v>9081000</v>
      </c>
      <c r="F2126" s="15">
        <v>26372000</v>
      </c>
      <c r="G2126" s="15">
        <v>0</v>
      </c>
      <c r="H2126" s="15">
        <v>4120000</v>
      </c>
      <c r="I2126" s="15">
        <v>39573000</v>
      </c>
    </row>
    <row r="2127" spans="1:9" x14ac:dyDescent="0.25">
      <c r="A2127">
        <v>2022</v>
      </c>
      <c r="B2127" t="s">
        <v>57</v>
      </c>
      <c r="C2127" t="s">
        <v>345</v>
      </c>
      <c r="D2127" t="s">
        <v>810</v>
      </c>
      <c r="E2127" s="15">
        <v>26156000</v>
      </c>
      <c r="F2127" s="15">
        <v>50441000</v>
      </c>
      <c r="G2127" s="15">
        <v>0</v>
      </c>
      <c r="H2127" s="15">
        <v>0</v>
      </c>
      <c r="I2127" s="15">
        <v>76597000</v>
      </c>
    </row>
    <row r="2128" spans="1:9" x14ac:dyDescent="0.25">
      <c r="A2128">
        <v>2022</v>
      </c>
      <c r="B2128" t="s">
        <v>57</v>
      </c>
      <c r="C2128" t="s">
        <v>346</v>
      </c>
      <c r="D2128" t="s">
        <v>403</v>
      </c>
      <c r="E2128" s="15">
        <v>13284000</v>
      </c>
      <c r="F2128" s="15">
        <v>3400000</v>
      </c>
      <c r="G2128" s="15">
        <v>0</v>
      </c>
      <c r="H2128" s="15">
        <v>0</v>
      </c>
      <c r="I2128" s="15">
        <v>16684000</v>
      </c>
    </row>
    <row r="2129" spans="1:9" x14ac:dyDescent="0.25">
      <c r="A2129">
        <v>2022</v>
      </c>
      <c r="B2129" t="s">
        <v>57</v>
      </c>
      <c r="C2129" t="s">
        <v>346</v>
      </c>
      <c r="D2129" t="s">
        <v>811</v>
      </c>
      <c r="E2129" s="15">
        <v>17319000</v>
      </c>
      <c r="F2129" s="15">
        <v>36217000</v>
      </c>
      <c r="G2129" s="15">
        <v>0</v>
      </c>
      <c r="H2129" s="15">
        <v>1436000</v>
      </c>
      <c r="I2129" s="15">
        <v>54972000</v>
      </c>
    </row>
    <row r="2130" spans="1:9" x14ac:dyDescent="0.25">
      <c r="A2130">
        <v>2022</v>
      </c>
      <c r="B2130" t="s">
        <v>57</v>
      </c>
      <c r="C2130" t="s">
        <v>347</v>
      </c>
      <c r="D2130" t="s">
        <v>403</v>
      </c>
      <c r="E2130" s="15">
        <v>280489000</v>
      </c>
      <c r="F2130" s="15">
        <v>109835000</v>
      </c>
      <c r="G2130" s="15">
        <v>0</v>
      </c>
      <c r="H2130" s="15">
        <v>0</v>
      </c>
      <c r="I2130" s="15">
        <v>390324000</v>
      </c>
    </row>
    <row r="2131" spans="1:9" x14ac:dyDescent="0.25">
      <c r="A2131">
        <v>2022</v>
      </c>
      <c r="B2131" t="s">
        <v>57</v>
      </c>
      <c r="C2131" t="s">
        <v>347</v>
      </c>
      <c r="D2131" t="s">
        <v>404</v>
      </c>
      <c r="E2131" s="15">
        <v>7119000</v>
      </c>
      <c r="F2131" s="15">
        <v>23091000</v>
      </c>
      <c r="G2131" s="15">
        <v>0</v>
      </c>
      <c r="H2131" s="15">
        <v>10400000</v>
      </c>
      <c r="I2131" s="15">
        <v>40610000</v>
      </c>
    </row>
    <row r="2132" spans="1:9" x14ac:dyDescent="0.25">
      <c r="A2132">
        <v>2022</v>
      </c>
      <c r="B2132" t="s">
        <v>57</v>
      </c>
      <c r="C2132" t="s">
        <v>347</v>
      </c>
      <c r="D2132" t="s">
        <v>812</v>
      </c>
      <c r="E2132" s="15">
        <v>26490000</v>
      </c>
      <c r="F2132" s="15">
        <v>27719000</v>
      </c>
      <c r="G2132" s="15">
        <v>0</v>
      </c>
      <c r="H2132" s="15">
        <v>0</v>
      </c>
      <c r="I2132" s="15">
        <v>54209000</v>
      </c>
    </row>
    <row r="2133" spans="1:9" x14ac:dyDescent="0.25">
      <c r="A2133">
        <v>2022</v>
      </c>
      <c r="B2133" t="s">
        <v>57</v>
      </c>
      <c r="C2133" t="s">
        <v>347</v>
      </c>
      <c r="D2133" t="s">
        <v>813</v>
      </c>
      <c r="E2133" s="15">
        <v>42608000</v>
      </c>
      <c r="F2133" s="15">
        <v>41684000</v>
      </c>
      <c r="G2133" s="15">
        <v>0</v>
      </c>
      <c r="H2133" s="15">
        <v>0</v>
      </c>
      <c r="I2133" s="15">
        <v>84292000</v>
      </c>
    </row>
    <row r="2134" spans="1:9" x14ac:dyDescent="0.25">
      <c r="A2134">
        <v>2022</v>
      </c>
      <c r="B2134" t="s">
        <v>57</v>
      </c>
      <c r="C2134" t="s">
        <v>347</v>
      </c>
      <c r="D2134" t="s">
        <v>814</v>
      </c>
      <c r="E2134" s="15">
        <v>2086116000</v>
      </c>
      <c r="F2134" s="15">
        <v>10417792000</v>
      </c>
      <c r="G2134" s="15">
        <v>0</v>
      </c>
      <c r="H2134" s="15">
        <v>739450000</v>
      </c>
      <c r="I2134" s="15">
        <v>13243358000</v>
      </c>
    </row>
    <row r="2135" spans="1:9" x14ac:dyDescent="0.25">
      <c r="A2135">
        <v>2021</v>
      </c>
      <c r="B2135" t="s">
        <v>57</v>
      </c>
      <c r="C2135" t="s">
        <v>341</v>
      </c>
      <c r="D2135" t="s">
        <v>403</v>
      </c>
      <c r="E2135" s="15">
        <v>484955000</v>
      </c>
      <c r="F2135" s="15">
        <v>644831000</v>
      </c>
      <c r="G2135" s="15">
        <v>0</v>
      </c>
      <c r="H2135" s="15">
        <v>0</v>
      </c>
      <c r="I2135" s="15">
        <v>1129786000</v>
      </c>
    </row>
    <row r="2136" spans="1:9" x14ac:dyDescent="0.25">
      <c r="A2136">
        <v>2021</v>
      </c>
      <c r="B2136" t="s">
        <v>57</v>
      </c>
      <c r="C2136" t="s">
        <v>341</v>
      </c>
      <c r="D2136" t="s">
        <v>800</v>
      </c>
      <c r="E2136" s="15">
        <v>403178000</v>
      </c>
      <c r="F2136" s="15">
        <v>454878000</v>
      </c>
      <c r="G2136" s="15">
        <v>2136000</v>
      </c>
      <c r="H2136" s="15">
        <v>0</v>
      </c>
      <c r="I2136" s="15">
        <v>860192000</v>
      </c>
    </row>
    <row r="2137" spans="1:9" x14ac:dyDescent="0.25">
      <c r="A2137">
        <v>2021</v>
      </c>
      <c r="B2137" t="s">
        <v>57</v>
      </c>
      <c r="C2137" t="s">
        <v>341</v>
      </c>
      <c r="D2137" t="s">
        <v>801</v>
      </c>
      <c r="E2137" s="15">
        <v>220357000</v>
      </c>
      <c r="F2137" s="15">
        <v>348864000</v>
      </c>
      <c r="G2137" s="15">
        <v>264000</v>
      </c>
      <c r="H2137" s="15">
        <v>0</v>
      </c>
      <c r="I2137" s="15">
        <v>569485000</v>
      </c>
    </row>
    <row r="2138" spans="1:9" x14ac:dyDescent="0.25">
      <c r="A2138">
        <v>2021</v>
      </c>
      <c r="B2138" t="s">
        <v>57</v>
      </c>
      <c r="C2138" t="s">
        <v>341</v>
      </c>
      <c r="D2138" t="s">
        <v>802</v>
      </c>
      <c r="E2138" s="15">
        <v>362804000</v>
      </c>
      <c r="F2138" s="15">
        <v>1379012000</v>
      </c>
      <c r="G2138" s="15">
        <v>0</v>
      </c>
      <c r="H2138" s="15">
        <v>618020000</v>
      </c>
      <c r="I2138" s="15">
        <v>2359836000</v>
      </c>
    </row>
    <row r="2139" spans="1:9" x14ac:dyDescent="0.25">
      <c r="A2139">
        <v>2021</v>
      </c>
      <c r="B2139" t="s">
        <v>57</v>
      </c>
      <c r="C2139" t="s">
        <v>341</v>
      </c>
      <c r="D2139" t="s">
        <v>803</v>
      </c>
      <c r="E2139" s="15">
        <v>352403000</v>
      </c>
      <c r="F2139" s="15">
        <v>170541000</v>
      </c>
      <c r="G2139" s="15">
        <v>0</v>
      </c>
      <c r="H2139" s="15">
        <v>113010000</v>
      </c>
      <c r="I2139" s="15">
        <v>635954000</v>
      </c>
    </row>
    <row r="2140" spans="1:9" x14ac:dyDescent="0.25">
      <c r="A2140">
        <v>2021</v>
      </c>
      <c r="B2140" t="s">
        <v>57</v>
      </c>
      <c r="C2140" t="s">
        <v>341</v>
      </c>
      <c r="D2140" t="s">
        <v>804</v>
      </c>
      <c r="E2140" s="15">
        <v>15493000</v>
      </c>
      <c r="F2140" s="15">
        <v>68707000</v>
      </c>
      <c r="G2140" s="15">
        <v>0</v>
      </c>
      <c r="H2140" s="15">
        <v>0</v>
      </c>
      <c r="I2140" s="15">
        <v>84200000</v>
      </c>
    </row>
    <row r="2141" spans="1:9" x14ac:dyDescent="0.25">
      <c r="A2141">
        <v>2021</v>
      </c>
      <c r="B2141" t="s">
        <v>57</v>
      </c>
      <c r="C2141" t="s">
        <v>342</v>
      </c>
      <c r="D2141" t="s">
        <v>403</v>
      </c>
      <c r="E2141" s="15">
        <v>56611000</v>
      </c>
      <c r="F2141" s="15">
        <v>126620000</v>
      </c>
      <c r="G2141" s="15">
        <v>0</v>
      </c>
      <c r="H2141" s="15">
        <v>9500000</v>
      </c>
      <c r="I2141" s="15">
        <v>192731000</v>
      </c>
    </row>
    <row r="2142" spans="1:9" x14ac:dyDescent="0.25">
      <c r="A2142">
        <v>2021</v>
      </c>
      <c r="B2142" t="s">
        <v>57</v>
      </c>
      <c r="C2142" t="s">
        <v>342</v>
      </c>
      <c r="D2142" t="s">
        <v>801</v>
      </c>
      <c r="E2142" s="15">
        <v>38417000</v>
      </c>
      <c r="F2142" s="15">
        <v>53512000</v>
      </c>
      <c r="G2142" s="15">
        <v>0</v>
      </c>
      <c r="H2142" s="15">
        <v>1186000</v>
      </c>
      <c r="I2142" s="15">
        <v>93115000</v>
      </c>
    </row>
    <row r="2143" spans="1:9" x14ac:dyDescent="0.25">
      <c r="A2143">
        <v>2021</v>
      </c>
      <c r="B2143" t="s">
        <v>57</v>
      </c>
      <c r="C2143" t="s">
        <v>342</v>
      </c>
      <c r="D2143" t="s">
        <v>805</v>
      </c>
      <c r="E2143" s="15">
        <v>75566000</v>
      </c>
      <c r="F2143" s="15">
        <v>46651000</v>
      </c>
      <c r="G2143" s="15">
        <v>0</v>
      </c>
      <c r="H2143" s="15">
        <v>0</v>
      </c>
      <c r="I2143" s="15">
        <v>122217000</v>
      </c>
    </row>
    <row r="2144" spans="1:9" x14ac:dyDescent="0.25">
      <c r="A2144">
        <v>2021</v>
      </c>
      <c r="B2144" t="s">
        <v>57</v>
      </c>
      <c r="C2144" t="s">
        <v>343</v>
      </c>
      <c r="D2144" t="s">
        <v>403</v>
      </c>
      <c r="E2144" s="15">
        <v>9857000</v>
      </c>
      <c r="F2144" s="15">
        <v>44444000</v>
      </c>
      <c r="G2144" s="15">
        <v>0</v>
      </c>
      <c r="H2144" s="15">
        <v>0</v>
      </c>
      <c r="I2144" s="15">
        <v>54301000</v>
      </c>
    </row>
    <row r="2145" spans="1:9" x14ac:dyDescent="0.25">
      <c r="A2145">
        <v>2021</v>
      </c>
      <c r="B2145" t="s">
        <v>57</v>
      </c>
      <c r="C2145" t="s">
        <v>343</v>
      </c>
      <c r="D2145" t="s">
        <v>806</v>
      </c>
      <c r="E2145" s="15">
        <v>27903000</v>
      </c>
      <c r="F2145" s="15">
        <v>13379000</v>
      </c>
      <c r="G2145" s="15">
        <v>0</v>
      </c>
      <c r="H2145" s="15">
        <v>0</v>
      </c>
      <c r="I2145" s="15">
        <v>41282000</v>
      </c>
    </row>
    <row r="2146" spans="1:9" x14ac:dyDescent="0.25">
      <c r="A2146">
        <v>2021</v>
      </c>
      <c r="B2146" t="s">
        <v>57</v>
      </c>
      <c r="C2146" t="s">
        <v>343</v>
      </c>
      <c r="D2146" t="s">
        <v>807</v>
      </c>
      <c r="E2146" s="15">
        <v>23354000</v>
      </c>
      <c r="F2146" s="15">
        <v>5642000</v>
      </c>
      <c r="G2146" s="15">
        <v>0</v>
      </c>
      <c r="H2146" s="15">
        <v>0</v>
      </c>
      <c r="I2146" s="15">
        <v>28996000</v>
      </c>
    </row>
    <row r="2147" spans="1:9" x14ac:dyDescent="0.25">
      <c r="A2147">
        <v>2021</v>
      </c>
      <c r="B2147" t="s">
        <v>57</v>
      </c>
      <c r="C2147" t="s">
        <v>344</v>
      </c>
      <c r="D2147" t="s">
        <v>403</v>
      </c>
      <c r="E2147" s="15">
        <v>130684000</v>
      </c>
      <c r="F2147" s="15">
        <v>65158000</v>
      </c>
      <c r="G2147" s="15">
        <v>0</v>
      </c>
      <c r="H2147" s="15">
        <v>0</v>
      </c>
      <c r="I2147" s="15">
        <v>195842000</v>
      </c>
    </row>
    <row r="2148" spans="1:9" x14ac:dyDescent="0.25">
      <c r="A2148">
        <v>2021</v>
      </c>
      <c r="B2148" t="s">
        <v>57</v>
      </c>
      <c r="C2148" t="s">
        <v>344</v>
      </c>
      <c r="D2148" t="s">
        <v>404</v>
      </c>
      <c r="E2148" s="15">
        <v>16975000</v>
      </c>
      <c r="F2148" s="15">
        <v>89164000</v>
      </c>
      <c r="G2148" s="15">
        <v>0</v>
      </c>
      <c r="H2148" s="15">
        <v>9639000</v>
      </c>
      <c r="I2148" s="15">
        <v>115778000</v>
      </c>
    </row>
    <row r="2149" spans="1:9" x14ac:dyDescent="0.25">
      <c r="A2149">
        <v>2021</v>
      </c>
      <c r="B2149" t="s">
        <v>57</v>
      </c>
      <c r="C2149" t="s">
        <v>344</v>
      </c>
      <c r="D2149" t="s">
        <v>808</v>
      </c>
      <c r="E2149" s="15">
        <v>185188000</v>
      </c>
      <c r="F2149" s="15">
        <v>8610000</v>
      </c>
      <c r="G2149" s="15">
        <v>0</v>
      </c>
      <c r="H2149" s="15">
        <v>0</v>
      </c>
      <c r="I2149" s="15">
        <v>193798000</v>
      </c>
    </row>
    <row r="2150" spans="1:9" x14ac:dyDescent="0.25">
      <c r="A2150">
        <v>2021</v>
      </c>
      <c r="B2150" t="s">
        <v>57</v>
      </c>
      <c r="C2150" t="s">
        <v>344</v>
      </c>
      <c r="D2150" t="s">
        <v>809</v>
      </c>
      <c r="E2150" s="15">
        <v>90421000</v>
      </c>
      <c r="F2150" s="15">
        <v>15662000</v>
      </c>
      <c r="G2150" s="15">
        <v>0</v>
      </c>
      <c r="H2150" s="15">
        <v>0</v>
      </c>
      <c r="I2150" s="15">
        <v>106083000</v>
      </c>
    </row>
    <row r="2151" spans="1:9" x14ac:dyDescent="0.25">
      <c r="A2151">
        <v>2021</v>
      </c>
      <c r="B2151" t="s">
        <v>57</v>
      </c>
      <c r="C2151" t="s">
        <v>345</v>
      </c>
      <c r="D2151" t="s">
        <v>403</v>
      </c>
      <c r="E2151" s="15">
        <v>6807000</v>
      </c>
      <c r="F2151" s="15">
        <v>35978000</v>
      </c>
      <c r="G2151" s="15">
        <v>0</v>
      </c>
      <c r="H2151" s="15">
        <v>4168000</v>
      </c>
      <c r="I2151" s="15">
        <v>46953000</v>
      </c>
    </row>
    <row r="2152" spans="1:9" x14ac:dyDescent="0.25">
      <c r="A2152">
        <v>2021</v>
      </c>
      <c r="B2152" t="s">
        <v>57</v>
      </c>
      <c r="C2152" t="s">
        <v>345</v>
      </c>
      <c r="D2152" t="s">
        <v>810</v>
      </c>
      <c r="E2152" s="15">
        <v>13308000</v>
      </c>
      <c r="F2152" s="15">
        <v>50441000</v>
      </c>
      <c r="G2152" s="15">
        <v>0</v>
      </c>
      <c r="H2152" s="15">
        <v>0</v>
      </c>
      <c r="I2152" s="15">
        <v>63749000</v>
      </c>
    </row>
    <row r="2153" spans="1:9" x14ac:dyDescent="0.25">
      <c r="A2153">
        <v>2021</v>
      </c>
      <c r="B2153" t="s">
        <v>57</v>
      </c>
      <c r="C2153" t="s">
        <v>346</v>
      </c>
      <c r="D2153" t="s">
        <v>403</v>
      </c>
      <c r="E2153" s="15">
        <v>15093000</v>
      </c>
      <c r="F2153" s="15">
        <v>3400000</v>
      </c>
      <c r="G2153" s="15">
        <v>0</v>
      </c>
      <c r="H2153" s="15">
        <v>0</v>
      </c>
      <c r="I2153" s="15">
        <v>18493000</v>
      </c>
    </row>
    <row r="2154" spans="1:9" x14ac:dyDescent="0.25">
      <c r="A2154">
        <v>2021</v>
      </c>
      <c r="B2154" t="s">
        <v>57</v>
      </c>
      <c r="C2154" t="s">
        <v>346</v>
      </c>
      <c r="D2154" t="s">
        <v>811</v>
      </c>
      <c r="E2154" s="15">
        <v>17088000</v>
      </c>
      <c r="F2154" s="15">
        <v>33617000</v>
      </c>
      <c r="G2154" s="15">
        <v>0</v>
      </c>
      <c r="H2154" s="15">
        <v>0</v>
      </c>
      <c r="I2154" s="15">
        <v>50705000</v>
      </c>
    </row>
    <row r="2155" spans="1:9" x14ac:dyDescent="0.25">
      <c r="A2155">
        <v>2021</v>
      </c>
      <c r="B2155" t="s">
        <v>57</v>
      </c>
      <c r="C2155" t="s">
        <v>347</v>
      </c>
      <c r="D2155" t="s">
        <v>403</v>
      </c>
      <c r="E2155" s="15">
        <v>257573000</v>
      </c>
      <c r="F2155" s="15">
        <v>109835000</v>
      </c>
      <c r="G2155" s="15">
        <v>0</v>
      </c>
      <c r="H2155" s="15">
        <v>20000000</v>
      </c>
      <c r="I2155" s="15">
        <v>387408000</v>
      </c>
    </row>
    <row r="2156" spans="1:9" x14ac:dyDescent="0.25">
      <c r="A2156">
        <v>2021</v>
      </c>
      <c r="B2156" t="s">
        <v>57</v>
      </c>
      <c r="C2156" t="s">
        <v>347</v>
      </c>
      <c r="D2156" t="s">
        <v>404</v>
      </c>
      <c r="E2156" s="15">
        <v>7435000</v>
      </c>
      <c r="F2156" s="15">
        <v>28720000</v>
      </c>
      <c r="G2156" s="15">
        <v>0</v>
      </c>
      <c r="H2156" s="15">
        <v>33851000</v>
      </c>
      <c r="I2156" s="15">
        <v>70006000</v>
      </c>
    </row>
    <row r="2157" spans="1:9" x14ac:dyDescent="0.25">
      <c r="A2157">
        <v>2021</v>
      </c>
      <c r="B2157" t="s">
        <v>57</v>
      </c>
      <c r="C2157" t="s">
        <v>347</v>
      </c>
      <c r="D2157" t="s">
        <v>812</v>
      </c>
      <c r="E2157" s="15">
        <v>24579000</v>
      </c>
      <c r="F2157" s="15">
        <v>27719000</v>
      </c>
      <c r="G2157" s="15">
        <v>0</v>
      </c>
      <c r="H2157" s="15">
        <v>0</v>
      </c>
      <c r="I2157" s="15">
        <v>52298000</v>
      </c>
    </row>
    <row r="2158" spans="1:9" x14ac:dyDescent="0.25">
      <c r="A2158">
        <v>2021</v>
      </c>
      <c r="B2158" t="s">
        <v>57</v>
      </c>
      <c r="C2158" t="s">
        <v>347</v>
      </c>
      <c r="D2158" t="s">
        <v>813</v>
      </c>
      <c r="E2158" s="15">
        <v>40342000</v>
      </c>
      <c r="F2158" s="15">
        <v>41684000</v>
      </c>
      <c r="G2158" s="15">
        <v>0</v>
      </c>
      <c r="H2158" s="15">
        <v>0</v>
      </c>
      <c r="I2158" s="15">
        <v>82026000</v>
      </c>
    </row>
    <row r="2159" spans="1:9" x14ac:dyDescent="0.25">
      <c r="A2159">
        <v>2021</v>
      </c>
      <c r="B2159" t="s">
        <v>57</v>
      </c>
      <c r="C2159" t="s">
        <v>347</v>
      </c>
      <c r="D2159" t="s">
        <v>814</v>
      </c>
      <c r="E2159" s="15">
        <v>1959976000</v>
      </c>
      <c r="F2159" s="15">
        <v>11157642000</v>
      </c>
      <c r="G2159" s="15">
        <v>0</v>
      </c>
      <c r="H2159" s="15">
        <v>755000000</v>
      </c>
      <c r="I2159" s="15">
        <v>13872618000</v>
      </c>
    </row>
    <row r="2160" spans="1:9" x14ac:dyDescent="0.25">
      <c r="A2160">
        <v>2020</v>
      </c>
      <c r="B2160" t="s">
        <v>57</v>
      </c>
      <c r="C2160" t="s">
        <v>341</v>
      </c>
      <c r="D2160" t="s">
        <v>403</v>
      </c>
      <c r="E2160" s="15">
        <v>472474000</v>
      </c>
      <c r="F2160" s="15">
        <v>674662000</v>
      </c>
      <c r="G2160" s="15">
        <v>0</v>
      </c>
      <c r="H2160" s="15">
        <v>165688000</v>
      </c>
      <c r="I2160" s="15">
        <v>1312824000</v>
      </c>
    </row>
    <row r="2161" spans="1:9" x14ac:dyDescent="0.25">
      <c r="A2161">
        <v>2020</v>
      </c>
      <c r="B2161" t="s">
        <v>57</v>
      </c>
      <c r="C2161" t="s">
        <v>341</v>
      </c>
      <c r="D2161" t="s">
        <v>800</v>
      </c>
      <c r="E2161" s="15">
        <v>386023000</v>
      </c>
      <c r="F2161" s="15">
        <v>1000518000</v>
      </c>
      <c r="G2161" s="15">
        <v>2136000</v>
      </c>
      <c r="H2161" s="15">
        <v>0</v>
      </c>
      <c r="I2161" s="15">
        <v>1388677000</v>
      </c>
    </row>
    <row r="2162" spans="1:9" x14ac:dyDescent="0.25">
      <c r="A2162">
        <v>2020</v>
      </c>
      <c r="B2162" t="s">
        <v>57</v>
      </c>
      <c r="C2162" t="s">
        <v>341</v>
      </c>
      <c r="D2162" t="s">
        <v>801</v>
      </c>
      <c r="E2162" s="15">
        <v>214474000</v>
      </c>
      <c r="F2162" s="15">
        <v>476745000</v>
      </c>
      <c r="G2162" s="15">
        <v>264000</v>
      </c>
      <c r="H2162" s="15">
        <v>14740000</v>
      </c>
      <c r="I2162" s="15">
        <v>706223000</v>
      </c>
    </row>
    <row r="2163" spans="1:9" x14ac:dyDescent="0.25">
      <c r="A2163">
        <v>2020</v>
      </c>
      <c r="B2163" t="s">
        <v>57</v>
      </c>
      <c r="C2163" t="s">
        <v>341</v>
      </c>
      <c r="D2163" t="s">
        <v>802</v>
      </c>
      <c r="E2163" s="15">
        <v>349999000</v>
      </c>
      <c r="F2163" s="15">
        <v>1714829000</v>
      </c>
      <c r="G2163" s="15">
        <v>0</v>
      </c>
      <c r="H2163" s="15">
        <v>585909000</v>
      </c>
      <c r="I2163" s="15">
        <v>2650737000</v>
      </c>
    </row>
    <row r="2164" spans="1:9" x14ac:dyDescent="0.25">
      <c r="A2164">
        <v>2020</v>
      </c>
      <c r="B2164" t="s">
        <v>57</v>
      </c>
      <c r="C2164" t="s">
        <v>341</v>
      </c>
      <c r="D2164" t="s">
        <v>803</v>
      </c>
      <c r="E2164" s="15">
        <v>328767000</v>
      </c>
      <c r="F2164" s="15">
        <v>120306000</v>
      </c>
      <c r="G2164" s="15">
        <v>0</v>
      </c>
      <c r="H2164" s="15">
        <v>61900000</v>
      </c>
      <c r="I2164" s="15">
        <v>510973000</v>
      </c>
    </row>
    <row r="2165" spans="1:9" x14ac:dyDescent="0.25">
      <c r="A2165">
        <v>2020</v>
      </c>
      <c r="B2165" t="s">
        <v>57</v>
      </c>
      <c r="C2165" t="s">
        <v>341</v>
      </c>
      <c r="D2165" t="s">
        <v>804</v>
      </c>
      <c r="E2165" s="15">
        <v>16151000</v>
      </c>
      <c r="F2165" s="15">
        <v>67331000</v>
      </c>
      <c r="G2165" s="15">
        <v>0</v>
      </c>
      <c r="H2165" s="15">
        <v>0</v>
      </c>
      <c r="I2165" s="15">
        <v>83482000</v>
      </c>
    </row>
    <row r="2166" spans="1:9" x14ac:dyDescent="0.25">
      <c r="A2166">
        <v>2020</v>
      </c>
      <c r="B2166" t="s">
        <v>57</v>
      </c>
      <c r="C2166" t="s">
        <v>342</v>
      </c>
      <c r="D2166" t="s">
        <v>403</v>
      </c>
      <c r="E2166" s="15">
        <v>56623000</v>
      </c>
      <c r="F2166" s="15">
        <v>106471000</v>
      </c>
      <c r="G2166" s="15">
        <v>0</v>
      </c>
      <c r="H2166" s="15">
        <v>18515000</v>
      </c>
      <c r="I2166" s="15">
        <v>181609000</v>
      </c>
    </row>
    <row r="2167" spans="1:9" x14ac:dyDescent="0.25">
      <c r="A2167">
        <v>2020</v>
      </c>
      <c r="B2167" t="s">
        <v>57</v>
      </c>
      <c r="C2167" t="s">
        <v>342</v>
      </c>
      <c r="D2167" t="s">
        <v>801</v>
      </c>
      <c r="E2167" s="15">
        <v>37636000</v>
      </c>
      <c r="F2167" s="15">
        <v>31610000</v>
      </c>
      <c r="G2167" s="15">
        <v>0</v>
      </c>
      <c r="H2167" s="15">
        <v>0</v>
      </c>
      <c r="I2167" s="15">
        <v>69246000</v>
      </c>
    </row>
    <row r="2168" spans="1:9" x14ac:dyDescent="0.25">
      <c r="A2168">
        <v>2020</v>
      </c>
      <c r="B2168" t="s">
        <v>57</v>
      </c>
      <c r="C2168" t="s">
        <v>342</v>
      </c>
      <c r="D2168" t="s">
        <v>805</v>
      </c>
      <c r="E2168" s="15">
        <v>73981000</v>
      </c>
      <c r="F2168" s="15">
        <v>45935000</v>
      </c>
      <c r="G2168" s="15">
        <v>0</v>
      </c>
      <c r="H2168" s="15">
        <v>0</v>
      </c>
      <c r="I2168" s="15">
        <v>119916000</v>
      </c>
    </row>
    <row r="2169" spans="1:9" x14ac:dyDescent="0.25">
      <c r="A2169">
        <v>2020</v>
      </c>
      <c r="B2169" t="s">
        <v>57</v>
      </c>
      <c r="C2169" t="s">
        <v>343</v>
      </c>
      <c r="D2169" t="s">
        <v>403</v>
      </c>
      <c r="E2169" s="15">
        <v>7579000</v>
      </c>
      <c r="F2169" s="15">
        <v>51576000</v>
      </c>
      <c r="G2169" s="15">
        <v>0</v>
      </c>
      <c r="H2169" s="15">
        <v>3715000</v>
      </c>
      <c r="I2169" s="15">
        <v>62870000</v>
      </c>
    </row>
    <row r="2170" spans="1:9" x14ac:dyDescent="0.25">
      <c r="A2170">
        <v>2020</v>
      </c>
      <c r="B2170" t="s">
        <v>57</v>
      </c>
      <c r="C2170" t="s">
        <v>343</v>
      </c>
      <c r="D2170" t="s">
        <v>806</v>
      </c>
      <c r="E2170" s="15">
        <v>24224000</v>
      </c>
      <c r="F2170" s="15">
        <v>34221000</v>
      </c>
      <c r="G2170" s="15">
        <v>0</v>
      </c>
      <c r="H2170" s="15">
        <v>0</v>
      </c>
      <c r="I2170" s="15">
        <v>58445000</v>
      </c>
    </row>
    <row r="2171" spans="1:9" x14ac:dyDescent="0.25">
      <c r="A2171">
        <v>2020</v>
      </c>
      <c r="B2171" t="s">
        <v>57</v>
      </c>
      <c r="C2171" t="s">
        <v>343</v>
      </c>
      <c r="D2171" t="s">
        <v>807</v>
      </c>
      <c r="E2171" s="15">
        <v>22165000</v>
      </c>
      <c r="F2171" s="15">
        <v>13181000</v>
      </c>
      <c r="G2171" s="15">
        <v>0</v>
      </c>
      <c r="H2171" s="15">
        <v>400000</v>
      </c>
      <c r="I2171" s="15">
        <v>35746000</v>
      </c>
    </row>
    <row r="2172" spans="1:9" x14ac:dyDescent="0.25">
      <c r="A2172">
        <v>2020</v>
      </c>
      <c r="B2172" t="s">
        <v>57</v>
      </c>
      <c r="C2172" t="s">
        <v>344</v>
      </c>
      <c r="D2172" t="s">
        <v>403</v>
      </c>
      <c r="E2172" s="15">
        <v>121740000</v>
      </c>
      <c r="F2172" s="15">
        <v>70676000</v>
      </c>
      <c r="G2172" s="15">
        <v>0</v>
      </c>
      <c r="H2172" s="15">
        <v>2192000</v>
      </c>
      <c r="I2172" s="15">
        <v>194608000</v>
      </c>
    </row>
    <row r="2173" spans="1:9" x14ac:dyDescent="0.25">
      <c r="A2173">
        <v>2020</v>
      </c>
      <c r="B2173" t="s">
        <v>57</v>
      </c>
      <c r="C2173" t="s">
        <v>344</v>
      </c>
      <c r="D2173" t="s">
        <v>404</v>
      </c>
      <c r="E2173" s="15">
        <v>17682000</v>
      </c>
      <c r="F2173" s="15">
        <v>41008000</v>
      </c>
      <c r="G2173" s="15">
        <v>0</v>
      </c>
      <c r="H2173" s="15">
        <v>25637000</v>
      </c>
      <c r="I2173" s="15">
        <v>84327000</v>
      </c>
    </row>
    <row r="2174" spans="1:9" x14ac:dyDescent="0.25">
      <c r="A2174">
        <v>2020</v>
      </c>
      <c r="B2174" t="s">
        <v>57</v>
      </c>
      <c r="C2174" t="s">
        <v>344</v>
      </c>
      <c r="D2174" t="s">
        <v>808</v>
      </c>
      <c r="E2174" s="15">
        <v>178843000</v>
      </c>
      <c r="F2174" s="15">
        <v>10055000</v>
      </c>
      <c r="G2174" s="15">
        <v>0</v>
      </c>
      <c r="H2174" s="15">
        <v>0</v>
      </c>
      <c r="I2174" s="15">
        <v>188898000</v>
      </c>
    </row>
    <row r="2175" spans="1:9" x14ac:dyDescent="0.25">
      <c r="A2175">
        <v>2020</v>
      </c>
      <c r="B2175" t="s">
        <v>57</v>
      </c>
      <c r="C2175" t="s">
        <v>344</v>
      </c>
      <c r="D2175" t="s">
        <v>809</v>
      </c>
      <c r="E2175" s="15">
        <v>84045000</v>
      </c>
      <c r="F2175" s="15">
        <v>22877000</v>
      </c>
      <c r="G2175" s="15">
        <v>0</v>
      </c>
      <c r="H2175" s="15">
        <v>1385000</v>
      </c>
      <c r="I2175" s="15">
        <v>108307000</v>
      </c>
    </row>
    <row r="2176" spans="1:9" x14ac:dyDescent="0.25">
      <c r="A2176">
        <v>2020</v>
      </c>
      <c r="B2176" t="s">
        <v>57</v>
      </c>
      <c r="C2176" t="s">
        <v>345</v>
      </c>
      <c r="D2176" t="s">
        <v>403</v>
      </c>
      <c r="E2176" s="15">
        <v>4510000</v>
      </c>
      <c r="F2176" s="15">
        <v>28166000</v>
      </c>
      <c r="G2176" s="15">
        <v>0</v>
      </c>
      <c r="H2176" s="15">
        <v>2580000</v>
      </c>
      <c r="I2176" s="15">
        <v>35256000</v>
      </c>
    </row>
    <row r="2177" spans="1:9" x14ac:dyDescent="0.25">
      <c r="A2177">
        <v>2020</v>
      </c>
      <c r="B2177" t="s">
        <v>57</v>
      </c>
      <c r="C2177" t="s">
        <v>345</v>
      </c>
      <c r="D2177" t="s">
        <v>810</v>
      </c>
      <c r="E2177" s="15">
        <v>16914000</v>
      </c>
      <c r="F2177" s="15">
        <v>99954000</v>
      </c>
      <c r="G2177" s="15">
        <v>0</v>
      </c>
      <c r="H2177" s="15">
        <v>0</v>
      </c>
      <c r="I2177" s="15">
        <v>116868000</v>
      </c>
    </row>
    <row r="2178" spans="1:9" x14ac:dyDescent="0.25">
      <c r="A2178">
        <v>2020</v>
      </c>
      <c r="B2178" t="s">
        <v>57</v>
      </c>
      <c r="C2178" t="s">
        <v>346</v>
      </c>
      <c r="D2178" t="s">
        <v>403</v>
      </c>
      <c r="E2178" s="15">
        <v>15164000</v>
      </c>
      <c r="F2178" s="15">
        <v>5294000</v>
      </c>
      <c r="G2178" s="15">
        <v>0</v>
      </c>
      <c r="H2178" s="15">
        <v>2170000</v>
      </c>
      <c r="I2178" s="15">
        <v>22628000</v>
      </c>
    </row>
    <row r="2179" spans="1:9" x14ac:dyDescent="0.25">
      <c r="A2179">
        <v>2020</v>
      </c>
      <c r="B2179" t="s">
        <v>57</v>
      </c>
      <c r="C2179" t="s">
        <v>346</v>
      </c>
      <c r="D2179" t="s">
        <v>811</v>
      </c>
      <c r="E2179" s="15">
        <v>15360000</v>
      </c>
      <c r="F2179" s="15">
        <v>33252000</v>
      </c>
      <c r="G2179" s="15">
        <v>0</v>
      </c>
      <c r="H2179" s="15">
        <v>858000</v>
      </c>
      <c r="I2179" s="15">
        <v>49470000</v>
      </c>
    </row>
    <row r="2180" spans="1:9" x14ac:dyDescent="0.25">
      <c r="A2180">
        <v>2020</v>
      </c>
      <c r="B2180" t="s">
        <v>57</v>
      </c>
      <c r="C2180" t="s">
        <v>347</v>
      </c>
      <c r="D2180" t="s">
        <v>403</v>
      </c>
      <c r="E2180" s="15">
        <v>193087000</v>
      </c>
      <c r="F2180" s="15">
        <v>114909000</v>
      </c>
      <c r="G2180" s="15">
        <v>0</v>
      </c>
      <c r="H2180" s="15">
        <v>58864000</v>
      </c>
      <c r="I2180" s="15">
        <v>366860000</v>
      </c>
    </row>
    <row r="2181" spans="1:9" x14ac:dyDescent="0.25">
      <c r="A2181">
        <v>2020</v>
      </c>
      <c r="B2181" t="s">
        <v>57</v>
      </c>
      <c r="C2181" t="s">
        <v>347</v>
      </c>
      <c r="D2181" t="s">
        <v>404</v>
      </c>
      <c r="E2181" s="15">
        <v>6997000</v>
      </c>
      <c r="F2181" s="15">
        <v>11924000</v>
      </c>
      <c r="G2181" s="15">
        <v>0</v>
      </c>
      <c r="H2181" s="15">
        <v>49265000</v>
      </c>
      <c r="I2181" s="15">
        <v>68186000</v>
      </c>
    </row>
    <row r="2182" spans="1:9" x14ac:dyDescent="0.25">
      <c r="A2182">
        <v>2020</v>
      </c>
      <c r="B2182" t="s">
        <v>57</v>
      </c>
      <c r="C2182" t="s">
        <v>347</v>
      </c>
      <c r="D2182" t="s">
        <v>812</v>
      </c>
      <c r="E2182" s="15">
        <v>22528000</v>
      </c>
      <c r="F2182" s="15">
        <v>27229000</v>
      </c>
      <c r="G2182" s="15">
        <v>0</v>
      </c>
      <c r="H2182" s="15">
        <v>0</v>
      </c>
      <c r="I2182" s="15">
        <v>49757000</v>
      </c>
    </row>
    <row r="2183" spans="1:9" x14ac:dyDescent="0.25">
      <c r="A2183">
        <v>2020</v>
      </c>
      <c r="B2183" t="s">
        <v>57</v>
      </c>
      <c r="C2183" t="s">
        <v>347</v>
      </c>
      <c r="D2183" t="s">
        <v>813</v>
      </c>
      <c r="E2183" s="15">
        <v>43305000</v>
      </c>
      <c r="F2183" s="15">
        <v>40947000</v>
      </c>
      <c r="G2183" s="15">
        <v>0</v>
      </c>
      <c r="H2183" s="15">
        <v>0</v>
      </c>
      <c r="I2183" s="15">
        <v>84252000</v>
      </c>
    </row>
    <row r="2184" spans="1:9" x14ac:dyDescent="0.25">
      <c r="A2184">
        <v>2020</v>
      </c>
      <c r="B2184" t="s">
        <v>57</v>
      </c>
      <c r="C2184" t="s">
        <v>347</v>
      </c>
      <c r="D2184" t="s">
        <v>814</v>
      </c>
      <c r="E2184" s="15">
        <v>1782919000</v>
      </c>
      <c r="F2184" s="15">
        <v>9704039000</v>
      </c>
      <c r="G2184" s="15">
        <v>0</v>
      </c>
      <c r="H2184" s="15">
        <v>918000000</v>
      </c>
      <c r="I2184" s="15">
        <v>12404958000</v>
      </c>
    </row>
    <row r="2185" spans="1:9" x14ac:dyDescent="0.25">
      <c r="A2185">
        <v>2019</v>
      </c>
      <c r="B2185" t="s">
        <v>57</v>
      </c>
      <c r="C2185" t="s">
        <v>341</v>
      </c>
      <c r="D2185" t="s">
        <v>403</v>
      </c>
      <c r="E2185" s="15">
        <v>455366000</v>
      </c>
      <c r="F2185" s="15">
        <v>691601000</v>
      </c>
      <c r="G2185" s="15">
        <v>0</v>
      </c>
      <c r="H2185" s="15">
        <v>132550000</v>
      </c>
      <c r="I2185" s="15">
        <v>1279517000</v>
      </c>
    </row>
    <row r="2186" spans="1:9" x14ac:dyDescent="0.25">
      <c r="A2186">
        <v>2019</v>
      </c>
      <c r="B2186" t="s">
        <v>57</v>
      </c>
      <c r="C2186" t="s">
        <v>341</v>
      </c>
      <c r="D2186" t="s">
        <v>800</v>
      </c>
      <c r="E2186" s="15">
        <v>355637000</v>
      </c>
      <c r="F2186" s="15">
        <v>375904000</v>
      </c>
      <c r="G2186" s="15">
        <v>2136000</v>
      </c>
      <c r="H2186" s="15">
        <v>0</v>
      </c>
      <c r="I2186" s="15">
        <v>733677000</v>
      </c>
    </row>
    <row r="2187" spans="1:9" x14ac:dyDescent="0.25">
      <c r="A2187">
        <v>2019</v>
      </c>
      <c r="B2187" t="s">
        <v>57</v>
      </c>
      <c r="C2187" t="s">
        <v>341</v>
      </c>
      <c r="D2187" t="s">
        <v>801</v>
      </c>
      <c r="E2187" s="15">
        <v>211257000</v>
      </c>
      <c r="F2187" s="15">
        <v>230284000</v>
      </c>
      <c r="G2187" s="15">
        <v>264000</v>
      </c>
      <c r="H2187" s="15">
        <v>0</v>
      </c>
      <c r="I2187" s="15">
        <v>441805000</v>
      </c>
    </row>
    <row r="2188" spans="1:9" x14ac:dyDescent="0.25">
      <c r="A2188">
        <v>2019</v>
      </c>
      <c r="B2188" t="s">
        <v>57</v>
      </c>
      <c r="C2188" t="s">
        <v>341</v>
      </c>
      <c r="D2188" t="s">
        <v>802</v>
      </c>
      <c r="E2188" s="15">
        <v>347067000</v>
      </c>
      <c r="F2188" s="15">
        <v>1170145000</v>
      </c>
      <c r="G2188" s="15">
        <v>0</v>
      </c>
      <c r="H2188" s="15">
        <v>315000000</v>
      </c>
      <c r="I2188" s="15">
        <v>1832212000</v>
      </c>
    </row>
    <row r="2189" spans="1:9" x14ac:dyDescent="0.25">
      <c r="A2189">
        <v>2019</v>
      </c>
      <c r="B2189" t="s">
        <v>57</v>
      </c>
      <c r="C2189" t="s">
        <v>341</v>
      </c>
      <c r="D2189" t="s">
        <v>803</v>
      </c>
      <c r="E2189" s="15">
        <v>332167000</v>
      </c>
      <c r="F2189" s="15">
        <v>117142000</v>
      </c>
      <c r="G2189" s="15">
        <v>0</v>
      </c>
      <c r="H2189" s="15">
        <v>0</v>
      </c>
      <c r="I2189" s="15">
        <v>449309000</v>
      </c>
    </row>
    <row r="2190" spans="1:9" x14ac:dyDescent="0.25">
      <c r="A2190">
        <v>2019</v>
      </c>
      <c r="B2190" t="s">
        <v>57</v>
      </c>
      <c r="C2190" t="s">
        <v>341</v>
      </c>
      <c r="D2190" t="s">
        <v>804</v>
      </c>
      <c r="E2190" s="15">
        <v>16597000</v>
      </c>
      <c r="F2190" s="15">
        <v>78526000</v>
      </c>
      <c r="G2190" s="15">
        <v>0</v>
      </c>
      <c r="H2190" s="15">
        <v>0</v>
      </c>
      <c r="I2190" s="15">
        <v>95123000</v>
      </c>
    </row>
    <row r="2191" spans="1:9" x14ac:dyDescent="0.25">
      <c r="A2191">
        <v>2019</v>
      </c>
      <c r="B2191" t="s">
        <v>57</v>
      </c>
      <c r="C2191" t="s">
        <v>342</v>
      </c>
      <c r="D2191" t="s">
        <v>403</v>
      </c>
      <c r="E2191" s="15">
        <v>60934000</v>
      </c>
      <c r="F2191" s="15">
        <v>127176000</v>
      </c>
      <c r="G2191" s="15">
        <v>0</v>
      </c>
      <c r="H2191" s="15">
        <v>776000</v>
      </c>
      <c r="I2191" s="15">
        <v>188886000</v>
      </c>
    </row>
    <row r="2192" spans="1:9" x14ac:dyDescent="0.25">
      <c r="A2192">
        <v>2019</v>
      </c>
      <c r="B2192" t="s">
        <v>57</v>
      </c>
      <c r="C2192" t="s">
        <v>342</v>
      </c>
      <c r="D2192" t="s">
        <v>801</v>
      </c>
      <c r="E2192" s="15">
        <v>37994000</v>
      </c>
      <c r="F2192" s="15">
        <v>40989000</v>
      </c>
      <c r="G2192" s="15">
        <v>0</v>
      </c>
      <c r="H2192" s="15">
        <v>0</v>
      </c>
      <c r="I2192" s="15">
        <v>78983000</v>
      </c>
    </row>
    <row r="2193" spans="1:9" x14ac:dyDescent="0.25">
      <c r="A2193">
        <v>2019</v>
      </c>
      <c r="B2193" t="s">
        <v>57</v>
      </c>
      <c r="C2193" t="s">
        <v>342</v>
      </c>
      <c r="D2193" t="s">
        <v>805</v>
      </c>
      <c r="E2193" s="15">
        <v>68974000</v>
      </c>
      <c r="F2193" s="15">
        <v>48710000</v>
      </c>
      <c r="G2193" s="15">
        <v>0</v>
      </c>
      <c r="H2193" s="15">
        <v>0</v>
      </c>
      <c r="I2193" s="15">
        <v>117684000</v>
      </c>
    </row>
    <row r="2194" spans="1:9" x14ac:dyDescent="0.25">
      <c r="A2194">
        <v>2019</v>
      </c>
      <c r="B2194" t="s">
        <v>57</v>
      </c>
      <c r="C2194" t="s">
        <v>343</v>
      </c>
      <c r="D2194" t="s">
        <v>403</v>
      </c>
      <c r="E2194" s="15">
        <v>8915000</v>
      </c>
      <c r="F2194" s="15">
        <v>46197000</v>
      </c>
      <c r="G2194" s="15">
        <v>0</v>
      </c>
      <c r="H2194" s="15">
        <v>3878000</v>
      </c>
      <c r="I2194" s="15">
        <v>58990000</v>
      </c>
    </row>
    <row r="2195" spans="1:9" x14ac:dyDescent="0.25">
      <c r="A2195">
        <v>2019</v>
      </c>
      <c r="B2195" t="s">
        <v>57</v>
      </c>
      <c r="C2195" t="s">
        <v>343</v>
      </c>
      <c r="D2195" t="s">
        <v>806</v>
      </c>
      <c r="E2195" s="15">
        <v>25606000</v>
      </c>
      <c r="F2195" s="15">
        <v>13466000</v>
      </c>
      <c r="G2195" s="15">
        <v>0</v>
      </c>
      <c r="H2195" s="15">
        <v>0</v>
      </c>
      <c r="I2195" s="15">
        <v>39072000</v>
      </c>
    </row>
    <row r="2196" spans="1:9" x14ac:dyDescent="0.25">
      <c r="A2196">
        <v>2019</v>
      </c>
      <c r="B2196" t="s">
        <v>57</v>
      </c>
      <c r="C2196" t="s">
        <v>343</v>
      </c>
      <c r="D2196" t="s">
        <v>807</v>
      </c>
      <c r="E2196" s="15">
        <v>19557000</v>
      </c>
      <c r="F2196" s="15">
        <v>5523000</v>
      </c>
      <c r="G2196" s="15">
        <v>0</v>
      </c>
      <c r="H2196" s="15">
        <v>0</v>
      </c>
      <c r="I2196" s="15">
        <v>25080000</v>
      </c>
    </row>
    <row r="2197" spans="1:9" x14ac:dyDescent="0.25">
      <c r="A2197">
        <v>2019</v>
      </c>
      <c r="B2197" t="s">
        <v>57</v>
      </c>
      <c r="C2197" t="s">
        <v>344</v>
      </c>
      <c r="D2197" t="s">
        <v>403</v>
      </c>
      <c r="E2197" s="15">
        <v>121465000</v>
      </c>
      <c r="F2197" s="15">
        <v>63086000</v>
      </c>
      <c r="G2197" s="15">
        <v>0</v>
      </c>
      <c r="H2197" s="15">
        <v>9100000</v>
      </c>
      <c r="I2197" s="15">
        <v>193651000</v>
      </c>
    </row>
    <row r="2198" spans="1:9" x14ac:dyDescent="0.25">
      <c r="A2198">
        <v>2019</v>
      </c>
      <c r="B2198" t="s">
        <v>57</v>
      </c>
      <c r="C2198" t="s">
        <v>344</v>
      </c>
      <c r="D2198" t="s">
        <v>404</v>
      </c>
      <c r="E2198" s="15">
        <v>19627000</v>
      </c>
      <c r="F2198" s="15">
        <v>39439000</v>
      </c>
      <c r="G2198" s="15">
        <v>0</v>
      </c>
      <c r="H2198" s="15">
        <v>22338000</v>
      </c>
      <c r="I2198" s="15">
        <v>81404000</v>
      </c>
    </row>
    <row r="2199" spans="1:9" x14ac:dyDescent="0.25">
      <c r="A2199">
        <v>2019</v>
      </c>
      <c r="B2199" t="s">
        <v>57</v>
      </c>
      <c r="C2199" t="s">
        <v>344</v>
      </c>
      <c r="D2199" t="s">
        <v>808</v>
      </c>
      <c r="E2199" s="15">
        <v>189580000</v>
      </c>
      <c r="F2199" s="15">
        <v>88383000</v>
      </c>
      <c r="G2199" s="15">
        <v>0</v>
      </c>
      <c r="H2199" s="15">
        <v>0</v>
      </c>
      <c r="I2199" s="15">
        <v>277963000</v>
      </c>
    </row>
    <row r="2200" spans="1:9" x14ac:dyDescent="0.25">
      <c r="A2200">
        <v>2019</v>
      </c>
      <c r="B2200" t="s">
        <v>57</v>
      </c>
      <c r="C2200" t="s">
        <v>344</v>
      </c>
      <c r="D2200" t="s">
        <v>809</v>
      </c>
      <c r="E2200" s="15">
        <v>35046000</v>
      </c>
      <c r="F2200" s="15">
        <v>21081000</v>
      </c>
      <c r="G2200" s="15">
        <v>0</v>
      </c>
      <c r="H2200" s="15">
        <v>0</v>
      </c>
      <c r="I2200" s="15">
        <v>56127000</v>
      </c>
    </row>
    <row r="2201" spans="1:9" x14ac:dyDescent="0.25">
      <c r="A2201">
        <v>2019</v>
      </c>
      <c r="B2201" t="s">
        <v>57</v>
      </c>
      <c r="C2201" t="s">
        <v>345</v>
      </c>
      <c r="D2201" t="s">
        <v>403</v>
      </c>
      <c r="E2201" s="15">
        <v>4531000</v>
      </c>
      <c r="F2201" s="15">
        <v>15104000</v>
      </c>
      <c r="G2201" s="15">
        <v>0</v>
      </c>
      <c r="H2201" s="15">
        <v>977000</v>
      </c>
      <c r="I2201" s="15">
        <v>20612000</v>
      </c>
    </row>
    <row r="2202" spans="1:9" x14ac:dyDescent="0.25">
      <c r="A2202">
        <v>2019</v>
      </c>
      <c r="B2202" t="s">
        <v>57</v>
      </c>
      <c r="C2202" t="s">
        <v>345</v>
      </c>
      <c r="D2202" t="s">
        <v>810</v>
      </c>
      <c r="E2202" s="15">
        <v>16942000</v>
      </c>
      <c r="F2202" s="15">
        <v>55986000</v>
      </c>
      <c r="G2202" s="15">
        <v>0</v>
      </c>
      <c r="H2202" s="15">
        <v>4566000</v>
      </c>
      <c r="I2202" s="15">
        <v>77494000</v>
      </c>
    </row>
    <row r="2203" spans="1:9" x14ac:dyDescent="0.25">
      <c r="A2203">
        <v>2019</v>
      </c>
      <c r="B2203" t="s">
        <v>57</v>
      </c>
      <c r="C2203" t="s">
        <v>346</v>
      </c>
      <c r="D2203" t="s">
        <v>403</v>
      </c>
      <c r="E2203" s="15">
        <v>13507000</v>
      </c>
      <c r="F2203" s="15">
        <v>5449000</v>
      </c>
      <c r="G2203" s="15">
        <v>0</v>
      </c>
      <c r="H2203" s="15">
        <v>0</v>
      </c>
      <c r="I2203" s="15">
        <v>18956000</v>
      </c>
    </row>
    <row r="2204" spans="1:9" x14ac:dyDescent="0.25">
      <c r="A2204">
        <v>2019</v>
      </c>
      <c r="B2204" t="s">
        <v>57</v>
      </c>
      <c r="C2204" t="s">
        <v>346</v>
      </c>
      <c r="D2204" t="s">
        <v>811</v>
      </c>
      <c r="E2204" s="15">
        <v>17648000</v>
      </c>
      <c r="F2204" s="15">
        <v>19977000</v>
      </c>
      <c r="G2204" s="15">
        <v>0</v>
      </c>
      <c r="H2204" s="15">
        <v>44329000</v>
      </c>
      <c r="I2204" s="15">
        <v>81954000</v>
      </c>
    </row>
    <row r="2205" spans="1:9" x14ac:dyDescent="0.25">
      <c r="A2205">
        <v>2019</v>
      </c>
      <c r="B2205" t="s">
        <v>57</v>
      </c>
      <c r="C2205" t="s">
        <v>347</v>
      </c>
      <c r="D2205" t="s">
        <v>403</v>
      </c>
      <c r="E2205" s="15">
        <v>164041000</v>
      </c>
      <c r="F2205" s="15">
        <v>124438000</v>
      </c>
      <c r="G2205" s="15">
        <v>0</v>
      </c>
      <c r="H2205" s="15">
        <v>0</v>
      </c>
      <c r="I2205" s="15">
        <v>288479000</v>
      </c>
    </row>
    <row r="2206" spans="1:9" x14ac:dyDescent="0.25">
      <c r="A2206">
        <v>2019</v>
      </c>
      <c r="B2206" t="s">
        <v>57</v>
      </c>
      <c r="C2206" t="s">
        <v>347</v>
      </c>
      <c r="D2206" t="s">
        <v>404</v>
      </c>
      <c r="E2206" s="15">
        <v>6456000</v>
      </c>
      <c r="F2206" s="15">
        <v>7909000</v>
      </c>
      <c r="G2206" s="15">
        <v>0</v>
      </c>
      <c r="H2206" s="15">
        <v>40748000</v>
      </c>
      <c r="I2206" s="15">
        <v>55113000</v>
      </c>
    </row>
    <row r="2207" spans="1:9" x14ac:dyDescent="0.25">
      <c r="A2207">
        <v>2019</v>
      </c>
      <c r="B2207" t="s">
        <v>57</v>
      </c>
      <c r="C2207" t="s">
        <v>347</v>
      </c>
      <c r="D2207" t="s">
        <v>812</v>
      </c>
      <c r="E2207" s="15">
        <v>19552000</v>
      </c>
      <c r="F2207" s="15">
        <v>26748000</v>
      </c>
      <c r="G2207" s="15">
        <v>0</v>
      </c>
      <c r="H2207" s="15">
        <v>0</v>
      </c>
      <c r="I2207" s="15">
        <v>46300000</v>
      </c>
    </row>
    <row r="2208" spans="1:9" x14ac:dyDescent="0.25">
      <c r="A2208">
        <v>2019</v>
      </c>
      <c r="B2208" t="s">
        <v>57</v>
      </c>
      <c r="C2208" t="s">
        <v>347</v>
      </c>
      <c r="D2208" t="s">
        <v>813</v>
      </c>
      <c r="E2208" s="15">
        <v>43464000</v>
      </c>
      <c r="F2208" s="15">
        <v>40223000</v>
      </c>
      <c r="G2208" s="15">
        <v>0</v>
      </c>
      <c r="H2208" s="15">
        <v>0</v>
      </c>
      <c r="I2208" s="15">
        <v>83687000</v>
      </c>
    </row>
    <row r="2209" spans="1:9" x14ac:dyDescent="0.25">
      <c r="A2209">
        <v>2019</v>
      </c>
      <c r="B2209" t="s">
        <v>57</v>
      </c>
      <c r="C2209" t="s">
        <v>347</v>
      </c>
      <c r="D2209" t="s">
        <v>814</v>
      </c>
      <c r="E2209" s="15">
        <v>1768806000</v>
      </c>
      <c r="F2209" s="15">
        <v>10011758000</v>
      </c>
      <c r="G2209" s="15">
        <v>0</v>
      </c>
      <c r="H2209" s="15">
        <v>300520000</v>
      </c>
      <c r="I2209" s="15">
        <v>12081084000</v>
      </c>
    </row>
    <row r="2210" spans="1:9" x14ac:dyDescent="0.25">
      <c r="A2210">
        <v>2018</v>
      </c>
      <c r="B2210" t="s">
        <v>57</v>
      </c>
      <c r="C2210" t="s">
        <v>341</v>
      </c>
      <c r="D2210" t="s">
        <v>403</v>
      </c>
      <c r="E2210" s="15">
        <v>376915000</v>
      </c>
      <c r="F2210" s="15">
        <v>725587000</v>
      </c>
      <c r="G2210" s="15">
        <v>0</v>
      </c>
      <c r="H2210" s="15">
        <v>79480000</v>
      </c>
      <c r="I2210" s="15">
        <v>1181982000</v>
      </c>
    </row>
    <row r="2211" spans="1:9" x14ac:dyDescent="0.25">
      <c r="A2211">
        <v>2018</v>
      </c>
      <c r="B2211" t="s">
        <v>57</v>
      </c>
      <c r="C2211" t="s">
        <v>341</v>
      </c>
      <c r="D2211" t="s">
        <v>800</v>
      </c>
      <c r="E2211" s="15">
        <v>326685000</v>
      </c>
      <c r="F2211" s="15">
        <v>419610000</v>
      </c>
      <c r="G2211" s="15">
        <v>1068000</v>
      </c>
      <c r="H2211" s="15">
        <v>0</v>
      </c>
      <c r="I2211" s="15">
        <v>747363000</v>
      </c>
    </row>
    <row r="2212" spans="1:9" x14ac:dyDescent="0.25">
      <c r="A2212">
        <v>2018</v>
      </c>
      <c r="B2212" t="s">
        <v>57</v>
      </c>
      <c r="C2212" t="s">
        <v>341</v>
      </c>
      <c r="D2212" t="s">
        <v>801</v>
      </c>
      <c r="E2212" s="15">
        <v>193211000</v>
      </c>
      <c r="F2212" s="15">
        <v>263285000</v>
      </c>
      <c r="G2212" s="15">
        <v>132000</v>
      </c>
      <c r="H2212" s="15">
        <v>0</v>
      </c>
      <c r="I2212" s="15">
        <v>456628000</v>
      </c>
    </row>
    <row r="2213" spans="1:9" x14ac:dyDescent="0.25">
      <c r="A2213">
        <v>2018</v>
      </c>
      <c r="B2213" t="s">
        <v>57</v>
      </c>
      <c r="C2213" t="s">
        <v>341</v>
      </c>
      <c r="D2213" t="s">
        <v>802</v>
      </c>
      <c r="E2213" s="15">
        <v>311280000</v>
      </c>
      <c r="F2213" s="15">
        <v>943647000</v>
      </c>
      <c r="G2213" s="15">
        <v>0</v>
      </c>
      <c r="H2213" s="15">
        <v>991550000</v>
      </c>
      <c r="I2213" s="15">
        <v>2246477000</v>
      </c>
    </row>
    <row r="2214" spans="1:9" x14ac:dyDescent="0.25">
      <c r="A2214">
        <v>2018</v>
      </c>
      <c r="B2214" t="s">
        <v>57</v>
      </c>
      <c r="C2214" t="s">
        <v>341</v>
      </c>
      <c r="D2214" t="s">
        <v>803</v>
      </c>
      <c r="E2214" s="15">
        <v>302431000</v>
      </c>
      <c r="F2214" s="15">
        <v>142762000</v>
      </c>
      <c r="G2214" s="15">
        <v>0</v>
      </c>
      <c r="H2214" s="15">
        <v>10860000</v>
      </c>
      <c r="I2214" s="15">
        <v>456053000</v>
      </c>
    </row>
    <row r="2215" spans="1:9" x14ac:dyDescent="0.25">
      <c r="A2215">
        <v>2018</v>
      </c>
      <c r="B2215" t="s">
        <v>57</v>
      </c>
      <c r="C2215" t="s">
        <v>341</v>
      </c>
      <c r="D2215" t="s">
        <v>804</v>
      </c>
      <c r="E2215" s="15">
        <v>5943000</v>
      </c>
      <c r="F2215" s="15">
        <v>87656000</v>
      </c>
      <c r="G2215" s="15">
        <v>0</v>
      </c>
      <c r="H2215" s="15">
        <v>0</v>
      </c>
      <c r="I2215" s="15">
        <v>93599000</v>
      </c>
    </row>
    <row r="2216" spans="1:9" x14ac:dyDescent="0.25">
      <c r="A2216">
        <v>2018</v>
      </c>
      <c r="B2216" t="s">
        <v>57</v>
      </c>
      <c r="C2216" t="s">
        <v>342</v>
      </c>
      <c r="D2216" t="s">
        <v>403</v>
      </c>
      <c r="E2216" s="15">
        <v>48011000</v>
      </c>
      <c r="F2216" s="15">
        <v>113256000</v>
      </c>
      <c r="G2216" s="15">
        <v>0</v>
      </c>
      <c r="H2216" s="15">
        <v>18200000</v>
      </c>
      <c r="I2216" s="15">
        <v>179467000</v>
      </c>
    </row>
    <row r="2217" spans="1:9" x14ac:dyDescent="0.25">
      <c r="A2217">
        <v>2018</v>
      </c>
      <c r="B2217" t="s">
        <v>57</v>
      </c>
      <c r="C2217" t="s">
        <v>342</v>
      </c>
      <c r="D2217" t="s">
        <v>801</v>
      </c>
      <c r="E2217" s="15">
        <v>33390000</v>
      </c>
      <c r="F2217" s="15">
        <v>59217000</v>
      </c>
      <c r="G2217" s="15">
        <v>0</v>
      </c>
      <c r="H2217" s="15">
        <v>0</v>
      </c>
      <c r="I2217" s="15">
        <v>92607000</v>
      </c>
    </row>
    <row r="2218" spans="1:9" x14ac:dyDescent="0.25">
      <c r="A2218">
        <v>2018</v>
      </c>
      <c r="B2218" t="s">
        <v>57</v>
      </c>
      <c r="C2218" t="s">
        <v>342</v>
      </c>
      <c r="D2218" t="s">
        <v>805</v>
      </c>
      <c r="E2218" s="15">
        <v>67909000</v>
      </c>
      <c r="F2218" s="15">
        <v>72389000</v>
      </c>
      <c r="G2218" s="15">
        <v>0</v>
      </c>
      <c r="H2218" s="15">
        <v>0</v>
      </c>
      <c r="I2218" s="15">
        <v>140298000</v>
      </c>
    </row>
    <row r="2219" spans="1:9" x14ac:dyDescent="0.25">
      <c r="A2219">
        <v>2018</v>
      </c>
      <c r="B2219" t="s">
        <v>57</v>
      </c>
      <c r="C2219" t="s">
        <v>343</v>
      </c>
      <c r="D2219" t="s">
        <v>403</v>
      </c>
      <c r="E2219" s="15">
        <v>6542000</v>
      </c>
      <c r="F2219" s="15">
        <v>33459000</v>
      </c>
      <c r="G2219" s="15">
        <v>0</v>
      </c>
      <c r="H2219" s="15">
        <v>7314000</v>
      </c>
      <c r="I2219" s="15">
        <v>47315000</v>
      </c>
    </row>
    <row r="2220" spans="1:9" x14ac:dyDescent="0.25">
      <c r="A2220">
        <v>2018</v>
      </c>
      <c r="B2220" t="s">
        <v>57</v>
      </c>
      <c r="C2220" t="s">
        <v>343</v>
      </c>
      <c r="D2220" t="s">
        <v>806</v>
      </c>
      <c r="E2220" s="15">
        <v>15883000</v>
      </c>
      <c r="F2220" s="15">
        <v>12687000</v>
      </c>
      <c r="G2220" s="15">
        <v>0</v>
      </c>
      <c r="H2220" s="15">
        <v>0</v>
      </c>
      <c r="I2220" s="15">
        <v>28570000</v>
      </c>
    </row>
    <row r="2221" spans="1:9" x14ac:dyDescent="0.25">
      <c r="A2221">
        <v>2018</v>
      </c>
      <c r="B2221" t="s">
        <v>57</v>
      </c>
      <c r="C2221" t="s">
        <v>343</v>
      </c>
      <c r="D2221" t="s">
        <v>807</v>
      </c>
      <c r="E2221" s="15">
        <v>17084000</v>
      </c>
      <c r="F2221" s="15">
        <v>5424000</v>
      </c>
      <c r="G2221" s="15">
        <v>0</v>
      </c>
      <c r="H2221" s="15">
        <v>0</v>
      </c>
      <c r="I2221" s="15">
        <v>22508000</v>
      </c>
    </row>
    <row r="2222" spans="1:9" x14ac:dyDescent="0.25">
      <c r="A2222">
        <v>2018</v>
      </c>
      <c r="B2222" t="s">
        <v>57</v>
      </c>
      <c r="C2222" t="s">
        <v>344</v>
      </c>
      <c r="D2222" t="s">
        <v>403</v>
      </c>
      <c r="E2222" s="15" t="s">
        <v>423</v>
      </c>
      <c r="F2222" s="15" t="s">
        <v>423</v>
      </c>
      <c r="G2222" s="15" t="s">
        <v>423</v>
      </c>
      <c r="H2222" s="15" t="s">
        <v>423</v>
      </c>
      <c r="I2222" s="15" t="s">
        <v>423</v>
      </c>
    </row>
    <row r="2223" spans="1:9" x14ac:dyDescent="0.25">
      <c r="A2223">
        <v>2018</v>
      </c>
      <c r="B2223" t="s">
        <v>57</v>
      </c>
      <c r="C2223" t="s">
        <v>344</v>
      </c>
      <c r="D2223" t="s">
        <v>404</v>
      </c>
      <c r="E2223" s="15" t="s">
        <v>423</v>
      </c>
      <c r="F2223" s="15" t="s">
        <v>423</v>
      </c>
      <c r="G2223" s="15" t="s">
        <v>423</v>
      </c>
      <c r="H2223" s="15" t="s">
        <v>423</v>
      </c>
      <c r="I2223" s="15" t="s">
        <v>423</v>
      </c>
    </row>
    <row r="2224" spans="1:9" x14ac:dyDescent="0.25">
      <c r="A2224">
        <v>2018</v>
      </c>
      <c r="B2224" t="s">
        <v>57</v>
      </c>
      <c r="C2224" t="s">
        <v>344</v>
      </c>
      <c r="D2224" t="s">
        <v>808</v>
      </c>
      <c r="E2224" s="15" t="s">
        <v>423</v>
      </c>
      <c r="F2224" s="15" t="s">
        <v>423</v>
      </c>
      <c r="G2224" s="15" t="s">
        <v>423</v>
      </c>
      <c r="H2224" s="15" t="s">
        <v>423</v>
      </c>
      <c r="I2224" s="15" t="s">
        <v>423</v>
      </c>
    </row>
    <row r="2225" spans="1:9" x14ac:dyDescent="0.25">
      <c r="A2225">
        <v>2018</v>
      </c>
      <c r="B2225" t="s">
        <v>57</v>
      </c>
      <c r="C2225" t="s">
        <v>344</v>
      </c>
      <c r="D2225" t="s">
        <v>809</v>
      </c>
      <c r="E2225" s="15" t="s">
        <v>423</v>
      </c>
      <c r="F2225" s="15" t="s">
        <v>423</v>
      </c>
      <c r="G2225" s="15" t="s">
        <v>423</v>
      </c>
      <c r="H2225" s="15" t="s">
        <v>423</v>
      </c>
      <c r="I2225" s="15" t="s">
        <v>423</v>
      </c>
    </row>
    <row r="2226" spans="1:9" x14ac:dyDescent="0.25">
      <c r="A2226">
        <v>2018</v>
      </c>
      <c r="B2226" t="s">
        <v>57</v>
      </c>
      <c r="C2226" t="s">
        <v>345</v>
      </c>
      <c r="D2226" t="s">
        <v>403</v>
      </c>
      <c r="E2226" s="15">
        <v>4703000</v>
      </c>
      <c r="F2226" s="15">
        <v>8454000</v>
      </c>
      <c r="G2226" s="15">
        <v>2000</v>
      </c>
      <c r="H2226" s="15">
        <v>3451000</v>
      </c>
      <c r="I2226" s="15">
        <v>16610000</v>
      </c>
    </row>
    <row r="2227" spans="1:9" x14ac:dyDescent="0.25">
      <c r="A2227">
        <v>2018</v>
      </c>
      <c r="B2227" t="s">
        <v>57</v>
      </c>
      <c r="C2227" t="s">
        <v>345</v>
      </c>
      <c r="D2227" t="s">
        <v>810</v>
      </c>
      <c r="E2227" s="15">
        <v>15623000</v>
      </c>
      <c r="F2227" s="15">
        <v>68971000</v>
      </c>
      <c r="G2227" s="15">
        <v>0</v>
      </c>
      <c r="H2227" s="15">
        <v>3737000</v>
      </c>
      <c r="I2227" s="15">
        <v>88331000</v>
      </c>
    </row>
    <row r="2228" spans="1:9" x14ac:dyDescent="0.25">
      <c r="A2228">
        <v>2018</v>
      </c>
      <c r="B2228" t="s">
        <v>57</v>
      </c>
      <c r="C2228" t="s">
        <v>346</v>
      </c>
      <c r="D2228" t="s">
        <v>403</v>
      </c>
      <c r="E2228" s="15">
        <v>15769000</v>
      </c>
      <c r="F2228" s="15">
        <v>1738000</v>
      </c>
      <c r="G2228" s="15">
        <v>0</v>
      </c>
      <c r="H2228" s="15">
        <v>0</v>
      </c>
      <c r="I2228" s="15">
        <v>17507000</v>
      </c>
    </row>
    <row r="2229" spans="1:9" x14ac:dyDescent="0.25">
      <c r="A2229">
        <v>2018</v>
      </c>
      <c r="B2229" t="s">
        <v>57</v>
      </c>
      <c r="C2229" t="s">
        <v>346</v>
      </c>
      <c r="D2229" t="s">
        <v>811</v>
      </c>
      <c r="E2229" s="15">
        <v>16690000</v>
      </c>
      <c r="F2229" s="15">
        <v>22754000</v>
      </c>
      <c r="G2229" s="15">
        <v>0</v>
      </c>
      <c r="H2229" s="15">
        <v>7080000</v>
      </c>
      <c r="I2229" s="15">
        <v>46524000</v>
      </c>
    </row>
    <row r="2230" spans="1:9" x14ac:dyDescent="0.25">
      <c r="A2230">
        <v>2018</v>
      </c>
      <c r="B2230" t="s">
        <v>57</v>
      </c>
      <c r="C2230" t="s">
        <v>347</v>
      </c>
      <c r="D2230" t="s">
        <v>403</v>
      </c>
      <c r="E2230" s="15" t="s">
        <v>423</v>
      </c>
      <c r="F2230" s="15" t="s">
        <v>423</v>
      </c>
      <c r="G2230" s="15" t="s">
        <v>423</v>
      </c>
      <c r="H2230" s="15" t="s">
        <v>423</v>
      </c>
      <c r="I2230" s="15" t="s">
        <v>423</v>
      </c>
    </row>
    <row r="2231" spans="1:9" x14ac:dyDescent="0.25">
      <c r="A2231">
        <v>2018</v>
      </c>
      <c r="B2231" t="s">
        <v>57</v>
      </c>
      <c r="C2231" t="s">
        <v>347</v>
      </c>
      <c r="D2231" t="s">
        <v>404</v>
      </c>
      <c r="E2231" s="15" t="s">
        <v>423</v>
      </c>
      <c r="F2231" s="15" t="s">
        <v>423</v>
      </c>
      <c r="G2231" s="15" t="s">
        <v>423</v>
      </c>
      <c r="H2231" s="15" t="s">
        <v>423</v>
      </c>
      <c r="I2231" s="15" t="s">
        <v>423</v>
      </c>
    </row>
    <row r="2232" spans="1:9" x14ac:dyDescent="0.25">
      <c r="A2232">
        <v>2018</v>
      </c>
      <c r="B2232" t="s">
        <v>57</v>
      </c>
      <c r="C2232" t="s">
        <v>347</v>
      </c>
      <c r="D2232" t="s">
        <v>812</v>
      </c>
      <c r="E2232" s="15" t="s">
        <v>423</v>
      </c>
      <c r="F2232" s="15" t="s">
        <v>423</v>
      </c>
      <c r="G2232" s="15" t="s">
        <v>423</v>
      </c>
      <c r="H2232" s="15" t="s">
        <v>423</v>
      </c>
      <c r="I2232" s="15" t="s">
        <v>423</v>
      </c>
    </row>
    <row r="2233" spans="1:9" x14ac:dyDescent="0.25">
      <c r="A2233">
        <v>2018</v>
      </c>
      <c r="B2233" t="s">
        <v>57</v>
      </c>
      <c r="C2233" t="s">
        <v>347</v>
      </c>
      <c r="D2233" t="s">
        <v>813</v>
      </c>
      <c r="E2233" s="15" t="s">
        <v>423</v>
      </c>
      <c r="F2233" s="15" t="s">
        <v>423</v>
      </c>
      <c r="G2233" s="15" t="s">
        <v>423</v>
      </c>
      <c r="H2233" s="15" t="s">
        <v>423</v>
      </c>
      <c r="I2233" s="15" t="s">
        <v>423</v>
      </c>
    </row>
    <row r="2234" spans="1:9" x14ac:dyDescent="0.25">
      <c r="A2234">
        <v>2018</v>
      </c>
      <c r="B2234" t="s">
        <v>57</v>
      </c>
      <c r="C2234" t="s">
        <v>347</v>
      </c>
      <c r="D2234" t="s">
        <v>814</v>
      </c>
      <c r="E2234" s="15" t="s">
        <v>423</v>
      </c>
      <c r="F2234" s="15" t="s">
        <v>423</v>
      </c>
      <c r="G2234" s="15" t="s">
        <v>423</v>
      </c>
      <c r="H2234" s="15" t="s">
        <v>423</v>
      </c>
      <c r="I2234" s="15" t="s">
        <v>423</v>
      </c>
    </row>
    <row r="2235" spans="1:9" x14ac:dyDescent="0.25">
      <c r="A2235">
        <v>2022</v>
      </c>
      <c r="B2235" t="s">
        <v>58</v>
      </c>
      <c r="C2235" t="s">
        <v>348</v>
      </c>
      <c r="D2235" t="s">
        <v>403</v>
      </c>
      <c r="E2235" s="15">
        <v>1183857000</v>
      </c>
      <c r="F2235" s="15">
        <v>944816000</v>
      </c>
      <c r="G2235" s="15">
        <v>7068000</v>
      </c>
      <c r="H2235" s="15">
        <v>123880000</v>
      </c>
      <c r="I2235" s="15">
        <v>2259621000</v>
      </c>
    </row>
    <row r="2236" spans="1:9" x14ac:dyDescent="0.25">
      <c r="A2236">
        <v>2022</v>
      </c>
      <c r="B2236" t="s">
        <v>58</v>
      </c>
      <c r="C2236" t="s">
        <v>348</v>
      </c>
      <c r="D2236" t="s">
        <v>404</v>
      </c>
      <c r="E2236" s="15">
        <v>82738000</v>
      </c>
      <c r="F2236" s="15">
        <v>62943000</v>
      </c>
      <c r="G2236" s="15">
        <v>0</v>
      </c>
      <c r="H2236" s="15">
        <v>2926974000</v>
      </c>
      <c r="I2236" s="15">
        <v>3072655000</v>
      </c>
    </row>
    <row r="2237" spans="1:9" x14ac:dyDescent="0.25">
      <c r="A2237">
        <v>2022</v>
      </c>
      <c r="B2237" t="s">
        <v>58</v>
      </c>
      <c r="C2237" t="s">
        <v>348</v>
      </c>
      <c r="D2237" t="s">
        <v>643</v>
      </c>
      <c r="E2237" s="15">
        <v>324528000</v>
      </c>
      <c r="F2237" s="15">
        <v>11211133000</v>
      </c>
      <c r="G2237" s="15">
        <v>820000</v>
      </c>
      <c r="H2237" s="15">
        <v>11583212000</v>
      </c>
      <c r="I2237" s="15">
        <v>23119693000</v>
      </c>
    </row>
    <row r="2238" spans="1:9" x14ac:dyDescent="0.25">
      <c r="A2238">
        <v>2022</v>
      </c>
      <c r="B2238" t="s">
        <v>58</v>
      </c>
      <c r="C2238" t="s">
        <v>348</v>
      </c>
      <c r="D2238" t="s">
        <v>644</v>
      </c>
      <c r="E2238" s="15">
        <v>0</v>
      </c>
      <c r="F2238" s="15">
        <v>0</v>
      </c>
      <c r="G2238" s="15">
        <v>0</v>
      </c>
      <c r="H2238" s="15">
        <v>3874980000</v>
      </c>
      <c r="I2238" s="15">
        <v>3874980000</v>
      </c>
    </row>
    <row r="2239" spans="1:9" x14ac:dyDescent="0.25">
      <c r="A2239">
        <v>2022</v>
      </c>
      <c r="B2239" t="s">
        <v>58</v>
      </c>
      <c r="C2239" t="s">
        <v>348</v>
      </c>
      <c r="D2239" t="s">
        <v>645</v>
      </c>
      <c r="E2239" s="15">
        <v>0</v>
      </c>
      <c r="F2239" s="15">
        <v>0</v>
      </c>
      <c r="G2239" s="15">
        <v>0</v>
      </c>
      <c r="H2239" s="15">
        <v>2606410000</v>
      </c>
      <c r="I2239" s="15">
        <v>2606410000</v>
      </c>
    </row>
    <row r="2240" spans="1:9" x14ac:dyDescent="0.25">
      <c r="A2240">
        <v>2022</v>
      </c>
      <c r="B2240" t="s">
        <v>58</v>
      </c>
      <c r="C2240" t="s">
        <v>348</v>
      </c>
      <c r="D2240" t="s">
        <v>646</v>
      </c>
      <c r="E2240" s="15">
        <v>661729000</v>
      </c>
      <c r="F2240" s="15">
        <v>1596583000</v>
      </c>
      <c r="G2240" s="15">
        <v>0</v>
      </c>
      <c r="H2240" s="15">
        <v>1280000000</v>
      </c>
      <c r="I2240" s="15">
        <v>3538312000</v>
      </c>
    </row>
    <row r="2241" spans="1:9" x14ac:dyDescent="0.25">
      <c r="A2241">
        <v>2022</v>
      </c>
      <c r="B2241" t="s">
        <v>58</v>
      </c>
      <c r="C2241" t="s">
        <v>348</v>
      </c>
      <c r="D2241" t="s">
        <v>647</v>
      </c>
      <c r="E2241" s="15">
        <v>200544000</v>
      </c>
      <c r="F2241" s="15">
        <v>11513470000</v>
      </c>
      <c r="G2241" s="15">
        <v>0</v>
      </c>
      <c r="H2241" s="15">
        <v>4256031000</v>
      </c>
      <c r="I2241" s="15">
        <v>15970045000</v>
      </c>
    </row>
    <row r="2242" spans="1:9" x14ac:dyDescent="0.25">
      <c r="A2242">
        <v>2022</v>
      </c>
      <c r="B2242" t="s">
        <v>58</v>
      </c>
      <c r="C2242" t="s">
        <v>349</v>
      </c>
      <c r="D2242" t="s">
        <v>403</v>
      </c>
      <c r="E2242" s="15">
        <v>22207000</v>
      </c>
      <c r="F2242" s="15">
        <v>17595000</v>
      </c>
      <c r="G2242" s="15">
        <v>0</v>
      </c>
      <c r="H2242" s="15">
        <v>2475000</v>
      </c>
      <c r="I2242" s="15">
        <v>42277000</v>
      </c>
    </row>
    <row r="2243" spans="1:9" x14ac:dyDescent="0.25">
      <c r="A2243">
        <v>2022</v>
      </c>
      <c r="B2243" t="s">
        <v>58</v>
      </c>
      <c r="C2243" t="s">
        <v>349</v>
      </c>
      <c r="D2243" t="s">
        <v>648</v>
      </c>
      <c r="E2243" s="15">
        <v>33488000</v>
      </c>
      <c r="F2243" s="15">
        <v>452000</v>
      </c>
      <c r="G2243" s="15">
        <v>0</v>
      </c>
      <c r="H2243" s="15">
        <v>0</v>
      </c>
      <c r="I2243" s="15">
        <v>33940000</v>
      </c>
    </row>
    <row r="2244" spans="1:9" x14ac:dyDescent="0.25">
      <c r="A2244">
        <v>2022</v>
      </c>
      <c r="B2244" t="s">
        <v>58</v>
      </c>
      <c r="C2244" t="s">
        <v>349</v>
      </c>
      <c r="D2244" t="s">
        <v>649</v>
      </c>
      <c r="E2244" s="15">
        <v>92505000</v>
      </c>
      <c r="F2244" s="15">
        <v>47551000</v>
      </c>
      <c r="G2244" s="15">
        <v>0</v>
      </c>
      <c r="H2244" s="15">
        <v>0</v>
      </c>
      <c r="I2244" s="15">
        <v>140056000</v>
      </c>
    </row>
    <row r="2245" spans="1:9" x14ac:dyDescent="0.25">
      <c r="A2245">
        <v>2022</v>
      </c>
      <c r="B2245" t="s">
        <v>58</v>
      </c>
      <c r="C2245" t="s">
        <v>350</v>
      </c>
      <c r="D2245" t="s">
        <v>403</v>
      </c>
      <c r="E2245" s="15">
        <v>63900000</v>
      </c>
      <c r="F2245" s="15">
        <v>96120000</v>
      </c>
      <c r="G2245" s="15">
        <v>0</v>
      </c>
      <c r="H2245" s="15">
        <v>0</v>
      </c>
      <c r="I2245" s="15">
        <v>160020000</v>
      </c>
    </row>
    <row r="2246" spans="1:9" x14ac:dyDescent="0.25">
      <c r="A2246">
        <v>2022</v>
      </c>
      <c r="B2246" t="s">
        <v>58</v>
      </c>
      <c r="C2246" t="s">
        <v>350</v>
      </c>
      <c r="D2246" t="s">
        <v>404</v>
      </c>
      <c r="E2246" s="15">
        <v>11508000</v>
      </c>
      <c r="F2246" s="15">
        <v>3014000</v>
      </c>
      <c r="G2246" s="15">
        <v>0</v>
      </c>
      <c r="H2246" s="15">
        <v>0</v>
      </c>
      <c r="I2246" s="15">
        <v>14522000</v>
      </c>
    </row>
    <row r="2247" spans="1:9" x14ac:dyDescent="0.25">
      <c r="A2247">
        <v>2022</v>
      </c>
      <c r="B2247" t="s">
        <v>58</v>
      </c>
      <c r="C2247" t="s">
        <v>350</v>
      </c>
      <c r="D2247" t="s">
        <v>650</v>
      </c>
      <c r="E2247" s="15">
        <v>9846000</v>
      </c>
      <c r="F2247" s="15">
        <v>1526000</v>
      </c>
      <c r="G2247" s="15">
        <v>0</v>
      </c>
      <c r="H2247" s="15">
        <v>0</v>
      </c>
      <c r="I2247" s="15">
        <v>11372000</v>
      </c>
    </row>
    <row r="2248" spans="1:9" x14ac:dyDescent="0.25">
      <c r="A2248">
        <v>2022</v>
      </c>
      <c r="B2248" t="s">
        <v>58</v>
      </c>
      <c r="C2248" t="s">
        <v>350</v>
      </c>
      <c r="D2248" t="s">
        <v>658</v>
      </c>
      <c r="E2248" s="15">
        <v>355818000</v>
      </c>
      <c r="F2248" s="15">
        <v>252469000</v>
      </c>
      <c r="G2248" s="15">
        <v>0</v>
      </c>
      <c r="H2248" s="15">
        <v>115000000</v>
      </c>
      <c r="I2248" s="15">
        <v>723287000</v>
      </c>
    </row>
    <row r="2249" spans="1:9" x14ac:dyDescent="0.25">
      <c r="A2249">
        <v>2022</v>
      </c>
      <c r="B2249" t="s">
        <v>58</v>
      </c>
      <c r="C2249" t="s">
        <v>352</v>
      </c>
      <c r="D2249" t="s">
        <v>403</v>
      </c>
      <c r="E2249" s="15">
        <v>11621000</v>
      </c>
      <c r="F2249" s="15">
        <v>4977000</v>
      </c>
      <c r="G2249" s="15">
        <v>0</v>
      </c>
      <c r="H2249" s="15">
        <v>0</v>
      </c>
      <c r="I2249" s="15">
        <v>16598000</v>
      </c>
    </row>
    <row r="2250" spans="1:9" x14ac:dyDescent="0.25">
      <c r="A2250">
        <v>2022</v>
      </c>
      <c r="B2250" t="s">
        <v>58</v>
      </c>
      <c r="C2250" t="s">
        <v>352</v>
      </c>
      <c r="D2250" t="s">
        <v>651</v>
      </c>
      <c r="E2250" s="15">
        <v>10269000</v>
      </c>
      <c r="F2250" s="15">
        <v>6218000</v>
      </c>
      <c r="G2250" s="15">
        <v>0</v>
      </c>
      <c r="H2250" s="15">
        <v>0</v>
      </c>
      <c r="I2250" s="15">
        <v>16487000</v>
      </c>
    </row>
    <row r="2251" spans="1:9" x14ac:dyDescent="0.25">
      <c r="A2251">
        <v>2022</v>
      </c>
      <c r="B2251" t="s">
        <v>58</v>
      </c>
      <c r="C2251" t="s">
        <v>351</v>
      </c>
      <c r="D2251" t="s">
        <v>403</v>
      </c>
      <c r="E2251" s="15">
        <v>28779000</v>
      </c>
      <c r="F2251" s="15">
        <v>197448000</v>
      </c>
      <c r="G2251" s="15">
        <v>0</v>
      </c>
      <c r="H2251" s="15">
        <v>0</v>
      </c>
      <c r="I2251" s="15">
        <v>226227000</v>
      </c>
    </row>
    <row r="2252" spans="1:9" x14ac:dyDescent="0.25">
      <c r="A2252">
        <v>2022</v>
      </c>
      <c r="B2252" t="s">
        <v>58</v>
      </c>
      <c r="C2252" t="s">
        <v>351</v>
      </c>
      <c r="D2252" t="s">
        <v>652</v>
      </c>
      <c r="E2252" s="15">
        <v>83277000</v>
      </c>
      <c r="F2252" s="15">
        <v>3284000</v>
      </c>
      <c r="G2252" s="15">
        <v>0</v>
      </c>
      <c r="H2252" s="15">
        <v>0</v>
      </c>
      <c r="I2252" s="15">
        <v>86561000</v>
      </c>
    </row>
    <row r="2253" spans="1:9" x14ac:dyDescent="0.25">
      <c r="A2253">
        <v>2022</v>
      </c>
      <c r="B2253" t="s">
        <v>58</v>
      </c>
      <c r="C2253" t="s">
        <v>353</v>
      </c>
      <c r="D2253" t="s">
        <v>403</v>
      </c>
      <c r="E2253" s="15">
        <v>4414241000</v>
      </c>
      <c r="F2253" s="15">
        <v>728507000</v>
      </c>
      <c r="G2253" s="15">
        <v>0</v>
      </c>
      <c r="H2253" s="15">
        <v>36414000</v>
      </c>
      <c r="I2253" s="15">
        <v>5179162000</v>
      </c>
    </row>
    <row r="2254" spans="1:9" x14ac:dyDescent="0.25">
      <c r="A2254">
        <v>2022</v>
      </c>
      <c r="B2254" t="s">
        <v>58</v>
      </c>
      <c r="C2254" t="s">
        <v>353</v>
      </c>
      <c r="D2254" t="s">
        <v>404</v>
      </c>
      <c r="E2254" s="15">
        <v>3019939000</v>
      </c>
      <c r="F2254" s="15">
        <v>107302000</v>
      </c>
      <c r="G2254" s="15">
        <v>0</v>
      </c>
      <c r="H2254" s="15">
        <v>0</v>
      </c>
      <c r="I2254" s="15">
        <v>3127241000</v>
      </c>
    </row>
    <row r="2255" spans="1:9" x14ac:dyDescent="0.25">
      <c r="A2255">
        <v>2022</v>
      </c>
      <c r="B2255" t="s">
        <v>58</v>
      </c>
      <c r="C2255" t="s">
        <v>353</v>
      </c>
      <c r="D2255" t="s">
        <v>653</v>
      </c>
      <c r="E2255" s="15">
        <v>1612596000</v>
      </c>
      <c r="F2255" s="15">
        <v>166708000</v>
      </c>
      <c r="G2255" s="15">
        <v>0</v>
      </c>
      <c r="H2255" s="15">
        <v>2761000000</v>
      </c>
      <c r="I2255" s="15">
        <v>4540304000</v>
      </c>
    </row>
    <row r="2256" spans="1:9" x14ac:dyDescent="0.25">
      <c r="A2256">
        <v>2022</v>
      </c>
      <c r="B2256" t="s">
        <v>58</v>
      </c>
      <c r="C2256" t="s">
        <v>353</v>
      </c>
      <c r="D2256" t="s">
        <v>654</v>
      </c>
      <c r="E2256" s="15">
        <v>2109157000</v>
      </c>
      <c r="F2256" s="15">
        <v>1604762000</v>
      </c>
      <c r="G2256" s="15">
        <v>0</v>
      </c>
      <c r="H2256" s="15">
        <v>45000000</v>
      </c>
      <c r="I2256" s="15">
        <v>3758919000</v>
      </c>
    </row>
    <row r="2257" spans="1:9" x14ac:dyDescent="0.25">
      <c r="A2257">
        <v>2022</v>
      </c>
      <c r="B2257" t="s">
        <v>58</v>
      </c>
      <c r="C2257" t="s">
        <v>353</v>
      </c>
      <c r="D2257" t="s">
        <v>655</v>
      </c>
      <c r="E2257" s="15">
        <v>1277391000</v>
      </c>
      <c r="F2257" s="15">
        <v>40767000</v>
      </c>
      <c r="G2257" s="15">
        <v>0</v>
      </c>
      <c r="H2257" s="15">
        <v>0</v>
      </c>
      <c r="I2257" s="15">
        <v>1318158000</v>
      </c>
    </row>
    <row r="2258" spans="1:9" x14ac:dyDescent="0.25">
      <c r="A2258">
        <v>2022</v>
      </c>
      <c r="B2258" t="s">
        <v>58</v>
      </c>
      <c r="C2258" t="s">
        <v>353</v>
      </c>
      <c r="D2258" t="s">
        <v>656</v>
      </c>
      <c r="E2258" s="15">
        <v>1129357000</v>
      </c>
      <c r="F2258" s="15">
        <v>247453000</v>
      </c>
      <c r="G2258" s="15">
        <v>0</v>
      </c>
      <c r="H2258" s="15">
        <v>0</v>
      </c>
      <c r="I2258" s="15">
        <v>1376810000</v>
      </c>
    </row>
    <row r="2259" spans="1:9" x14ac:dyDescent="0.25">
      <c r="A2259">
        <v>2022</v>
      </c>
      <c r="B2259" t="s">
        <v>58</v>
      </c>
      <c r="C2259" t="s">
        <v>354</v>
      </c>
      <c r="D2259" t="s">
        <v>403</v>
      </c>
      <c r="E2259" s="15">
        <v>7889000</v>
      </c>
      <c r="F2259" s="15">
        <v>10184000</v>
      </c>
      <c r="G2259" s="15">
        <v>0</v>
      </c>
      <c r="H2259" s="15">
        <v>0</v>
      </c>
      <c r="I2259" s="15">
        <v>18073000</v>
      </c>
    </row>
    <row r="2260" spans="1:9" x14ac:dyDescent="0.25">
      <c r="A2260">
        <v>2022</v>
      </c>
      <c r="B2260" t="s">
        <v>58</v>
      </c>
      <c r="C2260" t="s">
        <v>354</v>
      </c>
      <c r="D2260" t="s">
        <v>657</v>
      </c>
      <c r="E2260" s="15">
        <v>9412000</v>
      </c>
      <c r="F2260" s="15">
        <v>6590000</v>
      </c>
      <c r="G2260" s="15">
        <v>0</v>
      </c>
      <c r="H2260" s="15">
        <v>0</v>
      </c>
      <c r="I2260" s="15">
        <v>16002000</v>
      </c>
    </row>
    <row r="2261" spans="1:9" x14ac:dyDescent="0.25">
      <c r="A2261">
        <v>2021</v>
      </c>
      <c r="B2261" t="s">
        <v>58</v>
      </c>
      <c r="C2261" t="s">
        <v>348</v>
      </c>
      <c r="D2261" t="s">
        <v>403</v>
      </c>
      <c r="E2261" s="15">
        <v>1144535000</v>
      </c>
      <c r="F2261" s="15">
        <v>942676000</v>
      </c>
      <c r="G2261" s="15">
        <v>7068000</v>
      </c>
      <c r="H2261" s="15">
        <v>0</v>
      </c>
      <c r="I2261" s="15">
        <v>2094279000</v>
      </c>
    </row>
    <row r="2262" spans="1:9" x14ac:dyDescent="0.25">
      <c r="A2262">
        <v>2021</v>
      </c>
      <c r="B2262" t="s">
        <v>58</v>
      </c>
      <c r="C2262" t="s">
        <v>348</v>
      </c>
      <c r="D2262" t="s">
        <v>404</v>
      </c>
      <c r="E2262" s="15">
        <v>150902000</v>
      </c>
      <c r="F2262" s="15">
        <v>503831000</v>
      </c>
      <c r="G2262" s="15">
        <v>0</v>
      </c>
      <c r="H2262" s="15">
        <v>6348930000</v>
      </c>
      <c r="I2262" s="15">
        <v>7003663000</v>
      </c>
    </row>
    <row r="2263" spans="1:9" x14ac:dyDescent="0.25">
      <c r="A2263">
        <v>2021</v>
      </c>
      <c r="B2263" t="s">
        <v>58</v>
      </c>
      <c r="C2263" t="s">
        <v>348</v>
      </c>
      <c r="D2263" t="s">
        <v>643</v>
      </c>
      <c r="E2263" s="15">
        <v>311426000</v>
      </c>
      <c r="F2263" s="15">
        <v>11098484000</v>
      </c>
      <c r="G2263" s="15">
        <v>820000</v>
      </c>
      <c r="H2263" s="15">
        <v>37863374000</v>
      </c>
      <c r="I2263" s="15">
        <v>49274104000</v>
      </c>
    </row>
    <row r="2264" spans="1:9" x14ac:dyDescent="0.25">
      <c r="A2264">
        <v>2021</v>
      </c>
      <c r="B2264" t="s">
        <v>58</v>
      </c>
      <c r="C2264" t="s">
        <v>348</v>
      </c>
      <c r="D2264" t="s">
        <v>644</v>
      </c>
      <c r="E2264" s="15">
        <v>0</v>
      </c>
      <c r="F2264" s="15">
        <v>0</v>
      </c>
      <c r="G2264" s="15">
        <v>0</v>
      </c>
      <c r="H2264" s="15">
        <v>4946000000</v>
      </c>
      <c r="I2264" s="15">
        <v>4946000000</v>
      </c>
    </row>
    <row r="2265" spans="1:9" x14ac:dyDescent="0.25">
      <c r="A2265">
        <v>2021</v>
      </c>
      <c r="B2265" t="s">
        <v>58</v>
      </c>
      <c r="C2265" t="s">
        <v>348</v>
      </c>
      <c r="D2265" t="s">
        <v>645</v>
      </c>
      <c r="E2265" s="15">
        <v>0</v>
      </c>
      <c r="F2265" s="15">
        <v>0</v>
      </c>
      <c r="G2265" s="15">
        <v>0</v>
      </c>
      <c r="H2265" s="15">
        <v>562410000</v>
      </c>
      <c r="I2265" s="15">
        <v>562410000</v>
      </c>
    </row>
    <row r="2266" spans="1:9" x14ac:dyDescent="0.25">
      <c r="A2266">
        <v>2021</v>
      </c>
      <c r="B2266" t="s">
        <v>58</v>
      </c>
      <c r="C2266" t="s">
        <v>348</v>
      </c>
      <c r="D2266" t="s">
        <v>646</v>
      </c>
      <c r="E2266" s="15">
        <v>595659000</v>
      </c>
      <c r="F2266" s="15">
        <v>1597248000</v>
      </c>
      <c r="G2266" s="15">
        <v>0</v>
      </c>
      <c r="H2266" s="15">
        <v>66000000</v>
      </c>
      <c r="I2266" s="15">
        <v>2258907000</v>
      </c>
    </row>
    <row r="2267" spans="1:9" x14ac:dyDescent="0.25">
      <c r="A2267">
        <v>2021</v>
      </c>
      <c r="B2267" t="s">
        <v>58</v>
      </c>
      <c r="C2267" t="s">
        <v>348</v>
      </c>
      <c r="D2267" t="s">
        <v>647</v>
      </c>
      <c r="E2267" s="15">
        <v>192562000</v>
      </c>
      <c r="F2267" s="15">
        <v>3776063000</v>
      </c>
      <c r="G2267" s="15">
        <v>0</v>
      </c>
      <c r="H2267" s="15">
        <v>2769552000</v>
      </c>
      <c r="I2267" s="15">
        <v>6738177000</v>
      </c>
    </row>
    <row r="2268" spans="1:9" x14ac:dyDescent="0.25">
      <c r="A2268">
        <v>2021</v>
      </c>
      <c r="B2268" t="s">
        <v>58</v>
      </c>
      <c r="C2268" t="s">
        <v>349</v>
      </c>
      <c r="D2268" t="s">
        <v>403</v>
      </c>
      <c r="E2268" s="15">
        <v>19269000</v>
      </c>
      <c r="F2268" s="15">
        <v>28063000</v>
      </c>
      <c r="G2268" s="15">
        <v>0</v>
      </c>
      <c r="H2268" s="15">
        <v>41015000</v>
      </c>
      <c r="I2268" s="15">
        <v>88347000</v>
      </c>
    </row>
    <row r="2269" spans="1:9" x14ac:dyDescent="0.25">
      <c r="A2269">
        <v>2021</v>
      </c>
      <c r="B2269" t="s">
        <v>58</v>
      </c>
      <c r="C2269" t="s">
        <v>349</v>
      </c>
      <c r="D2269" t="s">
        <v>648</v>
      </c>
      <c r="E2269" s="15">
        <v>28475000</v>
      </c>
      <c r="F2269" s="15">
        <v>452000</v>
      </c>
      <c r="G2269" s="15">
        <v>0</v>
      </c>
      <c r="H2269" s="15">
        <v>0</v>
      </c>
      <c r="I2269" s="15">
        <v>28927000</v>
      </c>
    </row>
    <row r="2270" spans="1:9" x14ac:dyDescent="0.25">
      <c r="A2270">
        <v>2021</v>
      </c>
      <c r="B2270" t="s">
        <v>58</v>
      </c>
      <c r="C2270" t="s">
        <v>349</v>
      </c>
      <c r="D2270" t="s">
        <v>649</v>
      </c>
      <c r="E2270" s="15">
        <v>34041000</v>
      </c>
      <c r="F2270" s="15">
        <v>52551000</v>
      </c>
      <c r="G2270" s="15">
        <v>0</v>
      </c>
      <c r="H2270" s="15">
        <v>0</v>
      </c>
      <c r="I2270" s="15">
        <v>86592000</v>
      </c>
    </row>
    <row r="2271" spans="1:9" x14ac:dyDescent="0.25">
      <c r="A2271">
        <v>2021</v>
      </c>
      <c r="B2271" t="s">
        <v>58</v>
      </c>
      <c r="C2271" t="s">
        <v>350</v>
      </c>
      <c r="D2271" t="s">
        <v>403</v>
      </c>
      <c r="E2271" s="15">
        <v>49206000</v>
      </c>
      <c r="F2271" s="15">
        <v>96120000</v>
      </c>
      <c r="G2271" s="15">
        <v>0</v>
      </c>
      <c r="H2271" s="15">
        <v>0</v>
      </c>
      <c r="I2271" s="15">
        <v>145326000</v>
      </c>
    </row>
    <row r="2272" spans="1:9" x14ac:dyDescent="0.25">
      <c r="A2272">
        <v>2021</v>
      </c>
      <c r="B2272" t="s">
        <v>58</v>
      </c>
      <c r="C2272" t="s">
        <v>350</v>
      </c>
      <c r="D2272" t="s">
        <v>404</v>
      </c>
      <c r="E2272" s="15">
        <v>9916000</v>
      </c>
      <c r="F2272" s="15">
        <v>3014000</v>
      </c>
      <c r="G2272" s="15">
        <v>0</v>
      </c>
      <c r="H2272" s="15">
        <v>0</v>
      </c>
      <c r="I2272" s="15">
        <v>12930000</v>
      </c>
    </row>
    <row r="2273" spans="1:9" x14ac:dyDescent="0.25">
      <c r="A2273">
        <v>2021</v>
      </c>
      <c r="B2273" t="s">
        <v>58</v>
      </c>
      <c r="C2273" t="s">
        <v>350</v>
      </c>
      <c r="D2273" t="s">
        <v>650</v>
      </c>
      <c r="E2273" s="15">
        <v>15663000</v>
      </c>
      <c r="F2273" s="15">
        <v>1526000</v>
      </c>
      <c r="G2273" s="15">
        <v>0</v>
      </c>
      <c r="H2273" s="15">
        <v>0</v>
      </c>
      <c r="I2273" s="15">
        <v>17189000</v>
      </c>
    </row>
    <row r="2274" spans="1:9" x14ac:dyDescent="0.25">
      <c r="A2274">
        <v>2021</v>
      </c>
      <c r="B2274" t="s">
        <v>58</v>
      </c>
      <c r="C2274" t="s">
        <v>350</v>
      </c>
      <c r="D2274" t="s">
        <v>658</v>
      </c>
      <c r="E2274" s="15">
        <v>333185000</v>
      </c>
      <c r="F2274" s="15">
        <v>252469000</v>
      </c>
      <c r="G2274" s="15">
        <v>0</v>
      </c>
      <c r="H2274" s="15">
        <v>4717000</v>
      </c>
      <c r="I2274" s="15">
        <v>590371000</v>
      </c>
    </row>
    <row r="2275" spans="1:9" x14ac:dyDescent="0.25">
      <c r="A2275">
        <v>2021</v>
      </c>
      <c r="B2275" t="s">
        <v>58</v>
      </c>
      <c r="C2275" t="s">
        <v>352</v>
      </c>
      <c r="D2275" t="s">
        <v>403</v>
      </c>
      <c r="E2275" s="15">
        <v>10940000</v>
      </c>
      <c r="F2275" s="15">
        <v>5576000</v>
      </c>
      <c r="G2275" s="15">
        <v>0</v>
      </c>
      <c r="H2275" s="15">
        <v>1995000</v>
      </c>
      <c r="I2275" s="15">
        <v>18511000</v>
      </c>
    </row>
    <row r="2276" spans="1:9" x14ac:dyDescent="0.25">
      <c r="A2276">
        <v>2021</v>
      </c>
      <c r="B2276" t="s">
        <v>58</v>
      </c>
      <c r="C2276" t="s">
        <v>352</v>
      </c>
      <c r="D2276" t="s">
        <v>651</v>
      </c>
      <c r="E2276" s="15">
        <v>11602000</v>
      </c>
      <c r="F2276" s="15">
        <v>6218000</v>
      </c>
      <c r="G2276" s="15">
        <v>0</v>
      </c>
      <c r="H2276" s="15">
        <v>0</v>
      </c>
      <c r="I2276" s="15">
        <v>17820000</v>
      </c>
    </row>
    <row r="2277" spans="1:9" x14ac:dyDescent="0.25">
      <c r="A2277">
        <v>2021</v>
      </c>
      <c r="B2277" t="s">
        <v>58</v>
      </c>
      <c r="C2277" t="s">
        <v>351</v>
      </c>
      <c r="D2277" t="s">
        <v>403</v>
      </c>
      <c r="E2277" s="15">
        <v>31960000</v>
      </c>
      <c r="F2277" s="15">
        <v>188205000</v>
      </c>
      <c r="G2277" s="15">
        <v>0</v>
      </c>
      <c r="H2277" s="15">
        <v>12605000</v>
      </c>
      <c r="I2277" s="15">
        <v>232770000</v>
      </c>
    </row>
    <row r="2278" spans="1:9" x14ac:dyDescent="0.25">
      <c r="A2278">
        <v>2021</v>
      </c>
      <c r="B2278" t="s">
        <v>58</v>
      </c>
      <c r="C2278" t="s">
        <v>351</v>
      </c>
      <c r="D2278" t="s">
        <v>652</v>
      </c>
      <c r="E2278" s="15">
        <v>82006000</v>
      </c>
      <c r="F2278" s="15">
        <v>3284000</v>
      </c>
      <c r="G2278" s="15">
        <v>0</v>
      </c>
      <c r="H2278" s="15">
        <v>0</v>
      </c>
      <c r="I2278" s="15">
        <v>85290000</v>
      </c>
    </row>
    <row r="2279" spans="1:9" x14ac:dyDescent="0.25">
      <c r="A2279">
        <v>2021</v>
      </c>
      <c r="B2279" t="s">
        <v>58</v>
      </c>
      <c r="C2279" t="s">
        <v>353</v>
      </c>
      <c r="D2279" t="s">
        <v>403</v>
      </c>
      <c r="E2279" s="15">
        <v>1728730000</v>
      </c>
      <c r="F2279" s="15">
        <v>699707000</v>
      </c>
      <c r="G2279" s="15">
        <v>0</v>
      </c>
      <c r="H2279" s="15">
        <v>0</v>
      </c>
      <c r="I2279" s="15">
        <v>2428437000</v>
      </c>
    </row>
    <row r="2280" spans="1:9" x14ac:dyDescent="0.25">
      <c r="A2280">
        <v>2021</v>
      </c>
      <c r="B2280" t="s">
        <v>58</v>
      </c>
      <c r="C2280" t="s">
        <v>353</v>
      </c>
      <c r="D2280" t="s">
        <v>404</v>
      </c>
      <c r="E2280" s="15">
        <v>2675410000</v>
      </c>
      <c r="F2280" s="15">
        <v>107302000</v>
      </c>
      <c r="G2280" s="15">
        <v>0</v>
      </c>
      <c r="H2280" s="15">
        <v>190285000</v>
      </c>
      <c r="I2280" s="15">
        <v>2972997000</v>
      </c>
    </row>
    <row r="2281" spans="1:9" x14ac:dyDescent="0.25">
      <c r="A2281">
        <v>2021</v>
      </c>
      <c r="B2281" t="s">
        <v>58</v>
      </c>
      <c r="C2281" t="s">
        <v>353</v>
      </c>
      <c r="D2281" t="s">
        <v>653</v>
      </c>
      <c r="E2281" s="15">
        <v>1529486000</v>
      </c>
      <c r="F2281" s="15">
        <v>166708000</v>
      </c>
      <c r="G2281" s="15">
        <v>0</v>
      </c>
      <c r="H2281" s="15">
        <v>5000000</v>
      </c>
      <c r="I2281" s="15">
        <v>1701194000</v>
      </c>
    </row>
    <row r="2282" spans="1:9" x14ac:dyDescent="0.25">
      <c r="A2282">
        <v>2021</v>
      </c>
      <c r="B2282" t="s">
        <v>58</v>
      </c>
      <c r="C2282" t="s">
        <v>353</v>
      </c>
      <c r="D2282" t="s">
        <v>654</v>
      </c>
      <c r="E2282" s="15">
        <v>2004215000</v>
      </c>
      <c r="F2282" s="15">
        <v>1504762000</v>
      </c>
      <c r="G2282" s="15">
        <v>0</v>
      </c>
      <c r="H2282" s="15">
        <v>22500000</v>
      </c>
      <c r="I2282" s="15">
        <v>3531477000</v>
      </c>
    </row>
    <row r="2283" spans="1:9" x14ac:dyDescent="0.25">
      <c r="A2283">
        <v>2021</v>
      </c>
      <c r="B2283" t="s">
        <v>58</v>
      </c>
      <c r="C2283" t="s">
        <v>353</v>
      </c>
      <c r="D2283" t="s">
        <v>655</v>
      </c>
      <c r="E2283" s="15">
        <v>1213134000</v>
      </c>
      <c r="F2283" s="15">
        <v>40767000</v>
      </c>
      <c r="G2283" s="15">
        <v>0</v>
      </c>
      <c r="H2283" s="15">
        <v>0</v>
      </c>
      <c r="I2283" s="15">
        <v>1253901000</v>
      </c>
    </row>
    <row r="2284" spans="1:9" x14ac:dyDescent="0.25">
      <c r="A2284">
        <v>2021</v>
      </c>
      <c r="B2284" t="s">
        <v>58</v>
      </c>
      <c r="C2284" t="s">
        <v>353</v>
      </c>
      <c r="D2284" t="s">
        <v>656</v>
      </c>
      <c r="E2284" s="15">
        <v>1073772000</v>
      </c>
      <c r="F2284" s="15">
        <v>247453000</v>
      </c>
      <c r="G2284" s="15">
        <v>0</v>
      </c>
      <c r="H2284" s="15">
        <v>0</v>
      </c>
      <c r="I2284" s="15">
        <v>1321225000</v>
      </c>
    </row>
    <row r="2285" spans="1:9" x14ac:dyDescent="0.25">
      <c r="A2285">
        <v>2021</v>
      </c>
      <c r="B2285" t="s">
        <v>58</v>
      </c>
      <c r="C2285" t="s">
        <v>354</v>
      </c>
      <c r="D2285" t="s">
        <v>403</v>
      </c>
      <c r="E2285" s="15">
        <v>7999000</v>
      </c>
      <c r="F2285" s="15">
        <v>10404000</v>
      </c>
      <c r="G2285" s="15">
        <v>0</v>
      </c>
      <c r="H2285" s="15">
        <v>119000</v>
      </c>
      <c r="I2285" s="15">
        <v>18522000</v>
      </c>
    </row>
    <row r="2286" spans="1:9" x14ac:dyDescent="0.25">
      <c r="A2286">
        <v>2021</v>
      </c>
      <c r="B2286" t="s">
        <v>58</v>
      </c>
      <c r="C2286" t="s">
        <v>354</v>
      </c>
      <c r="D2286" t="s">
        <v>657</v>
      </c>
      <c r="E2286" s="15">
        <v>9708000</v>
      </c>
      <c r="F2286" s="15">
        <v>6590000</v>
      </c>
      <c r="G2286" s="15">
        <v>0</v>
      </c>
      <c r="H2286" s="15">
        <v>0</v>
      </c>
      <c r="I2286" s="15">
        <v>16298000</v>
      </c>
    </row>
    <row r="2287" spans="1:9" x14ac:dyDescent="0.25">
      <c r="A2287">
        <v>2020</v>
      </c>
      <c r="B2287" t="s">
        <v>58</v>
      </c>
      <c r="C2287" t="s">
        <v>348</v>
      </c>
      <c r="D2287" t="s">
        <v>403</v>
      </c>
      <c r="E2287" s="15">
        <v>990065000</v>
      </c>
      <c r="F2287" s="15">
        <v>1060276000</v>
      </c>
      <c r="G2287" s="15">
        <v>7888000</v>
      </c>
      <c r="H2287" s="15">
        <v>30250000</v>
      </c>
      <c r="I2287" s="15">
        <v>2088479000</v>
      </c>
    </row>
    <row r="2288" spans="1:9" x14ac:dyDescent="0.25">
      <c r="A2288">
        <v>2020</v>
      </c>
      <c r="B2288" t="s">
        <v>58</v>
      </c>
      <c r="C2288" t="s">
        <v>348</v>
      </c>
      <c r="D2288" t="s">
        <v>404</v>
      </c>
      <c r="E2288" s="15">
        <v>101407000</v>
      </c>
      <c r="F2288" s="15">
        <v>1101139000</v>
      </c>
      <c r="G2288" s="15">
        <v>0</v>
      </c>
      <c r="H2288" s="15">
        <v>9646944000</v>
      </c>
      <c r="I2288" s="15">
        <v>10849490000</v>
      </c>
    </row>
    <row r="2289" spans="1:9" x14ac:dyDescent="0.25">
      <c r="A2289">
        <v>2020</v>
      </c>
      <c r="B2289" t="s">
        <v>58</v>
      </c>
      <c r="C2289" t="s">
        <v>348</v>
      </c>
      <c r="D2289" t="s">
        <v>643</v>
      </c>
      <c r="E2289" s="15">
        <v>285562000</v>
      </c>
      <c r="F2289" s="15">
        <v>11751634000</v>
      </c>
      <c r="G2289" s="15">
        <v>0</v>
      </c>
      <c r="H2289" s="15">
        <v>49398498000</v>
      </c>
      <c r="I2289" s="15">
        <v>61435694000</v>
      </c>
    </row>
    <row r="2290" spans="1:9" x14ac:dyDescent="0.25">
      <c r="A2290">
        <v>2020</v>
      </c>
      <c r="B2290" t="s">
        <v>58</v>
      </c>
      <c r="C2290" t="s">
        <v>348</v>
      </c>
      <c r="D2290" t="s">
        <v>644</v>
      </c>
      <c r="E2290" s="15">
        <v>0</v>
      </c>
      <c r="F2290" s="15">
        <v>0</v>
      </c>
      <c r="G2290" s="15">
        <v>0</v>
      </c>
      <c r="H2290" s="15">
        <v>2446468000</v>
      </c>
      <c r="I2290" s="15">
        <v>2446468000</v>
      </c>
    </row>
    <row r="2291" spans="1:9" x14ac:dyDescent="0.25">
      <c r="A2291">
        <v>2020</v>
      </c>
      <c r="B2291" t="s">
        <v>58</v>
      </c>
      <c r="C2291" t="s">
        <v>348</v>
      </c>
      <c r="D2291" t="s">
        <v>645</v>
      </c>
      <c r="E2291" s="15">
        <v>0</v>
      </c>
      <c r="F2291" s="15">
        <v>0</v>
      </c>
      <c r="G2291" s="15">
        <v>0</v>
      </c>
      <c r="H2291" s="15">
        <v>572506000</v>
      </c>
      <c r="I2291" s="15">
        <v>572506000</v>
      </c>
    </row>
    <row r="2292" spans="1:9" x14ac:dyDescent="0.25">
      <c r="A2292">
        <v>2020</v>
      </c>
      <c r="B2292" t="s">
        <v>58</v>
      </c>
      <c r="C2292" t="s">
        <v>348</v>
      </c>
      <c r="D2292" t="s">
        <v>646</v>
      </c>
      <c r="E2292" s="15">
        <v>531848000</v>
      </c>
      <c r="F2292" s="15">
        <v>1370259000</v>
      </c>
      <c r="G2292" s="15">
        <v>0</v>
      </c>
      <c r="H2292" s="15">
        <v>2749400000</v>
      </c>
      <c r="I2292" s="15">
        <v>4651507000</v>
      </c>
    </row>
    <row r="2293" spans="1:9" x14ac:dyDescent="0.25">
      <c r="A2293">
        <v>2020</v>
      </c>
      <c r="B2293" t="s">
        <v>58</v>
      </c>
      <c r="C2293" t="s">
        <v>348</v>
      </c>
      <c r="D2293" t="s">
        <v>647</v>
      </c>
      <c r="E2293" s="15">
        <v>164056000</v>
      </c>
      <c r="F2293" s="15">
        <v>294212000</v>
      </c>
      <c r="G2293" s="15">
        <v>0</v>
      </c>
      <c r="H2293" s="15">
        <v>562272000</v>
      </c>
      <c r="I2293" s="15">
        <v>1020540000</v>
      </c>
    </row>
    <row r="2294" spans="1:9" x14ac:dyDescent="0.25">
      <c r="A2294">
        <v>2020</v>
      </c>
      <c r="B2294" t="s">
        <v>58</v>
      </c>
      <c r="C2294" t="s">
        <v>349</v>
      </c>
      <c r="D2294" t="s">
        <v>403</v>
      </c>
      <c r="E2294" s="15">
        <v>18674000</v>
      </c>
      <c r="F2294" s="15">
        <v>20078000</v>
      </c>
      <c r="G2294" s="15">
        <v>0</v>
      </c>
      <c r="H2294" s="15">
        <v>1376000</v>
      </c>
      <c r="I2294" s="15">
        <v>40128000</v>
      </c>
    </row>
    <row r="2295" spans="1:9" x14ac:dyDescent="0.25">
      <c r="A2295">
        <v>2020</v>
      </c>
      <c r="B2295" t="s">
        <v>58</v>
      </c>
      <c r="C2295" t="s">
        <v>349</v>
      </c>
      <c r="D2295" t="s">
        <v>648</v>
      </c>
      <c r="E2295" s="15">
        <v>23853000</v>
      </c>
      <c r="F2295" s="15">
        <v>2444000</v>
      </c>
      <c r="G2295" s="15">
        <v>0</v>
      </c>
      <c r="H2295" s="15">
        <v>0</v>
      </c>
      <c r="I2295" s="15">
        <v>26297000</v>
      </c>
    </row>
    <row r="2296" spans="1:9" x14ac:dyDescent="0.25">
      <c r="A2296">
        <v>2020</v>
      </c>
      <c r="B2296" t="s">
        <v>58</v>
      </c>
      <c r="C2296" t="s">
        <v>349</v>
      </c>
      <c r="D2296" t="s">
        <v>649</v>
      </c>
      <c r="E2296" s="15">
        <v>20007000</v>
      </c>
      <c r="F2296" s="15">
        <v>54691000</v>
      </c>
      <c r="G2296" s="15">
        <v>0</v>
      </c>
      <c r="H2296" s="15">
        <v>0</v>
      </c>
      <c r="I2296" s="15">
        <v>74698000</v>
      </c>
    </row>
    <row r="2297" spans="1:9" x14ac:dyDescent="0.25">
      <c r="A2297">
        <v>2020</v>
      </c>
      <c r="B2297" t="s">
        <v>58</v>
      </c>
      <c r="C2297" t="s">
        <v>350</v>
      </c>
      <c r="D2297" t="s">
        <v>403</v>
      </c>
      <c r="E2297" s="15">
        <v>46425000</v>
      </c>
      <c r="F2297" s="15">
        <v>144210000</v>
      </c>
      <c r="G2297" s="15">
        <v>0</v>
      </c>
      <c r="H2297" s="15">
        <v>0</v>
      </c>
      <c r="I2297" s="15">
        <v>190635000</v>
      </c>
    </row>
    <row r="2298" spans="1:9" x14ac:dyDescent="0.25">
      <c r="A2298">
        <v>2020</v>
      </c>
      <c r="B2298" t="s">
        <v>58</v>
      </c>
      <c r="C2298" t="s">
        <v>350</v>
      </c>
      <c r="D2298" t="s">
        <v>404</v>
      </c>
      <c r="E2298" s="15">
        <v>9344000</v>
      </c>
      <c r="F2298" s="15">
        <v>2964000</v>
      </c>
      <c r="G2298" s="15">
        <v>0</v>
      </c>
      <c r="H2298" s="15">
        <v>0</v>
      </c>
      <c r="I2298" s="15">
        <v>12308000</v>
      </c>
    </row>
    <row r="2299" spans="1:9" x14ac:dyDescent="0.25">
      <c r="A2299">
        <v>2020</v>
      </c>
      <c r="B2299" t="s">
        <v>58</v>
      </c>
      <c r="C2299" t="s">
        <v>350</v>
      </c>
      <c r="D2299" t="s">
        <v>650</v>
      </c>
      <c r="E2299" s="15">
        <v>11189000</v>
      </c>
      <c r="F2299" s="15">
        <v>1499000</v>
      </c>
      <c r="G2299" s="15">
        <v>0</v>
      </c>
      <c r="H2299" s="15">
        <v>0</v>
      </c>
      <c r="I2299" s="15">
        <v>12688000</v>
      </c>
    </row>
    <row r="2300" spans="1:9" x14ac:dyDescent="0.25">
      <c r="A2300">
        <v>2020</v>
      </c>
      <c r="B2300" t="s">
        <v>58</v>
      </c>
      <c r="C2300" t="s">
        <v>350</v>
      </c>
      <c r="D2300" t="s">
        <v>658</v>
      </c>
      <c r="E2300" s="15">
        <v>307545000</v>
      </c>
      <c r="F2300" s="15">
        <v>248141000</v>
      </c>
      <c r="G2300" s="15">
        <v>0</v>
      </c>
      <c r="H2300" s="15">
        <v>0</v>
      </c>
      <c r="I2300" s="15">
        <v>555686000</v>
      </c>
    </row>
    <row r="2301" spans="1:9" x14ac:dyDescent="0.25">
      <c r="A2301">
        <v>2020</v>
      </c>
      <c r="B2301" t="s">
        <v>58</v>
      </c>
      <c r="C2301" t="s">
        <v>352</v>
      </c>
      <c r="D2301" t="s">
        <v>403</v>
      </c>
      <c r="E2301" s="15">
        <v>10525000</v>
      </c>
      <c r="F2301" s="15">
        <v>4462000</v>
      </c>
      <c r="G2301" s="15">
        <v>0</v>
      </c>
      <c r="H2301" s="15">
        <v>0</v>
      </c>
      <c r="I2301" s="15">
        <v>14987000</v>
      </c>
    </row>
    <row r="2302" spans="1:9" x14ac:dyDescent="0.25">
      <c r="A2302">
        <v>2020</v>
      </c>
      <c r="B2302" t="s">
        <v>58</v>
      </c>
      <c r="C2302" t="s">
        <v>352</v>
      </c>
      <c r="D2302" t="s">
        <v>651</v>
      </c>
      <c r="E2302" s="15">
        <v>11031000</v>
      </c>
      <c r="F2302" s="15">
        <v>7127000</v>
      </c>
      <c r="G2302" s="15">
        <v>0</v>
      </c>
      <c r="H2302" s="15">
        <v>4783000</v>
      </c>
      <c r="I2302" s="15">
        <v>22941000</v>
      </c>
    </row>
    <row r="2303" spans="1:9" x14ac:dyDescent="0.25">
      <c r="A2303">
        <v>2020</v>
      </c>
      <c r="B2303" t="s">
        <v>58</v>
      </c>
      <c r="C2303" t="s">
        <v>351</v>
      </c>
      <c r="D2303" t="s">
        <v>403</v>
      </c>
      <c r="E2303" s="15">
        <v>39807000</v>
      </c>
      <c r="F2303" s="15">
        <v>12353000</v>
      </c>
      <c r="G2303" s="15">
        <v>0</v>
      </c>
      <c r="H2303" s="15">
        <v>0</v>
      </c>
      <c r="I2303" s="15">
        <v>52160000</v>
      </c>
    </row>
    <row r="2304" spans="1:9" x14ac:dyDescent="0.25">
      <c r="A2304">
        <v>2020</v>
      </c>
      <c r="B2304" t="s">
        <v>58</v>
      </c>
      <c r="C2304" t="s">
        <v>351</v>
      </c>
      <c r="D2304" t="s">
        <v>652</v>
      </c>
      <c r="E2304" s="15">
        <v>64385000</v>
      </c>
      <c r="F2304" s="15">
        <v>3207000</v>
      </c>
      <c r="G2304" s="15">
        <v>0</v>
      </c>
      <c r="H2304" s="15">
        <v>0</v>
      </c>
      <c r="I2304" s="15">
        <v>67592000</v>
      </c>
    </row>
    <row r="2305" spans="1:9" x14ac:dyDescent="0.25">
      <c r="A2305">
        <v>2020</v>
      </c>
      <c r="B2305" t="s">
        <v>58</v>
      </c>
      <c r="C2305" t="s">
        <v>353</v>
      </c>
      <c r="D2305" t="s">
        <v>403</v>
      </c>
      <c r="E2305" s="15">
        <v>1914511000</v>
      </c>
      <c r="F2305" s="15">
        <v>762001000</v>
      </c>
      <c r="G2305" s="15">
        <v>0</v>
      </c>
      <c r="H2305" s="15">
        <v>174825000</v>
      </c>
      <c r="I2305" s="15">
        <v>2851337000</v>
      </c>
    </row>
    <row r="2306" spans="1:9" x14ac:dyDescent="0.25">
      <c r="A2306">
        <v>2020</v>
      </c>
      <c r="B2306" t="s">
        <v>58</v>
      </c>
      <c r="C2306" t="s">
        <v>353</v>
      </c>
      <c r="D2306" t="s">
        <v>404</v>
      </c>
      <c r="E2306" s="15">
        <v>1913583000</v>
      </c>
      <c r="F2306" s="15">
        <v>104418000</v>
      </c>
      <c r="G2306" s="15">
        <v>0</v>
      </c>
      <c r="H2306" s="15">
        <v>147000000</v>
      </c>
      <c r="I2306" s="15">
        <v>2165001000</v>
      </c>
    </row>
    <row r="2307" spans="1:9" x14ac:dyDescent="0.25">
      <c r="A2307">
        <v>2020</v>
      </c>
      <c r="B2307" t="s">
        <v>58</v>
      </c>
      <c r="C2307" t="s">
        <v>353</v>
      </c>
      <c r="D2307" t="s">
        <v>653</v>
      </c>
      <c r="E2307" s="15">
        <v>899072000</v>
      </c>
      <c r="F2307" s="15">
        <v>163097000</v>
      </c>
      <c r="G2307" s="15">
        <v>0</v>
      </c>
      <c r="H2307" s="15">
        <v>0</v>
      </c>
      <c r="I2307" s="15">
        <v>1062169000</v>
      </c>
    </row>
    <row r="2308" spans="1:9" x14ac:dyDescent="0.25">
      <c r="A2308">
        <v>2020</v>
      </c>
      <c r="B2308" t="s">
        <v>58</v>
      </c>
      <c r="C2308" t="s">
        <v>353</v>
      </c>
      <c r="D2308" t="s">
        <v>654</v>
      </c>
      <c r="E2308" s="15">
        <v>1879242000</v>
      </c>
      <c r="F2308" s="15">
        <v>1469214000</v>
      </c>
      <c r="G2308" s="15">
        <v>0</v>
      </c>
      <c r="H2308" s="15">
        <v>3375374000</v>
      </c>
      <c r="I2308" s="15">
        <v>6723830000</v>
      </c>
    </row>
    <row r="2309" spans="1:9" x14ac:dyDescent="0.25">
      <c r="A2309">
        <v>2020</v>
      </c>
      <c r="B2309" t="s">
        <v>58</v>
      </c>
      <c r="C2309" t="s">
        <v>353</v>
      </c>
      <c r="D2309" t="s">
        <v>655</v>
      </c>
      <c r="E2309" s="15">
        <v>815453000</v>
      </c>
      <c r="F2309" s="15">
        <v>39988000</v>
      </c>
      <c r="G2309" s="15">
        <v>0</v>
      </c>
      <c r="H2309" s="15">
        <v>550000000</v>
      </c>
      <c r="I2309" s="15">
        <v>1405441000</v>
      </c>
    </row>
    <row r="2310" spans="1:9" x14ac:dyDescent="0.25">
      <c r="A2310">
        <v>2020</v>
      </c>
      <c r="B2310" t="s">
        <v>58</v>
      </c>
      <c r="C2310" t="s">
        <v>353</v>
      </c>
      <c r="D2310" t="s">
        <v>656</v>
      </c>
      <c r="E2310" s="15">
        <v>751104000</v>
      </c>
      <c r="F2310" s="15">
        <v>241436000</v>
      </c>
      <c r="G2310" s="15">
        <v>0</v>
      </c>
      <c r="H2310" s="15">
        <v>21000000</v>
      </c>
      <c r="I2310" s="15">
        <v>1013540000</v>
      </c>
    </row>
    <row r="2311" spans="1:9" x14ac:dyDescent="0.25">
      <c r="A2311">
        <v>2020</v>
      </c>
      <c r="B2311" t="s">
        <v>58</v>
      </c>
      <c r="C2311" t="s">
        <v>354</v>
      </c>
      <c r="D2311" t="s">
        <v>403</v>
      </c>
      <c r="E2311" s="15">
        <v>9361000</v>
      </c>
      <c r="F2311" s="15">
        <v>7649000</v>
      </c>
      <c r="G2311" s="15">
        <v>0</v>
      </c>
      <c r="H2311" s="15">
        <v>6438000</v>
      </c>
      <c r="I2311" s="15">
        <v>23448000</v>
      </c>
    </row>
    <row r="2312" spans="1:9" x14ac:dyDescent="0.25">
      <c r="A2312">
        <v>2020</v>
      </c>
      <c r="B2312" t="s">
        <v>58</v>
      </c>
      <c r="C2312" t="s">
        <v>354</v>
      </c>
      <c r="D2312" t="s">
        <v>657</v>
      </c>
      <c r="E2312" s="15">
        <v>9382000</v>
      </c>
      <c r="F2312" s="15">
        <v>6476000</v>
      </c>
      <c r="G2312" s="15">
        <v>0</v>
      </c>
      <c r="H2312" s="15">
        <v>0</v>
      </c>
      <c r="I2312" s="15">
        <v>15858000</v>
      </c>
    </row>
    <row r="2313" spans="1:9" x14ac:dyDescent="0.25">
      <c r="A2313">
        <v>2019</v>
      </c>
      <c r="B2313" t="s">
        <v>58</v>
      </c>
      <c r="C2313" t="s">
        <v>348</v>
      </c>
      <c r="D2313" t="s">
        <v>403</v>
      </c>
      <c r="E2313" s="15">
        <v>927289000</v>
      </c>
      <c r="F2313" s="15">
        <v>1663104000</v>
      </c>
      <c r="G2313" s="15">
        <v>7068000</v>
      </c>
      <c r="H2313" s="15">
        <v>229153000</v>
      </c>
      <c r="I2313" s="15">
        <v>2826614000</v>
      </c>
    </row>
    <row r="2314" spans="1:9" x14ac:dyDescent="0.25">
      <c r="A2314">
        <v>2019</v>
      </c>
      <c r="B2314" t="s">
        <v>58</v>
      </c>
      <c r="C2314" t="s">
        <v>348</v>
      </c>
      <c r="D2314" t="s">
        <v>404</v>
      </c>
      <c r="E2314" s="15">
        <v>74214000</v>
      </c>
      <c r="F2314" s="15">
        <v>522477000</v>
      </c>
      <c r="G2314" s="15">
        <v>0</v>
      </c>
      <c r="H2314" s="15">
        <v>14540244000</v>
      </c>
      <c r="I2314" s="15">
        <v>15136935000</v>
      </c>
    </row>
    <row r="2315" spans="1:9" x14ac:dyDescent="0.25">
      <c r="A2315">
        <v>2019</v>
      </c>
      <c r="B2315" t="s">
        <v>58</v>
      </c>
      <c r="C2315" t="s">
        <v>348</v>
      </c>
      <c r="D2315" t="s">
        <v>643</v>
      </c>
      <c r="E2315" s="15">
        <v>285562000</v>
      </c>
      <c r="F2315" s="15">
        <v>5969130000</v>
      </c>
      <c r="G2315" s="15">
        <v>820000</v>
      </c>
      <c r="H2315" s="15">
        <v>19900373000</v>
      </c>
      <c r="I2315" s="15">
        <v>26155885000</v>
      </c>
    </row>
    <row r="2316" spans="1:9" x14ac:dyDescent="0.25">
      <c r="A2316">
        <v>2019</v>
      </c>
      <c r="B2316" t="s">
        <v>58</v>
      </c>
      <c r="C2316" t="s">
        <v>348</v>
      </c>
      <c r="D2316" t="s">
        <v>644</v>
      </c>
      <c r="E2316" s="15">
        <v>0</v>
      </c>
      <c r="F2316" s="15">
        <v>0</v>
      </c>
      <c r="G2316" s="15">
        <v>0</v>
      </c>
      <c r="H2316" s="15">
        <v>3869125000</v>
      </c>
      <c r="I2316" s="15">
        <v>3869125000</v>
      </c>
    </row>
    <row r="2317" spans="1:9" x14ac:dyDescent="0.25">
      <c r="A2317">
        <v>2019</v>
      </c>
      <c r="B2317" t="s">
        <v>58</v>
      </c>
      <c r="C2317" t="s">
        <v>348</v>
      </c>
      <c r="D2317" t="s">
        <v>645</v>
      </c>
      <c r="E2317" s="15">
        <v>0</v>
      </c>
      <c r="F2317" s="15">
        <v>0</v>
      </c>
      <c r="G2317" s="15">
        <v>0</v>
      </c>
      <c r="H2317" s="15">
        <v>1787083000</v>
      </c>
      <c r="I2317" s="15">
        <v>1787083000</v>
      </c>
    </row>
    <row r="2318" spans="1:9" x14ac:dyDescent="0.25">
      <c r="A2318">
        <v>2019</v>
      </c>
      <c r="B2318" t="s">
        <v>58</v>
      </c>
      <c r="C2318" t="s">
        <v>348</v>
      </c>
      <c r="D2318" t="s">
        <v>646</v>
      </c>
      <c r="E2318" s="15">
        <v>509439000</v>
      </c>
      <c r="F2318" s="15">
        <v>1549581000</v>
      </c>
      <c r="G2318" s="15">
        <v>0</v>
      </c>
      <c r="H2318" s="15">
        <v>116609000</v>
      </c>
      <c r="I2318" s="15">
        <v>2175629000</v>
      </c>
    </row>
    <row r="2319" spans="1:9" x14ac:dyDescent="0.25">
      <c r="A2319">
        <v>2019</v>
      </c>
      <c r="B2319" t="s">
        <v>58</v>
      </c>
      <c r="C2319" t="s">
        <v>348</v>
      </c>
      <c r="D2319" t="s">
        <v>647</v>
      </c>
      <c r="E2319" s="15">
        <v>169441000</v>
      </c>
      <c r="F2319" s="15">
        <v>628448000</v>
      </c>
      <c r="G2319" s="15">
        <v>0</v>
      </c>
      <c r="H2319" s="15">
        <v>1491282000</v>
      </c>
      <c r="I2319" s="15">
        <v>2289171000</v>
      </c>
    </row>
    <row r="2320" spans="1:9" x14ac:dyDescent="0.25">
      <c r="A2320">
        <v>2019</v>
      </c>
      <c r="B2320" t="s">
        <v>58</v>
      </c>
      <c r="C2320" t="s">
        <v>349</v>
      </c>
      <c r="D2320" t="s">
        <v>403</v>
      </c>
      <c r="E2320" s="15">
        <v>19657000</v>
      </c>
      <c r="F2320" s="15">
        <v>16872000</v>
      </c>
      <c r="G2320" s="15">
        <v>0</v>
      </c>
      <c r="H2320" s="15">
        <v>5300000</v>
      </c>
      <c r="I2320" s="15">
        <v>41829000</v>
      </c>
    </row>
    <row r="2321" spans="1:9" x14ac:dyDescent="0.25">
      <c r="A2321">
        <v>2019</v>
      </c>
      <c r="B2321" t="s">
        <v>58</v>
      </c>
      <c r="C2321" t="s">
        <v>349</v>
      </c>
      <c r="D2321" t="s">
        <v>648</v>
      </c>
      <c r="E2321" s="15">
        <v>22586000</v>
      </c>
      <c r="F2321" s="15">
        <v>435000</v>
      </c>
      <c r="G2321" s="15">
        <v>0</v>
      </c>
      <c r="H2321" s="15">
        <v>0</v>
      </c>
      <c r="I2321" s="15">
        <v>23021000</v>
      </c>
    </row>
    <row r="2322" spans="1:9" x14ac:dyDescent="0.25">
      <c r="A2322">
        <v>2019</v>
      </c>
      <c r="B2322" t="s">
        <v>58</v>
      </c>
      <c r="C2322" t="s">
        <v>349</v>
      </c>
      <c r="D2322" t="s">
        <v>649</v>
      </c>
      <c r="E2322" s="15">
        <v>23139000</v>
      </c>
      <c r="F2322" s="15">
        <v>64237000</v>
      </c>
      <c r="G2322" s="15">
        <v>0</v>
      </c>
      <c r="H2322" s="15">
        <v>0</v>
      </c>
      <c r="I2322" s="15">
        <v>87376000</v>
      </c>
    </row>
    <row r="2323" spans="1:9" x14ac:dyDescent="0.25">
      <c r="A2323">
        <v>2019</v>
      </c>
      <c r="B2323" t="s">
        <v>58</v>
      </c>
      <c r="C2323" t="s">
        <v>350</v>
      </c>
      <c r="D2323" t="s">
        <v>403</v>
      </c>
      <c r="E2323" s="15">
        <v>43852000</v>
      </c>
      <c r="F2323" s="15">
        <v>100328000</v>
      </c>
      <c r="G2323" s="15">
        <v>0</v>
      </c>
      <c r="H2323" s="15">
        <v>106442000</v>
      </c>
      <c r="I2323" s="15">
        <v>250622000</v>
      </c>
    </row>
    <row r="2324" spans="1:9" x14ac:dyDescent="0.25">
      <c r="A2324">
        <v>2019</v>
      </c>
      <c r="B2324" t="s">
        <v>58</v>
      </c>
      <c r="C2324" t="s">
        <v>350</v>
      </c>
      <c r="D2324" t="s">
        <v>404</v>
      </c>
      <c r="E2324" s="15">
        <v>8218000</v>
      </c>
      <c r="F2324" s="15">
        <v>3284000</v>
      </c>
      <c r="G2324" s="15">
        <v>0</v>
      </c>
      <c r="H2324" s="15">
        <v>0</v>
      </c>
      <c r="I2324" s="15">
        <v>11502000</v>
      </c>
    </row>
    <row r="2325" spans="1:9" x14ac:dyDescent="0.25">
      <c r="A2325">
        <v>2019</v>
      </c>
      <c r="B2325" t="s">
        <v>58</v>
      </c>
      <c r="C2325" t="s">
        <v>350</v>
      </c>
      <c r="D2325" t="s">
        <v>650</v>
      </c>
      <c r="E2325" s="15">
        <v>9613000</v>
      </c>
      <c r="F2325" s="15">
        <v>1581000</v>
      </c>
      <c r="G2325" s="15">
        <v>0</v>
      </c>
      <c r="H2325" s="15">
        <v>0</v>
      </c>
      <c r="I2325" s="15">
        <v>11194000</v>
      </c>
    </row>
    <row r="2326" spans="1:9" x14ac:dyDescent="0.25">
      <c r="A2326">
        <v>2019</v>
      </c>
      <c r="B2326" t="s">
        <v>58</v>
      </c>
      <c r="C2326" t="s">
        <v>350</v>
      </c>
      <c r="D2326" t="s">
        <v>658</v>
      </c>
      <c r="E2326" s="15">
        <v>297446000</v>
      </c>
      <c r="F2326" s="15">
        <v>265286000</v>
      </c>
      <c r="G2326" s="15">
        <v>0</v>
      </c>
      <c r="H2326" s="15">
        <v>93993000</v>
      </c>
      <c r="I2326" s="15">
        <v>656725000</v>
      </c>
    </row>
    <row r="2327" spans="1:9" x14ac:dyDescent="0.25">
      <c r="A2327">
        <v>2019</v>
      </c>
      <c r="B2327" t="s">
        <v>58</v>
      </c>
      <c r="C2327" t="s">
        <v>352</v>
      </c>
      <c r="D2327" t="s">
        <v>403</v>
      </c>
      <c r="E2327" s="15">
        <v>10973000</v>
      </c>
      <c r="F2327" s="15">
        <v>6296000</v>
      </c>
      <c r="G2327" s="15">
        <v>0</v>
      </c>
      <c r="H2327" s="15">
        <v>0</v>
      </c>
      <c r="I2327" s="15">
        <v>17269000</v>
      </c>
    </row>
    <row r="2328" spans="1:9" x14ac:dyDescent="0.25">
      <c r="A2328">
        <v>2019</v>
      </c>
      <c r="B2328" t="s">
        <v>58</v>
      </c>
      <c r="C2328" t="s">
        <v>352</v>
      </c>
      <c r="D2328" t="s">
        <v>651</v>
      </c>
      <c r="E2328" s="15">
        <v>10822000</v>
      </c>
      <c r="F2328" s="15">
        <v>9464000</v>
      </c>
      <c r="G2328" s="15">
        <v>0</v>
      </c>
      <c r="H2328" s="15">
        <v>0</v>
      </c>
      <c r="I2328" s="15">
        <v>20286000</v>
      </c>
    </row>
    <row r="2329" spans="1:9" x14ac:dyDescent="0.25">
      <c r="A2329">
        <v>2019</v>
      </c>
      <c r="B2329" t="s">
        <v>58</v>
      </c>
      <c r="C2329" t="s">
        <v>351</v>
      </c>
      <c r="D2329" t="s">
        <v>403</v>
      </c>
      <c r="E2329" s="15">
        <v>30898000</v>
      </c>
      <c r="F2329" s="15">
        <v>7775000</v>
      </c>
      <c r="G2329" s="15">
        <v>0</v>
      </c>
      <c r="H2329" s="15">
        <v>255001000</v>
      </c>
      <c r="I2329" s="15">
        <v>293674000</v>
      </c>
    </row>
    <row r="2330" spans="1:9" x14ac:dyDescent="0.25">
      <c r="A2330">
        <v>2019</v>
      </c>
      <c r="B2330" t="s">
        <v>58</v>
      </c>
      <c r="C2330" t="s">
        <v>351</v>
      </c>
      <c r="D2330" t="s">
        <v>652</v>
      </c>
      <c r="E2330" s="15">
        <v>52209000</v>
      </c>
      <c r="F2330" s="15">
        <v>3166000</v>
      </c>
      <c r="G2330" s="15">
        <v>0</v>
      </c>
      <c r="H2330" s="15">
        <v>0</v>
      </c>
      <c r="I2330" s="15">
        <v>55375000</v>
      </c>
    </row>
    <row r="2331" spans="1:9" x14ac:dyDescent="0.25">
      <c r="A2331">
        <v>2019</v>
      </c>
      <c r="B2331" t="s">
        <v>58</v>
      </c>
      <c r="C2331" t="s">
        <v>353</v>
      </c>
      <c r="D2331" t="s">
        <v>403</v>
      </c>
      <c r="E2331" s="15">
        <v>2070850000</v>
      </c>
      <c r="F2331" s="15">
        <v>699584000</v>
      </c>
      <c r="G2331" s="15">
        <v>0</v>
      </c>
      <c r="H2331" s="15">
        <v>449946000</v>
      </c>
      <c r="I2331" s="15">
        <v>3220380000</v>
      </c>
    </row>
    <row r="2332" spans="1:9" x14ac:dyDescent="0.25">
      <c r="A2332">
        <v>2019</v>
      </c>
      <c r="B2332" t="s">
        <v>58</v>
      </c>
      <c r="C2332" t="s">
        <v>353</v>
      </c>
      <c r="D2332" t="s">
        <v>404</v>
      </c>
      <c r="E2332" s="15">
        <v>1125257000</v>
      </c>
      <c r="F2332" s="15">
        <v>102560000</v>
      </c>
      <c r="G2332" s="15">
        <v>0</v>
      </c>
      <c r="H2332" s="15">
        <v>0</v>
      </c>
      <c r="I2332" s="15">
        <v>1227817000</v>
      </c>
    </row>
    <row r="2333" spans="1:9" x14ac:dyDescent="0.25">
      <c r="A2333">
        <v>2019</v>
      </c>
      <c r="B2333" t="s">
        <v>58</v>
      </c>
      <c r="C2333" t="s">
        <v>353</v>
      </c>
      <c r="D2333" t="s">
        <v>653</v>
      </c>
      <c r="E2333" s="15">
        <v>874803000</v>
      </c>
      <c r="F2333" s="15">
        <v>160774000</v>
      </c>
      <c r="G2333" s="15">
        <v>0</v>
      </c>
      <c r="H2333" s="15">
        <v>58500000</v>
      </c>
      <c r="I2333" s="15">
        <v>1094077000</v>
      </c>
    </row>
    <row r="2334" spans="1:9" x14ac:dyDescent="0.25">
      <c r="A2334">
        <v>2019</v>
      </c>
      <c r="B2334" t="s">
        <v>58</v>
      </c>
      <c r="C2334" t="s">
        <v>353</v>
      </c>
      <c r="D2334" t="s">
        <v>654</v>
      </c>
      <c r="E2334" s="15">
        <v>1848965000</v>
      </c>
      <c r="F2334" s="15">
        <v>1446321000</v>
      </c>
      <c r="G2334" s="15">
        <v>0</v>
      </c>
      <c r="H2334" s="15">
        <v>696400000</v>
      </c>
      <c r="I2334" s="15">
        <v>3991686000</v>
      </c>
    </row>
    <row r="2335" spans="1:9" x14ac:dyDescent="0.25">
      <c r="A2335">
        <v>2019</v>
      </c>
      <c r="B2335" t="s">
        <v>58</v>
      </c>
      <c r="C2335" t="s">
        <v>353</v>
      </c>
      <c r="D2335" t="s">
        <v>655</v>
      </c>
      <c r="E2335" s="15">
        <v>932459000</v>
      </c>
      <c r="F2335" s="15">
        <v>39487000</v>
      </c>
      <c r="G2335" s="15">
        <v>0</v>
      </c>
      <c r="H2335" s="15">
        <v>0</v>
      </c>
      <c r="I2335" s="15">
        <v>971946000</v>
      </c>
    </row>
    <row r="2336" spans="1:9" x14ac:dyDescent="0.25">
      <c r="A2336">
        <v>2019</v>
      </c>
      <c r="B2336" t="s">
        <v>58</v>
      </c>
      <c r="C2336" t="s">
        <v>353</v>
      </c>
      <c r="D2336" t="s">
        <v>656</v>
      </c>
      <c r="E2336" s="15">
        <v>746539000</v>
      </c>
      <c r="F2336" s="15">
        <v>239921000</v>
      </c>
      <c r="G2336" s="15">
        <v>0</v>
      </c>
      <c r="H2336" s="15">
        <v>432464000</v>
      </c>
      <c r="I2336" s="15">
        <v>1418924000</v>
      </c>
    </row>
    <row r="2337" spans="1:9" x14ac:dyDescent="0.25">
      <c r="A2337">
        <v>2019</v>
      </c>
      <c r="B2337" t="s">
        <v>58</v>
      </c>
      <c r="C2337" t="s">
        <v>354</v>
      </c>
      <c r="D2337" t="s">
        <v>403</v>
      </c>
      <c r="E2337" s="15">
        <v>7386000</v>
      </c>
      <c r="F2337" s="15">
        <v>8509000</v>
      </c>
      <c r="G2337" s="15">
        <v>0</v>
      </c>
      <c r="H2337" s="15">
        <v>2866000</v>
      </c>
      <c r="I2337" s="15">
        <v>18761000</v>
      </c>
    </row>
    <row r="2338" spans="1:9" x14ac:dyDescent="0.25">
      <c r="A2338">
        <v>2019</v>
      </c>
      <c r="B2338" t="s">
        <v>58</v>
      </c>
      <c r="C2338" t="s">
        <v>354</v>
      </c>
      <c r="D2338" t="s">
        <v>657</v>
      </c>
      <c r="E2338" s="15">
        <v>9246000</v>
      </c>
      <c r="F2338" s="15">
        <v>6936000</v>
      </c>
      <c r="G2338" s="15">
        <v>0</v>
      </c>
      <c r="H2338" s="15">
        <v>209000</v>
      </c>
      <c r="I2338" s="15">
        <v>16391000</v>
      </c>
    </row>
    <row r="2339" spans="1:9" x14ac:dyDescent="0.25">
      <c r="A2339">
        <v>2018</v>
      </c>
      <c r="B2339" t="s">
        <v>58</v>
      </c>
      <c r="C2339" t="s">
        <v>348</v>
      </c>
      <c r="D2339" t="s">
        <v>403</v>
      </c>
      <c r="E2339" s="15">
        <v>776573000</v>
      </c>
      <c r="F2339" s="15">
        <v>1718790000</v>
      </c>
      <c r="G2339" s="15">
        <v>6800000</v>
      </c>
      <c r="H2339" s="15">
        <v>526040000</v>
      </c>
      <c r="I2339" s="15">
        <v>3028203000</v>
      </c>
    </row>
    <row r="2340" spans="1:9" x14ac:dyDescent="0.25">
      <c r="A2340">
        <v>2018</v>
      </c>
      <c r="B2340" t="s">
        <v>58</v>
      </c>
      <c r="C2340" t="s">
        <v>348</v>
      </c>
      <c r="D2340" t="s">
        <v>404</v>
      </c>
      <c r="E2340" s="15">
        <v>70222000</v>
      </c>
      <c r="F2340" s="15">
        <v>43430000</v>
      </c>
      <c r="G2340" s="15">
        <v>0</v>
      </c>
      <c r="H2340" s="15">
        <v>0</v>
      </c>
      <c r="I2340" s="15">
        <v>113652000</v>
      </c>
    </row>
    <row r="2341" spans="1:9" x14ac:dyDescent="0.25">
      <c r="A2341">
        <v>2018</v>
      </c>
      <c r="B2341" t="s">
        <v>58</v>
      </c>
      <c r="C2341" t="s">
        <v>348</v>
      </c>
      <c r="D2341" t="s">
        <v>643</v>
      </c>
      <c r="E2341" s="15">
        <v>273585000</v>
      </c>
      <c r="F2341" s="15">
        <v>7234855000</v>
      </c>
      <c r="G2341" s="15">
        <v>820000</v>
      </c>
      <c r="H2341" s="15">
        <v>16549464000</v>
      </c>
      <c r="I2341" s="15">
        <v>24058724000</v>
      </c>
    </row>
    <row r="2342" spans="1:9" x14ac:dyDescent="0.25">
      <c r="A2342">
        <v>2018</v>
      </c>
      <c r="B2342" t="s">
        <v>58</v>
      </c>
      <c r="C2342" t="s">
        <v>348</v>
      </c>
      <c r="D2342" t="s">
        <v>644</v>
      </c>
      <c r="E2342" s="15">
        <v>0</v>
      </c>
      <c r="F2342" s="15">
        <v>0</v>
      </c>
      <c r="G2342" s="15">
        <v>0</v>
      </c>
      <c r="H2342" s="15">
        <v>9784662000</v>
      </c>
      <c r="I2342" s="15">
        <v>9784662000</v>
      </c>
    </row>
    <row r="2343" spans="1:9" x14ac:dyDescent="0.25">
      <c r="A2343">
        <v>2018</v>
      </c>
      <c r="B2343" t="s">
        <v>58</v>
      </c>
      <c r="C2343" t="s">
        <v>348</v>
      </c>
      <c r="D2343" t="s">
        <v>645</v>
      </c>
      <c r="E2343" s="15">
        <v>0</v>
      </c>
      <c r="F2343" s="15">
        <v>0</v>
      </c>
      <c r="G2343" s="15">
        <v>0</v>
      </c>
      <c r="H2343" s="15">
        <v>5464300000</v>
      </c>
      <c r="I2343" s="15">
        <v>5464300000</v>
      </c>
    </row>
    <row r="2344" spans="1:9" x14ac:dyDescent="0.25">
      <c r="A2344">
        <v>2018</v>
      </c>
      <c r="B2344" t="s">
        <v>58</v>
      </c>
      <c r="C2344" t="s">
        <v>348</v>
      </c>
      <c r="D2344" t="s">
        <v>646</v>
      </c>
      <c r="E2344" s="15">
        <v>465521000</v>
      </c>
      <c r="F2344" s="15">
        <v>1221823000</v>
      </c>
      <c r="G2344" s="15">
        <v>0</v>
      </c>
      <c r="H2344" s="15">
        <v>3120000</v>
      </c>
      <c r="I2344" s="15">
        <v>1690464000</v>
      </c>
    </row>
    <row r="2345" spans="1:9" x14ac:dyDescent="0.25">
      <c r="A2345">
        <v>2018</v>
      </c>
      <c r="B2345" t="s">
        <v>58</v>
      </c>
      <c r="C2345" t="s">
        <v>348</v>
      </c>
      <c r="D2345" t="s">
        <v>647</v>
      </c>
      <c r="E2345" s="15">
        <v>157515000</v>
      </c>
      <c r="F2345" s="15">
        <v>984772000</v>
      </c>
      <c r="G2345" s="15">
        <v>0</v>
      </c>
      <c r="H2345" s="15">
        <v>6192200000</v>
      </c>
      <c r="I2345" s="15">
        <v>7334487000</v>
      </c>
    </row>
    <row r="2346" spans="1:9" x14ac:dyDescent="0.25">
      <c r="A2346">
        <v>2018</v>
      </c>
      <c r="B2346" t="s">
        <v>58</v>
      </c>
      <c r="C2346" t="s">
        <v>349</v>
      </c>
      <c r="D2346" t="s">
        <v>403</v>
      </c>
      <c r="E2346" s="15">
        <v>15986000</v>
      </c>
      <c r="F2346" s="15">
        <v>20414000</v>
      </c>
      <c r="G2346" s="15">
        <v>0</v>
      </c>
      <c r="H2346" s="15">
        <v>2050000</v>
      </c>
      <c r="I2346" s="15">
        <v>38450000</v>
      </c>
    </row>
    <row r="2347" spans="1:9" x14ac:dyDescent="0.25">
      <c r="A2347">
        <v>2018</v>
      </c>
      <c r="B2347" t="s">
        <v>58</v>
      </c>
      <c r="C2347" t="s">
        <v>349</v>
      </c>
      <c r="D2347" t="s">
        <v>648</v>
      </c>
      <c r="E2347" s="15">
        <v>19095000</v>
      </c>
      <c r="F2347" s="15">
        <v>477000</v>
      </c>
      <c r="G2347" s="15">
        <v>0</v>
      </c>
      <c r="H2347" s="15">
        <v>5000000</v>
      </c>
      <c r="I2347" s="15">
        <v>24572000</v>
      </c>
    </row>
    <row r="2348" spans="1:9" x14ac:dyDescent="0.25">
      <c r="A2348">
        <v>2018</v>
      </c>
      <c r="B2348" t="s">
        <v>58</v>
      </c>
      <c r="C2348" t="s">
        <v>349</v>
      </c>
      <c r="D2348" t="s">
        <v>649</v>
      </c>
      <c r="E2348" s="15">
        <v>6828000</v>
      </c>
      <c r="F2348" s="15">
        <v>56049000</v>
      </c>
      <c r="G2348" s="15">
        <v>0</v>
      </c>
      <c r="H2348" s="15">
        <v>2000000</v>
      </c>
      <c r="I2348" s="15">
        <v>64877000</v>
      </c>
    </row>
    <row r="2349" spans="1:9" x14ac:dyDescent="0.25">
      <c r="A2349">
        <v>2018</v>
      </c>
      <c r="B2349" t="s">
        <v>58</v>
      </c>
      <c r="C2349" t="s">
        <v>350</v>
      </c>
      <c r="D2349" t="s">
        <v>403</v>
      </c>
      <c r="E2349" s="15">
        <v>45774000</v>
      </c>
      <c r="F2349" s="15">
        <v>112350000</v>
      </c>
      <c r="G2349" s="15">
        <v>0</v>
      </c>
      <c r="H2349" s="15">
        <v>16600000</v>
      </c>
      <c r="I2349" s="15">
        <v>174724000</v>
      </c>
    </row>
    <row r="2350" spans="1:9" x14ac:dyDescent="0.25">
      <c r="A2350">
        <v>2018</v>
      </c>
      <c r="B2350" t="s">
        <v>58</v>
      </c>
      <c r="C2350" t="s">
        <v>350</v>
      </c>
      <c r="D2350" t="s">
        <v>404</v>
      </c>
      <c r="E2350" s="15">
        <v>8861000</v>
      </c>
      <c r="F2350" s="15">
        <v>4744000</v>
      </c>
      <c r="G2350" s="15">
        <v>0</v>
      </c>
      <c r="H2350" s="15">
        <v>0</v>
      </c>
      <c r="I2350" s="15">
        <v>13605000</v>
      </c>
    </row>
    <row r="2351" spans="1:9" x14ac:dyDescent="0.25">
      <c r="A2351">
        <v>2018</v>
      </c>
      <c r="B2351" t="s">
        <v>58</v>
      </c>
      <c r="C2351" t="s">
        <v>350</v>
      </c>
      <c r="D2351" t="s">
        <v>650</v>
      </c>
      <c r="E2351" s="15">
        <v>7778000</v>
      </c>
      <c r="F2351" s="15">
        <v>2283000</v>
      </c>
      <c r="G2351" s="15">
        <v>0</v>
      </c>
      <c r="H2351" s="15">
        <v>0</v>
      </c>
      <c r="I2351" s="15">
        <v>10061000</v>
      </c>
    </row>
    <row r="2352" spans="1:9" x14ac:dyDescent="0.25">
      <c r="A2352">
        <v>2018</v>
      </c>
      <c r="B2352" t="s">
        <v>58</v>
      </c>
      <c r="C2352" t="s">
        <v>350</v>
      </c>
      <c r="D2352" t="s">
        <v>658</v>
      </c>
      <c r="E2352" s="15">
        <v>271413000</v>
      </c>
      <c r="F2352" s="15">
        <v>392984000</v>
      </c>
      <c r="G2352" s="15">
        <v>0</v>
      </c>
      <c r="H2352" s="15">
        <v>177782000</v>
      </c>
      <c r="I2352" s="15">
        <v>842179000</v>
      </c>
    </row>
    <row r="2353" spans="1:9" x14ac:dyDescent="0.25">
      <c r="A2353">
        <v>2018</v>
      </c>
      <c r="B2353" t="s">
        <v>58</v>
      </c>
      <c r="C2353" t="s">
        <v>352</v>
      </c>
      <c r="D2353" t="s">
        <v>403</v>
      </c>
      <c r="E2353" s="15">
        <v>8219000</v>
      </c>
      <c r="F2353" s="15">
        <v>10185000</v>
      </c>
      <c r="G2353" s="15">
        <v>0</v>
      </c>
      <c r="H2353" s="15">
        <v>6000000</v>
      </c>
      <c r="I2353" s="15">
        <v>24404000</v>
      </c>
    </row>
    <row r="2354" spans="1:9" x14ac:dyDescent="0.25">
      <c r="A2354">
        <v>2018</v>
      </c>
      <c r="B2354" t="s">
        <v>58</v>
      </c>
      <c r="C2354" t="s">
        <v>352</v>
      </c>
      <c r="D2354" t="s">
        <v>651</v>
      </c>
      <c r="E2354" s="15">
        <v>9789000</v>
      </c>
      <c r="F2354" s="15">
        <v>49296000</v>
      </c>
      <c r="G2354" s="15">
        <v>0</v>
      </c>
      <c r="H2354" s="15">
        <v>2200000</v>
      </c>
      <c r="I2354" s="15">
        <v>61285000</v>
      </c>
    </row>
    <row r="2355" spans="1:9" x14ac:dyDescent="0.25">
      <c r="A2355">
        <v>2018</v>
      </c>
      <c r="B2355" t="s">
        <v>58</v>
      </c>
      <c r="C2355" t="s">
        <v>351</v>
      </c>
      <c r="D2355" t="s">
        <v>403</v>
      </c>
      <c r="E2355" s="15">
        <v>16652000</v>
      </c>
      <c r="F2355" s="15">
        <v>10376000</v>
      </c>
      <c r="G2355" s="15">
        <v>0</v>
      </c>
      <c r="H2355" s="15">
        <v>2750000</v>
      </c>
      <c r="I2355" s="15">
        <v>29778000</v>
      </c>
    </row>
    <row r="2356" spans="1:9" x14ac:dyDescent="0.25">
      <c r="A2356">
        <v>2018</v>
      </c>
      <c r="B2356" t="s">
        <v>58</v>
      </c>
      <c r="C2356" t="s">
        <v>351</v>
      </c>
      <c r="D2356" t="s">
        <v>652</v>
      </c>
      <c r="E2356" s="15">
        <v>24385000</v>
      </c>
      <c r="F2356" s="15">
        <v>4574000</v>
      </c>
      <c r="G2356" s="15">
        <v>0</v>
      </c>
      <c r="H2356" s="15">
        <v>298000000</v>
      </c>
      <c r="I2356" s="15">
        <v>326959000</v>
      </c>
    </row>
    <row r="2357" spans="1:9" x14ac:dyDescent="0.25">
      <c r="A2357">
        <v>2018</v>
      </c>
      <c r="B2357" t="s">
        <v>58</v>
      </c>
      <c r="C2357" t="s">
        <v>353</v>
      </c>
      <c r="D2357" t="s">
        <v>403</v>
      </c>
      <c r="E2357" s="15">
        <v>1723585000</v>
      </c>
      <c r="F2357" s="15">
        <v>567619000</v>
      </c>
      <c r="G2357" s="15">
        <v>0</v>
      </c>
      <c r="H2357" s="15">
        <v>684378000</v>
      </c>
      <c r="I2357" s="15">
        <v>2975582000</v>
      </c>
    </row>
    <row r="2358" spans="1:9" x14ac:dyDescent="0.25">
      <c r="A2358">
        <v>2018</v>
      </c>
      <c r="B2358" t="s">
        <v>58</v>
      </c>
      <c r="C2358" t="s">
        <v>353</v>
      </c>
      <c r="D2358" t="s">
        <v>404</v>
      </c>
      <c r="E2358" s="15">
        <v>146867000</v>
      </c>
      <c r="F2358" s="15">
        <v>103786000</v>
      </c>
      <c r="G2358" s="15">
        <v>0</v>
      </c>
      <c r="H2358" s="15">
        <v>0</v>
      </c>
      <c r="I2358" s="15">
        <v>250653000</v>
      </c>
    </row>
    <row r="2359" spans="1:9" x14ac:dyDescent="0.25">
      <c r="A2359">
        <v>2018</v>
      </c>
      <c r="B2359" t="s">
        <v>58</v>
      </c>
      <c r="C2359" t="s">
        <v>353</v>
      </c>
      <c r="D2359" t="s">
        <v>653</v>
      </c>
      <c r="E2359" s="15">
        <v>515824000</v>
      </c>
      <c r="F2359" s="15">
        <v>148299000</v>
      </c>
      <c r="G2359" s="15">
        <v>0</v>
      </c>
      <c r="H2359" s="15">
        <v>853521000</v>
      </c>
      <c r="I2359" s="15">
        <v>1517644000</v>
      </c>
    </row>
    <row r="2360" spans="1:9" x14ac:dyDescent="0.25">
      <c r="A2360">
        <v>2018</v>
      </c>
      <c r="B2360" t="s">
        <v>58</v>
      </c>
      <c r="C2360" t="s">
        <v>353</v>
      </c>
      <c r="D2360" t="s">
        <v>654</v>
      </c>
      <c r="E2360" s="15">
        <v>1177294000</v>
      </c>
      <c r="F2360" s="15">
        <v>1093192000</v>
      </c>
      <c r="G2360" s="15">
        <v>0</v>
      </c>
      <c r="H2360" s="15">
        <v>2758701000</v>
      </c>
      <c r="I2360" s="15">
        <v>5029187000</v>
      </c>
    </row>
    <row r="2361" spans="1:9" x14ac:dyDescent="0.25">
      <c r="A2361">
        <v>2018</v>
      </c>
      <c r="B2361" t="s">
        <v>58</v>
      </c>
      <c r="C2361" t="s">
        <v>353</v>
      </c>
      <c r="D2361" t="s">
        <v>655</v>
      </c>
      <c r="E2361" s="15">
        <v>380273000</v>
      </c>
      <c r="F2361" s="15">
        <v>40267000</v>
      </c>
      <c r="G2361" s="15">
        <v>0</v>
      </c>
      <c r="H2361" s="15">
        <v>65000000</v>
      </c>
      <c r="I2361" s="15">
        <v>485540000</v>
      </c>
    </row>
    <row r="2362" spans="1:9" x14ac:dyDescent="0.25">
      <c r="A2362">
        <v>2018</v>
      </c>
      <c r="B2362" t="s">
        <v>58</v>
      </c>
      <c r="C2362" t="s">
        <v>353</v>
      </c>
      <c r="D2362" t="s">
        <v>656</v>
      </c>
      <c r="E2362" s="15">
        <v>396736000</v>
      </c>
      <c r="F2362" s="15">
        <v>183954000</v>
      </c>
      <c r="G2362" s="15">
        <v>0</v>
      </c>
      <c r="H2362" s="15">
        <v>2386193000</v>
      </c>
      <c r="I2362" s="15">
        <v>2966883000</v>
      </c>
    </row>
    <row r="2363" spans="1:9" x14ac:dyDescent="0.25">
      <c r="A2363">
        <v>2018</v>
      </c>
      <c r="B2363" t="s">
        <v>58</v>
      </c>
      <c r="C2363" t="s">
        <v>354</v>
      </c>
      <c r="D2363" t="s">
        <v>403</v>
      </c>
      <c r="E2363" s="15">
        <v>6768000</v>
      </c>
      <c r="F2363" s="15">
        <v>5576000</v>
      </c>
      <c r="G2363" s="15">
        <v>0</v>
      </c>
      <c r="H2363" s="15">
        <v>0</v>
      </c>
      <c r="I2363" s="15">
        <v>12344000</v>
      </c>
    </row>
    <row r="2364" spans="1:9" x14ac:dyDescent="0.25">
      <c r="A2364">
        <v>2018</v>
      </c>
      <c r="B2364" t="s">
        <v>58</v>
      </c>
      <c r="C2364" t="s">
        <v>354</v>
      </c>
      <c r="D2364" t="s">
        <v>657</v>
      </c>
      <c r="E2364" s="15">
        <v>8842000</v>
      </c>
      <c r="F2364" s="15">
        <v>6656000</v>
      </c>
      <c r="G2364" s="15">
        <v>0</v>
      </c>
      <c r="H2364" s="15">
        <v>1100000</v>
      </c>
      <c r="I2364" s="15">
        <v>16598000</v>
      </c>
    </row>
    <row r="2365" spans="1:9" x14ac:dyDescent="0.25">
      <c r="A2365">
        <v>2022</v>
      </c>
      <c r="B2365" t="s">
        <v>59</v>
      </c>
      <c r="C2365" t="s">
        <v>355</v>
      </c>
      <c r="D2365" t="s">
        <v>403</v>
      </c>
      <c r="E2365" s="15">
        <v>301108000</v>
      </c>
      <c r="F2365" s="15">
        <v>147601000</v>
      </c>
      <c r="G2365" s="15">
        <v>0</v>
      </c>
      <c r="H2365" s="15">
        <v>266940000</v>
      </c>
      <c r="I2365" s="15">
        <v>715649000</v>
      </c>
    </row>
    <row r="2366" spans="1:9" x14ac:dyDescent="0.25">
      <c r="A2366">
        <v>2022</v>
      </c>
      <c r="B2366" t="s">
        <v>59</v>
      </c>
      <c r="C2366" t="s">
        <v>355</v>
      </c>
      <c r="D2366" t="s">
        <v>404</v>
      </c>
      <c r="E2366" s="15">
        <v>54449000</v>
      </c>
      <c r="F2366" s="15">
        <v>12717000</v>
      </c>
      <c r="G2366" s="15">
        <v>0</v>
      </c>
      <c r="H2366" s="15">
        <v>5025000</v>
      </c>
      <c r="I2366" s="15">
        <v>72191000</v>
      </c>
    </row>
    <row r="2367" spans="1:9" x14ac:dyDescent="0.25">
      <c r="A2367">
        <v>2022</v>
      </c>
      <c r="B2367" t="s">
        <v>59</v>
      </c>
      <c r="C2367" t="s">
        <v>355</v>
      </c>
      <c r="D2367" t="s">
        <v>880</v>
      </c>
      <c r="E2367" s="15">
        <v>287831000</v>
      </c>
      <c r="F2367" s="15">
        <v>254530000</v>
      </c>
      <c r="G2367" s="15">
        <v>0</v>
      </c>
      <c r="H2367" s="15">
        <v>0</v>
      </c>
      <c r="I2367" s="15">
        <v>542361000</v>
      </c>
    </row>
    <row r="2368" spans="1:9" x14ac:dyDescent="0.25">
      <c r="A2368">
        <v>2022</v>
      </c>
      <c r="B2368" t="s">
        <v>59</v>
      </c>
      <c r="C2368" t="s">
        <v>355</v>
      </c>
      <c r="D2368" t="s">
        <v>881</v>
      </c>
      <c r="E2368" s="15">
        <v>147176000</v>
      </c>
      <c r="F2368" s="15">
        <v>23885000</v>
      </c>
      <c r="G2368" s="15">
        <v>0</v>
      </c>
      <c r="H2368" s="15">
        <v>0</v>
      </c>
      <c r="I2368" s="15">
        <v>171061000</v>
      </c>
    </row>
    <row r="2369" spans="1:9" x14ac:dyDescent="0.25">
      <c r="A2369">
        <v>2022</v>
      </c>
      <c r="B2369" t="s">
        <v>59</v>
      </c>
      <c r="C2369" t="s">
        <v>355</v>
      </c>
      <c r="D2369" t="s">
        <v>882</v>
      </c>
      <c r="E2369" s="15">
        <v>127891000</v>
      </c>
      <c r="F2369" s="15">
        <v>90739000</v>
      </c>
      <c r="G2369" s="15">
        <v>0</v>
      </c>
      <c r="H2369" s="15">
        <v>0</v>
      </c>
      <c r="I2369" s="15">
        <v>218630000</v>
      </c>
    </row>
    <row r="2370" spans="1:9" x14ac:dyDescent="0.25">
      <c r="A2370">
        <v>2022</v>
      </c>
      <c r="B2370" t="s">
        <v>59</v>
      </c>
      <c r="C2370" t="s">
        <v>356</v>
      </c>
      <c r="D2370" t="s">
        <v>403</v>
      </c>
      <c r="E2370" s="15">
        <v>111468000</v>
      </c>
      <c r="F2370" s="15">
        <v>80262000</v>
      </c>
      <c r="G2370" s="15">
        <v>0</v>
      </c>
      <c r="H2370" s="15">
        <v>13440000</v>
      </c>
      <c r="I2370" s="15">
        <v>205170000</v>
      </c>
    </row>
    <row r="2371" spans="1:9" x14ac:dyDescent="0.25">
      <c r="A2371">
        <v>2022</v>
      </c>
      <c r="B2371" t="s">
        <v>59</v>
      </c>
      <c r="C2371" t="s">
        <v>356</v>
      </c>
      <c r="D2371" t="s">
        <v>642</v>
      </c>
      <c r="E2371" s="15">
        <v>113759000</v>
      </c>
      <c r="F2371" s="15">
        <v>202062000</v>
      </c>
      <c r="G2371" s="15">
        <v>0</v>
      </c>
      <c r="H2371" s="15">
        <v>0</v>
      </c>
      <c r="I2371" s="15">
        <v>315821000</v>
      </c>
    </row>
    <row r="2372" spans="1:9" x14ac:dyDescent="0.25">
      <c r="A2372">
        <v>2022</v>
      </c>
      <c r="B2372" t="s">
        <v>59</v>
      </c>
      <c r="C2372" t="s">
        <v>357</v>
      </c>
      <c r="D2372" t="s">
        <v>403</v>
      </c>
      <c r="E2372" s="15">
        <v>8213000</v>
      </c>
      <c r="F2372" s="15">
        <v>8258000</v>
      </c>
      <c r="G2372" s="15">
        <v>2000</v>
      </c>
      <c r="H2372" s="15">
        <v>3064000</v>
      </c>
      <c r="I2372" s="15">
        <v>19537000</v>
      </c>
    </row>
    <row r="2373" spans="1:9" x14ac:dyDescent="0.25">
      <c r="A2373">
        <v>2022</v>
      </c>
      <c r="B2373" t="s">
        <v>59</v>
      </c>
      <c r="C2373" t="s">
        <v>357</v>
      </c>
      <c r="D2373" t="s">
        <v>883</v>
      </c>
      <c r="E2373" s="15">
        <v>7907000</v>
      </c>
      <c r="F2373" s="15">
        <v>7468000</v>
      </c>
      <c r="G2373" s="15">
        <v>6000</v>
      </c>
      <c r="H2373" s="15">
        <v>0</v>
      </c>
      <c r="I2373" s="15">
        <v>15381000</v>
      </c>
    </row>
    <row r="2374" spans="1:9" x14ac:dyDescent="0.25">
      <c r="A2374">
        <v>2022</v>
      </c>
      <c r="B2374" t="s">
        <v>59</v>
      </c>
      <c r="C2374" t="s">
        <v>358</v>
      </c>
      <c r="D2374" t="s">
        <v>403</v>
      </c>
      <c r="E2374" s="15">
        <v>35630000</v>
      </c>
      <c r="F2374" s="15">
        <v>62536000</v>
      </c>
      <c r="G2374" s="15">
        <v>0</v>
      </c>
      <c r="H2374" s="15">
        <v>0</v>
      </c>
      <c r="I2374" s="15">
        <v>98166000</v>
      </c>
    </row>
    <row r="2375" spans="1:9" x14ac:dyDescent="0.25">
      <c r="A2375">
        <v>2022</v>
      </c>
      <c r="B2375" t="s">
        <v>59</v>
      </c>
      <c r="C2375" t="s">
        <v>358</v>
      </c>
      <c r="D2375" t="s">
        <v>884</v>
      </c>
      <c r="E2375" s="15">
        <v>81542000</v>
      </c>
      <c r="F2375" s="15">
        <v>21186000</v>
      </c>
      <c r="G2375" s="15">
        <v>0</v>
      </c>
      <c r="H2375" s="15">
        <v>5954000</v>
      </c>
      <c r="I2375" s="15">
        <v>108682000</v>
      </c>
    </row>
    <row r="2376" spans="1:9" x14ac:dyDescent="0.25">
      <c r="A2376">
        <v>2022</v>
      </c>
      <c r="B2376" t="s">
        <v>59</v>
      </c>
      <c r="C2376" t="s">
        <v>359</v>
      </c>
      <c r="D2376" t="s">
        <v>403</v>
      </c>
      <c r="E2376" s="15">
        <v>10053000</v>
      </c>
      <c r="F2376" s="15">
        <v>11751000</v>
      </c>
      <c r="G2376" s="15">
        <v>0</v>
      </c>
      <c r="H2376" s="15">
        <v>0</v>
      </c>
      <c r="I2376" s="15">
        <v>21804000</v>
      </c>
    </row>
    <row r="2377" spans="1:9" x14ac:dyDescent="0.25">
      <c r="A2377">
        <v>2022</v>
      </c>
      <c r="B2377" t="s">
        <v>59</v>
      </c>
      <c r="C2377" t="s">
        <v>359</v>
      </c>
      <c r="D2377" t="s">
        <v>885</v>
      </c>
      <c r="E2377" s="15">
        <v>14014000</v>
      </c>
      <c r="F2377" s="15">
        <v>9108000</v>
      </c>
      <c r="G2377" s="15">
        <v>0</v>
      </c>
      <c r="H2377" s="15">
        <v>95000</v>
      </c>
      <c r="I2377" s="15">
        <v>23217000</v>
      </c>
    </row>
    <row r="2378" spans="1:9" x14ac:dyDescent="0.25">
      <c r="A2378">
        <v>2022</v>
      </c>
      <c r="B2378" t="s">
        <v>59</v>
      </c>
      <c r="C2378" t="s">
        <v>359</v>
      </c>
      <c r="D2378" t="s">
        <v>886</v>
      </c>
      <c r="E2378" s="15">
        <v>4887000</v>
      </c>
      <c r="F2378" s="15">
        <v>9595000</v>
      </c>
      <c r="G2378" s="15">
        <v>0</v>
      </c>
      <c r="H2378" s="15">
        <v>0</v>
      </c>
      <c r="I2378" s="15">
        <v>14482000</v>
      </c>
    </row>
    <row r="2379" spans="1:9" x14ac:dyDescent="0.25">
      <c r="A2379">
        <v>2022</v>
      </c>
      <c r="B2379" t="s">
        <v>59</v>
      </c>
      <c r="C2379" t="s">
        <v>360</v>
      </c>
      <c r="D2379" t="s">
        <v>403</v>
      </c>
      <c r="E2379" s="15">
        <v>229370000</v>
      </c>
      <c r="F2379" s="15">
        <v>603247000</v>
      </c>
      <c r="G2379" s="15">
        <v>0</v>
      </c>
      <c r="H2379" s="15">
        <v>0</v>
      </c>
      <c r="I2379" s="15">
        <v>832617000</v>
      </c>
    </row>
    <row r="2380" spans="1:9" x14ac:dyDescent="0.25">
      <c r="A2380">
        <v>2022</v>
      </c>
      <c r="B2380" t="s">
        <v>59</v>
      </c>
      <c r="C2380" t="s">
        <v>360</v>
      </c>
      <c r="D2380" t="s">
        <v>404</v>
      </c>
      <c r="E2380" s="15">
        <v>64869000</v>
      </c>
      <c r="F2380" s="15">
        <v>170615000</v>
      </c>
      <c r="G2380" s="15">
        <v>0</v>
      </c>
      <c r="H2380" s="15">
        <v>934239000</v>
      </c>
      <c r="I2380" s="15">
        <v>1169723000</v>
      </c>
    </row>
    <row r="2381" spans="1:9" x14ac:dyDescent="0.25">
      <c r="A2381">
        <v>2022</v>
      </c>
      <c r="B2381" t="s">
        <v>59</v>
      </c>
      <c r="C2381" t="s">
        <v>360</v>
      </c>
      <c r="D2381" t="s">
        <v>887</v>
      </c>
      <c r="E2381" s="15">
        <v>844131000</v>
      </c>
      <c r="F2381" s="15">
        <v>2309320000</v>
      </c>
      <c r="G2381" s="15">
        <v>0</v>
      </c>
      <c r="H2381" s="15">
        <v>457210000</v>
      </c>
      <c r="I2381" s="15">
        <v>3610661000</v>
      </c>
    </row>
    <row r="2382" spans="1:9" x14ac:dyDescent="0.25">
      <c r="A2382">
        <v>2022</v>
      </c>
      <c r="B2382" t="s">
        <v>59</v>
      </c>
      <c r="C2382" t="s">
        <v>360</v>
      </c>
      <c r="D2382" t="s">
        <v>888</v>
      </c>
      <c r="E2382" s="15">
        <v>71193000</v>
      </c>
      <c r="F2382" s="15">
        <v>86144000</v>
      </c>
      <c r="G2382" s="15">
        <v>0</v>
      </c>
      <c r="H2382" s="15">
        <v>0</v>
      </c>
      <c r="I2382" s="15">
        <v>157337000</v>
      </c>
    </row>
    <row r="2383" spans="1:9" x14ac:dyDescent="0.25">
      <c r="A2383">
        <v>2022</v>
      </c>
      <c r="B2383" t="s">
        <v>59</v>
      </c>
      <c r="C2383" t="s">
        <v>360</v>
      </c>
      <c r="D2383" t="s">
        <v>889</v>
      </c>
      <c r="E2383" s="15">
        <v>157033000</v>
      </c>
      <c r="F2383" s="15">
        <v>5002593000</v>
      </c>
      <c r="G2383" s="15">
        <v>0</v>
      </c>
      <c r="H2383" s="15">
        <v>50247000</v>
      </c>
      <c r="I2383" s="15">
        <v>5209873000</v>
      </c>
    </row>
    <row r="2384" spans="1:9" x14ac:dyDescent="0.25">
      <c r="A2384">
        <v>2022</v>
      </c>
      <c r="B2384" t="s">
        <v>59</v>
      </c>
      <c r="C2384" t="s">
        <v>361</v>
      </c>
      <c r="D2384" t="s">
        <v>403</v>
      </c>
      <c r="E2384" s="15">
        <v>31647000</v>
      </c>
      <c r="F2384" s="15">
        <v>14699000</v>
      </c>
      <c r="G2384" s="15">
        <v>0</v>
      </c>
      <c r="H2384" s="15">
        <v>0</v>
      </c>
      <c r="I2384" s="15">
        <v>46346000</v>
      </c>
    </row>
    <row r="2385" spans="1:9" x14ac:dyDescent="0.25">
      <c r="A2385">
        <v>2022</v>
      </c>
      <c r="B2385" t="s">
        <v>59</v>
      </c>
      <c r="C2385" t="s">
        <v>361</v>
      </c>
      <c r="D2385" t="s">
        <v>404</v>
      </c>
      <c r="E2385" s="15">
        <v>4593000</v>
      </c>
      <c r="F2385" s="15">
        <v>5806000</v>
      </c>
      <c r="G2385" s="15">
        <v>0</v>
      </c>
      <c r="H2385" s="15">
        <v>3338000</v>
      </c>
      <c r="I2385" s="15">
        <v>13737000</v>
      </c>
    </row>
    <row r="2386" spans="1:9" x14ac:dyDescent="0.25">
      <c r="A2386">
        <v>2022</v>
      </c>
      <c r="B2386" t="s">
        <v>59</v>
      </c>
      <c r="C2386" t="s">
        <v>361</v>
      </c>
      <c r="D2386" t="s">
        <v>890</v>
      </c>
      <c r="E2386" s="15">
        <v>15888000</v>
      </c>
      <c r="F2386" s="15">
        <v>3320000</v>
      </c>
      <c r="G2386" s="15">
        <v>0</v>
      </c>
      <c r="H2386" s="15">
        <v>0</v>
      </c>
      <c r="I2386" s="15">
        <v>19208000</v>
      </c>
    </row>
    <row r="2387" spans="1:9" x14ac:dyDescent="0.25">
      <c r="A2387">
        <v>2022</v>
      </c>
      <c r="B2387" t="s">
        <v>59</v>
      </c>
      <c r="C2387" t="s">
        <v>361</v>
      </c>
      <c r="D2387" t="s">
        <v>891</v>
      </c>
      <c r="E2387" s="15">
        <v>8226000</v>
      </c>
      <c r="F2387" s="15">
        <v>1752000</v>
      </c>
      <c r="G2387" s="15">
        <v>0</v>
      </c>
      <c r="H2387" s="15">
        <v>0</v>
      </c>
      <c r="I2387" s="15">
        <v>9978000</v>
      </c>
    </row>
    <row r="2388" spans="1:9" x14ac:dyDescent="0.25">
      <c r="A2388">
        <v>2022</v>
      </c>
      <c r="B2388" t="s">
        <v>59</v>
      </c>
      <c r="C2388" t="s">
        <v>361</v>
      </c>
      <c r="D2388" t="s">
        <v>892</v>
      </c>
      <c r="E2388" s="15">
        <v>2716000</v>
      </c>
      <c r="F2388" s="15">
        <v>1634000</v>
      </c>
      <c r="G2388" s="15">
        <v>0</v>
      </c>
      <c r="H2388" s="15">
        <v>0</v>
      </c>
      <c r="I2388" s="15">
        <v>4350000</v>
      </c>
    </row>
    <row r="2389" spans="1:9" x14ac:dyDescent="0.25">
      <c r="A2389">
        <v>2021</v>
      </c>
      <c r="B2389" t="s">
        <v>59</v>
      </c>
      <c r="C2389" t="s">
        <v>355</v>
      </c>
      <c r="D2389" t="s">
        <v>403</v>
      </c>
      <c r="E2389" s="15">
        <v>324257000</v>
      </c>
      <c r="F2389" s="15">
        <v>129288000</v>
      </c>
      <c r="G2389" s="15">
        <v>0</v>
      </c>
      <c r="H2389" s="15">
        <v>105251000</v>
      </c>
      <c r="I2389" s="15">
        <v>558796000</v>
      </c>
    </row>
    <row r="2390" spans="1:9" x14ac:dyDescent="0.25">
      <c r="A2390">
        <v>2021</v>
      </c>
      <c r="B2390" t="s">
        <v>59</v>
      </c>
      <c r="C2390" t="s">
        <v>355</v>
      </c>
      <c r="D2390" t="s">
        <v>404</v>
      </c>
      <c r="E2390" s="15">
        <v>45904000</v>
      </c>
      <c r="F2390" s="15">
        <v>15132000</v>
      </c>
      <c r="G2390" s="15">
        <v>0</v>
      </c>
      <c r="H2390" s="15">
        <v>13457000</v>
      </c>
      <c r="I2390" s="15">
        <v>74493000</v>
      </c>
    </row>
    <row r="2391" spans="1:9" x14ac:dyDescent="0.25">
      <c r="A2391">
        <v>2021</v>
      </c>
      <c r="B2391" t="s">
        <v>59</v>
      </c>
      <c r="C2391" t="s">
        <v>355</v>
      </c>
      <c r="D2391" t="s">
        <v>880</v>
      </c>
      <c r="E2391" s="15">
        <v>277512000</v>
      </c>
      <c r="F2391" s="15">
        <v>419874000</v>
      </c>
      <c r="G2391" s="15">
        <v>0</v>
      </c>
      <c r="H2391" s="15">
        <v>1312000</v>
      </c>
      <c r="I2391" s="15">
        <v>698698000</v>
      </c>
    </row>
    <row r="2392" spans="1:9" x14ac:dyDescent="0.25">
      <c r="A2392">
        <v>2021</v>
      </c>
      <c r="B2392" t="s">
        <v>59</v>
      </c>
      <c r="C2392" t="s">
        <v>355</v>
      </c>
      <c r="D2392" t="s">
        <v>881</v>
      </c>
      <c r="E2392" s="15">
        <v>145833000</v>
      </c>
      <c r="F2392" s="15">
        <v>23885000</v>
      </c>
      <c r="G2392" s="15">
        <v>0</v>
      </c>
      <c r="H2392" s="15">
        <v>0</v>
      </c>
      <c r="I2392" s="15">
        <v>169718000</v>
      </c>
    </row>
    <row r="2393" spans="1:9" x14ac:dyDescent="0.25">
      <c r="A2393">
        <v>2021</v>
      </c>
      <c r="B2393" t="s">
        <v>59</v>
      </c>
      <c r="C2393" t="s">
        <v>355</v>
      </c>
      <c r="D2393" t="s">
        <v>882</v>
      </c>
      <c r="E2393" s="15">
        <v>125724000</v>
      </c>
      <c r="F2393" s="15">
        <v>90739000</v>
      </c>
      <c r="G2393" s="15">
        <v>0</v>
      </c>
      <c r="H2393" s="15">
        <v>0</v>
      </c>
      <c r="I2393" s="15">
        <v>216463000</v>
      </c>
    </row>
    <row r="2394" spans="1:9" x14ac:dyDescent="0.25">
      <c r="A2394">
        <v>2021</v>
      </c>
      <c r="B2394" t="s">
        <v>59</v>
      </c>
      <c r="C2394" t="s">
        <v>356</v>
      </c>
      <c r="D2394" t="s">
        <v>403</v>
      </c>
      <c r="E2394" s="15">
        <v>102717000</v>
      </c>
      <c r="F2394" s="15">
        <v>78045000</v>
      </c>
      <c r="G2394" s="15">
        <v>0</v>
      </c>
      <c r="H2394" s="15">
        <v>7965000</v>
      </c>
      <c r="I2394" s="15">
        <v>188727000</v>
      </c>
    </row>
    <row r="2395" spans="1:9" x14ac:dyDescent="0.25">
      <c r="A2395">
        <v>2021</v>
      </c>
      <c r="B2395" t="s">
        <v>59</v>
      </c>
      <c r="C2395" t="s">
        <v>356</v>
      </c>
      <c r="D2395" t="s">
        <v>642</v>
      </c>
      <c r="E2395" s="15">
        <v>109169000</v>
      </c>
      <c r="F2395" s="15">
        <v>202062000</v>
      </c>
      <c r="G2395" s="15">
        <v>0</v>
      </c>
      <c r="H2395" s="15">
        <v>0</v>
      </c>
      <c r="I2395" s="15">
        <v>311231000</v>
      </c>
    </row>
    <row r="2396" spans="1:9" x14ac:dyDescent="0.25">
      <c r="A2396">
        <v>2021</v>
      </c>
      <c r="B2396" t="s">
        <v>59</v>
      </c>
      <c r="C2396" t="s">
        <v>357</v>
      </c>
      <c r="D2396" t="s">
        <v>403</v>
      </c>
      <c r="E2396" s="15">
        <v>5712000</v>
      </c>
      <c r="F2396" s="15">
        <v>8840000</v>
      </c>
      <c r="G2396" s="15">
        <v>2000</v>
      </c>
      <c r="H2396" s="15">
        <v>615000</v>
      </c>
      <c r="I2396" s="15">
        <v>15169000</v>
      </c>
    </row>
    <row r="2397" spans="1:9" x14ac:dyDescent="0.25">
      <c r="A2397">
        <v>2021</v>
      </c>
      <c r="B2397" t="s">
        <v>59</v>
      </c>
      <c r="C2397" t="s">
        <v>357</v>
      </c>
      <c r="D2397" t="s">
        <v>883</v>
      </c>
      <c r="E2397" s="15">
        <v>7721000</v>
      </c>
      <c r="F2397" s="15">
        <v>5169000</v>
      </c>
      <c r="G2397" s="15">
        <v>6000</v>
      </c>
      <c r="H2397" s="15">
        <v>0</v>
      </c>
      <c r="I2397" s="15">
        <v>12896000</v>
      </c>
    </row>
    <row r="2398" spans="1:9" x14ac:dyDescent="0.25">
      <c r="A2398">
        <v>2021</v>
      </c>
      <c r="B2398" t="s">
        <v>59</v>
      </c>
      <c r="C2398" t="s">
        <v>358</v>
      </c>
      <c r="D2398" t="s">
        <v>403</v>
      </c>
      <c r="E2398" s="15">
        <v>34799000</v>
      </c>
      <c r="F2398" s="15">
        <v>62536000</v>
      </c>
      <c r="G2398" s="15">
        <v>0</v>
      </c>
      <c r="H2398" s="15">
        <v>0</v>
      </c>
      <c r="I2398" s="15">
        <v>97335000</v>
      </c>
    </row>
    <row r="2399" spans="1:9" x14ac:dyDescent="0.25">
      <c r="A2399">
        <v>2021</v>
      </c>
      <c r="B2399" t="s">
        <v>59</v>
      </c>
      <c r="C2399" t="s">
        <v>358</v>
      </c>
      <c r="D2399" t="s">
        <v>884</v>
      </c>
      <c r="E2399" s="15">
        <v>68863000</v>
      </c>
      <c r="F2399" s="15">
        <v>18400000</v>
      </c>
      <c r="G2399" s="15">
        <v>0</v>
      </c>
      <c r="H2399" s="15">
        <v>8200000</v>
      </c>
      <c r="I2399" s="15">
        <v>95463000</v>
      </c>
    </row>
    <row r="2400" spans="1:9" x14ac:dyDescent="0.25">
      <c r="A2400">
        <v>2021</v>
      </c>
      <c r="B2400" t="s">
        <v>59</v>
      </c>
      <c r="C2400" t="s">
        <v>359</v>
      </c>
      <c r="D2400" t="s">
        <v>403</v>
      </c>
      <c r="E2400" s="15">
        <v>9803000</v>
      </c>
      <c r="F2400" s="15">
        <v>16525000</v>
      </c>
      <c r="G2400" s="15">
        <v>0</v>
      </c>
      <c r="H2400" s="15">
        <v>6421000</v>
      </c>
      <c r="I2400" s="15">
        <v>32749000</v>
      </c>
    </row>
    <row r="2401" spans="1:9" x14ac:dyDescent="0.25">
      <c r="A2401">
        <v>2021</v>
      </c>
      <c r="B2401" t="s">
        <v>59</v>
      </c>
      <c r="C2401" t="s">
        <v>359</v>
      </c>
      <c r="D2401" t="s">
        <v>885</v>
      </c>
      <c r="E2401" s="15">
        <v>12426000</v>
      </c>
      <c r="F2401" s="15">
        <v>2178000</v>
      </c>
      <c r="G2401" s="15">
        <v>0</v>
      </c>
      <c r="H2401" s="15">
        <v>0</v>
      </c>
      <c r="I2401" s="15">
        <v>14604000</v>
      </c>
    </row>
    <row r="2402" spans="1:9" x14ac:dyDescent="0.25">
      <c r="A2402">
        <v>2021</v>
      </c>
      <c r="B2402" t="s">
        <v>59</v>
      </c>
      <c r="C2402" t="s">
        <v>359</v>
      </c>
      <c r="D2402" t="s">
        <v>886</v>
      </c>
      <c r="E2402" s="15">
        <v>5124000</v>
      </c>
      <c r="F2402" s="15">
        <v>9189000</v>
      </c>
      <c r="G2402" s="15">
        <v>0</v>
      </c>
      <c r="H2402" s="15">
        <v>0</v>
      </c>
      <c r="I2402" s="15">
        <v>14313000</v>
      </c>
    </row>
    <row r="2403" spans="1:9" x14ac:dyDescent="0.25">
      <c r="A2403">
        <v>2021</v>
      </c>
      <c r="B2403" t="s">
        <v>59</v>
      </c>
      <c r="C2403" t="s">
        <v>360</v>
      </c>
      <c r="D2403" t="s">
        <v>403</v>
      </c>
      <c r="E2403" s="15">
        <v>187434000</v>
      </c>
      <c r="F2403" s="15">
        <v>603247000</v>
      </c>
      <c r="G2403" s="15">
        <v>0</v>
      </c>
      <c r="H2403" s="15">
        <v>0</v>
      </c>
      <c r="I2403" s="15">
        <v>790681000</v>
      </c>
    </row>
    <row r="2404" spans="1:9" x14ac:dyDescent="0.25">
      <c r="A2404">
        <v>2021</v>
      </c>
      <c r="B2404" t="s">
        <v>59</v>
      </c>
      <c r="C2404" t="s">
        <v>360</v>
      </c>
      <c r="D2404" t="s">
        <v>404</v>
      </c>
      <c r="E2404" s="15">
        <v>58509000</v>
      </c>
      <c r="F2404" s="15">
        <v>196134000</v>
      </c>
      <c r="G2404" s="15">
        <v>0</v>
      </c>
      <c r="H2404" s="15">
        <v>281317000</v>
      </c>
      <c r="I2404" s="15">
        <v>535960000</v>
      </c>
    </row>
    <row r="2405" spans="1:9" x14ac:dyDescent="0.25">
      <c r="A2405">
        <v>2021</v>
      </c>
      <c r="B2405" t="s">
        <v>59</v>
      </c>
      <c r="C2405" t="s">
        <v>360</v>
      </c>
      <c r="D2405" t="s">
        <v>887</v>
      </c>
      <c r="E2405" s="15">
        <v>792435000</v>
      </c>
      <c r="F2405" s="15">
        <v>1618951000</v>
      </c>
      <c r="G2405" s="15">
        <v>0</v>
      </c>
      <c r="H2405" s="15">
        <v>20057000</v>
      </c>
      <c r="I2405" s="15">
        <v>2431443000</v>
      </c>
    </row>
    <row r="2406" spans="1:9" x14ac:dyDescent="0.25">
      <c r="A2406">
        <v>2021</v>
      </c>
      <c r="B2406" t="s">
        <v>59</v>
      </c>
      <c r="C2406" t="s">
        <v>360</v>
      </c>
      <c r="D2406" t="s">
        <v>888</v>
      </c>
      <c r="E2406" s="15">
        <v>63321000</v>
      </c>
      <c r="F2406" s="15">
        <v>86144000</v>
      </c>
      <c r="G2406" s="15">
        <v>0</v>
      </c>
      <c r="H2406" s="15">
        <v>0</v>
      </c>
      <c r="I2406" s="15">
        <v>149465000</v>
      </c>
    </row>
    <row r="2407" spans="1:9" x14ac:dyDescent="0.25">
      <c r="A2407">
        <v>2021</v>
      </c>
      <c r="B2407" t="s">
        <v>59</v>
      </c>
      <c r="C2407" t="s">
        <v>360</v>
      </c>
      <c r="D2407" t="s">
        <v>889</v>
      </c>
      <c r="E2407" s="15">
        <v>144122000</v>
      </c>
      <c r="F2407" s="15">
        <v>3553984000</v>
      </c>
      <c r="G2407" s="15">
        <v>0</v>
      </c>
      <c r="H2407" s="15">
        <v>977122000</v>
      </c>
      <c r="I2407" s="15">
        <v>4675228000</v>
      </c>
    </row>
    <row r="2408" spans="1:9" x14ac:dyDescent="0.25">
      <c r="A2408">
        <v>2021</v>
      </c>
      <c r="B2408" t="s">
        <v>59</v>
      </c>
      <c r="C2408" t="s">
        <v>361</v>
      </c>
      <c r="D2408" t="s">
        <v>403</v>
      </c>
      <c r="E2408" s="15">
        <v>28102000</v>
      </c>
      <c r="F2408" s="15">
        <v>14130000</v>
      </c>
      <c r="G2408" s="15">
        <v>0</v>
      </c>
      <c r="H2408" s="15">
        <v>0</v>
      </c>
      <c r="I2408" s="15">
        <v>42232000</v>
      </c>
    </row>
    <row r="2409" spans="1:9" x14ac:dyDescent="0.25">
      <c r="A2409">
        <v>2021</v>
      </c>
      <c r="B2409" t="s">
        <v>59</v>
      </c>
      <c r="C2409" t="s">
        <v>361</v>
      </c>
      <c r="D2409" t="s">
        <v>404</v>
      </c>
      <c r="E2409" s="15">
        <v>3742000</v>
      </c>
      <c r="F2409" s="15">
        <v>9549000</v>
      </c>
      <c r="G2409" s="15">
        <v>0</v>
      </c>
      <c r="H2409" s="15">
        <v>2723000</v>
      </c>
      <c r="I2409" s="15">
        <v>16014000</v>
      </c>
    </row>
    <row r="2410" spans="1:9" x14ac:dyDescent="0.25">
      <c r="A2410">
        <v>2021</v>
      </c>
      <c r="B2410" t="s">
        <v>59</v>
      </c>
      <c r="C2410" t="s">
        <v>361</v>
      </c>
      <c r="D2410" t="s">
        <v>890</v>
      </c>
      <c r="E2410" s="15">
        <v>14656000</v>
      </c>
      <c r="F2410" s="15">
        <v>3320000</v>
      </c>
      <c r="G2410" s="15">
        <v>0</v>
      </c>
      <c r="H2410" s="15">
        <v>0</v>
      </c>
      <c r="I2410" s="15">
        <v>17976000</v>
      </c>
    </row>
    <row r="2411" spans="1:9" x14ac:dyDescent="0.25">
      <c r="A2411">
        <v>2021</v>
      </c>
      <c r="B2411" t="s">
        <v>59</v>
      </c>
      <c r="C2411" t="s">
        <v>361</v>
      </c>
      <c r="D2411" t="s">
        <v>891</v>
      </c>
      <c r="E2411" s="15">
        <v>8999000</v>
      </c>
      <c r="F2411" s="15">
        <v>1752000</v>
      </c>
      <c r="G2411" s="15">
        <v>0</v>
      </c>
      <c r="H2411" s="15">
        <v>0</v>
      </c>
      <c r="I2411" s="15">
        <v>10751000</v>
      </c>
    </row>
    <row r="2412" spans="1:9" x14ac:dyDescent="0.25">
      <c r="A2412">
        <v>2021</v>
      </c>
      <c r="B2412" t="s">
        <v>59</v>
      </c>
      <c r="C2412" t="s">
        <v>361</v>
      </c>
      <c r="D2412" t="s">
        <v>892</v>
      </c>
      <c r="E2412" s="15">
        <v>3057000</v>
      </c>
      <c r="F2412" s="15">
        <v>1634000</v>
      </c>
      <c r="G2412" s="15">
        <v>0</v>
      </c>
      <c r="H2412" s="15">
        <v>0</v>
      </c>
      <c r="I2412" s="15">
        <v>4691000</v>
      </c>
    </row>
    <row r="2413" spans="1:9" x14ac:dyDescent="0.25">
      <c r="A2413">
        <v>2020</v>
      </c>
      <c r="B2413" t="s">
        <v>59</v>
      </c>
      <c r="C2413" t="s">
        <v>355</v>
      </c>
      <c r="D2413" t="s">
        <v>403</v>
      </c>
      <c r="E2413" s="15">
        <v>300060000</v>
      </c>
      <c r="F2413" s="15">
        <v>99702000</v>
      </c>
      <c r="G2413" s="15">
        <v>0</v>
      </c>
      <c r="H2413" s="15">
        <v>32873000</v>
      </c>
      <c r="I2413" s="15">
        <v>432635000</v>
      </c>
    </row>
    <row r="2414" spans="1:9" x14ac:dyDescent="0.25">
      <c r="A2414">
        <v>2020</v>
      </c>
      <c r="B2414" t="s">
        <v>59</v>
      </c>
      <c r="C2414" t="s">
        <v>355</v>
      </c>
      <c r="D2414" t="s">
        <v>404</v>
      </c>
      <c r="E2414" s="15">
        <v>46708000</v>
      </c>
      <c r="F2414" s="15">
        <v>18585000</v>
      </c>
      <c r="G2414" s="15">
        <v>0</v>
      </c>
      <c r="H2414" s="15">
        <v>600000</v>
      </c>
      <c r="I2414" s="15">
        <v>65893000</v>
      </c>
    </row>
    <row r="2415" spans="1:9" x14ac:dyDescent="0.25">
      <c r="A2415">
        <v>2020</v>
      </c>
      <c r="B2415" t="s">
        <v>59</v>
      </c>
      <c r="C2415" t="s">
        <v>355</v>
      </c>
      <c r="D2415" t="s">
        <v>880</v>
      </c>
      <c r="E2415" s="15">
        <v>266765000</v>
      </c>
      <c r="F2415" s="15">
        <v>602286000</v>
      </c>
      <c r="G2415" s="15">
        <v>0</v>
      </c>
      <c r="H2415" s="15">
        <v>2187000</v>
      </c>
      <c r="I2415" s="15">
        <v>871238000</v>
      </c>
    </row>
    <row r="2416" spans="1:9" x14ac:dyDescent="0.25">
      <c r="A2416">
        <v>2020</v>
      </c>
      <c r="B2416" t="s">
        <v>59</v>
      </c>
      <c r="C2416" t="s">
        <v>355</v>
      </c>
      <c r="D2416" t="s">
        <v>881</v>
      </c>
      <c r="E2416" s="15">
        <v>138924000</v>
      </c>
      <c r="F2416" s="15">
        <v>23485000</v>
      </c>
      <c r="G2416" s="15">
        <v>0</v>
      </c>
      <c r="H2416" s="15">
        <v>0</v>
      </c>
      <c r="I2416" s="15">
        <v>162409000</v>
      </c>
    </row>
    <row r="2417" spans="1:9" x14ac:dyDescent="0.25">
      <c r="A2417">
        <v>2020</v>
      </c>
      <c r="B2417" t="s">
        <v>59</v>
      </c>
      <c r="C2417" t="s">
        <v>355</v>
      </c>
      <c r="D2417" t="s">
        <v>882</v>
      </c>
      <c r="E2417" s="15">
        <v>126983000</v>
      </c>
      <c r="F2417" s="15">
        <v>89428000</v>
      </c>
      <c r="G2417" s="15">
        <v>0</v>
      </c>
      <c r="H2417" s="15">
        <v>0</v>
      </c>
      <c r="I2417" s="15">
        <v>216411000</v>
      </c>
    </row>
    <row r="2418" spans="1:9" x14ac:dyDescent="0.25">
      <c r="A2418">
        <v>2020</v>
      </c>
      <c r="B2418" t="s">
        <v>59</v>
      </c>
      <c r="C2418" t="s">
        <v>356</v>
      </c>
      <c r="D2418" t="s">
        <v>403</v>
      </c>
      <c r="E2418" s="15">
        <v>61655000</v>
      </c>
      <c r="F2418" s="15">
        <v>65416000</v>
      </c>
      <c r="G2418" s="15">
        <v>0</v>
      </c>
      <c r="H2418" s="15">
        <v>9897000</v>
      </c>
      <c r="I2418" s="15">
        <v>136968000</v>
      </c>
    </row>
    <row r="2419" spans="1:9" x14ac:dyDescent="0.25">
      <c r="A2419">
        <v>2020</v>
      </c>
      <c r="B2419" t="s">
        <v>59</v>
      </c>
      <c r="C2419" t="s">
        <v>356</v>
      </c>
      <c r="D2419" t="s">
        <v>642</v>
      </c>
      <c r="E2419" s="15">
        <v>102060000</v>
      </c>
      <c r="F2419" s="15">
        <v>243932000</v>
      </c>
      <c r="G2419" s="15">
        <v>0</v>
      </c>
      <c r="H2419" s="15">
        <v>0</v>
      </c>
      <c r="I2419" s="15">
        <v>345992000</v>
      </c>
    </row>
    <row r="2420" spans="1:9" x14ac:dyDescent="0.25">
      <c r="A2420">
        <v>2020</v>
      </c>
      <c r="B2420" t="s">
        <v>59</v>
      </c>
      <c r="C2420" t="s">
        <v>357</v>
      </c>
      <c r="D2420" t="s">
        <v>403</v>
      </c>
      <c r="E2420" s="15">
        <v>7191000</v>
      </c>
      <c r="F2420" s="15">
        <v>6817000</v>
      </c>
      <c r="G2420" s="15">
        <v>2000</v>
      </c>
      <c r="H2420" s="15">
        <v>213000</v>
      </c>
      <c r="I2420" s="15">
        <v>14223000</v>
      </c>
    </row>
    <row r="2421" spans="1:9" x14ac:dyDescent="0.25">
      <c r="A2421">
        <v>2020</v>
      </c>
      <c r="B2421" t="s">
        <v>59</v>
      </c>
      <c r="C2421" t="s">
        <v>357</v>
      </c>
      <c r="D2421" t="s">
        <v>883</v>
      </c>
      <c r="E2421" s="15">
        <v>10451000</v>
      </c>
      <c r="F2421" s="15">
        <v>6993000</v>
      </c>
      <c r="G2421" s="15">
        <v>6000</v>
      </c>
      <c r="H2421" s="15">
        <v>0</v>
      </c>
      <c r="I2421" s="15">
        <v>17450000</v>
      </c>
    </row>
    <row r="2422" spans="1:9" x14ac:dyDescent="0.25">
      <c r="A2422">
        <v>2020</v>
      </c>
      <c r="B2422" t="s">
        <v>59</v>
      </c>
      <c r="C2422" t="s">
        <v>358</v>
      </c>
      <c r="D2422" t="s">
        <v>403</v>
      </c>
      <c r="E2422" s="15">
        <v>32610000</v>
      </c>
      <c r="F2422" s="15">
        <v>60776000</v>
      </c>
      <c r="G2422" s="15">
        <v>0</v>
      </c>
      <c r="H2422" s="15">
        <v>0</v>
      </c>
      <c r="I2422" s="15">
        <v>93386000</v>
      </c>
    </row>
    <row r="2423" spans="1:9" x14ac:dyDescent="0.25">
      <c r="A2423">
        <v>2020</v>
      </c>
      <c r="B2423" t="s">
        <v>59</v>
      </c>
      <c r="C2423" t="s">
        <v>358</v>
      </c>
      <c r="D2423" t="s">
        <v>884</v>
      </c>
      <c r="E2423" s="15">
        <v>65745000</v>
      </c>
      <c r="F2423" s="15">
        <v>25025000</v>
      </c>
      <c r="G2423" s="15">
        <v>0</v>
      </c>
      <c r="H2423" s="15">
        <v>9321000</v>
      </c>
      <c r="I2423" s="15">
        <v>100091000</v>
      </c>
    </row>
    <row r="2424" spans="1:9" x14ac:dyDescent="0.25">
      <c r="A2424">
        <v>2020</v>
      </c>
      <c r="B2424" t="s">
        <v>59</v>
      </c>
      <c r="C2424" t="s">
        <v>359</v>
      </c>
      <c r="D2424" t="s">
        <v>403</v>
      </c>
      <c r="E2424" s="15">
        <v>8830000</v>
      </c>
      <c r="F2424" s="15">
        <v>10846000</v>
      </c>
      <c r="G2424" s="15">
        <v>0</v>
      </c>
      <c r="H2424" s="15">
        <v>0</v>
      </c>
      <c r="I2424" s="15">
        <v>19676000</v>
      </c>
    </row>
    <row r="2425" spans="1:9" x14ac:dyDescent="0.25">
      <c r="A2425">
        <v>2020</v>
      </c>
      <c r="B2425" t="s">
        <v>59</v>
      </c>
      <c r="C2425" t="s">
        <v>359</v>
      </c>
      <c r="D2425" t="s">
        <v>885</v>
      </c>
      <c r="E2425" s="15">
        <v>10476000</v>
      </c>
      <c r="F2425" s="15">
        <v>5559000</v>
      </c>
      <c r="G2425" s="15">
        <v>0</v>
      </c>
      <c r="H2425" s="15">
        <v>6700000</v>
      </c>
      <c r="I2425" s="15">
        <v>22735000</v>
      </c>
    </row>
    <row r="2426" spans="1:9" x14ac:dyDescent="0.25">
      <c r="A2426">
        <v>2020</v>
      </c>
      <c r="B2426" t="s">
        <v>59</v>
      </c>
      <c r="C2426" t="s">
        <v>359</v>
      </c>
      <c r="D2426" t="s">
        <v>886</v>
      </c>
      <c r="E2426" s="15">
        <v>4424000</v>
      </c>
      <c r="F2426" s="15">
        <v>10475000</v>
      </c>
      <c r="G2426" s="15">
        <v>0</v>
      </c>
      <c r="H2426" s="15">
        <v>0</v>
      </c>
      <c r="I2426" s="15">
        <v>14899000</v>
      </c>
    </row>
    <row r="2427" spans="1:9" x14ac:dyDescent="0.25">
      <c r="A2427">
        <v>2020</v>
      </c>
      <c r="B2427" t="s">
        <v>59</v>
      </c>
      <c r="C2427" t="s">
        <v>360</v>
      </c>
      <c r="D2427" t="s">
        <v>403</v>
      </c>
      <c r="E2427" s="15">
        <v>166577000</v>
      </c>
      <c r="F2427" s="15">
        <v>597523000</v>
      </c>
      <c r="G2427" s="15">
        <v>0</v>
      </c>
      <c r="H2427" s="15">
        <v>0</v>
      </c>
      <c r="I2427" s="15">
        <v>764100000</v>
      </c>
    </row>
    <row r="2428" spans="1:9" x14ac:dyDescent="0.25">
      <c r="A2428">
        <v>2020</v>
      </c>
      <c r="B2428" t="s">
        <v>59</v>
      </c>
      <c r="C2428" t="s">
        <v>360</v>
      </c>
      <c r="D2428" t="s">
        <v>404</v>
      </c>
      <c r="E2428" s="15">
        <v>61994000</v>
      </c>
      <c r="F2428" s="15">
        <v>132290000</v>
      </c>
      <c r="G2428" s="15">
        <v>0</v>
      </c>
      <c r="H2428" s="15">
        <v>701193000</v>
      </c>
      <c r="I2428" s="15">
        <v>895477000</v>
      </c>
    </row>
    <row r="2429" spans="1:9" x14ac:dyDescent="0.25">
      <c r="A2429">
        <v>2020</v>
      </c>
      <c r="B2429" t="s">
        <v>59</v>
      </c>
      <c r="C2429" t="s">
        <v>360</v>
      </c>
      <c r="D2429" t="s">
        <v>887</v>
      </c>
      <c r="E2429" s="15">
        <v>771965000</v>
      </c>
      <c r="F2429" s="15">
        <v>4405446000</v>
      </c>
      <c r="G2429" s="15">
        <v>0</v>
      </c>
      <c r="H2429" s="15">
        <v>18690000</v>
      </c>
      <c r="I2429" s="15">
        <v>5196101000</v>
      </c>
    </row>
    <row r="2430" spans="1:9" x14ac:dyDescent="0.25">
      <c r="A2430">
        <v>2020</v>
      </c>
      <c r="B2430" t="s">
        <v>59</v>
      </c>
      <c r="C2430" t="s">
        <v>360</v>
      </c>
      <c r="D2430" t="s">
        <v>888</v>
      </c>
      <c r="E2430" s="15">
        <v>63748000</v>
      </c>
      <c r="F2430" s="15">
        <v>95229000</v>
      </c>
      <c r="G2430" s="15">
        <v>0</v>
      </c>
      <c r="H2430" s="15">
        <v>0</v>
      </c>
      <c r="I2430" s="15">
        <v>158977000</v>
      </c>
    </row>
    <row r="2431" spans="1:9" x14ac:dyDescent="0.25">
      <c r="A2431">
        <v>2020</v>
      </c>
      <c r="B2431" t="s">
        <v>59</v>
      </c>
      <c r="C2431" t="s">
        <v>360</v>
      </c>
      <c r="D2431" t="s">
        <v>889</v>
      </c>
      <c r="E2431" s="15">
        <v>143234000</v>
      </c>
      <c r="F2431" s="15">
        <v>641740000</v>
      </c>
      <c r="G2431" s="15">
        <v>0</v>
      </c>
      <c r="H2431" s="15">
        <v>1513000000</v>
      </c>
      <c r="I2431" s="15">
        <v>2297974000</v>
      </c>
    </row>
    <row r="2432" spans="1:9" x14ac:dyDescent="0.25">
      <c r="A2432">
        <v>2020</v>
      </c>
      <c r="B2432" t="s">
        <v>59</v>
      </c>
      <c r="C2432" t="s">
        <v>361</v>
      </c>
      <c r="D2432" t="s">
        <v>403</v>
      </c>
      <c r="E2432" s="15">
        <v>24253000</v>
      </c>
      <c r="F2432" s="15">
        <v>13460000</v>
      </c>
      <c r="G2432" s="15">
        <v>0</v>
      </c>
      <c r="H2432" s="15">
        <v>0</v>
      </c>
      <c r="I2432" s="15">
        <v>37713000</v>
      </c>
    </row>
    <row r="2433" spans="1:9" x14ac:dyDescent="0.25">
      <c r="A2433">
        <v>2020</v>
      </c>
      <c r="B2433" t="s">
        <v>59</v>
      </c>
      <c r="C2433" t="s">
        <v>361</v>
      </c>
      <c r="D2433" t="s">
        <v>404</v>
      </c>
      <c r="E2433" s="15">
        <v>3494000</v>
      </c>
      <c r="F2433" s="15">
        <v>1889000</v>
      </c>
      <c r="G2433" s="15">
        <v>0</v>
      </c>
      <c r="H2433" s="15">
        <v>2920000</v>
      </c>
      <c r="I2433" s="15">
        <v>8303000</v>
      </c>
    </row>
    <row r="2434" spans="1:9" x14ac:dyDescent="0.25">
      <c r="A2434">
        <v>2020</v>
      </c>
      <c r="B2434" t="s">
        <v>59</v>
      </c>
      <c r="C2434" t="s">
        <v>361</v>
      </c>
      <c r="D2434" t="s">
        <v>890</v>
      </c>
      <c r="E2434" s="15">
        <v>14436000</v>
      </c>
      <c r="F2434" s="15">
        <v>5107000</v>
      </c>
      <c r="G2434" s="15">
        <v>0</v>
      </c>
      <c r="H2434" s="15">
        <v>0</v>
      </c>
      <c r="I2434" s="15">
        <v>19543000</v>
      </c>
    </row>
    <row r="2435" spans="1:9" x14ac:dyDescent="0.25">
      <c r="A2435">
        <v>2020</v>
      </c>
      <c r="B2435" t="s">
        <v>59</v>
      </c>
      <c r="C2435" t="s">
        <v>361</v>
      </c>
      <c r="D2435" t="s">
        <v>891</v>
      </c>
      <c r="E2435" s="15">
        <v>7043000</v>
      </c>
      <c r="F2435" s="15">
        <v>1706000</v>
      </c>
      <c r="G2435" s="15">
        <v>0</v>
      </c>
      <c r="H2435" s="15">
        <v>0</v>
      </c>
      <c r="I2435" s="15">
        <v>8749000</v>
      </c>
    </row>
    <row r="2436" spans="1:9" x14ac:dyDescent="0.25">
      <c r="A2436">
        <v>2020</v>
      </c>
      <c r="B2436" t="s">
        <v>59</v>
      </c>
      <c r="C2436" t="s">
        <v>361</v>
      </c>
      <c r="D2436" t="s">
        <v>892</v>
      </c>
      <c r="E2436" s="15">
        <v>3192000</v>
      </c>
      <c r="F2436" s="15">
        <v>1590000</v>
      </c>
      <c r="G2436" s="15">
        <v>0</v>
      </c>
      <c r="H2436" s="15">
        <v>0</v>
      </c>
      <c r="I2436" s="15">
        <v>4782000</v>
      </c>
    </row>
    <row r="2437" spans="1:9" x14ac:dyDescent="0.25">
      <c r="A2437">
        <v>2019</v>
      </c>
      <c r="B2437" t="s">
        <v>59</v>
      </c>
      <c r="C2437" t="s">
        <v>355</v>
      </c>
      <c r="D2437" t="s">
        <v>403</v>
      </c>
      <c r="E2437" s="15">
        <v>278766000</v>
      </c>
      <c r="F2437" s="15">
        <v>103111000</v>
      </c>
      <c r="G2437" s="15">
        <v>0</v>
      </c>
      <c r="H2437" s="15">
        <v>64722000</v>
      </c>
      <c r="I2437" s="15">
        <v>446599000</v>
      </c>
    </row>
    <row r="2438" spans="1:9" x14ac:dyDescent="0.25">
      <c r="A2438">
        <v>2019</v>
      </c>
      <c r="B2438" t="s">
        <v>59</v>
      </c>
      <c r="C2438" t="s">
        <v>355</v>
      </c>
      <c r="D2438" t="s">
        <v>404</v>
      </c>
      <c r="E2438" s="15">
        <v>43190000</v>
      </c>
      <c r="F2438" s="15">
        <v>17088000</v>
      </c>
      <c r="G2438" s="15">
        <v>0</v>
      </c>
      <c r="H2438" s="15">
        <v>49991000</v>
      </c>
      <c r="I2438" s="15">
        <v>110269000</v>
      </c>
    </row>
    <row r="2439" spans="1:9" x14ac:dyDescent="0.25">
      <c r="A2439">
        <v>2019</v>
      </c>
      <c r="B2439" t="s">
        <v>59</v>
      </c>
      <c r="C2439" t="s">
        <v>355</v>
      </c>
      <c r="D2439" t="s">
        <v>880</v>
      </c>
      <c r="E2439" s="15">
        <v>260038000</v>
      </c>
      <c r="F2439" s="15">
        <v>342635000</v>
      </c>
      <c r="G2439" s="15">
        <v>0</v>
      </c>
      <c r="H2439" s="15">
        <v>0</v>
      </c>
      <c r="I2439" s="15">
        <v>602673000</v>
      </c>
    </row>
    <row r="2440" spans="1:9" x14ac:dyDescent="0.25">
      <c r="A2440">
        <v>2019</v>
      </c>
      <c r="B2440" t="s">
        <v>59</v>
      </c>
      <c r="C2440" t="s">
        <v>355</v>
      </c>
      <c r="D2440" t="s">
        <v>881</v>
      </c>
      <c r="E2440" s="15">
        <v>134520000</v>
      </c>
      <c r="F2440" s="15">
        <v>24533000</v>
      </c>
      <c r="G2440" s="15">
        <v>0</v>
      </c>
      <c r="H2440" s="15">
        <v>0</v>
      </c>
      <c r="I2440" s="15">
        <v>159053000</v>
      </c>
    </row>
    <row r="2441" spans="1:9" x14ac:dyDescent="0.25">
      <c r="A2441">
        <v>2019</v>
      </c>
      <c r="B2441" t="s">
        <v>59</v>
      </c>
      <c r="C2441" t="s">
        <v>355</v>
      </c>
      <c r="D2441" t="s">
        <v>882</v>
      </c>
      <c r="E2441" s="15">
        <v>126725000</v>
      </c>
      <c r="F2441" s="15">
        <v>92868000</v>
      </c>
      <c r="G2441" s="15">
        <v>0</v>
      </c>
      <c r="H2441" s="15">
        <v>0</v>
      </c>
      <c r="I2441" s="15">
        <v>219593000</v>
      </c>
    </row>
    <row r="2442" spans="1:9" x14ac:dyDescent="0.25">
      <c r="A2442">
        <v>2019</v>
      </c>
      <c r="B2442" t="s">
        <v>59</v>
      </c>
      <c r="C2442" t="s">
        <v>356</v>
      </c>
      <c r="D2442" t="s">
        <v>403</v>
      </c>
      <c r="E2442" s="15" t="s">
        <v>423</v>
      </c>
      <c r="F2442" s="15" t="s">
        <v>423</v>
      </c>
      <c r="G2442" s="15" t="s">
        <v>423</v>
      </c>
      <c r="H2442" s="15" t="s">
        <v>423</v>
      </c>
      <c r="I2442" s="15" t="s">
        <v>423</v>
      </c>
    </row>
    <row r="2443" spans="1:9" x14ac:dyDescent="0.25">
      <c r="A2443">
        <v>2019</v>
      </c>
      <c r="B2443" t="s">
        <v>59</v>
      </c>
      <c r="C2443" t="s">
        <v>356</v>
      </c>
      <c r="D2443" t="s">
        <v>642</v>
      </c>
      <c r="E2443" s="15" t="s">
        <v>423</v>
      </c>
      <c r="F2443" s="15" t="s">
        <v>423</v>
      </c>
      <c r="G2443" s="15" t="s">
        <v>423</v>
      </c>
      <c r="H2443" s="15" t="s">
        <v>423</v>
      </c>
      <c r="I2443" s="15" t="s">
        <v>423</v>
      </c>
    </row>
    <row r="2444" spans="1:9" x14ac:dyDescent="0.25">
      <c r="A2444">
        <v>2019</v>
      </c>
      <c r="B2444" t="s">
        <v>59</v>
      </c>
      <c r="C2444" t="s">
        <v>357</v>
      </c>
      <c r="D2444" t="s">
        <v>403</v>
      </c>
      <c r="E2444" s="15">
        <v>11552000</v>
      </c>
      <c r="F2444" s="15">
        <v>6575000</v>
      </c>
      <c r="G2444" s="15">
        <v>2000</v>
      </c>
      <c r="H2444" s="15">
        <v>415000</v>
      </c>
      <c r="I2444" s="15">
        <v>18544000</v>
      </c>
    </row>
    <row r="2445" spans="1:9" x14ac:dyDescent="0.25">
      <c r="A2445">
        <v>2019</v>
      </c>
      <c r="B2445" t="s">
        <v>59</v>
      </c>
      <c r="C2445" t="s">
        <v>357</v>
      </c>
      <c r="D2445" t="s">
        <v>883</v>
      </c>
      <c r="E2445" s="15">
        <v>10478000</v>
      </c>
      <c r="F2445" s="15">
        <v>7269000</v>
      </c>
      <c r="G2445" s="15">
        <v>6000</v>
      </c>
      <c r="H2445" s="15">
        <v>0</v>
      </c>
      <c r="I2445" s="15">
        <v>17753000</v>
      </c>
    </row>
    <row r="2446" spans="1:9" x14ac:dyDescent="0.25">
      <c r="A2446">
        <v>2019</v>
      </c>
      <c r="B2446" t="s">
        <v>59</v>
      </c>
      <c r="C2446" t="s">
        <v>358</v>
      </c>
      <c r="D2446" t="s">
        <v>403</v>
      </c>
      <c r="E2446" s="15">
        <v>35915000</v>
      </c>
      <c r="F2446" s="15">
        <v>47683000</v>
      </c>
      <c r="G2446" s="15">
        <v>0</v>
      </c>
      <c r="H2446" s="15">
        <v>0</v>
      </c>
      <c r="I2446" s="15">
        <v>83598000</v>
      </c>
    </row>
    <row r="2447" spans="1:9" x14ac:dyDescent="0.25">
      <c r="A2447">
        <v>2019</v>
      </c>
      <c r="B2447" t="s">
        <v>59</v>
      </c>
      <c r="C2447" t="s">
        <v>358</v>
      </c>
      <c r="D2447" t="s">
        <v>884</v>
      </c>
      <c r="E2447" s="15">
        <v>54601000</v>
      </c>
      <c r="F2447" s="15">
        <v>14334000</v>
      </c>
      <c r="G2447" s="15">
        <v>0</v>
      </c>
      <c r="H2447" s="15">
        <v>4801000</v>
      </c>
      <c r="I2447" s="15">
        <v>73736000</v>
      </c>
    </row>
    <row r="2448" spans="1:9" x14ac:dyDescent="0.25">
      <c r="A2448">
        <v>2019</v>
      </c>
      <c r="B2448" t="s">
        <v>59</v>
      </c>
      <c r="C2448" t="s">
        <v>359</v>
      </c>
      <c r="D2448" t="s">
        <v>403</v>
      </c>
      <c r="E2448" s="15">
        <v>7025000</v>
      </c>
      <c r="F2448" s="15">
        <v>10550000</v>
      </c>
      <c r="G2448" s="15">
        <v>0</v>
      </c>
      <c r="H2448" s="15">
        <v>0</v>
      </c>
      <c r="I2448" s="15">
        <v>17575000</v>
      </c>
    </row>
    <row r="2449" spans="1:9" x14ac:dyDescent="0.25">
      <c r="A2449">
        <v>2019</v>
      </c>
      <c r="B2449" t="s">
        <v>59</v>
      </c>
      <c r="C2449" t="s">
        <v>359</v>
      </c>
      <c r="D2449" t="s">
        <v>885</v>
      </c>
      <c r="E2449" s="15">
        <v>3891000</v>
      </c>
      <c r="F2449" s="15">
        <v>3575000</v>
      </c>
      <c r="G2449" s="15">
        <v>0</v>
      </c>
      <c r="H2449" s="15">
        <v>350000</v>
      </c>
      <c r="I2449" s="15">
        <v>7816000</v>
      </c>
    </row>
    <row r="2450" spans="1:9" x14ac:dyDescent="0.25">
      <c r="A2450">
        <v>2019</v>
      </c>
      <c r="B2450" t="s">
        <v>59</v>
      </c>
      <c r="C2450" t="s">
        <v>359</v>
      </c>
      <c r="D2450" t="s">
        <v>886</v>
      </c>
      <c r="E2450" s="15">
        <v>3088000</v>
      </c>
      <c r="F2450" s="15">
        <v>7892000</v>
      </c>
      <c r="G2450" s="15">
        <v>0</v>
      </c>
      <c r="H2450" s="15">
        <v>2015000</v>
      </c>
      <c r="I2450" s="15">
        <v>12995000</v>
      </c>
    </row>
    <row r="2451" spans="1:9" x14ac:dyDescent="0.25">
      <c r="A2451">
        <v>2019</v>
      </c>
      <c r="B2451" t="s">
        <v>59</v>
      </c>
      <c r="C2451" t="s">
        <v>360</v>
      </c>
      <c r="D2451" t="s">
        <v>403</v>
      </c>
      <c r="E2451" s="15">
        <v>163872000</v>
      </c>
      <c r="F2451" s="15">
        <v>536474000</v>
      </c>
      <c r="G2451" s="15">
        <v>0</v>
      </c>
      <c r="H2451" s="15">
        <v>0</v>
      </c>
      <c r="I2451" s="15">
        <v>700346000</v>
      </c>
    </row>
    <row r="2452" spans="1:9" x14ac:dyDescent="0.25">
      <c r="A2452">
        <v>2019</v>
      </c>
      <c r="B2452" t="s">
        <v>59</v>
      </c>
      <c r="C2452" t="s">
        <v>360</v>
      </c>
      <c r="D2452" t="s">
        <v>404</v>
      </c>
      <c r="E2452" s="15">
        <v>53436000</v>
      </c>
      <c r="F2452" s="15">
        <v>118226000</v>
      </c>
      <c r="G2452" s="15">
        <v>0</v>
      </c>
      <c r="H2452" s="15">
        <v>256000000</v>
      </c>
      <c r="I2452" s="15">
        <v>427662000</v>
      </c>
    </row>
    <row r="2453" spans="1:9" x14ac:dyDescent="0.25">
      <c r="A2453">
        <v>2019</v>
      </c>
      <c r="B2453" t="s">
        <v>59</v>
      </c>
      <c r="C2453" t="s">
        <v>360</v>
      </c>
      <c r="D2453" t="s">
        <v>887</v>
      </c>
      <c r="E2453" s="15">
        <v>711099000</v>
      </c>
      <c r="F2453" s="15">
        <v>2136660000</v>
      </c>
      <c r="G2453" s="15">
        <v>0</v>
      </c>
      <c r="H2453" s="15">
        <v>0</v>
      </c>
      <c r="I2453" s="15">
        <v>2847759000</v>
      </c>
    </row>
    <row r="2454" spans="1:9" x14ac:dyDescent="0.25">
      <c r="A2454">
        <v>2019</v>
      </c>
      <c r="B2454" t="s">
        <v>59</v>
      </c>
      <c r="C2454" t="s">
        <v>360</v>
      </c>
      <c r="D2454" t="s">
        <v>888</v>
      </c>
      <c r="E2454" s="15">
        <v>60211000</v>
      </c>
      <c r="F2454" s="15">
        <v>99889000</v>
      </c>
      <c r="G2454" s="15">
        <v>0</v>
      </c>
      <c r="H2454" s="15">
        <v>0</v>
      </c>
      <c r="I2454" s="15">
        <v>160100000</v>
      </c>
    </row>
    <row r="2455" spans="1:9" x14ac:dyDescent="0.25">
      <c r="A2455">
        <v>2019</v>
      </c>
      <c r="B2455" t="s">
        <v>59</v>
      </c>
      <c r="C2455" t="s">
        <v>360</v>
      </c>
      <c r="D2455" t="s">
        <v>889</v>
      </c>
      <c r="E2455" s="15">
        <v>131869000</v>
      </c>
      <c r="F2455" s="15">
        <v>292359000</v>
      </c>
      <c r="G2455" s="15">
        <v>0</v>
      </c>
      <c r="H2455" s="15">
        <v>2069000000</v>
      </c>
      <c r="I2455" s="15">
        <v>2493228000</v>
      </c>
    </row>
    <row r="2456" spans="1:9" x14ac:dyDescent="0.25">
      <c r="A2456">
        <v>2019</v>
      </c>
      <c r="B2456" t="s">
        <v>59</v>
      </c>
      <c r="C2456" t="s">
        <v>361</v>
      </c>
      <c r="D2456" t="s">
        <v>403</v>
      </c>
      <c r="E2456" s="15">
        <v>26718000</v>
      </c>
      <c r="F2456" s="15">
        <v>9804000</v>
      </c>
      <c r="G2456" s="15">
        <v>0</v>
      </c>
      <c r="H2456" s="15">
        <v>0</v>
      </c>
      <c r="I2456" s="15">
        <v>36522000</v>
      </c>
    </row>
    <row r="2457" spans="1:9" x14ac:dyDescent="0.25">
      <c r="A2457">
        <v>2019</v>
      </c>
      <c r="B2457" t="s">
        <v>59</v>
      </c>
      <c r="C2457" t="s">
        <v>361</v>
      </c>
      <c r="D2457" t="s">
        <v>404</v>
      </c>
      <c r="E2457" s="15">
        <v>3468000</v>
      </c>
      <c r="F2457" s="15">
        <v>2889000</v>
      </c>
      <c r="G2457" s="15">
        <v>0</v>
      </c>
      <c r="H2457" s="15">
        <v>3140000</v>
      </c>
      <c r="I2457" s="15">
        <v>9497000</v>
      </c>
    </row>
    <row r="2458" spans="1:9" x14ac:dyDescent="0.25">
      <c r="A2458">
        <v>2019</v>
      </c>
      <c r="B2458" t="s">
        <v>59</v>
      </c>
      <c r="C2458" t="s">
        <v>361</v>
      </c>
      <c r="D2458" t="s">
        <v>890</v>
      </c>
      <c r="E2458" s="15">
        <v>12225000</v>
      </c>
      <c r="F2458" s="15">
        <v>3976000</v>
      </c>
      <c r="G2458" s="15">
        <v>0</v>
      </c>
      <c r="H2458" s="15">
        <v>0</v>
      </c>
      <c r="I2458" s="15">
        <v>16201000</v>
      </c>
    </row>
    <row r="2459" spans="1:9" x14ac:dyDescent="0.25">
      <c r="A2459">
        <v>2019</v>
      </c>
      <c r="B2459" t="s">
        <v>59</v>
      </c>
      <c r="C2459" t="s">
        <v>361</v>
      </c>
      <c r="D2459" t="s">
        <v>891</v>
      </c>
      <c r="E2459" s="15">
        <v>7029000</v>
      </c>
      <c r="F2459" s="15">
        <v>2406000</v>
      </c>
      <c r="G2459" s="15">
        <v>0</v>
      </c>
      <c r="H2459" s="15">
        <v>0</v>
      </c>
      <c r="I2459" s="15">
        <v>9435000</v>
      </c>
    </row>
    <row r="2460" spans="1:9" x14ac:dyDescent="0.25">
      <c r="A2460">
        <v>2019</v>
      </c>
      <c r="B2460" t="s">
        <v>59</v>
      </c>
      <c r="C2460" t="s">
        <v>361</v>
      </c>
      <c r="D2460" t="s">
        <v>892</v>
      </c>
      <c r="E2460" s="15">
        <v>5657000</v>
      </c>
      <c r="F2460" s="15">
        <v>2035000</v>
      </c>
      <c r="G2460" s="15">
        <v>0</v>
      </c>
      <c r="H2460" s="15">
        <v>0</v>
      </c>
      <c r="I2460" s="15">
        <v>7692000</v>
      </c>
    </row>
    <row r="2461" spans="1:9" x14ac:dyDescent="0.25">
      <c r="A2461">
        <v>2018</v>
      </c>
      <c r="B2461" t="s">
        <v>59</v>
      </c>
      <c r="C2461" t="s">
        <v>355</v>
      </c>
      <c r="D2461" t="s">
        <v>403</v>
      </c>
      <c r="E2461" s="15">
        <v>249655000</v>
      </c>
      <c r="F2461" s="15">
        <v>107734000</v>
      </c>
      <c r="G2461" s="15">
        <v>0</v>
      </c>
      <c r="H2461" s="15">
        <v>3850000</v>
      </c>
      <c r="I2461" s="15">
        <v>361239000</v>
      </c>
    </row>
    <row r="2462" spans="1:9" x14ac:dyDescent="0.25">
      <c r="A2462">
        <v>2018</v>
      </c>
      <c r="B2462" t="s">
        <v>59</v>
      </c>
      <c r="C2462" t="s">
        <v>355</v>
      </c>
      <c r="D2462" t="s">
        <v>404</v>
      </c>
      <c r="E2462" s="15">
        <v>28703000</v>
      </c>
      <c r="F2462" s="15">
        <v>25689000</v>
      </c>
      <c r="G2462" s="15">
        <v>0</v>
      </c>
      <c r="H2462" s="15">
        <v>17813000</v>
      </c>
      <c r="I2462" s="15">
        <v>72205000</v>
      </c>
    </row>
    <row r="2463" spans="1:9" x14ac:dyDescent="0.25">
      <c r="A2463">
        <v>2018</v>
      </c>
      <c r="B2463" t="s">
        <v>59</v>
      </c>
      <c r="C2463" t="s">
        <v>355</v>
      </c>
      <c r="D2463" t="s">
        <v>880</v>
      </c>
      <c r="E2463" s="15">
        <v>219596000</v>
      </c>
      <c r="F2463" s="15">
        <v>1996554000</v>
      </c>
      <c r="G2463" s="15">
        <v>0</v>
      </c>
      <c r="H2463" s="15">
        <v>0</v>
      </c>
      <c r="I2463" s="15">
        <v>2216150000</v>
      </c>
    </row>
    <row r="2464" spans="1:9" x14ac:dyDescent="0.25">
      <c r="A2464">
        <v>2018</v>
      </c>
      <c r="B2464" t="s">
        <v>59</v>
      </c>
      <c r="C2464" t="s">
        <v>355</v>
      </c>
      <c r="D2464" t="s">
        <v>881</v>
      </c>
      <c r="E2464" s="15">
        <v>123588000</v>
      </c>
      <c r="F2464" s="15">
        <v>34427000</v>
      </c>
      <c r="G2464" s="15">
        <v>0</v>
      </c>
      <c r="H2464" s="15">
        <v>0</v>
      </c>
      <c r="I2464" s="15">
        <v>158015000</v>
      </c>
    </row>
    <row r="2465" spans="1:9" x14ac:dyDescent="0.25">
      <c r="A2465">
        <v>2018</v>
      </c>
      <c r="B2465" t="s">
        <v>59</v>
      </c>
      <c r="C2465" t="s">
        <v>355</v>
      </c>
      <c r="D2465" t="s">
        <v>882</v>
      </c>
      <c r="E2465" s="15">
        <v>114164000</v>
      </c>
      <c r="F2465" s="15">
        <v>130323000</v>
      </c>
      <c r="G2465" s="15">
        <v>0</v>
      </c>
      <c r="H2465" s="15">
        <v>0</v>
      </c>
      <c r="I2465" s="15">
        <v>244487000</v>
      </c>
    </row>
    <row r="2466" spans="1:9" x14ac:dyDescent="0.25">
      <c r="A2466">
        <v>2018</v>
      </c>
      <c r="B2466" t="s">
        <v>59</v>
      </c>
      <c r="C2466" t="s">
        <v>356</v>
      </c>
      <c r="D2466" t="s">
        <v>403</v>
      </c>
      <c r="E2466" s="15" t="s">
        <v>423</v>
      </c>
      <c r="F2466" s="15" t="s">
        <v>423</v>
      </c>
      <c r="G2466" s="15" t="s">
        <v>423</v>
      </c>
      <c r="H2466" s="15" t="s">
        <v>423</v>
      </c>
      <c r="I2466" s="15" t="s">
        <v>423</v>
      </c>
    </row>
    <row r="2467" spans="1:9" x14ac:dyDescent="0.25">
      <c r="A2467">
        <v>2018</v>
      </c>
      <c r="B2467" t="s">
        <v>59</v>
      </c>
      <c r="C2467" t="s">
        <v>356</v>
      </c>
      <c r="D2467" t="s">
        <v>642</v>
      </c>
      <c r="E2467" s="15" t="s">
        <v>423</v>
      </c>
      <c r="F2467" s="15" t="s">
        <v>423</v>
      </c>
      <c r="G2467" s="15" t="s">
        <v>423</v>
      </c>
      <c r="H2467" s="15" t="s">
        <v>423</v>
      </c>
      <c r="I2467" s="15" t="s">
        <v>423</v>
      </c>
    </row>
    <row r="2468" spans="1:9" x14ac:dyDescent="0.25">
      <c r="A2468">
        <v>2018</v>
      </c>
      <c r="B2468" t="s">
        <v>59</v>
      </c>
      <c r="C2468" t="s">
        <v>357</v>
      </c>
      <c r="D2468" t="s">
        <v>403</v>
      </c>
      <c r="E2468" s="15">
        <v>5025000</v>
      </c>
      <c r="F2468" s="15">
        <v>6560000</v>
      </c>
      <c r="G2468" s="15">
        <v>2000</v>
      </c>
      <c r="H2468" s="15">
        <v>692000</v>
      </c>
      <c r="I2468" s="15">
        <v>12279000</v>
      </c>
    </row>
    <row r="2469" spans="1:9" x14ac:dyDescent="0.25">
      <c r="A2469">
        <v>2018</v>
      </c>
      <c r="B2469" t="s">
        <v>59</v>
      </c>
      <c r="C2469" t="s">
        <v>357</v>
      </c>
      <c r="D2469" t="s">
        <v>883</v>
      </c>
      <c r="E2469" s="15">
        <v>8139000</v>
      </c>
      <c r="F2469" s="15">
        <v>7934000</v>
      </c>
      <c r="G2469" s="15">
        <v>6000</v>
      </c>
      <c r="H2469" s="15">
        <v>35000</v>
      </c>
      <c r="I2469" s="15">
        <v>16114000</v>
      </c>
    </row>
    <row r="2470" spans="1:9" x14ac:dyDescent="0.25">
      <c r="A2470">
        <v>2018</v>
      </c>
      <c r="B2470" t="s">
        <v>59</v>
      </c>
      <c r="C2470" t="s">
        <v>358</v>
      </c>
      <c r="D2470" t="s">
        <v>403</v>
      </c>
      <c r="E2470" s="15">
        <v>27868000</v>
      </c>
      <c r="F2470" s="15">
        <v>50992000</v>
      </c>
      <c r="G2470" s="15">
        <v>0</v>
      </c>
      <c r="H2470" s="15">
        <v>1852000</v>
      </c>
      <c r="I2470" s="15">
        <v>80712000</v>
      </c>
    </row>
    <row r="2471" spans="1:9" x14ac:dyDescent="0.25">
      <c r="A2471">
        <v>2018</v>
      </c>
      <c r="B2471" t="s">
        <v>59</v>
      </c>
      <c r="C2471" t="s">
        <v>358</v>
      </c>
      <c r="D2471" t="s">
        <v>884</v>
      </c>
      <c r="E2471" s="15">
        <v>46445000</v>
      </c>
      <c r="F2471" s="15">
        <v>18266000</v>
      </c>
      <c r="G2471" s="15">
        <v>0</v>
      </c>
      <c r="H2471" s="15">
        <v>1900000</v>
      </c>
      <c r="I2471" s="15">
        <v>66611000</v>
      </c>
    </row>
    <row r="2472" spans="1:9" x14ac:dyDescent="0.25">
      <c r="A2472">
        <v>2018</v>
      </c>
      <c r="B2472" t="s">
        <v>59</v>
      </c>
      <c r="C2472" t="s">
        <v>359</v>
      </c>
      <c r="D2472" t="s">
        <v>403</v>
      </c>
      <c r="E2472" s="15">
        <v>4403000</v>
      </c>
      <c r="F2472" s="15">
        <v>7430000</v>
      </c>
      <c r="G2472" s="15">
        <v>0</v>
      </c>
      <c r="H2472" s="15">
        <v>1076000</v>
      </c>
      <c r="I2472" s="15">
        <v>12909000</v>
      </c>
    </row>
    <row r="2473" spans="1:9" x14ac:dyDescent="0.25">
      <c r="A2473">
        <v>2018</v>
      </c>
      <c r="B2473" t="s">
        <v>59</v>
      </c>
      <c r="C2473" t="s">
        <v>359</v>
      </c>
      <c r="D2473" t="s">
        <v>885</v>
      </c>
      <c r="E2473" s="15">
        <v>6109000</v>
      </c>
      <c r="F2473" s="15">
        <v>3350000</v>
      </c>
      <c r="G2473" s="15">
        <v>0</v>
      </c>
      <c r="H2473" s="15">
        <v>0</v>
      </c>
      <c r="I2473" s="15">
        <v>9459000</v>
      </c>
    </row>
    <row r="2474" spans="1:9" x14ac:dyDescent="0.25">
      <c r="A2474">
        <v>2018</v>
      </c>
      <c r="B2474" t="s">
        <v>59</v>
      </c>
      <c r="C2474" t="s">
        <v>359</v>
      </c>
      <c r="D2474" t="s">
        <v>886</v>
      </c>
      <c r="E2474" s="15">
        <v>641000</v>
      </c>
      <c r="F2474" s="15">
        <v>6571000</v>
      </c>
      <c r="G2474" s="15">
        <v>0</v>
      </c>
      <c r="H2474" s="15">
        <v>4153000</v>
      </c>
      <c r="I2474" s="15">
        <v>11365000</v>
      </c>
    </row>
    <row r="2475" spans="1:9" x14ac:dyDescent="0.25">
      <c r="A2475">
        <v>2018</v>
      </c>
      <c r="B2475" t="s">
        <v>59</v>
      </c>
      <c r="C2475" t="s">
        <v>360</v>
      </c>
      <c r="D2475" t="s">
        <v>403</v>
      </c>
      <c r="E2475" s="15">
        <v>155533000</v>
      </c>
      <c r="F2475" s="15">
        <v>500305000</v>
      </c>
      <c r="G2475" s="15">
        <v>0</v>
      </c>
      <c r="H2475" s="15">
        <v>0</v>
      </c>
      <c r="I2475" s="15">
        <v>655838000</v>
      </c>
    </row>
    <row r="2476" spans="1:9" x14ac:dyDescent="0.25">
      <c r="A2476">
        <v>2018</v>
      </c>
      <c r="B2476" t="s">
        <v>59</v>
      </c>
      <c r="C2476" t="s">
        <v>360</v>
      </c>
      <c r="D2476" t="s">
        <v>404</v>
      </c>
      <c r="E2476" s="15">
        <v>39997000</v>
      </c>
      <c r="F2476" s="15">
        <v>110808000</v>
      </c>
      <c r="G2476" s="15">
        <v>0</v>
      </c>
      <c r="H2476" s="15">
        <v>473109000</v>
      </c>
      <c r="I2476" s="15">
        <v>623914000</v>
      </c>
    </row>
    <row r="2477" spans="1:9" x14ac:dyDescent="0.25">
      <c r="A2477">
        <v>2018</v>
      </c>
      <c r="B2477" t="s">
        <v>59</v>
      </c>
      <c r="C2477" t="s">
        <v>360</v>
      </c>
      <c r="D2477" t="s">
        <v>887</v>
      </c>
      <c r="E2477" s="15">
        <v>606286000</v>
      </c>
      <c r="F2477" s="15">
        <v>1124624000</v>
      </c>
      <c r="G2477" s="15">
        <v>0</v>
      </c>
      <c r="H2477" s="15">
        <v>81975000</v>
      </c>
      <c r="I2477" s="15">
        <v>1812885000</v>
      </c>
    </row>
    <row r="2478" spans="1:9" x14ac:dyDescent="0.25">
      <c r="A2478">
        <v>2018</v>
      </c>
      <c r="B2478" t="s">
        <v>59</v>
      </c>
      <c r="C2478" t="s">
        <v>360</v>
      </c>
      <c r="D2478" t="s">
        <v>888</v>
      </c>
      <c r="E2478" s="15">
        <v>39670000</v>
      </c>
      <c r="F2478" s="15">
        <v>115959000</v>
      </c>
      <c r="G2478" s="15">
        <v>0</v>
      </c>
      <c r="H2478" s="15">
        <v>0</v>
      </c>
      <c r="I2478" s="15">
        <v>155629000</v>
      </c>
    </row>
    <row r="2479" spans="1:9" x14ac:dyDescent="0.25">
      <c r="A2479">
        <v>2018</v>
      </c>
      <c r="B2479" t="s">
        <v>59</v>
      </c>
      <c r="C2479" t="s">
        <v>360</v>
      </c>
      <c r="D2479" t="s">
        <v>889</v>
      </c>
      <c r="E2479" s="15">
        <v>101125000</v>
      </c>
      <c r="F2479" s="15">
        <v>353086000</v>
      </c>
      <c r="G2479" s="15">
        <v>0</v>
      </c>
      <c r="H2479" s="15">
        <v>1900000000</v>
      </c>
      <c r="I2479" s="15">
        <v>2354211000</v>
      </c>
    </row>
    <row r="2480" spans="1:9" x14ac:dyDescent="0.25">
      <c r="A2480">
        <v>2018</v>
      </c>
      <c r="B2480" t="s">
        <v>59</v>
      </c>
      <c r="C2480" t="s">
        <v>361</v>
      </c>
      <c r="D2480" t="s">
        <v>403</v>
      </c>
      <c r="E2480" s="15">
        <v>19648000</v>
      </c>
      <c r="F2480" s="15">
        <v>7170000</v>
      </c>
      <c r="G2480" s="15">
        <v>0</v>
      </c>
      <c r="H2480" s="15">
        <v>0</v>
      </c>
      <c r="I2480" s="15">
        <v>26818000</v>
      </c>
    </row>
    <row r="2481" spans="1:9" x14ac:dyDescent="0.25">
      <c r="A2481">
        <v>2018</v>
      </c>
      <c r="B2481" t="s">
        <v>59</v>
      </c>
      <c r="C2481" t="s">
        <v>361</v>
      </c>
      <c r="D2481" t="s">
        <v>404</v>
      </c>
      <c r="E2481" s="15">
        <v>2324000</v>
      </c>
      <c r="F2481" s="15">
        <v>2451000</v>
      </c>
      <c r="G2481" s="15">
        <v>0</v>
      </c>
      <c r="H2481" s="15">
        <v>2574000</v>
      </c>
      <c r="I2481" s="15">
        <v>7349000</v>
      </c>
    </row>
    <row r="2482" spans="1:9" x14ac:dyDescent="0.25">
      <c r="A2482">
        <v>2018</v>
      </c>
      <c r="B2482" t="s">
        <v>59</v>
      </c>
      <c r="C2482" t="s">
        <v>361</v>
      </c>
      <c r="D2482" t="s">
        <v>890</v>
      </c>
      <c r="E2482" s="15">
        <v>10709000</v>
      </c>
      <c r="F2482" s="15">
        <v>4558000</v>
      </c>
      <c r="G2482" s="15">
        <v>0</v>
      </c>
      <c r="H2482" s="15">
        <v>0</v>
      </c>
      <c r="I2482" s="15">
        <v>15267000</v>
      </c>
    </row>
    <row r="2483" spans="1:9" x14ac:dyDescent="0.25">
      <c r="A2483">
        <v>2018</v>
      </c>
      <c r="B2483" t="s">
        <v>59</v>
      </c>
      <c r="C2483" t="s">
        <v>361</v>
      </c>
      <c r="D2483" t="s">
        <v>891</v>
      </c>
      <c r="E2483" s="15">
        <v>5479000</v>
      </c>
      <c r="F2483" s="15">
        <v>2779000</v>
      </c>
      <c r="G2483" s="15">
        <v>0</v>
      </c>
      <c r="H2483" s="15">
        <v>0</v>
      </c>
      <c r="I2483" s="15">
        <v>8258000</v>
      </c>
    </row>
    <row r="2484" spans="1:9" x14ac:dyDescent="0.25">
      <c r="A2484">
        <v>2018</v>
      </c>
      <c r="B2484" t="s">
        <v>59</v>
      </c>
      <c r="C2484" t="s">
        <v>361</v>
      </c>
      <c r="D2484" t="s">
        <v>892</v>
      </c>
      <c r="E2484" s="15">
        <v>5212000</v>
      </c>
      <c r="F2484" s="15">
        <v>2316000</v>
      </c>
      <c r="G2484" s="15">
        <v>0</v>
      </c>
      <c r="H2484" s="15">
        <v>0</v>
      </c>
      <c r="I2484" s="15">
        <v>7528000</v>
      </c>
    </row>
    <row r="2485" spans="1:9" x14ac:dyDescent="0.25">
      <c r="A2485">
        <v>2022</v>
      </c>
      <c r="B2485" t="s">
        <v>60</v>
      </c>
      <c r="C2485" t="s">
        <v>893</v>
      </c>
      <c r="D2485" t="s">
        <v>403</v>
      </c>
      <c r="E2485" s="15">
        <v>122469000</v>
      </c>
      <c r="F2485" s="15">
        <v>127459000</v>
      </c>
      <c r="G2485" s="15">
        <v>0</v>
      </c>
      <c r="H2485" s="15">
        <v>0</v>
      </c>
      <c r="I2485" s="15">
        <v>249928000</v>
      </c>
    </row>
    <row r="2486" spans="1:9" x14ac:dyDescent="0.25">
      <c r="A2486">
        <v>2022</v>
      </c>
      <c r="B2486" t="s">
        <v>60</v>
      </c>
      <c r="C2486" t="s">
        <v>893</v>
      </c>
      <c r="D2486" t="s">
        <v>894</v>
      </c>
      <c r="E2486" s="15">
        <v>24678000</v>
      </c>
      <c r="F2486" s="15">
        <v>186601000</v>
      </c>
      <c r="G2486" s="15">
        <v>0</v>
      </c>
      <c r="H2486" s="15">
        <v>365914000</v>
      </c>
      <c r="I2486" s="15">
        <v>577193000</v>
      </c>
    </row>
    <row r="2487" spans="1:9" x14ac:dyDescent="0.25">
      <c r="A2487">
        <v>2022</v>
      </c>
      <c r="B2487" t="s">
        <v>60</v>
      </c>
      <c r="C2487" t="s">
        <v>363</v>
      </c>
      <c r="D2487" t="s">
        <v>403</v>
      </c>
      <c r="E2487" s="15">
        <v>46304000</v>
      </c>
      <c r="F2487" s="15">
        <v>49206000</v>
      </c>
      <c r="G2487" s="15">
        <v>0</v>
      </c>
      <c r="H2487" s="15">
        <v>8000000</v>
      </c>
      <c r="I2487" s="15">
        <v>103510000</v>
      </c>
    </row>
    <row r="2488" spans="1:9" x14ac:dyDescent="0.25">
      <c r="A2488">
        <v>2022</v>
      </c>
      <c r="B2488" t="s">
        <v>60</v>
      </c>
      <c r="C2488" t="s">
        <v>363</v>
      </c>
      <c r="D2488" t="s">
        <v>895</v>
      </c>
      <c r="E2488" s="15">
        <v>215167000</v>
      </c>
      <c r="F2488" s="15">
        <v>95848000</v>
      </c>
      <c r="G2488" s="15">
        <v>0</v>
      </c>
      <c r="H2488" s="15">
        <v>17771000</v>
      </c>
      <c r="I2488" s="15">
        <v>328786000</v>
      </c>
    </row>
    <row r="2489" spans="1:9" x14ac:dyDescent="0.25">
      <c r="A2489">
        <v>2022</v>
      </c>
      <c r="B2489" t="s">
        <v>60</v>
      </c>
      <c r="C2489" t="s">
        <v>364</v>
      </c>
      <c r="D2489" t="s">
        <v>403</v>
      </c>
      <c r="E2489" s="15">
        <v>14801000</v>
      </c>
      <c r="F2489" s="15">
        <v>12868000</v>
      </c>
      <c r="G2489" s="15">
        <v>0</v>
      </c>
      <c r="H2489" s="15">
        <v>3240000</v>
      </c>
      <c r="I2489" s="15">
        <v>30909000</v>
      </c>
    </row>
    <row r="2490" spans="1:9" x14ac:dyDescent="0.25">
      <c r="A2490">
        <v>2022</v>
      </c>
      <c r="B2490" t="s">
        <v>60</v>
      </c>
      <c r="C2490" t="s">
        <v>364</v>
      </c>
      <c r="D2490" t="s">
        <v>896</v>
      </c>
      <c r="E2490" s="15">
        <v>24074000</v>
      </c>
      <c r="F2490" s="15">
        <v>9105000</v>
      </c>
      <c r="G2490" s="15">
        <v>0</v>
      </c>
      <c r="H2490" s="15">
        <v>11050000</v>
      </c>
      <c r="I2490" s="15">
        <v>44229000</v>
      </c>
    </row>
    <row r="2491" spans="1:9" x14ac:dyDescent="0.25">
      <c r="A2491">
        <v>2022</v>
      </c>
      <c r="B2491" t="s">
        <v>60</v>
      </c>
      <c r="C2491" t="s">
        <v>365</v>
      </c>
      <c r="D2491" t="s">
        <v>403</v>
      </c>
      <c r="E2491" s="15">
        <v>1547000</v>
      </c>
      <c r="F2491" s="15">
        <v>0</v>
      </c>
      <c r="G2491" s="15">
        <v>0</v>
      </c>
      <c r="H2491" s="15">
        <v>0</v>
      </c>
      <c r="I2491" s="15">
        <v>1547000</v>
      </c>
    </row>
    <row r="2492" spans="1:9" x14ac:dyDescent="0.25">
      <c r="A2492">
        <v>2022</v>
      </c>
      <c r="B2492" t="s">
        <v>60</v>
      </c>
      <c r="C2492" t="s">
        <v>365</v>
      </c>
      <c r="D2492" t="s">
        <v>897</v>
      </c>
      <c r="E2492" s="15">
        <v>7582000</v>
      </c>
      <c r="F2492" s="15">
        <v>0</v>
      </c>
      <c r="G2492" s="15">
        <v>0</v>
      </c>
      <c r="H2492" s="15">
        <v>0</v>
      </c>
      <c r="I2492" s="15">
        <v>7582000</v>
      </c>
    </row>
    <row r="2493" spans="1:9" x14ac:dyDescent="0.25">
      <c r="A2493">
        <v>2022</v>
      </c>
      <c r="B2493" t="s">
        <v>60</v>
      </c>
      <c r="C2493" t="s">
        <v>366</v>
      </c>
      <c r="D2493" t="s">
        <v>403</v>
      </c>
      <c r="E2493" s="15">
        <v>17030000</v>
      </c>
      <c r="F2493" s="15">
        <v>9318000</v>
      </c>
      <c r="G2493" s="15">
        <v>0</v>
      </c>
      <c r="H2493" s="15">
        <v>1250000</v>
      </c>
      <c r="I2493" s="15">
        <v>27598000</v>
      </c>
    </row>
    <row r="2494" spans="1:9" x14ac:dyDescent="0.25">
      <c r="A2494">
        <v>2022</v>
      </c>
      <c r="B2494" t="s">
        <v>60</v>
      </c>
      <c r="C2494" t="s">
        <v>366</v>
      </c>
      <c r="D2494" t="s">
        <v>898</v>
      </c>
      <c r="E2494" s="15">
        <v>65541000</v>
      </c>
      <c r="F2494" s="15">
        <v>28611000</v>
      </c>
      <c r="G2494" s="15">
        <v>0</v>
      </c>
      <c r="H2494" s="15">
        <v>0</v>
      </c>
      <c r="I2494" s="15">
        <v>94152000</v>
      </c>
    </row>
    <row r="2495" spans="1:9" x14ac:dyDescent="0.25">
      <c r="A2495">
        <v>2022</v>
      </c>
      <c r="B2495" t="s">
        <v>60</v>
      </c>
      <c r="C2495" t="s">
        <v>367</v>
      </c>
      <c r="D2495" t="s">
        <v>403</v>
      </c>
      <c r="E2495" s="15">
        <v>35844000</v>
      </c>
      <c r="F2495" s="15">
        <v>32992000</v>
      </c>
      <c r="G2495" s="15">
        <v>0</v>
      </c>
      <c r="H2495" s="15">
        <v>6769000</v>
      </c>
      <c r="I2495" s="15">
        <v>75605000</v>
      </c>
    </row>
    <row r="2496" spans="1:9" x14ac:dyDescent="0.25">
      <c r="A2496">
        <v>2022</v>
      </c>
      <c r="B2496" t="s">
        <v>60</v>
      </c>
      <c r="C2496" t="s">
        <v>367</v>
      </c>
      <c r="D2496" t="s">
        <v>899</v>
      </c>
      <c r="E2496" s="15">
        <v>160815000</v>
      </c>
      <c r="F2496" s="15">
        <v>77999000</v>
      </c>
      <c r="G2496" s="15">
        <v>0</v>
      </c>
      <c r="H2496" s="15">
        <v>1047000</v>
      </c>
      <c r="I2496" s="15">
        <v>239861000</v>
      </c>
    </row>
    <row r="2497" spans="1:9" x14ac:dyDescent="0.25">
      <c r="A2497">
        <v>2022</v>
      </c>
      <c r="B2497" t="s">
        <v>60</v>
      </c>
      <c r="C2497" t="s">
        <v>368</v>
      </c>
      <c r="D2497" t="s">
        <v>403</v>
      </c>
      <c r="E2497" s="15">
        <v>13678000</v>
      </c>
      <c r="F2497" s="15">
        <v>13442000</v>
      </c>
      <c r="G2497" s="15">
        <v>0</v>
      </c>
      <c r="H2497" s="15">
        <v>0</v>
      </c>
      <c r="I2497" s="15">
        <v>27120000</v>
      </c>
    </row>
    <row r="2498" spans="1:9" x14ac:dyDescent="0.25">
      <c r="A2498">
        <v>2022</v>
      </c>
      <c r="B2498" t="s">
        <v>60</v>
      </c>
      <c r="C2498" t="s">
        <v>368</v>
      </c>
      <c r="D2498" t="s">
        <v>900</v>
      </c>
      <c r="E2498" s="15">
        <v>52218000</v>
      </c>
      <c r="F2498" s="15">
        <v>78029000</v>
      </c>
      <c r="G2498" s="15">
        <v>0</v>
      </c>
      <c r="H2498" s="15">
        <v>8447000</v>
      </c>
      <c r="I2498" s="15">
        <v>138694000</v>
      </c>
    </row>
    <row r="2499" spans="1:9" x14ac:dyDescent="0.25">
      <c r="A2499">
        <v>2021</v>
      </c>
      <c r="B2499" t="s">
        <v>60</v>
      </c>
      <c r="C2499" t="s">
        <v>893</v>
      </c>
      <c r="D2499" t="s">
        <v>403</v>
      </c>
      <c r="E2499" s="15">
        <v>115613000</v>
      </c>
      <c r="F2499" s="15">
        <v>93586000</v>
      </c>
      <c r="G2499" s="15">
        <v>0</v>
      </c>
      <c r="H2499" s="15">
        <v>0</v>
      </c>
      <c r="I2499" s="15">
        <v>209199000</v>
      </c>
    </row>
    <row r="2500" spans="1:9" x14ac:dyDescent="0.25">
      <c r="A2500">
        <v>2021</v>
      </c>
      <c r="B2500" t="s">
        <v>60</v>
      </c>
      <c r="C2500" t="s">
        <v>893</v>
      </c>
      <c r="D2500" t="s">
        <v>894</v>
      </c>
      <c r="E2500" s="15">
        <v>16326000</v>
      </c>
      <c r="F2500" s="15">
        <v>182279000</v>
      </c>
      <c r="G2500" s="15">
        <v>0</v>
      </c>
      <c r="H2500" s="15">
        <v>82355000</v>
      </c>
      <c r="I2500" s="15">
        <v>280960000</v>
      </c>
    </row>
    <row r="2501" spans="1:9" x14ac:dyDescent="0.25">
      <c r="A2501">
        <v>2021</v>
      </c>
      <c r="B2501" t="s">
        <v>60</v>
      </c>
      <c r="C2501" t="s">
        <v>363</v>
      </c>
      <c r="D2501" t="s">
        <v>403</v>
      </c>
      <c r="E2501" s="15">
        <v>42038000</v>
      </c>
      <c r="F2501" s="15">
        <v>49206000</v>
      </c>
      <c r="G2501" s="15">
        <v>0</v>
      </c>
      <c r="H2501" s="15">
        <v>0</v>
      </c>
      <c r="I2501" s="15">
        <v>91244000</v>
      </c>
    </row>
    <row r="2502" spans="1:9" x14ac:dyDescent="0.25">
      <c r="A2502">
        <v>2021</v>
      </c>
      <c r="B2502" t="s">
        <v>60</v>
      </c>
      <c r="C2502" t="s">
        <v>363</v>
      </c>
      <c r="D2502" t="s">
        <v>895</v>
      </c>
      <c r="E2502" s="15">
        <v>191986000</v>
      </c>
      <c r="F2502" s="15">
        <v>95728000</v>
      </c>
      <c r="G2502" s="15">
        <v>0</v>
      </c>
      <c r="H2502" s="15">
        <v>5239000</v>
      </c>
      <c r="I2502" s="15">
        <v>292953000</v>
      </c>
    </row>
    <row r="2503" spans="1:9" x14ac:dyDescent="0.25">
      <c r="A2503">
        <v>2021</v>
      </c>
      <c r="B2503" t="s">
        <v>60</v>
      </c>
      <c r="C2503" t="s">
        <v>364</v>
      </c>
      <c r="D2503" t="s">
        <v>403</v>
      </c>
      <c r="E2503" s="15">
        <v>14238000</v>
      </c>
      <c r="F2503" s="15">
        <v>12868000</v>
      </c>
      <c r="G2503" s="15">
        <v>0</v>
      </c>
      <c r="H2503" s="15">
        <v>0</v>
      </c>
      <c r="I2503" s="15">
        <v>27106000</v>
      </c>
    </row>
    <row r="2504" spans="1:9" x14ac:dyDescent="0.25">
      <c r="A2504">
        <v>2021</v>
      </c>
      <c r="B2504" t="s">
        <v>60</v>
      </c>
      <c r="C2504" t="s">
        <v>364</v>
      </c>
      <c r="D2504" t="s">
        <v>896</v>
      </c>
      <c r="E2504" s="15">
        <v>24645000</v>
      </c>
      <c r="F2504" s="15">
        <v>9135000</v>
      </c>
      <c r="G2504" s="15">
        <v>0</v>
      </c>
      <c r="H2504" s="15">
        <v>4170000</v>
      </c>
      <c r="I2504" s="15">
        <v>37950000</v>
      </c>
    </row>
    <row r="2505" spans="1:9" x14ac:dyDescent="0.25">
      <c r="A2505">
        <v>2021</v>
      </c>
      <c r="B2505" t="s">
        <v>60</v>
      </c>
      <c r="C2505" t="s">
        <v>365</v>
      </c>
      <c r="D2505" t="s">
        <v>403</v>
      </c>
      <c r="E2505" s="15">
        <v>1832000</v>
      </c>
      <c r="F2505" s="15">
        <v>0</v>
      </c>
      <c r="G2505" s="15">
        <v>0</v>
      </c>
      <c r="H2505" s="15">
        <v>0</v>
      </c>
      <c r="I2505" s="15">
        <v>1832000</v>
      </c>
    </row>
    <row r="2506" spans="1:9" x14ac:dyDescent="0.25">
      <c r="A2506">
        <v>2021</v>
      </c>
      <c r="B2506" t="s">
        <v>60</v>
      </c>
      <c r="C2506" t="s">
        <v>365</v>
      </c>
      <c r="D2506" t="s">
        <v>897</v>
      </c>
      <c r="E2506" s="15">
        <v>9077000</v>
      </c>
      <c r="F2506" s="15">
        <v>0</v>
      </c>
      <c r="G2506" s="15">
        <v>0</v>
      </c>
      <c r="H2506" s="15">
        <v>0</v>
      </c>
      <c r="I2506" s="15">
        <v>9077000</v>
      </c>
    </row>
    <row r="2507" spans="1:9" x14ac:dyDescent="0.25">
      <c r="A2507">
        <v>2021</v>
      </c>
      <c r="B2507" t="s">
        <v>60</v>
      </c>
      <c r="C2507" t="s">
        <v>366</v>
      </c>
      <c r="D2507" t="s">
        <v>403</v>
      </c>
      <c r="E2507" s="15">
        <v>16863000</v>
      </c>
      <c r="F2507" s="15">
        <v>9444000</v>
      </c>
      <c r="G2507" s="15">
        <v>0</v>
      </c>
      <c r="H2507" s="15">
        <v>1765000</v>
      </c>
      <c r="I2507" s="15">
        <v>28072000</v>
      </c>
    </row>
    <row r="2508" spans="1:9" x14ac:dyDescent="0.25">
      <c r="A2508">
        <v>2021</v>
      </c>
      <c r="B2508" t="s">
        <v>60</v>
      </c>
      <c r="C2508" t="s">
        <v>366</v>
      </c>
      <c r="D2508" t="s">
        <v>898</v>
      </c>
      <c r="E2508" s="15">
        <v>68590000</v>
      </c>
      <c r="F2508" s="15">
        <v>28611000</v>
      </c>
      <c r="G2508" s="15">
        <v>0</v>
      </c>
      <c r="H2508" s="15">
        <v>0</v>
      </c>
      <c r="I2508" s="15">
        <v>97201000</v>
      </c>
    </row>
    <row r="2509" spans="1:9" x14ac:dyDescent="0.25">
      <c r="A2509">
        <v>2021</v>
      </c>
      <c r="B2509" t="s">
        <v>60</v>
      </c>
      <c r="C2509" t="s">
        <v>367</v>
      </c>
      <c r="D2509" t="s">
        <v>403</v>
      </c>
      <c r="E2509" s="15">
        <v>31590000</v>
      </c>
      <c r="F2509" s="15">
        <v>34661000</v>
      </c>
      <c r="G2509" s="15">
        <v>0</v>
      </c>
      <c r="H2509" s="15">
        <v>2548000</v>
      </c>
      <c r="I2509" s="15">
        <v>68799000</v>
      </c>
    </row>
    <row r="2510" spans="1:9" x14ac:dyDescent="0.25">
      <c r="A2510">
        <v>2021</v>
      </c>
      <c r="B2510" t="s">
        <v>60</v>
      </c>
      <c r="C2510" t="s">
        <v>367</v>
      </c>
      <c r="D2510" t="s">
        <v>899</v>
      </c>
      <c r="E2510" s="15">
        <v>154814000</v>
      </c>
      <c r="F2510" s="15">
        <v>77146000</v>
      </c>
      <c r="G2510" s="15">
        <v>0</v>
      </c>
      <c r="H2510" s="15">
        <v>0</v>
      </c>
      <c r="I2510" s="15">
        <v>231960000</v>
      </c>
    </row>
    <row r="2511" spans="1:9" x14ac:dyDescent="0.25">
      <c r="A2511">
        <v>2021</v>
      </c>
      <c r="B2511" t="s">
        <v>60</v>
      </c>
      <c r="C2511" t="s">
        <v>368</v>
      </c>
      <c r="D2511" t="s">
        <v>403</v>
      </c>
      <c r="E2511" s="15">
        <v>17507000</v>
      </c>
      <c r="F2511" s="15">
        <v>13442000</v>
      </c>
      <c r="G2511" s="15">
        <v>0</v>
      </c>
      <c r="H2511" s="15">
        <v>0</v>
      </c>
      <c r="I2511" s="15">
        <v>30949000</v>
      </c>
    </row>
    <row r="2512" spans="1:9" x14ac:dyDescent="0.25">
      <c r="A2512">
        <v>2021</v>
      </c>
      <c r="B2512" t="s">
        <v>60</v>
      </c>
      <c r="C2512" t="s">
        <v>368</v>
      </c>
      <c r="D2512" t="s">
        <v>900</v>
      </c>
      <c r="E2512" s="15">
        <v>47502000</v>
      </c>
      <c r="F2512" s="15">
        <v>81539000</v>
      </c>
      <c r="G2512" s="15">
        <v>0</v>
      </c>
      <c r="H2512" s="15">
        <v>13152000</v>
      </c>
      <c r="I2512" s="15">
        <v>142193000</v>
      </c>
    </row>
    <row r="2513" spans="1:9" x14ac:dyDescent="0.25">
      <c r="A2513">
        <v>2020</v>
      </c>
      <c r="B2513" t="s">
        <v>60</v>
      </c>
      <c r="C2513" t="s">
        <v>893</v>
      </c>
      <c r="D2513" t="s">
        <v>403</v>
      </c>
      <c r="E2513" s="15">
        <v>95175000</v>
      </c>
      <c r="F2513" s="15">
        <v>94353000</v>
      </c>
      <c r="G2513" s="15">
        <v>0</v>
      </c>
      <c r="H2513" s="15">
        <v>0</v>
      </c>
      <c r="I2513" s="15">
        <v>189528000</v>
      </c>
    </row>
    <row r="2514" spans="1:9" x14ac:dyDescent="0.25">
      <c r="A2514">
        <v>2020</v>
      </c>
      <c r="B2514" t="s">
        <v>60</v>
      </c>
      <c r="C2514" t="s">
        <v>893</v>
      </c>
      <c r="D2514" t="s">
        <v>894</v>
      </c>
      <c r="E2514" s="15">
        <v>12321000</v>
      </c>
      <c r="F2514" s="15">
        <v>214334000</v>
      </c>
      <c r="G2514" s="15">
        <v>0</v>
      </c>
      <c r="H2514" s="15">
        <v>83141000</v>
      </c>
      <c r="I2514" s="15">
        <v>309796000</v>
      </c>
    </row>
    <row r="2515" spans="1:9" x14ac:dyDescent="0.25">
      <c r="A2515">
        <v>2020</v>
      </c>
      <c r="B2515" t="s">
        <v>60</v>
      </c>
      <c r="C2515" t="s">
        <v>363</v>
      </c>
      <c r="D2515" t="s">
        <v>403</v>
      </c>
      <c r="E2515" s="15">
        <v>41943000</v>
      </c>
      <c r="F2515" s="15">
        <v>48608000</v>
      </c>
      <c r="G2515" s="15">
        <v>0</v>
      </c>
      <c r="H2515" s="15">
        <v>13800000</v>
      </c>
      <c r="I2515" s="15">
        <v>104351000</v>
      </c>
    </row>
    <row r="2516" spans="1:9" x14ac:dyDescent="0.25">
      <c r="A2516">
        <v>2020</v>
      </c>
      <c r="B2516" t="s">
        <v>60</v>
      </c>
      <c r="C2516" t="s">
        <v>363</v>
      </c>
      <c r="D2516" t="s">
        <v>895</v>
      </c>
      <c r="E2516" s="15">
        <v>188034000</v>
      </c>
      <c r="F2516" s="15">
        <v>99993000</v>
      </c>
      <c r="G2516" s="15">
        <v>0</v>
      </c>
      <c r="H2516" s="15">
        <v>0</v>
      </c>
      <c r="I2516" s="15">
        <v>288027000</v>
      </c>
    </row>
    <row r="2517" spans="1:9" x14ac:dyDescent="0.25">
      <c r="A2517">
        <v>2020</v>
      </c>
      <c r="B2517" t="s">
        <v>60</v>
      </c>
      <c r="C2517" t="s">
        <v>364</v>
      </c>
      <c r="D2517" t="s">
        <v>403</v>
      </c>
      <c r="E2517" s="15">
        <v>9235000</v>
      </c>
      <c r="F2517" s="15">
        <v>13363000</v>
      </c>
      <c r="G2517" s="15">
        <v>0</v>
      </c>
      <c r="H2517" s="15">
        <v>1576000</v>
      </c>
      <c r="I2517" s="15">
        <v>24174000</v>
      </c>
    </row>
    <row r="2518" spans="1:9" x14ac:dyDescent="0.25">
      <c r="A2518">
        <v>2020</v>
      </c>
      <c r="B2518" t="s">
        <v>60</v>
      </c>
      <c r="C2518" t="s">
        <v>364</v>
      </c>
      <c r="D2518" t="s">
        <v>896</v>
      </c>
      <c r="E2518" s="15">
        <v>22794000</v>
      </c>
      <c r="F2518" s="15">
        <v>9198000</v>
      </c>
      <c r="G2518" s="15">
        <v>0</v>
      </c>
      <c r="H2518" s="15">
        <v>1461000</v>
      </c>
      <c r="I2518" s="15">
        <v>33453000</v>
      </c>
    </row>
    <row r="2519" spans="1:9" x14ac:dyDescent="0.25">
      <c r="A2519">
        <v>2020</v>
      </c>
      <c r="B2519" t="s">
        <v>60</v>
      </c>
      <c r="C2519" t="s">
        <v>365</v>
      </c>
      <c r="D2519" t="s">
        <v>403</v>
      </c>
      <c r="E2519" s="15">
        <v>1591000</v>
      </c>
      <c r="F2519" s="15">
        <v>0</v>
      </c>
      <c r="G2519" s="15">
        <v>0</v>
      </c>
      <c r="H2519" s="15">
        <v>0</v>
      </c>
      <c r="I2519" s="15">
        <v>1591000</v>
      </c>
    </row>
    <row r="2520" spans="1:9" x14ac:dyDescent="0.25">
      <c r="A2520">
        <v>2020</v>
      </c>
      <c r="B2520" t="s">
        <v>60</v>
      </c>
      <c r="C2520" t="s">
        <v>365</v>
      </c>
      <c r="D2520" t="s">
        <v>897</v>
      </c>
      <c r="E2520" s="15">
        <v>8793000</v>
      </c>
      <c r="F2520" s="15">
        <v>0</v>
      </c>
      <c r="G2520" s="15">
        <v>0</v>
      </c>
      <c r="H2520" s="15">
        <v>0</v>
      </c>
      <c r="I2520" s="15">
        <v>8793000</v>
      </c>
    </row>
    <row r="2521" spans="1:9" x14ac:dyDescent="0.25">
      <c r="A2521">
        <v>2020</v>
      </c>
      <c r="B2521" t="s">
        <v>60</v>
      </c>
      <c r="C2521" t="s">
        <v>366</v>
      </c>
      <c r="D2521" t="s">
        <v>403</v>
      </c>
      <c r="E2521" s="15">
        <v>12720000</v>
      </c>
      <c r="F2521" s="15">
        <v>9227000</v>
      </c>
      <c r="G2521" s="15">
        <v>0</v>
      </c>
      <c r="H2521" s="15">
        <v>864000</v>
      </c>
      <c r="I2521" s="15">
        <v>22811000</v>
      </c>
    </row>
    <row r="2522" spans="1:9" x14ac:dyDescent="0.25">
      <c r="A2522">
        <v>2020</v>
      </c>
      <c r="B2522" t="s">
        <v>60</v>
      </c>
      <c r="C2522" t="s">
        <v>366</v>
      </c>
      <c r="D2522" t="s">
        <v>898</v>
      </c>
      <c r="E2522" s="15">
        <v>64118000</v>
      </c>
      <c r="F2522" s="15">
        <v>31225000</v>
      </c>
      <c r="G2522" s="15">
        <v>0</v>
      </c>
      <c r="H2522" s="15">
        <v>1908000</v>
      </c>
      <c r="I2522" s="15">
        <v>97251000</v>
      </c>
    </row>
    <row r="2523" spans="1:9" x14ac:dyDescent="0.25">
      <c r="A2523">
        <v>2020</v>
      </c>
      <c r="B2523" t="s">
        <v>60</v>
      </c>
      <c r="C2523" t="s">
        <v>367</v>
      </c>
      <c r="D2523" t="s">
        <v>403</v>
      </c>
      <c r="E2523" s="15">
        <v>30902000</v>
      </c>
      <c r="F2523" s="15">
        <v>34507000</v>
      </c>
      <c r="G2523" s="15">
        <v>0</v>
      </c>
      <c r="H2523" s="15">
        <v>86054000</v>
      </c>
      <c r="I2523" s="15">
        <v>151463000</v>
      </c>
    </row>
    <row r="2524" spans="1:9" x14ac:dyDescent="0.25">
      <c r="A2524">
        <v>2020</v>
      </c>
      <c r="B2524" t="s">
        <v>60</v>
      </c>
      <c r="C2524" t="s">
        <v>367</v>
      </c>
      <c r="D2524" t="s">
        <v>899</v>
      </c>
      <c r="E2524" s="15">
        <v>155377000</v>
      </c>
      <c r="F2524" s="15">
        <v>80225000</v>
      </c>
      <c r="G2524" s="15">
        <v>0</v>
      </c>
      <c r="H2524" s="15">
        <v>0</v>
      </c>
      <c r="I2524" s="15">
        <v>235602000</v>
      </c>
    </row>
    <row r="2525" spans="1:9" x14ac:dyDescent="0.25">
      <c r="A2525">
        <v>2020</v>
      </c>
      <c r="B2525" t="s">
        <v>60</v>
      </c>
      <c r="C2525" t="s">
        <v>368</v>
      </c>
      <c r="D2525" t="s">
        <v>403</v>
      </c>
      <c r="E2525" s="15">
        <v>13177000</v>
      </c>
      <c r="F2525" s="15">
        <v>13219000</v>
      </c>
      <c r="G2525" s="15">
        <v>0</v>
      </c>
      <c r="H2525" s="15">
        <v>1580000</v>
      </c>
      <c r="I2525" s="15">
        <v>27976000</v>
      </c>
    </row>
    <row r="2526" spans="1:9" x14ac:dyDescent="0.25">
      <c r="A2526">
        <v>2020</v>
      </c>
      <c r="B2526" t="s">
        <v>60</v>
      </c>
      <c r="C2526" t="s">
        <v>368</v>
      </c>
      <c r="D2526" t="s">
        <v>900</v>
      </c>
      <c r="E2526" s="15">
        <v>44412000</v>
      </c>
      <c r="F2526" s="15">
        <v>106148000</v>
      </c>
      <c r="G2526" s="15">
        <v>0</v>
      </c>
      <c r="H2526" s="15">
        <v>48506000</v>
      </c>
      <c r="I2526" s="15">
        <v>199066000</v>
      </c>
    </row>
    <row r="2527" spans="1:9" x14ac:dyDescent="0.25">
      <c r="A2527">
        <v>2019</v>
      </c>
      <c r="B2527" t="s">
        <v>60</v>
      </c>
      <c r="C2527" t="s">
        <v>893</v>
      </c>
      <c r="D2527" t="s">
        <v>403</v>
      </c>
      <c r="E2527" s="15">
        <v>68328000</v>
      </c>
      <c r="F2527" s="15">
        <v>32349000</v>
      </c>
      <c r="G2527" s="15">
        <v>0</v>
      </c>
      <c r="H2527" s="15">
        <v>1024000</v>
      </c>
      <c r="I2527" s="15">
        <v>101701000</v>
      </c>
    </row>
    <row r="2528" spans="1:9" x14ac:dyDescent="0.25">
      <c r="A2528">
        <v>2019</v>
      </c>
      <c r="B2528" t="s">
        <v>60</v>
      </c>
      <c r="C2528" t="s">
        <v>893</v>
      </c>
      <c r="D2528" t="s">
        <v>894</v>
      </c>
      <c r="E2528" s="15">
        <v>851000</v>
      </c>
      <c r="F2528" s="15">
        <v>267985000</v>
      </c>
      <c r="G2528" s="15">
        <v>0</v>
      </c>
      <c r="H2528" s="15">
        <v>23140000</v>
      </c>
      <c r="I2528" s="15">
        <v>291976000</v>
      </c>
    </row>
    <row r="2529" spans="1:9" x14ac:dyDescent="0.25">
      <c r="A2529">
        <v>2019</v>
      </c>
      <c r="B2529" t="s">
        <v>60</v>
      </c>
      <c r="C2529" t="s">
        <v>363</v>
      </c>
      <c r="D2529" t="s">
        <v>403</v>
      </c>
      <c r="E2529" s="15">
        <v>49283000</v>
      </c>
      <c r="F2529" s="15">
        <v>40841000</v>
      </c>
      <c r="G2529" s="15">
        <v>0</v>
      </c>
      <c r="H2529" s="15">
        <v>12600000</v>
      </c>
      <c r="I2529" s="15">
        <v>102724000</v>
      </c>
    </row>
    <row r="2530" spans="1:9" x14ac:dyDescent="0.25">
      <c r="A2530">
        <v>2019</v>
      </c>
      <c r="B2530" t="s">
        <v>60</v>
      </c>
      <c r="C2530" t="s">
        <v>363</v>
      </c>
      <c r="D2530" t="s">
        <v>895</v>
      </c>
      <c r="E2530" s="15">
        <v>169977000</v>
      </c>
      <c r="F2530" s="15">
        <v>97508000</v>
      </c>
      <c r="G2530" s="15">
        <v>0</v>
      </c>
      <c r="H2530" s="15">
        <v>7863000</v>
      </c>
      <c r="I2530" s="15">
        <v>275348000</v>
      </c>
    </row>
    <row r="2531" spans="1:9" x14ac:dyDescent="0.25">
      <c r="A2531">
        <v>2019</v>
      </c>
      <c r="B2531" t="s">
        <v>60</v>
      </c>
      <c r="C2531" t="s">
        <v>364</v>
      </c>
      <c r="D2531" t="s">
        <v>403</v>
      </c>
      <c r="E2531" s="15">
        <v>9263000</v>
      </c>
      <c r="F2531" s="15">
        <v>9497000</v>
      </c>
      <c r="G2531" s="15">
        <v>0</v>
      </c>
      <c r="H2531" s="15">
        <v>150000</v>
      </c>
      <c r="I2531" s="15">
        <v>18910000</v>
      </c>
    </row>
    <row r="2532" spans="1:9" x14ac:dyDescent="0.25">
      <c r="A2532">
        <v>2019</v>
      </c>
      <c r="B2532" t="s">
        <v>60</v>
      </c>
      <c r="C2532" t="s">
        <v>364</v>
      </c>
      <c r="D2532" t="s">
        <v>896</v>
      </c>
      <c r="E2532" s="15">
        <v>10156000</v>
      </c>
      <c r="F2532" s="15">
        <v>6489000</v>
      </c>
      <c r="G2532" s="15">
        <v>0</v>
      </c>
      <c r="H2532" s="15">
        <v>0</v>
      </c>
      <c r="I2532" s="15">
        <v>16645000</v>
      </c>
    </row>
    <row r="2533" spans="1:9" x14ac:dyDescent="0.25">
      <c r="A2533">
        <v>2019</v>
      </c>
      <c r="B2533" t="s">
        <v>60</v>
      </c>
      <c r="C2533" t="s">
        <v>365</v>
      </c>
      <c r="D2533" t="s">
        <v>403</v>
      </c>
      <c r="E2533" s="15">
        <v>1591000</v>
      </c>
      <c r="F2533" s="15">
        <v>0</v>
      </c>
      <c r="G2533" s="15">
        <v>0</v>
      </c>
      <c r="H2533" s="15">
        <v>0</v>
      </c>
      <c r="I2533" s="15">
        <v>1591000</v>
      </c>
    </row>
    <row r="2534" spans="1:9" x14ac:dyDescent="0.25">
      <c r="A2534">
        <v>2019</v>
      </c>
      <c r="B2534" t="s">
        <v>60</v>
      </c>
      <c r="C2534" t="s">
        <v>365</v>
      </c>
      <c r="D2534" t="s">
        <v>897</v>
      </c>
      <c r="E2534" s="15">
        <v>8795000</v>
      </c>
      <c r="F2534" s="15">
        <v>0</v>
      </c>
      <c r="G2534" s="15">
        <v>0</v>
      </c>
      <c r="H2534" s="15">
        <v>0</v>
      </c>
      <c r="I2534" s="15">
        <v>8795000</v>
      </c>
    </row>
    <row r="2535" spans="1:9" x14ac:dyDescent="0.25">
      <c r="A2535">
        <v>2019</v>
      </c>
      <c r="B2535" t="s">
        <v>60</v>
      </c>
      <c r="C2535" t="s">
        <v>366</v>
      </c>
      <c r="D2535" t="s">
        <v>403</v>
      </c>
      <c r="E2535" s="15">
        <v>14849000</v>
      </c>
      <c r="F2535" s="15">
        <v>8126000</v>
      </c>
      <c r="G2535" s="15">
        <v>0</v>
      </c>
      <c r="H2535" s="15">
        <v>1380000</v>
      </c>
      <c r="I2535" s="15">
        <v>24355000</v>
      </c>
    </row>
    <row r="2536" spans="1:9" x14ac:dyDescent="0.25">
      <c r="A2536">
        <v>2019</v>
      </c>
      <c r="B2536" t="s">
        <v>60</v>
      </c>
      <c r="C2536" t="s">
        <v>366</v>
      </c>
      <c r="D2536" t="s">
        <v>898</v>
      </c>
      <c r="E2536" s="15">
        <v>64907000</v>
      </c>
      <c r="F2536" s="15">
        <v>28121000</v>
      </c>
      <c r="G2536" s="15">
        <v>0</v>
      </c>
      <c r="H2536" s="15">
        <v>335000</v>
      </c>
      <c r="I2536" s="15">
        <v>93363000</v>
      </c>
    </row>
    <row r="2537" spans="1:9" x14ac:dyDescent="0.25">
      <c r="A2537">
        <v>2019</v>
      </c>
      <c r="B2537" t="s">
        <v>60</v>
      </c>
      <c r="C2537" t="s">
        <v>367</v>
      </c>
      <c r="D2537" t="s">
        <v>403</v>
      </c>
      <c r="E2537" s="15">
        <v>38714000</v>
      </c>
      <c r="F2537" s="15">
        <v>27807000</v>
      </c>
      <c r="G2537" s="15">
        <v>0</v>
      </c>
      <c r="H2537" s="15">
        <v>8415000</v>
      </c>
      <c r="I2537" s="15">
        <v>74936000</v>
      </c>
    </row>
    <row r="2538" spans="1:9" x14ac:dyDescent="0.25">
      <c r="A2538">
        <v>2019</v>
      </c>
      <c r="B2538" t="s">
        <v>60</v>
      </c>
      <c r="C2538" t="s">
        <v>367</v>
      </c>
      <c r="D2538" t="s">
        <v>899</v>
      </c>
      <c r="E2538" s="15">
        <v>160875000</v>
      </c>
      <c r="F2538" s="15">
        <v>83919000</v>
      </c>
      <c r="G2538" s="15">
        <v>0</v>
      </c>
      <c r="H2538" s="15">
        <v>0</v>
      </c>
      <c r="I2538" s="15">
        <v>244794000</v>
      </c>
    </row>
    <row r="2539" spans="1:9" x14ac:dyDescent="0.25">
      <c r="A2539">
        <v>2019</v>
      </c>
      <c r="B2539" t="s">
        <v>60</v>
      </c>
      <c r="C2539" t="s">
        <v>368</v>
      </c>
      <c r="D2539" t="s">
        <v>403</v>
      </c>
      <c r="E2539" s="15">
        <v>13165000</v>
      </c>
      <c r="F2539" s="15">
        <v>12861000</v>
      </c>
      <c r="G2539" s="15">
        <v>0</v>
      </c>
      <c r="H2539" s="15">
        <v>0</v>
      </c>
      <c r="I2539" s="15">
        <v>26026000</v>
      </c>
    </row>
    <row r="2540" spans="1:9" x14ac:dyDescent="0.25">
      <c r="A2540">
        <v>2019</v>
      </c>
      <c r="B2540" t="s">
        <v>60</v>
      </c>
      <c r="C2540" t="s">
        <v>368</v>
      </c>
      <c r="D2540" t="s">
        <v>900</v>
      </c>
      <c r="E2540" s="15">
        <v>41271000</v>
      </c>
      <c r="F2540" s="15">
        <v>122920000</v>
      </c>
      <c r="G2540" s="15">
        <v>0</v>
      </c>
      <c r="H2540" s="15">
        <v>10000000</v>
      </c>
      <c r="I2540" s="15">
        <v>174191000</v>
      </c>
    </row>
    <row r="2541" spans="1:9" x14ac:dyDescent="0.25">
      <c r="A2541">
        <v>2018</v>
      </c>
      <c r="B2541" t="s">
        <v>60</v>
      </c>
      <c r="C2541" t="s">
        <v>893</v>
      </c>
      <c r="D2541" t="s">
        <v>403</v>
      </c>
      <c r="E2541" s="15">
        <v>48157000</v>
      </c>
      <c r="F2541" s="15">
        <v>25598000</v>
      </c>
      <c r="G2541" s="15">
        <v>0</v>
      </c>
      <c r="H2541" s="15">
        <v>0</v>
      </c>
      <c r="I2541" s="15">
        <v>73755000</v>
      </c>
    </row>
    <row r="2542" spans="1:9" x14ac:dyDescent="0.25">
      <c r="A2542">
        <v>2018</v>
      </c>
      <c r="B2542" t="s">
        <v>60</v>
      </c>
      <c r="C2542" t="s">
        <v>893</v>
      </c>
      <c r="D2542" t="s">
        <v>894</v>
      </c>
      <c r="E2542" s="15">
        <v>1296000</v>
      </c>
      <c r="F2542" s="15">
        <v>171545000</v>
      </c>
      <c r="G2542" s="15">
        <v>0</v>
      </c>
      <c r="H2542" s="15">
        <v>5900000</v>
      </c>
      <c r="I2542" s="15">
        <v>178741000</v>
      </c>
    </row>
    <row r="2543" spans="1:9" x14ac:dyDescent="0.25">
      <c r="A2543">
        <v>2018</v>
      </c>
      <c r="B2543" t="s">
        <v>60</v>
      </c>
      <c r="C2543" t="s">
        <v>363</v>
      </c>
      <c r="D2543" t="s">
        <v>403</v>
      </c>
      <c r="E2543" s="15">
        <v>47155000</v>
      </c>
      <c r="F2543" s="15">
        <v>43835000</v>
      </c>
      <c r="G2543" s="15">
        <v>0</v>
      </c>
      <c r="H2543" s="15">
        <v>8088000</v>
      </c>
      <c r="I2543" s="15">
        <v>99078000</v>
      </c>
    </row>
    <row r="2544" spans="1:9" x14ac:dyDescent="0.25">
      <c r="A2544">
        <v>2018</v>
      </c>
      <c r="B2544" t="s">
        <v>60</v>
      </c>
      <c r="C2544" t="s">
        <v>363</v>
      </c>
      <c r="D2544" t="s">
        <v>895</v>
      </c>
      <c r="E2544" s="15">
        <v>161780000</v>
      </c>
      <c r="F2544" s="15">
        <v>89839000</v>
      </c>
      <c r="G2544" s="15">
        <v>0</v>
      </c>
      <c r="H2544" s="15">
        <v>1650000</v>
      </c>
      <c r="I2544" s="15">
        <v>253269000</v>
      </c>
    </row>
    <row r="2545" spans="1:9" x14ac:dyDescent="0.25">
      <c r="A2545">
        <v>2018</v>
      </c>
      <c r="B2545" t="s">
        <v>60</v>
      </c>
      <c r="C2545" t="s">
        <v>364</v>
      </c>
      <c r="D2545" t="s">
        <v>403</v>
      </c>
      <c r="E2545" s="15">
        <v>10978000</v>
      </c>
      <c r="F2545" s="15">
        <v>9076000</v>
      </c>
      <c r="G2545" s="15">
        <v>0</v>
      </c>
      <c r="H2545" s="15">
        <v>0</v>
      </c>
      <c r="I2545" s="15">
        <v>20054000</v>
      </c>
    </row>
    <row r="2546" spans="1:9" x14ac:dyDescent="0.25">
      <c r="A2546">
        <v>2018</v>
      </c>
      <c r="B2546" t="s">
        <v>60</v>
      </c>
      <c r="C2546" t="s">
        <v>364</v>
      </c>
      <c r="D2546" t="s">
        <v>896</v>
      </c>
      <c r="E2546" s="15">
        <v>9725000</v>
      </c>
      <c r="F2546" s="15">
        <v>6318000</v>
      </c>
      <c r="G2546" s="15">
        <v>0</v>
      </c>
      <c r="H2546" s="15">
        <v>0</v>
      </c>
      <c r="I2546" s="15">
        <v>16043000</v>
      </c>
    </row>
    <row r="2547" spans="1:9" x14ac:dyDescent="0.25">
      <c r="A2547">
        <v>2018</v>
      </c>
      <c r="B2547" t="s">
        <v>60</v>
      </c>
      <c r="C2547" t="s">
        <v>365</v>
      </c>
      <c r="D2547" t="s">
        <v>403</v>
      </c>
      <c r="E2547" s="15">
        <v>18378000</v>
      </c>
      <c r="F2547" s="15">
        <v>0</v>
      </c>
      <c r="G2547" s="15">
        <v>0</v>
      </c>
      <c r="H2547" s="15">
        <v>0</v>
      </c>
      <c r="I2547" s="15">
        <v>18378000</v>
      </c>
    </row>
    <row r="2548" spans="1:9" x14ac:dyDescent="0.25">
      <c r="A2548">
        <v>2018</v>
      </c>
      <c r="B2548" t="s">
        <v>60</v>
      </c>
      <c r="C2548" t="s">
        <v>365</v>
      </c>
      <c r="D2548" t="s">
        <v>897</v>
      </c>
      <c r="E2548" s="15">
        <v>75064000</v>
      </c>
      <c r="F2548" s="15">
        <v>0</v>
      </c>
      <c r="G2548" s="15">
        <v>0</v>
      </c>
      <c r="H2548" s="15">
        <v>0</v>
      </c>
      <c r="I2548" s="15">
        <v>75064000</v>
      </c>
    </row>
    <row r="2549" spans="1:9" x14ac:dyDescent="0.25">
      <c r="A2549">
        <v>2018</v>
      </c>
      <c r="B2549" t="s">
        <v>60</v>
      </c>
      <c r="C2549" t="s">
        <v>366</v>
      </c>
      <c r="D2549" t="s">
        <v>403</v>
      </c>
      <c r="E2549" s="15">
        <v>15111000</v>
      </c>
      <c r="F2549" s="15">
        <v>8711000</v>
      </c>
      <c r="G2549" s="15">
        <v>0</v>
      </c>
      <c r="H2549" s="15">
        <v>1220000</v>
      </c>
      <c r="I2549" s="15">
        <v>25042000</v>
      </c>
    </row>
    <row r="2550" spans="1:9" x14ac:dyDescent="0.25">
      <c r="A2550">
        <v>2018</v>
      </c>
      <c r="B2550" t="s">
        <v>60</v>
      </c>
      <c r="C2550" t="s">
        <v>366</v>
      </c>
      <c r="D2550" t="s">
        <v>898</v>
      </c>
      <c r="E2550" s="15">
        <v>68208000</v>
      </c>
      <c r="F2550" s="15">
        <v>28815000</v>
      </c>
      <c r="G2550" s="15">
        <v>0</v>
      </c>
      <c r="H2550" s="15">
        <v>0</v>
      </c>
      <c r="I2550" s="15">
        <v>97023000</v>
      </c>
    </row>
    <row r="2551" spans="1:9" x14ac:dyDescent="0.25">
      <c r="A2551">
        <v>2018</v>
      </c>
      <c r="B2551" t="s">
        <v>60</v>
      </c>
      <c r="C2551" t="s">
        <v>367</v>
      </c>
      <c r="D2551" t="s">
        <v>403</v>
      </c>
      <c r="E2551" s="15">
        <v>42114000</v>
      </c>
      <c r="F2551" s="15">
        <v>32419000</v>
      </c>
      <c r="G2551" s="15">
        <v>0</v>
      </c>
      <c r="H2551" s="15">
        <v>0</v>
      </c>
      <c r="I2551" s="15">
        <v>74533000</v>
      </c>
    </row>
    <row r="2552" spans="1:9" x14ac:dyDescent="0.25">
      <c r="A2552">
        <v>2018</v>
      </c>
      <c r="B2552" t="s">
        <v>60</v>
      </c>
      <c r="C2552" t="s">
        <v>367</v>
      </c>
      <c r="D2552" t="s">
        <v>899</v>
      </c>
      <c r="E2552" s="15">
        <v>152581000</v>
      </c>
      <c r="F2552" s="15">
        <v>86336000</v>
      </c>
      <c r="G2552" s="15">
        <v>0</v>
      </c>
      <c r="H2552" s="15">
        <v>5065000</v>
      </c>
      <c r="I2552" s="15">
        <v>243982000</v>
      </c>
    </row>
    <row r="2553" spans="1:9" x14ac:dyDescent="0.25">
      <c r="A2553">
        <v>2018</v>
      </c>
      <c r="B2553" t="s">
        <v>60</v>
      </c>
      <c r="C2553" t="s">
        <v>368</v>
      </c>
      <c r="D2553" t="s">
        <v>403</v>
      </c>
      <c r="E2553" s="15">
        <v>12229000</v>
      </c>
      <c r="F2553" s="15">
        <v>14495000</v>
      </c>
      <c r="G2553" s="15">
        <v>0</v>
      </c>
      <c r="H2553" s="15">
        <v>0</v>
      </c>
      <c r="I2553" s="15">
        <v>26724000</v>
      </c>
    </row>
    <row r="2554" spans="1:9" x14ac:dyDescent="0.25">
      <c r="A2554">
        <v>2018</v>
      </c>
      <c r="B2554" t="s">
        <v>60</v>
      </c>
      <c r="C2554" t="s">
        <v>368</v>
      </c>
      <c r="D2554" t="s">
        <v>900</v>
      </c>
      <c r="E2554" s="15">
        <v>41037000</v>
      </c>
      <c r="F2554" s="15">
        <v>131375000</v>
      </c>
      <c r="G2554" s="15">
        <v>0</v>
      </c>
      <c r="H2554" s="15">
        <v>6895000</v>
      </c>
      <c r="I2554" s="15">
        <v>179307000</v>
      </c>
    </row>
    <row r="2555" spans="1:9" x14ac:dyDescent="0.25">
      <c r="A2555">
        <v>2022</v>
      </c>
      <c r="B2555" t="s">
        <v>61</v>
      </c>
      <c r="C2555" t="s">
        <v>371</v>
      </c>
      <c r="D2555" t="s">
        <v>901</v>
      </c>
      <c r="E2555" s="15">
        <v>0</v>
      </c>
      <c r="F2555" s="15">
        <v>118170000</v>
      </c>
      <c r="G2555" s="15">
        <v>0</v>
      </c>
      <c r="H2555" s="15">
        <v>29172000</v>
      </c>
      <c r="I2555" s="15">
        <v>147342000</v>
      </c>
    </row>
    <row r="2556" spans="1:9" x14ac:dyDescent="0.25">
      <c r="A2556">
        <v>2022</v>
      </c>
      <c r="B2556" t="s">
        <v>61</v>
      </c>
      <c r="C2556" t="s">
        <v>372</v>
      </c>
      <c r="D2556" t="s">
        <v>403</v>
      </c>
      <c r="E2556" s="15">
        <v>45550000</v>
      </c>
      <c r="F2556" s="15">
        <v>98557000</v>
      </c>
      <c r="G2556" s="15">
        <v>0</v>
      </c>
      <c r="H2556" s="15">
        <v>9700000</v>
      </c>
      <c r="I2556" s="15">
        <v>153807000</v>
      </c>
    </row>
    <row r="2557" spans="1:9" x14ac:dyDescent="0.25">
      <c r="A2557">
        <v>2022</v>
      </c>
      <c r="B2557" t="s">
        <v>61</v>
      </c>
      <c r="C2557" t="s">
        <v>372</v>
      </c>
      <c r="D2557" t="s">
        <v>902</v>
      </c>
      <c r="E2557" s="15">
        <v>41809000</v>
      </c>
      <c r="F2557" s="15">
        <v>75508000</v>
      </c>
      <c r="G2557" s="15">
        <v>0</v>
      </c>
      <c r="H2557" s="15">
        <v>0</v>
      </c>
      <c r="I2557" s="15">
        <v>117317000</v>
      </c>
    </row>
    <row r="2558" spans="1:9" x14ac:dyDescent="0.25">
      <c r="A2558">
        <v>2022</v>
      </c>
      <c r="B2558" t="s">
        <v>61</v>
      </c>
      <c r="C2558" t="s">
        <v>373</v>
      </c>
      <c r="D2558" t="s">
        <v>403</v>
      </c>
      <c r="E2558" s="15">
        <v>45063000</v>
      </c>
      <c r="F2558" s="15">
        <v>38196000</v>
      </c>
      <c r="G2558" s="15">
        <v>0</v>
      </c>
      <c r="H2558" s="15">
        <v>0</v>
      </c>
      <c r="I2558" s="15">
        <v>83259000</v>
      </c>
    </row>
    <row r="2559" spans="1:9" x14ac:dyDescent="0.25">
      <c r="A2559">
        <v>2022</v>
      </c>
      <c r="B2559" t="s">
        <v>61</v>
      </c>
      <c r="C2559" t="s">
        <v>373</v>
      </c>
      <c r="D2559" t="s">
        <v>903</v>
      </c>
      <c r="E2559" s="15">
        <v>9210000</v>
      </c>
      <c r="F2559" s="15">
        <v>41553000</v>
      </c>
      <c r="G2559" s="15">
        <v>0</v>
      </c>
      <c r="H2559" s="15">
        <v>0</v>
      </c>
      <c r="I2559" s="15">
        <v>50763000</v>
      </c>
    </row>
    <row r="2560" spans="1:9" x14ac:dyDescent="0.25">
      <c r="A2560">
        <v>2022</v>
      </c>
      <c r="B2560" t="s">
        <v>61</v>
      </c>
      <c r="C2560" t="s">
        <v>373</v>
      </c>
      <c r="D2560" t="s">
        <v>904</v>
      </c>
      <c r="E2560" s="15">
        <v>3716000</v>
      </c>
      <c r="F2560" s="15">
        <v>2268000</v>
      </c>
      <c r="G2560" s="15">
        <v>0</v>
      </c>
      <c r="H2560" s="15">
        <v>0</v>
      </c>
      <c r="I2560" s="15">
        <v>5984000</v>
      </c>
    </row>
    <row r="2561" spans="1:9" x14ac:dyDescent="0.25">
      <c r="A2561">
        <v>2022</v>
      </c>
      <c r="B2561" t="s">
        <v>61</v>
      </c>
      <c r="C2561" t="s">
        <v>374</v>
      </c>
      <c r="D2561" t="s">
        <v>403</v>
      </c>
      <c r="E2561" s="15">
        <v>25773000</v>
      </c>
      <c r="F2561" s="15">
        <v>30328000</v>
      </c>
      <c r="G2561" s="15">
        <v>0</v>
      </c>
      <c r="H2561" s="15">
        <v>0</v>
      </c>
      <c r="I2561" s="15">
        <v>56101000</v>
      </c>
    </row>
    <row r="2562" spans="1:9" x14ac:dyDescent="0.25">
      <c r="A2562">
        <v>2022</v>
      </c>
      <c r="B2562" t="s">
        <v>61</v>
      </c>
      <c r="C2562" t="s">
        <v>374</v>
      </c>
      <c r="D2562" t="s">
        <v>905</v>
      </c>
      <c r="E2562" s="15">
        <v>31999000</v>
      </c>
      <c r="F2562" s="15">
        <v>35856000</v>
      </c>
      <c r="G2562" s="15">
        <v>0</v>
      </c>
      <c r="H2562" s="15">
        <v>9780000</v>
      </c>
      <c r="I2562" s="15">
        <v>77635000</v>
      </c>
    </row>
    <row r="2563" spans="1:9" x14ac:dyDescent="0.25">
      <c r="A2563">
        <v>2022</v>
      </c>
      <c r="B2563" t="s">
        <v>61</v>
      </c>
      <c r="C2563" t="s">
        <v>375</v>
      </c>
      <c r="D2563" t="s">
        <v>403</v>
      </c>
      <c r="E2563" s="15">
        <v>74814000</v>
      </c>
      <c r="F2563" s="15">
        <v>40337000</v>
      </c>
      <c r="G2563" s="15">
        <v>0</v>
      </c>
      <c r="H2563" s="15">
        <v>0</v>
      </c>
      <c r="I2563" s="15">
        <v>115151000</v>
      </c>
    </row>
    <row r="2564" spans="1:9" x14ac:dyDescent="0.25">
      <c r="A2564">
        <v>2022</v>
      </c>
      <c r="B2564" t="s">
        <v>61</v>
      </c>
      <c r="C2564" t="s">
        <v>375</v>
      </c>
      <c r="D2564" t="s">
        <v>404</v>
      </c>
      <c r="E2564" s="15">
        <v>10460000</v>
      </c>
      <c r="F2564" s="15">
        <v>1598000</v>
      </c>
      <c r="G2564" s="15">
        <v>0</v>
      </c>
      <c r="H2564" s="15">
        <v>0</v>
      </c>
      <c r="I2564" s="15">
        <v>12058000</v>
      </c>
    </row>
    <row r="2565" spans="1:9" x14ac:dyDescent="0.25">
      <c r="A2565">
        <v>2022</v>
      </c>
      <c r="B2565" t="s">
        <v>61</v>
      </c>
      <c r="C2565" t="s">
        <v>375</v>
      </c>
      <c r="D2565" t="s">
        <v>906</v>
      </c>
      <c r="E2565" s="15">
        <v>313546000</v>
      </c>
      <c r="F2565" s="15">
        <v>123480000</v>
      </c>
      <c r="G2565" s="15">
        <v>0</v>
      </c>
      <c r="H2565" s="15">
        <v>0</v>
      </c>
      <c r="I2565" s="15">
        <v>437026000</v>
      </c>
    </row>
    <row r="2566" spans="1:9" x14ac:dyDescent="0.25">
      <c r="A2566">
        <v>2022</v>
      </c>
      <c r="B2566" t="s">
        <v>61</v>
      </c>
      <c r="C2566" t="s">
        <v>375</v>
      </c>
      <c r="D2566" t="s">
        <v>907</v>
      </c>
      <c r="E2566" s="15">
        <v>44499000</v>
      </c>
      <c r="F2566" s="15">
        <v>30866894000</v>
      </c>
      <c r="G2566" s="15">
        <v>0</v>
      </c>
      <c r="H2566" s="15">
        <v>208880000</v>
      </c>
      <c r="I2566" s="15">
        <v>31120273000</v>
      </c>
    </row>
    <row r="2567" spans="1:9" x14ac:dyDescent="0.25">
      <c r="A2567">
        <v>2022</v>
      </c>
      <c r="B2567" t="s">
        <v>61</v>
      </c>
      <c r="C2567" t="s">
        <v>376</v>
      </c>
      <c r="D2567" t="s">
        <v>403</v>
      </c>
      <c r="E2567" s="15">
        <v>5497000</v>
      </c>
      <c r="F2567" s="15">
        <v>5734000</v>
      </c>
      <c r="G2567" s="15">
        <v>0</v>
      </c>
      <c r="H2567" s="15">
        <v>1500000</v>
      </c>
      <c r="I2567" s="15">
        <v>12731000</v>
      </c>
    </row>
    <row r="2568" spans="1:9" x14ac:dyDescent="0.25">
      <c r="A2568">
        <v>2022</v>
      </c>
      <c r="B2568" t="s">
        <v>61</v>
      </c>
      <c r="C2568" t="s">
        <v>376</v>
      </c>
      <c r="D2568" t="s">
        <v>908</v>
      </c>
      <c r="E2568" s="15">
        <v>37525000</v>
      </c>
      <c r="F2568" s="15">
        <v>28206000</v>
      </c>
      <c r="G2568" s="15">
        <v>0</v>
      </c>
      <c r="H2568" s="15">
        <v>0</v>
      </c>
      <c r="I2568" s="15">
        <v>65731000</v>
      </c>
    </row>
    <row r="2569" spans="1:9" x14ac:dyDescent="0.25">
      <c r="A2569">
        <v>2022</v>
      </c>
      <c r="B2569" t="s">
        <v>61</v>
      </c>
      <c r="C2569" t="s">
        <v>344</v>
      </c>
      <c r="D2569" t="s">
        <v>403</v>
      </c>
      <c r="E2569" s="15" t="s">
        <v>423</v>
      </c>
      <c r="F2569" s="15" t="s">
        <v>423</v>
      </c>
      <c r="G2569" s="15" t="s">
        <v>423</v>
      </c>
      <c r="H2569" s="15" t="s">
        <v>423</v>
      </c>
      <c r="I2569" s="15" t="s">
        <v>423</v>
      </c>
    </row>
    <row r="2570" spans="1:9" x14ac:dyDescent="0.25">
      <c r="A2570">
        <v>2022</v>
      </c>
      <c r="B2570" t="s">
        <v>61</v>
      </c>
      <c r="C2570" t="s">
        <v>344</v>
      </c>
      <c r="D2570" t="s">
        <v>404</v>
      </c>
      <c r="E2570" s="15" t="s">
        <v>423</v>
      </c>
      <c r="F2570" s="15" t="s">
        <v>423</v>
      </c>
      <c r="G2570" s="15" t="s">
        <v>423</v>
      </c>
      <c r="H2570" s="15" t="s">
        <v>423</v>
      </c>
      <c r="I2570" s="15" t="s">
        <v>423</v>
      </c>
    </row>
    <row r="2571" spans="1:9" x14ac:dyDescent="0.25">
      <c r="A2571">
        <v>2022</v>
      </c>
      <c r="B2571" t="s">
        <v>61</v>
      </c>
      <c r="C2571" t="s">
        <v>344</v>
      </c>
      <c r="D2571" t="s">
        <v>808</v>
      </c>
      <c r="E2571" s="15" t="s">
        <v>423</v>
      </c>
      <c r="F2571" s="15" t="s">
        <v>423</v>
      </c>
      <c r="G2571" s="15" t="s">
        <v>423</v>
      </c>
      <c r="H2571" s="15" t="s">
        <v>423</v>
      </c>
      <c r="I2571" s="15" t="s">
        <v>423</v>
      </c>
    </row>
    <row r="2572" spans="1:9" x14ac:dyDescent="0.25">
      <c r="A2572">
        <v>2022</v>
      </c>
      <c r="B2572" t="s">
        <v>61</v>
      </c>
      <c r="C2572" t="s">
        <v>344</v>
      </c>
      <c r="D2572" t="s">
        <v>809</v>
      </c>
      <c r="E2572" s="15" t="s">
        <v>423</v>
      </c>
      <c r="F2572" s="15" t="s">
        <v>423</v>
      </c>
      <c r="G2572" s="15" t="s">
        <v>423</v>
      </c>
      <c r="H2572" s="15" t="s">
        <v>423</v>
      </c>
      <c r="I2572" s="15" t="s">
        <v>423</v>
      </c>
    </row>
    <row r="2573" spans="1:9" x14ac:dyDescent="0.25">
      <c r="A2573">
        <v>2022</v>
      </c>
      <c r="B2573" t="s">
        <v>61</v>
      </c>
      <c r="C2573" t="s">
        <v>377</v>
      </c>
      <c r="D2573" t="s">
        <v>403</v>
      </c>
      <c r="E2573" s="15">
        <v>44379000</v>
      </c>
      <c r="F2573" s="15">
        <v>21464000</v>
      </c>
      <c r="G2573" s="15">
        <v>0</v>
      </c>
      <c r="H2573" s="15">
        <v>5550000</v>
      </c>
      <c r="I2573" s="15">
        <v>71393000</v>
      </c>
    </row>
    <row r="2574" spans="1:9" x14ac:dyDescent="0.25">
      <c r="A2574">
        <v>2022</v>
      </c>
      <c r="B2574" t="s">
        <v>61</v>
      </c>
      <c r="C2574" t="s">
        <v>377</v>
      </c>
      <c r="D2574" t="s">
        <v>404</v>
      </c>
      <c r="E2574" s="15">
        <v>9203000</v>
      </c>
      <c r="F2574" s="15">
        <v>83168000</v>
      </c>
      <c r="G2574" s="15">
        <v>0</v>
      </c>
      <c r="H2574" s="15">
        <v>0</v>
      </c>
      <c r="I2574" s="15">
        <v>92371000</v>
      </c>
    </row>
    <row r="2575" spans="1:9" x14ac:dyDescent="0.25">
      <c r="A2575">
        <v>2022</v>
      </c>
      <c r="B2575" t="s">
        <v>61</v>
      </c>
      <c r="C2575" t="s">
        <v>377</v>
      </c>
      <c r="D2575" t="s">
        <v>909</v>
      </c>
      <c r="E2575" s="15">
        <v>19283000</v>
      </c>
      <c r="F2575" s="15">
        <v>122518000</v>
      </c>
      <c r="G2575" s="15">
        <v>0</v>
      </c>
      <c r="H2575" s="15">
        <v>2300000</v>
      </c>
      <c r="I2575" s="15">
        <v>144101000</v>
      </c>
    </row>
    <row r="2576" spans="1:9" x14ac:dyDescent="0.25">
      <c r="A2576">
        <v>2022</v>
      </c>
      <c r="B2576" t="s">
        <v>61</v>
      </c>
      <c r="C2576" t="s">
        <v>378</v>
      </c>
      <c r="D2576" t="s">
        <v>403</v>
      </c>
      <c r="E2576" s="15">
        <v>110013000</v>
      </c>
      <c r="F2576" s="15">
        <v>346187000</v>
      </c>
      <c r="G2576" s="15">
        <v>0</v>
      </c>
      <c r="H2576" s="15">
        <v>22324000</v>
      </c>
      <c r="I2576" s="15">
        <v>478524000</v>
      </c>
    </row>
    <row r="2577" spans="1:9" x14ac:dyDescent="0.25">
      <c r="A2577">
        <v>2022</v>
      </c>
      <c r="B2577" t="s">
        <v>61</v>
      </c>
      <c r="C2577" t="s">
        <v>378</v>
      </c>
      <c r="D2577" t="s">
        <v>910</v>
      </c>
      <c r="E2577" s="15">
        <v>137855000</v>
      </c>
      <c r="F2577" s="15">
        <v>221275000</v>
      </c>
      <c r="G2577" s="15">
        <v>0</v>
      </c>
      <c r="H2577" s="15">
        <v>19839000</v>
      </c>
      <c r="I2577" s="15">
        <v>378969000</v>
      </c>
    </row>
    <row r="2578" spans="1:9" x14ac:dyDescent="0.25">
      <c r="A2578">
        <v>2022</v>
      </c>
      <c r="B2578" t="s">
        <v>61</v>
      </c>
      <c r="C2578" t="s">
        <v>228</v>
      </c>
      <c r="D2578" t="s">
        <v>403</v>
      </c>
      <c r="E2578" s="15" t="s">
        <v>423</v>
      </c>
      <c r="F2578" s="15" t="s">
        <v>423</v>
      </c>
      <c r="G2578" s="15" t="s">
        <v>423</v>
      </c>
      <c r="H2578" s="15" t="s">
        <v>423</v>
      </c>
      <c r="I2578" s="15" t="s">
        <v>423</v>
      </c>
    </row>
    <row r="2579" spans="1:9" x14ac:dyDescent="0.25">
      <c r="A2579">
        <v>2022</v>
      </c>
      <c r="B2579" t="s">
        <v>61</v>
      </c>
      <c r="C2579" t="s">
        <v>228</v>
      </c>
      <c r="D2579" t="s">
        <v>669</v>
      </c>
      <c r="E2579" s="15" t="s">
        <v>423</v>
      </c>
      <c r="F2579" s="15" t="s">
        <v>423</v>
      </c>
      <c r="G2579" s="15" t="s">
        <v>423</v>
      </c>
      <c r="H2579" s="15" t="s">
        <v>423</v>
      </c>
      <c r="I2579" s="15" t="s">
        <v>423</v>
      </c>
    </row>
    <row r="2580" spans="1:9" x14ac:dyDescent="0.25">
      <c r="A2580">
        <v>2022</v>
      </c>
      <c r="B2580" t="s">
        <v>61</v>
      </c>
      <c r="C2580" t="s">
        <v>379</v>
      </c>
      <c r="D2580" t="s">
        <v>403</v>
      </c>
      <c r="E2580" s="15">
        <v>12211000</v>
      </c>
      <c r="F2580" s="15">
        <v>16873000</v>
      </c>
      <c r="G2580" s="15">
        <v>0</v>
      </c>
      <c r="H2580" s="15">
        <v>0</v>
      </c>
      <c r="I2580" s="15">
        <v>29084000</v>
      </c>
    </row>
    <row r="2581" spans="1:9" x14ac:dyDescent="0.25">
      <c r="A2581">
        <v>2022</v>
      </c>
      <c r="B2581" t="s">
        <v>61</v>
      </c>
      <c r="C2581" t="s">
        <v>379</v>
      </c>
      <c r="D2581" t="s">
        <v>911</v>
      </c>
      <c r="E2581" s="15">
        <v>13671000</v>
      </c>
      <c r="F2581" s="15">
        <v>222221000</v>
      </c>
      <c r="G2581" s="15">
        <v>0</v>
      </c>
      <c r="H2581" s="15">
        <v>0</v>
      </c>
      <c r="I2581" s="15">
        <v>235892000</v>
      </c>
    </row>
    <row r="2582" spans="1:9" x14ac:dyDescent="0.25">
      <c r="A2582">
        <v>2022</v>
      </c>
      <c r="B2582" t="s">
        <v>61</v>
      </c>
      <c r="C2582" t="s">
        <v>379</v>
      </c>
      <c r="D2582" t="s">
        <v>912</v>
      </c>
      <c r="E2582" s="15">
        <v>1083000</v>
      </c>
      <c r="F2582" s="15">
        <v>14822000</v>
      </c>
      <c r="G2582" s="15">
        <v>0</v>
      </c>
      <c r="H2582" s="15">
        <v>0</v>
      </c>
      <c r="I2582" s="15">
        <v>15905000</v>
      </c>
    </row>
    <row r="2583" spans="1:9" x14ac:dyDescent="0.25">
      <c r="A2583">
        <v>2022</v>
      </c>
      <c r="B2583" t="s">
        <v>61</v>
      </c>
      <c r="C2583" t="s">
        <v>380</v>
      </c>
      <c r="D2583" t="s">
        <v>403</v>
      </c>
      <c r="E2583" s="15">
        <v>41813000</v>
      </c>
      <c r="F2583" s="15">
        <v>43103000</v>
      </c>
      <c r="G2583" s="15">
        <v>0</v>
      </c>
      <c r="H2583" s="15">
        <v>8170000</v>
      </c>
      <c r="I2583" s="15">
        <v>93086000</v>
      </c>
    </row>
    <row r="2584" spans="1:9" x14ac:dyDescent="0.25">
      <c r="A2584">
        <v>2022</v>
      </c>
      <c r="B2584" t="s">
        <v>61</v>
      </c>
      <c r="C2584" t="s">
        <v>380</v>
      </c>
      <c r="D2584" t="s">
        <v>913</v>
      </c>
      <c r="E2584" s="15">
        <v>41959000</v>
      </c>
      <c r="F2584" s="15">
        <v>7016000</v>
      </c>
      <c r="G2584" s="15">
        <v>0</v>
      </c>
      <c r="H2584" s="15">
        <v>0</v>
      </c>
      <c r="I2584" s="15">
        <v>48975000</v>
      </c>
    </row>
    <row r="2585" spans="1:9" x14ac:dyDescent="0.25">
      <c r="A2585">
        <v>2022</v>
      </c>
      <c r="B2585" t="s">
        <v>61</v>
      </c>
      <c r="C2585" t="s">
        <v>381</v>
      </c>
      <c r="D2585" t="s">
        <v>403</v>
      </c>
      <c r="E2585" s="15">
        <v>54742000</v>
      </c>
      <c r="F2585" s="15">
        <v>79884000</v>
      </c>
      <c r="G2585" s="15">
        <v>0</v>
      </c>
      <c r="H2585" s="15">
        <v>11481000</v>
      </c>
      <c r="I2585" s="15">
        <v>146107000</v>
      </c>
    </row>
    <row r="2586" spans="1:9" x14ac:dyDescent="0.25">
      <c r="A2586">
        <v>2022</v>
      </c>
      <c r="B2586" t="s">
        <v>61</v>
      </c>
      <c r="C2586" t="s">
        <v>381</v>
      </c>
      <c r="D2586" t="s">
        <v>914</v>
      </c>
      <c r="E2586" s="15">
        <v>39363000</v>
      </c>
      <c r="F2586" s="15">
        <v>9826000</v>
      </c>
      <c r="G2586" s="15">
        <v>0</v>
      </c>
      <c r="H2586" s="15">
        <v>0</v>
      </c>
      <c r="I2586" s="15">
        <v>49189000</v>
      </c>
    </row>
    <row r="2587" spans="1:9" x14ac:dyDescent="0.25">
      <c r="A2587">
        <v>2022</v>
      </c>
      <c r="B2587" t="s">
        <v>61</v>
      </c>
      <c r="C2587" t="s">
        <v>945</v>
      </c>
      <c r="D2587" t="s">
        <v>403</v>
      </c>
      <c r="E2587" s="15" t="s">
        <v>423</v>
      </c>
      <c r="F2587" s="15" t="s">
        <v>423</v>
      </c>
      <c r="G2587" s="15" t="s">
        <v>423</v>
      </c>
      <c r="H2587" s="15" t="s">
        <v>423</v>
      </c>
      <c r="I2587" s="15" t="s">
        <v>423</v>
      </c>
    </row>
    <row r="2588" spans="1:9" x14ac:dyDescent="0.25">
      <c r="A2588">
        <v>2022</v>
      </c>
      <c r="B2588" t="s">
        <v>61</v>
      </c>
      <c r="C2588" t="s">
        <v>945</v>
      </c>
      <c r="D2588" t="s">
        <v>404</v>
      </c>
      <c r="E2588" s="15" t="s">
        <v>423</v>
      </c>
      <c r="F2588" s="15" t="s">
        <v>423</v>
      </c>
      <c r="G2588" s="15" t="s">
        <v>423</v>
      </c>
      <c r="H2588" s="15" t="s">
        <v>423</v>
      </c>
      <c r="I2588" s="15" t="s">
        <v>423</v>
      </c>
    </row>
    <row r="2589" spans="1:9" x14ac:dyDescent="0.25">
      <c r="A2589">
        <v>2022</v>
      </c>
      <c r="B2589" t="s">
        <v>61</v>
      </c>
      <c r="C2589" t="s">
        <v>945</v>
      </c>
      <c r="D2589" t="s">
        <v>946</v>
      </c>
      <c r="E2589" s="15" t="s">
        <v>423</v>
      </c>
      <c r="F2589" s="15" t="s">
        <v>423</v>
      </c>
      <c r="G2589" s="15" t="s">
        <v>423</v>
      </c>
      <c r="H2589" s="15" t="s">
        <v>423</v>
      </c>
      <c r="I2589" s="15" t="s">
        <v>423</v>
      </c>
    </row>
    <row r="2590" spans="1:9" x14ac:dyDescent="0.25">
      <c r="A2590">
        <v>2022</v>
      </c>
      <c r="B2590" t="s">
        <v>61</v>
      </c>
      <c r="C2590" t="s">
        <v>945</v>
      </c>
      <c r="D2590" t="s">
        <v>947</v>
      </c>
      <c r="E2590" s="15" t="s">
        <v>423</v>
      </c>
      <c r="F2590" s="15" t="s">
        <v>423</v>
      </c>
      <c r="G2590" s="15" t="s">
        <v>423</v>
      </c>
      <c r="H2590" s="15" t="s">
        <v>423</v>
      </c>
      <c r="I2590" s="15" t="s">
        <v>423</v>
      </c>
    </row>
    <row r="2591" spans="1:9" x14ac:dyDescent="0.25">
      <c r="A2591">
        <v>2022</v>
      </c>
      <c r="B2591" t="s">
        <v>61</v>
      </c>
      <c r="C2591" t="s">
        <v>948</v>
      </c>
      <c r="D2591" t="s">
        <v>403</v>
      </c>
      <c r="E2591" s="15" t="s">
        <v>423</v>
      </c>
      <c r="F2591" s="15" t="s">
        <v>423</v>
      </c>
      <c r="G2591" s="15" t="s">
        <v>423</v>
      </c>
      <c r="H2591" s="15" t="s">
        <v>423</v>
      </c>
      <c r="I2591" s="15" t="s">
        <v>423</v>
      </c>
    </row>
    <row r="2592" spans="1:9" x14ac:dyDescent="0.25">
      <c r="A2592">
        <v>2022</v>
      </c>
      <c r="B2592" t="s">
        <v>61</v>
      </c>
      <c r="C2592" t="s">
        <v>948</v>
      </c>
      <c r="D2592" t="s">
        <v>949</v>
      </c>
      <c r="E2592" s="15" t="s">
        <v>423</v>
      </c>
      <c r="F2592" s="15" t="s">
        <v>423</v>
      </c>
      <c r="G2592" s="15" t="s">
        <v>423</v>
      </c>
      <c r="H2592" s="15" t="s">
        <v>423</v>
      </c>
      <c r="I2592" s="15" t="s">
        <v>423</v>
      </c>
    </row>
    <row r="2593" spans="1:9" x14ac:dyDescent="0.25">
      <c r="A2593">
        <v>2022</v>
      </c>
      <c r="B2593" t="s">
        <v>61</v>
      </c>
      <c r="C2593" t="s">
        <v>948</v>
      </c>
      <c r="D2593" t="s">
        <v>950</v>
      </c>
      <c r="E2593" s="15" t="s">
        <v>423</v>
      </c>
      <c r="F2593" s="15" t="s">
        <v>423</v>
      </c>
      <c r="G2593" s="15" t="s">
        <v>423</v>
      </c>
      <c r="H2593" s="15" t="s">
        <v>423</v>
      </c>
      <c r="I2593" s="15" t="s">
        <v>423</v>
      </c>
    </row>
    <row r="2594" spans="1:9" x14ac:dyDescent="0.25">
      <c r="A2594">
        <v>2022</v>
      </c>
      <c r="B2594" t="s">
        <v>61</v>
      </c>
      <c r="C2594" t="s">
        <v>382</v>
      </c>
      <c r="D2594" t="s">
        <v>403</v>
      </c>
      <c r="E2594" s="15">
        <v>40783000</v>
      </c>
      <c r="F2594" s="15">
        <v>30385000</v>
      </c>
      <c r="G2594" s="15">
        <v>0</v>
      </c>
      <c r="H2594" s="15">
        <v>10050000</v>
      </c>
      <c r="I2594" s="15">
        <v>81218000</v>
      </c>
    </row>
    <row r="2595" spans="1:9" x14ac:dyDescent="0.25">
      <c r="A2595">
        <v>2022</v>
      </c>
      <c r="B2595" t="s">
        <v>61</v>
      </c>
      <c r="C2595" t="s">
        <v>382</v>
      </c>
      <c r="D2595" t="s">
        <v>404</v>
      </c>
      <c r="E2595" s="15">
        <v>10334000</v>
      </c>
      <c r="F2595" s="15">
        <v>7594000</v>
      </c>
      <c r="G2595" s="15">
        <v>0</v>
      </c>
      <c r="H2595" s="15">
        <v>0</v>
      </c>
      <c r="I2595" s="15">
        <v>17928000</v>
      </c>
    </row>
    <row r="2596" spans="1:9" x14ac:dyDescent="0.25">
      <c r="A2596">
        <v>2022</v>
      </c>
      <c r="B2596" t="s">
        <v>61</v>
      </c>
      <c r="C2596" t="s">
        <v>382</v>
      </c>
      <c r="D2596" t="s">
        <v>915</v>
      </c>
      <c r="E2596" s="15">
        <v>9372000</v>
      </c>
      <c r="F2596" s="15">
        <v>18732000</v>
      </c>
      <c r="G2596" s="15">
        <v>0</v>
      </c>
      <c r="H2596" s="15">
        <v>0</v>
      </c>
      <c r="I2596" s="15">
        <v>28104000</v>
      </c>
    </row>
    <row r="2597" spans="1:9" x14ac:dyDescent="0.25">
      <c r="A2597">
        <v>2022</v>
      </c>
      <c r="B2597" t="s">
        <v>61</v>
      </c>
      <c r="C2597" t="s">
        <v>382</v>
      </c>
      <c r="D2597" t="s">
        <v>916</v>
      </c>
      <c r="E2597" s="15">
        <v>11935000</v>
      </c>
      <c r="F2597" s="15">
        <v>6747000</v>
      </c>
      <c r="G2597" s="15">
        <v>0</v>
      </c>
      <c r="H2597" s="15">
        <v>0</v>
      </c>
      <c r="I2597" s="15">
        <v>18682000</v>
      </c>
    </row>
    <row r="2598" spans="1:9" x14ac:dyDescent="0.25">
      <c r="A2598">
        <v>2022</v>
      </c>
      <c r="B2598" t="s">
        <v>61</v>
      </c>
      <c r="C2598" t="s">
        <v>382</v>
      </c>
      <c r="D2598" t="s">
        <v>917</v>
      </c>
      <c r="E2598" s="15">
        <v>7180000</v>
      </c>
      <c r="F2598" s="15">
        <v>44158000</v>
      </c>
      <c r="G2598" s="15">
        <v>0</v>
      </c>
      <c r="H2598" s="15">
        <v>0</v>
      </c>
      <c r="I2598" s="15">
        <v>51338000</v>
      </c>
    </row>
    <row r="2599" spans="1:9" x14ac:dyDescent="0.25">
      <c r="A2599">
        <v>2022</v>
      </c>
      <c r="B2599" t="s">
        <v>61</v>
      </c>
      <c r="C2599" t="s">
        <v>383</v>
      </c>
      <c r="D2599" t="s">
        <v>403</v>
      </c>
      <c r="E2599" s="15">
        <v>15054000</v>
      </c>
      <c r="F2599" s="15">
        <v>0</v>
      </c>
      <c r="G2599" s="15">
        <v>0</v>
      </c>
      <c r="H2599" s="15">
        <v>0</v>
      </c>
      <c r="I2599" s="15">
        <v>15054000</v>
      </c>
    </row>
    <row r="2600" spans="1:9" x14ac:dyDescent="0.25">
      <c r="A2600">
        <v>2022</v>
      </c>
      <c r="B2600" t="s">
        <v>61</v>
      </c>
      <c r="C2600" t="s">
        <v>383</v>
      </c>
      <c r="D2600" t="s">
        <v>918</v>
      </c>
      <c r="E2600" s="15">
        <v>25039000</v>
      </c>
      <c r="F2600" s="15">
        <v>0</v>
      </c>
      <c r="G2600" s="15">
        <v>0</v>
      </c>
      <c r="H2600" s="15">
        <v>0</v>
      </c>
      <c r="I2600" s="15">
        <v>25039000</v>
      </c>
    </row>
    <row r="2601" spans="1:9" x14ac:dyDescent="0.25">
      <c r="A2601">
        <v>2022</v>
      </c>
      <c r="B2601" t="s">
        <v>61</v>
      </c>
      <c r="C2601" t="s">
        <v>334</v>
      </c>
      <c r="D2601" t="s">
        <v>403</v>
      </c>
      <c r="E2601" s="15" t="s">
        <v>423</v>
      </c>
      <c r="F2601" s="15" t="s">
        <v>423</v>
      </c>
      <c r="G2601" s="15" t="s">
        <v>423</v>
      </c>
      <c r="H2601" s="15" t="s">
        <v>423</v>
      </c>
      <c r="I2601" s="15" t="s">
        <v>423</v>
      </c>
    </row>
    <row r="2602" spans="1:9" x14ac:dyDescent="0.25">
      <c r="A2602">
        <v>2022</v>
      </c>
      <c r="B2602" t="s">
        <v>61</v>
      </c>
      <c r="C2602" t="s">
        <v>334</v>
      </c>
      <c r="D2602" t="s">
        <v>625</v>
      </c>
      <c r="E2602" s="15" t="s">
        <v>423</v>
      </c>
      <c r="F2602" s="15" t="s">
        <v>423</v>
      </c>
      <c r="G2602" s="15" t="s">
        <v>423</v>
      </c>
      <c r="H2602" s="15" t="s">
        <v>423</v>
      </c>
      <c r="I2602" s="15" t="s">
        <v>423</v>
      </c>
    </row>
    <row r="2603" spans="1:9" x14ac:dyDescent="0.25">
      <c r="A2603">
        <v>2022</v>
      </c>
      <c r="B2603" t="s">
        <v>61</v>
      </c>
      <c r="C2603" t="s">
        <v>919</v>
      </c>
      <c r="D2603" t="s">
        <v>403</v>
      </c>
      <c r="E2603" s="15">
        <v>6130000</v>
      </c>
      <c r="F2603" s="15">
        <v>0</v>
      </c>
      <c r="G2603" s="15">
        <v>0</v>
      </c>
      <c r="H2603" s="15">
        <v>0</v>
      </c>
      <c r="I2603" s="15">
        <v>6130000</v>
      </c>
    </row>
    <row r="2604" spans="1:9" x14ac:dyDescent="0.25">
      <c r="A2604">
        <v>2022</v>
      </c>
      <c r="B2604" t="s">
        <v>61</v>
      </c>
      <c r="C2604" t="s">
        <v>919</v>
      </c>
      <c r="D2604" t="s">
        <v>404</v>
      </c>
      <c r="E2604" s="15">
        <v>3571000</v>
      </c>
      <c r="F2604" s="15">
        <v>0</v>
      </c>
      <c r="G2604" s="15">
        <v>0</v>
      </c>
      <c r="H2604" s="15">
        <v>0</v>
      </c>
      <c r="I2604" s="15">
        <v>3571000</v>
      </c>
    </row>
    <row r="2605" spans="1:9" x14ac:dyDescent="0.25">
      <c r="A2605">
        <v>2022</v>
      </c>
      <c r="B2605" t="s">
        <v>61</v>
      </c>
      <c r="C2605" t="s">
        <v>919</v>
      </c>
      <c r="D2605" t="s">
        <v>920</v>
      </c>
      <c r="E2605" s="15">
        <v>12639000</v>
      </c>
      <c r="F2605" s="15">
        <v>0</v>
      </c>
      <c r="G2605" s="15">
        <v>0</v>
      </c>
      <c r="H2605" s="15">
        <v>0</v>
      </c>
      <c r="I2605" s="15">
        <v>12639000</v>
      </c>
    </row>
    <row r="2606" spans="1:9" x14ac:dyDescent="0.25">
      <c r="A2606">
        <v>2022</v>
      </c>
      <c r="B2606" t="s">
        <v>61</v>
      </c>
      <c r="C2606" t="s">
        <v>919</v>
      </c>
      <c r="D2606" t="s">
        <v>921</v>
      </c>
      <c r="E2606" s="15">
        <v>4593000</v>
      </c>
      <c r="F2606" s="15">
        <v>99350000</v>
      </c>
      <c r="G2606" s="15">
        <v>0</v>
      </c>
      <c r="H2606" s="15">
        <v>30000000</v>
      </c>
      <c r="I2606" s="15">
        <v>133943000</v>
      </c>
    </row>
    <row r="2607" spans="1:9" x14ac:dyDescent="0.25">
      <c r="A2607">
        <v>2022</v>
      </c>
      <c r="B2607" t="s">
        <v>61</v>
      </c>
      <c r="C2607" t="s">
        <v>922</v>
      </c>
      <c r="D2607" t="s">
        <v>403</v>
      </c>
      <c r="E2607" s="15">
        <v>18377000</v>
      </c>
      <c r="F2607" s="15">
        <v>10086000</v>
      </c>
      <c r="G2607" s="15">
        <v>0</v>
      </c>
      <c r="H2607" s="15">
        <v>0</v>
      </c>
      <c r="I2607" s="15">
        <v>28463000</v>
      </c>
    </row>
    <row r="2608" spans="1:9" x14ac:dyDescent="0.25">
      <c r="A2608">
        <v>2022</v>
      </c>
      <c r="B2608" t="s">
        <v>61</v>
      </c>
      <c r="C2608" t="s">
        <v>922</v>
      </c>
      <c r="D2608" t="s">
        <v>404</v>
      </c>
      <c r="E2608" s="15">
        <v>1747000</v>
      </c>
      <c r="F2608" s="15">
        <v>18046000</v>
      </c>
      <c r="G2608" s="15">
        <v>0</v>
      </c>
      <c r="H2608" s="15">
        <v>5440000</v>
      </c>
      <c r="I2608" s="15">
        <v>25233000</v>
      </c>
    </row>
    <row r="2609" spans="1:9" x14ac:dyDescent="0.25">
      <c r="A2609">
        <v>2022</v>
      </c>
      <c r="B2609" t="s">
        <v>61</v>
      </c>
      <c r="C2609" t="s">
        <v>922</v>
      </c>
      <c r="D2609" t="s">
        <v>923</v>
      </c>
      <c r="E2609" s="15">
        <v>59457000</v>
      </c>
      <c r="F2609" s="15">
        <v>61033000</v>
      </c>
      <c r="G2609" s="15">
        <v>0</v>
      </c>
      <c r="H2609" s="15">
        <v>57718000</v>
      </c>
      <c r="I2609" s="15">
        <v>178208000</v>
      </c>
    </row>
    <row r="2610" spans="1:9" x14ac:dyDescent="0.25">
      <c r="A2610">
        <v>2022</v>
      </c>
      <c r="B2610" t="s">
        <v>61</v>
      </c>
      <c r="C2610" t="s">
        <v>922</v>
      </c>
      <c r="D2610" t="s">
        <v>924</v>
      </c>
      <c r="E2610" s="15">
        <v>11864000</v>
      </c>
      <c r="F2610" s="15">
        <v>48748000</v>
      </c>
      <c r="G2610" s="15">
        <v>0</v>
      </c>
      <c r="H2610" s="15">
        <v>0</v>
      </c>
      <c r="I2610" s="15">
        <v>60612000</v>
      </c>
    </row>
    <row r="2611" spans="1:9" x14ac:dyDescent="0.25">
      <c r="A2611">
        <v>2022</v>
      </c>
      <c r="B2611" t="s">
        <v>61</v>
      </c>
      <c r="C2611" t="s">
        <v>925</v>
      </c>
      <c r="D2611" t="s">
        <v>403</v>
      </c>
      <c r="E2611" s="15">
        <v>17095000</v>
      </c>
      <c r="F2611" s="15">
        <v>53947000</v>
      </c>
      <c r="G2611" s="15">
        <v>0</v>
      </c>
      <c r="H2611" s="15">
        <v>49478000</v>
      </c>
      <c r="I2611" s="15">
        <v>120520000</v>
      </c>
    </row>
    <row r="2612" spans="1:9" x14ac:dyDescent="0.25">
      <c r="A2612">
        <v>2022</v>
      </c>
      <c r="B2612" t="s">
        <v>61</v>
      </c>
      <c r="C2612" t="s">
        <v>925</v>
      </c>
      <c r="D2612" t="s">
        <v>926</v>
      </c>
      <c r="E2612" s="15">
        <v>44254000</v>
      </c>
      <c r="F2612" s="15">
        <v>24701000</v>
      </c>
      <c r="G2612" s="15">
        <v>0</v>
      </c>
      <c r="H2612" s="15">
        <v>0</v>
      </c>
      <c r="I2612" s="15">
        <v>68955000</v>
      </c>
    </row>
    <row r="2613" spans="1:9" x14ac:dyDescent="0.25">
      <c r="A2613">
        <v>2022</v>
      </c>
      <c r="B2613" t="s">
        <v>61</v>
      </c>
      <c r="C2613" t="s">
        <v>925</v>
      </c>
      <c r="D2613" t="s">
        <v>927</v>
      </c>
      <c r="E2613" s="15">
        <v>6618000</v>
      </c>
      <c r="F2613" s="15">
        <v>12182000</v>
      </c>
      <c r="G2613" s="15">
        <v>0</v>
      </c>
      <c r="H2613" s="15">
        <v>0</v>
      </c>
      <c r="I2613" s="15">
        <v>18800000</v>
      </c>
    </row>
    <row r="2614" spans="1:9" x14ac:dyDescent="0.25">
      <c r="A2614">
        <v>2022</v>
      </c>
      <c r="B2614" t="s">
        <v>61</v>
      </c>
      <c r="C2614" t="s">
        <v>928</v>
      </c>
      <c r="D2614" t="s">
        <v>403</v>
      </c>
      <c r="E2614" s="15">
        <v>12065000</v>
      </c>
      <c r="F2614" s="15">
        <v>43564000</v>
      </c>
      <c r="G2614" s="15">
        <v>0</v>
      </c>
      <c r="H2614" s="15">
        <v>54805000</v>
      </c>
      <c r="I2614" s="15">
        <v>110434000</v>
      </c>
    </row>
    <row r="2615" spans="1:9" x14ac:dyDescent="0.25">
      <c r="A2615">
        <v>2022</v>
      </c>
      <c r="B2615" t="s">
        <v>61</v>
      </c>
      <c r="C2615" t="s">
        <v>928</v>
      </c>
      <c r="D2615" t="s">
        <v>404</v>
      </c>
      <c r="E2615" s="15" t="s">
        <v>423</v>
      </c>
      <c r="F2615" s="15" t="s">
        <v>423</v>
      </c>
      <c r="G2615" s="15" t="s">
        <v>423</v>
      </c>
      <c r="H2615" s="15" t="s">
        <v>423</v>
      </c>
      <c r="I2615" s="15" t="s">
        <v>423</v>
      </c>
    </row>
    <row r="2616" spans="1:9" x14ac:dyDescent="0.25">
      <c r="A2616">
        <v>2022</v>
      </c>
      <c r="B2616" t="s">
        <v>61</v>
      </c>
      <c r="C2616" t="s">
        <v>928</v>
      </c>
      <c r="D2616" t="s">
        <v>929</v>
      </c>
      <c r="E2616" s="15">
        <v>29325000</v>
      </c>
      <c r="F2616" s="15">
        <v>23872000</v>
      </c>
      <c r="G2616" s="15">
        <v>0</v>
      </c>
      <c r="H2616" s="15">
        <v>3680000</v>
      </c>
      <c r="I2616" s="15">
        <v>56877000</v>
      </c>
    </row>
    <row r="2617" spans="1:9" x14ac:dyDescent="0.25">
      <c r="A2617">
        <v>2022</v>
      </c>
      <c r="B2617" t="s">
        <v>61</v>
      </c>
      <c r="C2617" t="s">
        <v>928</v>
      </c>
      <c r="D2617" t="s">
        <v>930</v>
      </c>
      <c r="E2617" s="15">
        <v>21549000</v>
      </c>
      <c r="F2617" s="15">
        <v>29281000</v>
      </c>
      <c r="G2617" s="15">
        <v>0</v>
      </c>
      <c r="H2617" s="15">
        <v>2998000</v>
      </c>
      <c r="I2617" s="15">
        <v>53828000</v>
      </c>
    </row>
    <row r="2618" spans="1:9" x14ac:dyDescent="0.25">
      <c r="A2618">
        <v>2022</v>
      </c>
      <c r="B2618" t="s">
        <v>61</v>
      </c>
      <c r="C2618" t="s">
        <v>385</v>
      </c>
      <c r="D2618" t="s">
        <v>403</v>
      </c>
      <c r="E2618" s="15">
        <v>24581000</v>
      </c>
      <c r="F2618" s="15">
        <v>75655000</v>
      </c>
      <c r="G2618" s="15">
        <v>0</v>
      </c>
      <c r="H2618" s="15">
        <v>31400000</v>
      </c>
      <c r="I2618" s="15">
        <v>131636000</v>
      </c>
    </row>
    <row r="2619" spans="1:9" x14ac:dyDescent="0.25">
      <c r="A2619">
        <v>2022</v>
      </c>
      <c r="B2619" t="s">
        <v>61</v>
      </c>
      <c r="C2619" t="s">
        <v>385</v>
      </c>
      <c r="D2619" t="s">
        <v>931</v>
      </c>
      <c r="E2619" s="15">
        <v>0</v>
      </c>
      <c r="F2619" s="15">
        <v>39727000</v>
      </c>
      <c r="G2619" s="15">
        <v>0</v>
      </c>
      <c r="H2619" s="15">
        <v>0</v>
      </c>
      <c r="I2619" s="15">
        <v>39727000</v>
      </c>
    </row>
    <row r="2620" spans="1:9" x14ac:dyDescent="0.25">
      <c r="A2620">
        <v>2022</v>
      </c>
      <c r="B2620" t="s">
        <v>61</v>
      </c>
      <c r="C2620" t="s">
        <v>335</v>
      </c>
      <c r="D2620" t="s">
        <v>403</v>
      </c>
      <c r="E2620" s="15" t="s">
        <v>423</v>
      </c>
      <c r="F2620" s="15" t="s">
        <v>423</v>
      </c>
      <c r="G2620" s="15" t="s">
        <v>423</v>
      </c>
      <c r="H2620" s="15" t="s">
        <v>423</v>
      </c>
      <c r="I2620" s="15" t="s">
        <v>423</v>
      </c>
    </row>
    <row r="2621" spans="1:9" x14ac:dyDescent="0.25">
      <c r="A2621">
        <v>2022</v>
      </c>
      <c r="B2621" t="s">
        <v>61</v>
      </c>
      <c r="C2621" t="s">
        <v>335</v>
      </c>
      <c r="D2621" t="s">
        <v>404</v>
      </c>
      <c r="E2621" s="15" t="s">
        <v>423</v>
      </c>
      <c r="F2621" s="15" t="s">
        <v>423</v>
      </c>
      <c r="G2621" s="15" t="s">
        <v>423</v>
      </c>
      <c r="H2621" s="15" t="s">
        <v>423</v>
      </c>
      <c r="I2621" s="15" t="s">
        <v>423</v>
      </c>
    </row>
    <row r="2622" spans="1:9" x14ac:dyDescent="0.25">
      <c r="A2622">
        <v>2022</v>
      </c>
      <c r="B2622" t="s">
        <v>61</v>
      </c>
      <c r="C2622" t="s">
        <v>335</v>
      </c>
      <c r="D2622" t="s">
        <v>626</v>
      </c>
      <c r="E2622" s="15" t="s">
        <v>423</v>
      </c>
      <c r="F2622" s="15" t="s">
        <v>423</v>
      </c>
      <c r="G2622" s="15" t="s">
        <v>423</v>
      </c>
      <c r="H2622" s="15" t="s">
        <v>423</v>
      </c>
      <c r="I2622" s="15" t="s">
        <v>423</v>
      </c>
    </row>
    <row r="2623" spans="1:9" x14ac:dyDescent="0.25">
      <c r="A2623">
        <v>2022</v>
      </c>
      <c r="B2623" t="s">
        <v>61</v>
      </c>
      <c r="C2623" t="s">
        <v>335</v>
      </c>
      <c r="D2623" t="s">
        <v>627</v>
      </c>
      <c r="E2623" s="15" t="s">
        <v>423</v>
      </c>
      <c r="F2623" s="15" t="s">
        <v>423</v>
      </c>
      <c r="G2623" s="15" t="s">
        <v>423</v>
      </c>
      <c r="H2623" s="15" t="s">
        <v>423</v>
      </c>
      <c r="I2623" s="15" t="s">
        <v>423</v>
      </c>
    </row>
    <row r="2624" spans="1:9" x14ac:dyDescent="0.25">
      <c r="A2624">
        <v>2022</v>
      </c>
      <c r="B2624" t="s">
        <v>61</v>
      </c>
      <c r="C2624" t="s">
        <v>335</v>
      </c>
      <c r="D2624" t="s">
        <v>628</v>
      </c>
      <c r="E2624" s="15" t="s">
        <v>423</v>
      </c>
      <c r="F2624" s="15" t="s">
        <v>423</v>
      </c>
      <c r="G2624" s="15" t="s">
        <v>423</v>
      </c>
      <c r="H2624" s="15" t="s">
        <v>423</v>
      </c>
      <c r="I2624" s="15" t="s">
        <v>423</v>
      </c>
    </row>
    <row r="2625" spans="1:9" x14ac:dyDescent="0.25">
      <c r="A2625">
        <v>2022</v>
      </c>
      <c r="B2625" t="s">
        <v>61</v>
      </c>
      <c r="C2625" t="s">
        <v>272</v>
      </c>
      <c r="D2625" t="s">
        <v>403</v>
      </c>
      <c r="E2625" s="15" t="s">
        <v>423</v>
      </c>
      <c r="F2625" s="15" t="s">
        <v>423</v>
      </c>
      <c r="G2625" s="15" t="s">
        <v>423</v>
      </c>
      <c r="H2625" s="15" t="s">
        <v>423</v>
      </c>
      <c r="I2625" s="15" t="s">
        <v>423</v>
      </c>
    </row>
    <row r="2626" spans="1:9" x14ac:dyDescent="0.25">
      <c r="A2626">
        <v>2022</v>
      </c>
      <c r="B2626" t="s">
        <v>61</v>
      </c>
      <c r="C2626" t="s">
        <v>272</v>
      </c>
      <c r="D2626" t="s">
        <v>404</v>
      </c>
      <c r="E2626" s="15" t="s">
        <v>423</v>
      </c>
      <c r="F2626" s="15" t="s">
        <v>423</v>
      </c>
      <c r="G2626" s="15" t="s">
        <v>423</v>
      </c>
      <c r="H2626" s="15" t="s">
        <v>423</v>
      </c>
      <c r="I2626" s="15" t="s">
        <v>423</v>
      </c>
    </row>
    <row r="2627" spans="1:9" x14ac:dyDescent="0.25">
      <c r="A2627">
        <v>2022</v>
      </c>
      <c r="B2627" t="s">
        <v>61</v>
      </c>
      <c r="C2627" t="s">
        <v>272</v>
      </c>
      <c r="D2627" t="s">
        <v>430</v>
      </c>
      <c r="E2627" s="15" t="s">
        <v>423</v>
      </c>
      <c r="F2627" s="15" t="s">
        <v>423</v>
      </c>
      <c r="G2627" s="15" t="s">
        <v>423</v>
      </c>
      <c r="H2627" s="15" t="s">
        <v>423</v>
      </c>
      <c r="I2627" s="15" t="s">
        <v>423</v>
      </c>
    </row>
    <row r="2628" spans="1:9" x14ac:dyDescent="0.25">
      <c r="A2628">
        <v>2022</v>
      </c>
      <c r="B2628" t="s">
        <v>61</v>
      </c>
      <c r="C2628" t="s">
        <v>272</v>
      </c>
      <c r="D2628" t="s">
        <v>431</v>
      </c>
      <c r="E2628" s="15" t="s">
        <v>423</v>
      </c>
      <c r="F2628" s="15" t="s">
        <v>423</v>
      </c>
      <c r="G2628" s="15" t="s">
        <v>423</v>
      </c>
      <c r="H2628" s="15" t="s">
        <v>423</v>
      </c>
      <c r="I2628" s="15" t="s">
        <v>423</v>
      </c>
    </row>
    <row r="2629" spans="1:9" x14ac:dyDescent="0.25">
      <c r="A2629">
        <v>2022</v>
      </c>
      <c r="B2629" t="s">
        <v>61</v>
      </c>
      <c r="C2629" t="s">
        <v>272</v>
      </c>
      <c r="D2629" t="s">
        <v>432</v>
      </c>
      <c r="E2629" s="15" t="s">
        <v>423</v>
      </c>
      <c r="F2629" s="15" t="s">
        <v>423</v>
      </c>
      <c r="G2629" s="15" t="s">
        <v>423</v>
      </c>
      <c r="H2629" s="15" t="s">
        <v>423</v>
      </c>
      <c r="I2629" s="15" t="s">
        <v>423</v>
      </c>
    </row>
    <row r="2630" spans="1:9" x14ac:dyDescent="0.25">
      <c r="A2630">
        <v>2022</v>
      </c>
      <c r="B2630" t="s">
        <v>61</v>
      </c>
      <c r="C2630" t="s">
        <v>386</v>
      </c>
      <c r="D2630" t="s">
        <v>403</v>
      </c>
      <c r="E2630" s="15">
        <v>141772000</v>
      </c>
      <c r="F2630" s="15">
        <v>23982000</v>
      </c>
      <c r="G2630" s="15">
        <v>0</v>
      </c>
      <c r="H2630" s="15">
        <v>0</v>
      </c>
      <c r="I2630" s="15">
        <v>165754000</v>
      </c>
    </row>
    <row r="2631" spans="1:9" x14ac:dyDescent="0.25">
      <c r="A2631">
        <v>2022</v>
      </c>
      <c r="B2631" t="s">
        <v>61</v>
      </c>
      <c r="C2631" t="s">
        <v>386</v>
      </c>
      <c r="D2631" t="s">
        <v>932</v>
      </c>
      <c r="E2631" s="15">
        <v>543514000</v>
      </c>
      <c r="F2631" s="15">
        <v>736887000</v>
      </c>
      <c r="G2631" s="15">
        <v>0</v>
      </c>
      <c r="H2631" s="15">
        <v>9294000</v>
      </c>
      <c r="I2631" s="15">
        <v>1289695000</v>
      </c>
    </row>
    <row r="2632" spans="1:9" x14ac:dyDescent="0.25">
      <c r="A2632">
        <v>2022</v>
      </c>
      <c r="B2632" t="s">
        <v>61</v>
      </c>
      <c r="C2632" t="s">
        <v>387</v>
      </c>
      <c r="D2632" t="s">
        <v>403</v>
      </c>
      <c r="E2632" s="15">
        <v>76400000</v>
      </c>
      <c r="F2632" s="15">
        <v>128184000</v>
      </c>
      <c r="G2632" s="15">
        <v>0</v>
      </c>
      <c r="H2632" s="15">
        <v>0</v>
      </c>
      <c r="I2632" s="15">
        <v>204584000</v>
      </c>
    </row>
    <row r="2633" spans="1:9" x14ac:dyDescent="0.25">
      <c r="A2633">
        <v>2022</v>
      </c>
      <c r="B2633" t="s">
        <v>61</v>
      </c>
      <c r="C2633" t="s">
        <v>387</v>
      </c>
      <c r="D2633" t="s">
        <v>404</v>
      </c>
      <c r="E2633" s="15">
        <v>15657000</v>
      </c>
      <c r="F2633" s="15">
        <v>29380000</v>
      </c>
      <c r="G2633" s="15">
        <v>0</v>
      </c>
      <c r="H2633" s="15">
        <v>0</v>
      </c>
      <c r="I2633" s="15">
        <v>45037000</v>
      </c>
    </row>
    <row r="2634" spans="1:9" x14ac:dyDescent="0.25">
      <c r="A2634">
        <v>2022</v>
      </c>
      <c r="B2634" t="s">
        <v>61</v>
      </c>
      <c r="C2634" t="s">
        <v>387</v>
      </c>
      <c r="D2634" t="s">
        <v>933</v>
      </c>
      <c r="E2634" s="15">
        <v>35311000</v>
      </c>
      <c r="F2634" s="15">
        <v>115602000</v>
      </c>
      <c r="G2634" s="15">
        <v>0</v>
      </c>
      <c r="H2634" s="15">
        <v>0</v>
      </c>
      <c r="I2634" s="15">
        <v>150913000</v>
      </c>
    </row>
    <row r="2635" spans="1:9" x14ac:dyDescent="0.25">
      <c r="A2635">
        <v>2022</v>
      </c>
      <c r="B2635" t="s">
        <v>61</v>
      </c>
      <c r="C2635" t="s">
        <v>387</v>
      </c>
      <c r="D2635" t="s">
        <v>934</v>
      </c>
      <c r="E2635" s="15">
        <v>11128000</v>
      </c>
      <c r="F2635" s="15">
        <v>6997000</v>
      </c>
      <c r="G2635" s="15">
        <v>0</v>
      </c>
      <c r="H2635" s="15">
        <v>0</v>
      </c>
      <c r="I2635" s="15">
        <v>18125000</v>
      </c>
    </row>
    <row r="2636" spans="1:9" x14ac:dyDescent="0.25">
      <c r="A2636">
        <v>2022</v>
      </c>
      <c r="B2636" t="s">
        <v>61</v>
      </c>
      <c r="C2636" t="s">
        <v>274</v>
      </c>
      <c r="D2636" t="s">
        <v>403</v>
      </c>
      <c r="E2636" s="15" t="s">
        <v>423</v>
      </c>
      <c r="F2636" s="15" t="s">
        <v>423</v>
      </c>
      <c r="G2636" s="15" t="s">
        <v>423</v>
      </c>
      <c r="H2636" s="15" t="s">
        <v>423</v>
      </c>
      <c r="I2636" s="15" t="s">
        <v>423</v>
      </c>
    </row>
    <row r="2637" spans="1:9" x14ac:dyDescent="0.25">
      <c r="A2637">
        <v>2022</v>
      </c>
      <c r="B2637" t="s">
        <v>61</v>
      </c>
      <c r="C2637" t="s">
        <v>274</v>
      </c>
      <c r="D2637" t="s">
        <v>435</v>
      </c>
      <c r="E2637" s="15" t="s">
        <v>423</v>
      </c>
      <c r="F2637" s="15" t="s">
        <v>423</v>
      </c>
      <c r="G2637" s="15" t="s">
        <v>423</v>
      </c>
      <c r="H2637" s="15" t="s">
        <v>423</v>
      </c>
      <c r="I2637" s="15" t="s">
        <v>423</v>
      </c>
    </row>
    <row r="2638" spans="1:9" x14ac:dyDescent="0.25">
      <c r="A2638">
        <v>2022</v>
      </c>
      <c r="B2638" t="s">
        <v>61</v>
      </c>
      <c r="C2638" t="s">
        <v>388</v>
      </c>
      <c r="D2638" t="s">
        <v>403</v>
      </c>
      <c r="E2638" s="15">
        <v>50208000</v>
      </c>
      <c r="F2638" s="15">
        <v>162793000</v>
      </c>
      <c r="G2638" s="15">
        <v>0</v>
      </c>
      <c r="H2638" s="15">
        <v>4619000</v>
      </c>
      <c r="I2638" s="15">
        <v>217620000</v>
      </c>
    </row>
    <row r="2639" spans="1:9" x14ac:dyDescent="0.25">
      <c r="A2639">
        <v>2022</v>
      </c>
      <c r="B2639" t="s">
        <v>61</v>
      </c>
      <c r="C2639" t="s">
        <v>388</v>
      </c>
      <c r="D2639" t="s">
        <v>935</v>
      </c>
      <c r="E2639" s="15">
        <v>142693000</v>
      </c>
      <c r="F2639" s="15">
        <v>1630717000</v>
      </c>
      <c r="G2639" s="15">
        <v>0</v>
      </c>
      <c r="H2639" s="15">
        <v>0</v>
      </c>
      <c r="I2639" s="15">
        <v>1773410000</v>
      </c>
    </row>
    <row r="2640" spans="1:9" x14ac:dyDescent="0.25">
      <c r="A2640">
        <v>2022</v>
      </c>
      <c r="B2640" t="s">
        <v>61</v>
      </c>
      <c r="C2640" t="s">
        <v>389</v>
      </c>
      <c r="D2640" t="s">
        <v>403</v>
      </c>
      <c r="E2640" s="15">
        <v>16670000</v>
      </c>
      <c r="F2640" s="15">
        <v>11333000</v>
      </c>
      <c r="G2640" s="15">
        <v>0</v>
      </c>
      <c r="H2640" s="15">
        <v>2900000</v>
      </c>
      <c r="I2640" s="15">
        <v>30903000</v>
      </c>
    </row>
    <row r="2641" spans="1:9" x14ac:dyDescent="0.25">
      <c r="A2641">
        <v>2022</v>
      </c>
      <c r="B2641" t="s">
        <v>61</v>
      </c>
      <c r="C2641" t="s">
        <v>389</v>
      </c>
      <c r="D2641" t="s">
        <v>936</v>
      </c>
      <c r="E2641" s="15">
        <v>30989000</v>
      </c>
      <c r="F2641" s="15">
        <v>10881000</v>
      </c>
      <c r="G2641" s="15">
        <v>0</v>
      </c>
      <c r="H2641" s="15">
        <v>0</v>
      </c>
      <c r="I2641" s="15">
        <v>41870000</v>
      </c>
    </row>
    <row r="2642" spans="1:9" x14ac:dyDescent="0.25">
      <c r="A2642">
        <v>2022</v>
      </c>
      <c r="B2642" t="s">
        <v>61</v>
      </c>
      <c r="C2642" t="s">
        <v>951</v>
      </c>
      <c r="D2642" t="s">
        <v>403</v>
      </c>
      <c r="E2642" s="15" t="s">
        <v>423</v>
      </c>
      <c r="F2642" s="15" t="s">
        <v>423</v>
      </c>
      <c r="G2642" s="15" t="s">
        <v>423</v>
      </c>
      <c r="H2642" s="15" t="s">
        <v>423</v>
      </c>
      <c r="I2642" s="15" t="s">
        <v>423</v>
      </c>
    </row>
    <row r="2643" spans="1:9" x14ac:dyDescent="0.25">
      <c r="A2643">
        <v>2022</v>
      </c>
      <c r="B2643" t="s">
        <v>61</v>
      </c>
      <c r="C2643" t="s">
        <v>951</v>
      </c>
      <c r="D2643" t="s">
        <v>952</v>
      </c>
      <c r="E2643" s="15" t="s">
        <v>423</v>
      </c>
      <c r="F2643" s="15" t="s">
        <v>423</v>
      </c>
      <c r="G2643" s="15" t="s">
        <v>423</v>
      </c>
      <c r="H2643" s="15" t="s">
        <v>423</v>
      </c>
      <c r="I2643" s="15" t="s">
        <v>423</v>
      </c>
    </row>
    <row r="2644" spans="1:9" x14ac:dyDescent="0.25">
      <c r="A2644">
        <v>2022</v>
      </c>
      <c r="B2644" t="s">
        <v>61</v>
      </c>
      <c r="C2644" t="s">
        <v>275</v>
      </c>
      <c r="D2644" t="s">
        <v>403</v>
      </c>
      <c r="E2644" s="15" t="s">
        <v>423</v>
      </c>
      <c r="F2644" s="15" t="s">
        <v>423</v>
      </c>
      <c r="G2644" s="15" t="s">
        <v>423</v>
      </c>
      <c r="H2644" s="15" t="s">
        <v>423</v>
      </c>
      <c r="I2644" s="15" t="s">
        <v>423</v>
      </c>
    </row>
    <row r="2645" spans="1:9" x14ac:dyDescent="0.25">
      <c r="A2645">
        <v>2022</v>
      </c>
      <c r="B2645" t="s">
        <v>61</v>
      </c>
      <c r="C2645" t="s">
        <v>275</v>
      </c>
      <c r="D2645" t="s">
        <v>436</v>
      </c>
      <c r="E2645" s="15" t="s">
        <v>423</v>
      </c>
      <c r="F2645" s="15" t="s">
        <v>423</v>
      </c>
      <c r="G2645" s="15" t="s">
        <v>423</v>
      </c>
      <c r="H2645" s="15" t="s">
        <v>423</v>
      </c>
      <c r="I2645" s="15" t="s">
        <v>423</v>
      </c>
    </row>
    <row r="2646" spans="1:9" x14ac:dyDescent="0.25">
      <c r="A2646">
        <v>2022</v>
      </c>
      <c r="B2646" t="s">
        <v>61</v>
      </c>
      <c r="C2646" t="s">
        <v>390</v>
      </c>
      <c r="D2646" t="s">
        <v>403</v>
      </c>
      <c r="E2646" s="15">
        <v>115795000</v>
      </c>
      <c r="F2646" s="15">
        <v>141446000</v>
      </c>
      <c r="G2646" s="15">
        <v>0</v>
      </c>
      <c r="H2646" s="15">
        <v>22100000</v>
      </c>
      <c r="I2646" s="15">
        <v>279341000</v>
      </c>
    </row>
    <row r="2647" spans="1:9" x14ac:dyDescent="0.25">
      <c r="A2647">
        <v>2022</v>
      </c>
      <c r="B2647" t="s">
        <v>61</v>
      </c>
      <c r="C2647" t="s">
        <v>390</v>
      </c>
      <c r="D2647" t="s">
        <v>937</v>
      </c>
      <c r="E2647" s="15">
        <v>127427000</v>
      </c>
      <c r="F2647" s="15">
        <v>431135000</v>
      </c>
      <c r="G2647" s="15">
        <v>0</v>
      </c>
      <c r="H2647" s="15">
        <v>31280000</v>
      </c>
      <c r="I2647" s="15">
        <v>589842000</v>
      </c>
    </row>
    <row r="2648" spans="1:9" x14ac:dyDescent="0.25">
      <c r="A2648">
        <v>2022</v>
      </c>
      <c r="B2648" t="s">
        <v>61</v>
      </c>
      <c r="C2648" t="s">
        <v>391</v>
      </c>
      <c r="D2648" t="s">
        <v>403</v>
      </c>
      <c r="E2648" s="15">
        <v>111840000</v>
      </c>
      <c r="F2648" s="15">
        <v>109551000</v>
      </c>
      <c r="G2648" s="15">
        <v>0</v>
      </c>
      <c r="H2648" s="15">
        <v>0</v>
      </c>
      <c r="I2648" s="15">
        <v>221391000</v>
      </c>
    </row>
    <row r="2649" spans="1:9" x14ac:dyDescent="0.25">
      <c r="A2649">
        <v>2022</v>
      </c>
      <c r="B2649" t="s">
        <v>61</v>
      </c>
      <c r="C2649" t="s">
        <v>391</v>
      </c>
      <c r="D2649" t="s">
        <v>938</v>
      </c>
      <c r="E2649" s="15">
        <v>1589152000</v>
      </c>
      <c r="F2649" s="15">
        <v>1082937000</v>
      </c>
      <c r="G2649" s="15">
        <v>0</v>
      </c>
      <c r="H2649" s="15">
        <v>81815000</v>
      </c>
      <c r="I2649" s="15">
        <v>2753904000</v>
      </c>
    </row>
    <row r="2650" spans="1:9" x14ac:dyDescent="0.25">
      <c r="A2650">
        <v>2022</v>
      </c>
      <c r="B2650" t="s">
        <v>61</v>
      </c>
      <c r="C2650" t="s">
        <v>392</v>
      </c>
      <c r="D2650" t="s">
        <v>403</v>
      </c>
      <c r="E2650" s="15">
        <v>20764000</v>
      </c>
      <c r="F2650" s="15">
        <v>11958000</v>
      </c>
      <c r="G2650" s="15">
        <v>0</v>
      </c>
      <c r="H2650" s="15">
        <v>5000000</v>
      </c>
      <c r="I2650" s="15">
        <v>37722000</v>
      </c>
    </row>
    <row r="2651" spans="1:9" x14ac:dyDescent="0.25">
      <c r="A2651">
        <v>2022</v>
      </c>
      <c r="B2651" t="s">
        <v>61</v>
      </c>
      <c r="C2651" t="s">
        <v>392</v>
      </c>
      <c r="D2651" t="s">
        <v>939</v>
      </c>
      <c r="E2651" s="15">
        <v>0</v>
      </c>
      <c r="F2651" s="15">
        <v>139946000</v>
      </c>
      <c r="G2651" s="15">
        <v>0</v>
      </c>
      <c r="H2651" s="15">
        <v>0</v>
      </c>
      <c r="I2651" s="15">
        <v>139946000</v>
      </c>
    </row>
    <row r="2652" spans="1:9" x14ac:dyDescent="0.25">
      <c r="A2652">
        <v>2022</v>
      </c>
      <c r="B2652" t="s">
        <v>61</v>
      </c>
      <c r="C2652" t="s">
        <v>392</v>
      </c>
      <c r="D2652" t="s">
        <v>940</v>
      </c>
      <c r="E2652" s="15">
        <v>24440000</v>
      </c>
      <c r="F2652" s="15">
        <v>33776000</v>
      </c>
      <c r="G2652" s="15">
        <v>0</v>
      </c>
      <c r="H2652" s="15">
        <v>3500000</v>
      </c>
      <c r="I2652" s="15">
        <v>61716000</v>
      </c>
    </row>
    <row r="2653" spans="1:9" x14ac:dyDescent="0.25">
      <c r="A2653">
        <v>2022</v>
      </c>
      <c r="B2653" t="s">
        <v>61</v>
      </c>
      <c r="C2653" t="s">
        <v>393</v>
      </c>
      <c r="D2653" t="s">
        <v>403</v>
      </c>
      <c r="E2653" s="15">
        <v>15757000</v>
      </c>
      <c r="F2653" s="15">
        <v>44975000</v>
      </c>
      <c r="G2653" s="15">
        <v>0</v>
      </c>
      <c r="H2653" s="15">
        <v>0</v>
      </c>
      <c r="I2653" s="15">
        <v>60732000</v>
      </c>
    </row>
    <row r="2654" spans="1:9" x14ac:dyDescent="0.25">
      <c r="A2654">
        <v>2022</v>
      </c>
      <c r="B2654" t="s">
        <v>61</v>
      </c>
      <c r="C2654" t="s">
        <v>393</v>
      </c>
      <c r="D2654" t="s">
        <v>941</v>
      </c>
      <c r="E2654" s="15">
        <v>3493000</v>
      </c>
      <c r="F2654" s="15">
        <v>110246000</v>
      </c>
      <c r="G2654" s="15">
        <v>0</v>
      </c>
      <c r="H2654" s="15">
        <v>4933000</v>
      </c>
      <c r="I2654" s="15">
        <v>118672000</v>
      </c>
    </row>
    <row r="2655" spans="1:9" x14ac:dyDescent="0.25">
      <c r="A2655">
        <v>2022</v>
      </c>
      <c r="B2655" t="s">
        <v>61</v>
      </c>
      <c r="C2655" t="s">
        <v>394</v>
      </c>
      <c r="D2655" t="s">
        <v>403</v>
      </c>
      <c r="E2655" s="15">
        <v>40427000</v>
      </c>
      <c r="F2655" s="15">
        <v>40000000</v>
      </c>
      <c r="G2655" s="15">
        <v>0</v>
      </c>
      <c r="H2655" s="15">
        <v>0</v>
      </c>
      <c r="I2655" s="15">
        <v>80427000</v>
      </c>
    </row>
    <row r="2656" spans="1:9" x14ac:dyDescent="0.25">
      <c r="A2656">
        <v>2022</v>
      </c>
      <c r="B2656" t="s">
        <v>61</v>
      </c>
      <c r="C2656" t="s">
        <v>394</v>
      </c>
      <c r="D2656" t="s">
        <v>942</v>
      </c>
      <c r="E2656" s="15">
        <v>31401000</v>
      </c>
      <c r="F2656" s="15">
        <v>613410000</v>
      </c>
      <c r="G2656" s="15">
        <v>0</v>
      </c>
      <c r="H2656" s="15">
        <v>0</v>
      </c>
      <c r="I2656" s="15">
        <v>644811000</v>
      </c>
    </row>
    <row r="2657" spans="1:9" x14ac:dyDescent="0.25">
      <c r="A2657">
        <v>2022</v>
      </c>
      <c r="B2657" t="s">
        <v>61</v>
      </c>
      <c r="C2657" t="s">
        <v>337</v>
      </c>
      <c r="D2657" t="s">
        <v>403</v>
      </c>
      <c r="E2657" s="15" t="s">
        <v>423</v>
      </c>
      <c r="F2657" s="15" t="s">
        <v>423</v>
      </c>
      <c r="G2657" s="15" t="s">
        <v>423</v>
      </c>
      <c r="H2657" s="15" t="s">
        <v>423</v>
      </c>
      <c r="I2657" s="15" t="s">
        <v>423</v>
      </c>
    </row>
    <row r="2658" spans="1:9" x14ac:dyDescent="0.25">
      <c r="A2658">
        <v>2022</v>
      </c>
      <c r="B2658" t="s">
        <v>61</v>
      </c>
      <c r="C2658" t="s">
        <v>337</v>
      </c>
      <c r="D2658" t="s">
        <v>630</v>
      </c>
      <c r="E2658" s="15" t="s">
        <v>423</v>
      </c>
      <c r="F2658" s="15" t="s">
        <v>423</v>
      </c>
      <c r="G2658" s="15" t="s">
        <v>423</v>
      </c>
      <c r="H2658" s="15" t="s">
        <v>423</v>
      </c>
      <c r="I2658" s="15" t="s">
        <v>423</v>
      </c>
    </row>
    <row r="2659" spans="1:9" x14ac:dyDescent="0.25">
      <c r="A2659">
        <v>2022</v>
      </c>
      <c r="B2659" t="s">
        <v>61</v>
      </c>
      <c r="C2659" t="s">
        <v>395</v>
      </c>
      <c r="D2659" t="s">
        <v>403</v>
      </c>
      <c r="E2659" s="15">
        <v>22787000</v>
      </c>
      <c r="F2659" s="15">
        <v>15717000</v>
      </c>
      <c r="G2659" s="15">
        <v>0</v>
      </c>
      <c r="H2659" s="15">
        <v>0</v>
      </c>
      <c r="I2659" s="15">
        <v>38504000</v>
      </c>
    </row>
    <row r="2660" spans="1:9" x14ac:dyDescent="0.25">
      <c r="A2660">
        <v>2022</v>
      </c>
      <c r="B2660" t="s">
        <v>61</v>
      </c>
      <c r="C2660" t="s">
        <v>395</v>
      </c>
      <c r="D2660" t="s">
        <v>943</v>
      </c>
      <c r="E2660" s="15">
        <v>41763000</v>
      </c>
      <c r="F2660" s="15">
        <v>35510000</v>
      </c>
      <c r="G2660" s="15">
        <v>0</v>
      </c>
      <c r="H2660" s="15">
        <v>4055000</v>
      </c>
      <c r="I2660" s="15">
        <v>81328000</v>
      </c>
    </row>
    <row r="2661" spans="1:9" x14ac:dyDescent="0.25">
      <c r="A2661">
        <v>2022</v>
      </c>
      <c r="B2661" t="s">
        <v>61</v>
      </c>
      <c r="C2661" t="s">
        <v>396</v>
      </c>
      <c r="D2661" t="s">
        <v>403</v>
      </c>
      <c r="E2661" s="15">
        <v>107892000</v>
      </c>
      <c r="F2661" s="15">
        <v>271535000</v>
      </c>
      <c r="G2661" s="15">
        <v>0</v>
      </c>
      <c r="H2661" s="15">
        <v>93712000</v>
      </c>
      <c r="I2661" s="15">
        <v>473139000</v>
      </c>
    </row>
    <row r="2662" spans="1:9" x14ac:dyDescent="0.25">
      <c r="A2662">
        <v>2022</v>
      </c>
      <c r="B2662" t="s">
        <v>61</v>
      </c>
      <c r="C2662" t="s">
        <v>396</v>
      </c>
      <c r="D2662" t="s">
        <v>404</v>
      </c>
      <c r="E2662" s="15">
        <v>13252000</v>
      </c>
      <c r="F2662" s="15">
        <v>15699000</v>
      </c>
      <c r="G2662" s="15">
        <v>0</v>
      </c>
      <c r="H2662" s="15">
        <v>0</v>
      </c>
      <c r="I2662" s="15">
        <v>28951000</v>
      </c>
    </row>
    <row r="2663" spans="1:9" x14ac:dyDescent="0.25">
      <c r="A2663">
        <v>2022</v>
      </c>
      <c r="B2663" t="s">
        <v>61</v>
      </c>
      <c r="C2663" t="s">
        <v>396</v>
      </c>
      <c r="D2663" t="s">
        <v>944</v>
      </c>
      <c r="E2663" s="15">
        <v>145496000</v>
      </c>
      <c r="F2663" s="15">
        <v>84252000</v>
      </c>
      <c r="G2663" s="15">
        <v>0</v>
      </c>
      <c r="H2663" s="15">
        <v>0</v>
      </c>
      <c r="I2663" s="15">
        <v>229748000</v>
      </c>
    </row>
    <row r="2664" spans="1:9" x14ac:dyDescent="0.25">
      <c r="A2664">
        <v>2022</v>
      </c>
      <c r="B2664" t="s">
        <v>61</v>
      </c>
      <c r="C2664" t="s">
        <v>347</v>
      </c>
      <c r="D2664" t="s">
        <v>403</v>
      </c>
      <c r="E2664" s="15" t="s">
        <v>423</v>
      </c>
      <c r="F2664" s="15" t="s">
        <v>423</v>
      </c>
      <c r="G2664" s="15" t="s">
        <v>423</v>
      </c>
      <c r="H2664" s="15" t="s">
        <v>423</v>
      </c>
      <c r="I2664" s="15" t="s">
        <v>423</v>
      </c>
    </row>
    <row r="2665" spans="1:9" x14ac:dyDescent="0.25">
      <c r="A2665">
        <v>2022</v>
      </c>
      <c r="B2665" t="s">
        <v>61</v>
      </c>
      <c r="C2665" t="s">
        <v>347</v>
      </c>
      <c r="D2665" t="s">
        <v>404</v>
      </c>
      <c r="E2665" s="15" t="s">
        <v>423</v>
      </c>
      <c r="F2665" s="15" t="s">
        <v>423</v>
      </c>
      <c r="G2665" s="15" t="s">
        <v>423</v>
      </c>
      <c r="H2665" s="15" t="s">
        <v>423</v>
      </c>
      <c r="I2665" s="15" t="s">
        <v>423</v>
      </c>
    </row>
    <row r="2666" spans="1:9" x14ac:dyDescent="0.25">
      <c r="A2666">
        <v>2022</v>
      </c>
      <c r="B2666" t="s">
        <v>61</v>
      </c>
      <c r="C2666" t="s">
        <v>347</v>
      </c>
      <c r="D2666" t="s">
        <v>812</v>
      </c>
      <c r="E2666" s="15" t="s">
        <v>423</v>
      </c>
      <c r="F2666" s="15" t="s">
        <v>423</v>
      </c>
      <c r="G2666" s="15" t="s">
        <v>423</v>
      </c>
      <c r="H2666" s="15" t="s">
        <v>423</v>
      </c>
      <c r="I2666" s="15" t="s">
        <v>423</v>
      </c>
    </row>
    <row r="2667" spans="1:9" x14ac:dyDescent="0.25">
      <c r="A2667">
        <v>2022</v>
      </c>
      <c r="B2667" t="s">
        <v>61</v>
      </c>
      <c r="C2667" t="s">
        <v>347</v>
      </c>
      <c r="D2667" t="s">
        <v>813</v>
      </c>
      <c r="E2667" s="15" t="s">
        <v>423</v>
      </c>
      <c r="F2667" s="15" t="s">
        <v>423</v>
      </c>
      <c r="G2667" s="15" t="s">
        <v>423</v>
      </c>
      <c r="H2667" s="15" t="s">
        <v>423</v>
      </c>
      <c r="I2667" s="15" t="s">
        <v>423</v>
      </c>
    </row>
    <row r="2668" spans="1:9" x14ac:dyDescent="0.25">
      <c r="A2668">
        <v>2022</v>
      </c>
      <c r="B2668" t="s">
        <v>61</v>
      </c>
      <c r="C2668" t="s">
        <v>347</v>
      </c>
      <c r="D2668" t="s">
        <v>814</v>
      </c>
      <c r="E2668" s="15" t="s">
        <v>423</v>
      </c>
      <c r="F2668" s="15" t="s">
        <v>423</v>
      </c>
      <c r="G2668" s="15" t="s">
        <v>423</v>
      </c>
      <c r="H2668" s="15" t="s">
        <v>423</v>
      </c>
      <c r="I2668" s="15" t="s">
        <v>423</v>
      </c>
    </row>
    <row r="2669" spans="1:9" x14ac:dyDescent="0.25">
      <c r="A2669">
        <v>2021</v>
      </c>
      <c r="B2669" t="s">
        <v>61</v>
      </c>
      <c r="C2669" t="s">
        <v>371</v>
      </c>
      <c r="D2669" t="s">
        <v>901</v>
      </c>
      <c r="E2669" s="15">
        <v>0</v>
      </c>
      <c r="F2669" s="15">
        <v>85316000</v>
      </c>
      <c r="G2669" s="15">
        <v>0</v>
      </c>
      <c r="H2669" s="15">
        <v>99834000</v>
      </c>
      <c r="I2669" s="15">
        <v>185150000</v>
      </c>
    </row>
    <row r="2670" spans="1:9" x14ac:dyDescent="0.25">
      <c r="A2670">
        <v>2021</v>
      </c>
      <c r="B2670" t="s">
        <v>61</v>
      </c>
      <c r="C2670" t="s">
        <v>372</v>
      </c>
      <c r="D2670" t="s">
        <v>403</v>
      </c>
      <c r="E2670" s="15">
        <v>31737000</v>
      </c>
      <c r="F2670" s="15">
        <v>61386000</v>
      </c>
      <c r="G2670" s="15">
        <v>0</v>
      </c>
      <c r="H2670" s="15">
        <v>0</v>
      </c>
      <c r="I2670" s="15">
        <v>93123000</v>
      </c>
    </row>
    <row r="2671" spans="1:9" x14ac:dyDescent="0.25">
      <c r="A2671">
        <v>2021</v>
      </c>
      <c r="B2671" t="s">
        <v>61</v>
      </c>
      <c r="C2671" t="s">
        <v>372</v>
      </c>
      <c r="D2671" t="s">
        <v>902</v>
      </c>
      <c r="E2671" s="15">
        <v>20115000</v>
      </c>
      <c r="F2671" s="15">
        <v>27951000</v>
      </c>
      <c r="G2671" s="15">
        <v>0</v>
      </c>
      <c r="H2671" s="15">
        <v>0</v>
      </c>
      <c r="I2671" s="15">
        <v>48066000</v>
      </c>
    </row>
    <row r="2672" spans="1:9" x14ac:dyDescent="0.25">
      <c r="A2672">
        <v>2021</v>
      </c>
      <c r="B2672" t="s">
        <v>61</v>
      </c>
      <c r="C2672" t="s">
        <v>373</v>
      </c>
      <c r="D2672" t="s">
        <v>403</v>
      </c>
      <c r="E2672" s="15">
        <v>42267000</v>
      </c>
      <c r="F2672" s="15">
        <v>38196000</v>
      </c>
      <c r="G2672" s="15">
        <v>0</v>
      </c>
      <c r="H2672" s="15">
        <v>5000000</v>
      </c>
      <c r="I2672" s="15">
        <v>85463000</v>
      </c>
    </row>
    <row r="2673" spans="1:9" x14ac:dyDescent="0.25">
      <c r="A2673">
        <v>2021</v>
      </c>
      <c r="B2673" t="s">
        <v>61</v>
      </c>
      <c r="C2673" t="s">
        <v>373</v>
      </c>
      <c r="D2673" t="s">
        <v>903</v>
      </c>
      <c r="E2673" s="15">
        <v>8807000</v>
      </c>
      <c r="F2673" s="15">
        <v>44053000</v>
      </c>
      <c r="G2673" s="15">
        <v>0</v>
      </c>
      <c r="H2673" s="15">
        <v>0</v>
      </c>
      <c r="I2673" s="15">
        <v>52860000</v>
      </c>
    </row>
    <row r="2674" spans="1:9" x14ac:dyDescent="0.25">
      <c r="A2674">
        <v>2021</v>
      </c>
      <c r="B2674" t="s">
        <v>61</v>
      </c>
      <c r="C2674" t="s">
        <v>373</v>
      </c>
      <c r="D2674" t="s">
        <v>904</v>
      </c>
      <c r="E2674" s="15">
        <v>2402000</v>
      </c>
      <c r="F2674" s="15">
        <v>4768000</v>
      </c>
      <c r="G2674" s="15">
        <v>0</v>
      </c>
      <c r="H2674" s="15">
        <v>0</v>
      </c>
      <c r="I2674" s="15">
        <v>7170000</v>
      </c>
    </row>
    <row r="2675" spans="1:9" x14ac:dyDescent="0.25">
      <c r="A2675">
        <v>2021</v>
      </c>
      <c r="B2675" t="s">
        <v>61</v>
      </c>
      <c r="C2675" t="s">
        <v>374</v>
      </c>
      <c r="D2675" t="s">
        <v>403</v>
      </c>
      <c r="E2675" s="15">
        <v>22399000</v>
      </c>
      <c r="F2675" s="15">
        <v>30328000</v>
      </c>
      <c r="G2675" s="15">
        <v>0</v>
      </c>
      <c r="H2675" s="15">
        <v>3505000</v>
      </c>
      <c r="I2675" s="15">
        <v>56232000</v>
      </c>
    </row>
    <row r="2676" spans="1:9" x14ac:dyDescent="0.25">
      <c r="A2676">
        <v>2021</v>
      </c>
      <c r="B2676" t="s">
        <v>61</v>
      </c>
      <c r="C2676" t="s">
        <v>374</v>
      </c>
      <c r="D2676" t="s">
        <v>905</v>
      </c>
      <c r="E2676" s="15">
        <v>30837000</v>
      </c>
      <c r="F2676" s="15">
        <v>58870000</v>
      </c>
      <c r="G2676" s="15">
        <v>0</v>
      </c>
      <c r="H2676" s="15">
        <v>6700000</v>
      </c>
      <c r="I2676" s="15">
        <v>96407000</v>
      </c>
    </row>
    <row r="2677" spans="1:9" x14ac:dyDescent="0.25">
      <c r="A2677">
        <v>2021</v>
      </c>
      <c r="B2677" t="s">
        <v>61</v>
      </c>
      <c r="C2677" t="s">
        <v>375</v>
      </c>
      <c r="D2677" t="s">
        <v>403</v>
      </c>
      <c r="E2677" s="15">
        <v>66435000</v>
      </c>
      <c r="F2677" s="15">
        <v>40337000</v>
      </c>
      <c r="G2677" s="15">
        <v>0</v>
      </c>
      <c r="H2677" s="15">
        <v>0</v>
      </c>
      <c r="I2677" s="15">
        <v>106772000</v>
      </c>
    </row>
    <row r="2678" spans="1:9" x14ac:dyDescent="0.25">
      <c r="A2678">
        <v>2021</v>
      </c>
      <c r="B2678" t="s">
        <v>61</v>
      </c>
      <c r="C2678" t="s">
        <v>375</v>
      </c>
      <c r="D2678" t="s">
        <v>404</v>
      </c>
      <c r="E2678" s="15">
        <v>7616000</v>
      </c>
      <c r="F2678" s="15">
        <v>1598000</v>
      </c>
      <c r="G2678" s="15">
        <v>0</v>
      </c>
      <c r="H2678" s="15">
        <v>0</v>
      </c>
      <c r="I2678" s="15">
        <v>9214000</v>
      </c>
    </row>
    <row r="2679" spans="1:9" x14ac:dyDescent="0.25">
      <c r="A2679">
        <v>2021</v>
      </c>
      <c r="B2679" t="s">
        <v>61</v>
      </c>
      <c r="C2679" t="s">
        <v>375</v>
      </c>
      <c r="D2679" t="s">
        <v>906</v>
      </c>
      <c r="E2679" s="15">
        <v>309373000</v>
      </c>
      <c r="F2679" s="15">
        <v>118480000</v>
      </c>
      <c r="G2679" s="15">
        <v>0</v>
      </c>
      <c r="H2679" s="15">
        <v>0</v>
      </c>
      <c r="I2679" s="15">
        <v>427853000</v>
      </c>
    </row>
    <row r="2680" spans="1:9" x14ac:dyDescent="0.25">
      <c r="A2680">
        <v>2021</v>
      </c>
      <c r="B2680" t="s">
        <v>61</v>
      </c>
      <c r="C2680" t="s">
        <v>375</v>
      </c>
      <c r="D2680" t="s">
        <v>907</v>
      </c>
      <c r="E2680" s="15">
        <v>46392000</v>
      </c>
      <c r="F2680" s="15">
        <v>49504331000</v>
      </c>
      <c r="G2680" s="15">
        <v>0</v>
      </c>
      <c r="H2680" s="15">
        <v>411120000</v>
      </c>
      <c r="I2680" s="15">
        <v>49961843000</v>
      </c>
    </row>
    <row r="2681" spans="1:9" x14ac:dyDescent="0.25">
      <c r="A2681">
        <v>2021</v>
      </c>
      <c r="B2681" t="s">
        <v>61</v>
      </c>
      <c r="C2681" t="s">
        <v>376</v>
      </c>
      <c r="D2681" t="s">
        <v>403</v>
      </c>
      <c r="E2681" s="15">
        <v>8408000</v>
      </c>
      <c r="F2681" s="15">
        <v>5734000</v>
      </c>
      <c r="G2681" s="15">
        <v>0</v>
      </c>
      <c r="H2681" s="15">
        <v>0</v>
      </c>
      <c r="I2681" s="15">
        <v>14142000</v>
      </c>
    </row>
    <row r="2682" spans="1:9" x14ac:dyDescent="0.25">
      <c r="A2682">
        <v>2021</v>
      </c>
      <c r="B2682" t="s">
        <v>61</v>
      </c>
      <c r="C2682" t="s">
        <v>376</v>
      </c>
      <c r="D2682" t="s">
        <v>908</v>
      </c>
      <c r="E2682" s="15">
        <v>37161000</v>
      </c>
      <c r="F2682" s="15">
        <v>29046000</v>
      </c>
      <c r="G2682" s="15">
        <v>0</v>
      </c>
      <c r="H2682" s="15">
        <v>8060000</v>
      </c>
      <c r="I2682" s="15">
        <v>74267000</v>
      </c>
    </row>
    <row r="2683" spans="1:9" x14ac:dyDescent="0.25">
      <c r="A2683">
        <v>2021</v>
      </c>
      <c r="B2683" t="s">
        <v>61</v>
      </c>
      <c r="C2683" t="s">
        <v>344</v>
      </c>
      <c r="D2683" t="s">
        <v>403</v>
      </c>
      <c r="E2683" s="15" t="s">
        <v>423</v>
      </c>
      <c r="F2683" s="15" t="s">
        <v>423</v>
      </c>
      <c r="G2683" s="15" t="s">
        <v>423</v>
      </c>
      <c r="H2683" s="15" t="s">
        <v>423</v>
      </c>
      <c r="I2683" s="15" t="s">
        <v>423</v>
      </c>
    </row>
    <row r="2684" spans="1:9" x14ac:dyDescent="0.25">
      <c r="A2684">
        <v>2021</v>
      </c>
      <c r="B2684" t="s">
        <v>61</v>
      </c>
      <c r="C2684" t="s">
        <v>344</v>
      </c>
      <c r="D2684" t="s">
        <v>404</v>
      </c>
      <c r="E2684" s="15" t="s">
        <v>423</v>
      </c>
      <c r="F2684" s="15" t="s">
        <v>423</v>
      </c>
      <c r="G2684" s="15" t="s">
        <v>423</v>
      </c>
      <c r="H2684" s="15" t="s">
        <v>423</v>
      </c>
      <c r="I2684" s="15" t="s">
        <v>423</v>
      </c>
    </row>
    <row r="2685" spans="1:9" x14ac:dyDescent="0.25">
      <c r="A2685">
        <v>2021</v>
      </c>
      <c r="B2685" t="s">
        <v>61</v>
      </c>
      <c r="C2685" t="s">
        <v>344</v>
      </c>
      <c r="D2685" t="s">
        <v>808</v>
      </c>
      <c r="E2685" s="15" t="s">
        <v>423</v>
      </c>
      <c r="F2685" s="15" t="s">
        <v>423</v>
      </c>
      <c r="G2685" s="15" t="s">
        <v>423</v>
      </c>
      <c r="H2685" s="15" t="s">
        <v>423</v>
      </c>
      <c r="I2685" s="15" t="s">
        <v>423</v>
      </c>
    </row>
    <row r="2686" spans="1:9" x14ac:dyDescent="0.25">
      <c r="A2686">
        <v>2021</v>
      </c>
      <c r="B2686" t="s">
        <v>61</v>
      </c>
      <c r="C2686" t="s">
        <v>344</v>
      </c>
      <c r="D2686" t="s">
        <v>809</v>
      </c>
      <c r="E2686" s="15" t="s">
        <v>423</v>
      </c>
      <c r="F2686" s="15" t="s">
        <v>423</v>
      </c>
      <c r="G2686" s="15" t="s">
        <v>423</v>
      </c>
      <c r="H2686" s="15" t="s">
        <v>423</v>
      </c>
      <c r="I2686" s="15" t="s">
        <v>423</v>
      </c>
    </row>
    <row r="2687" spans="1:9" x14ac:dyDescent="0.25">
      <c r="A2687">
        <v>2021</v>
      </c>
      <c r="B2687" t="s">
        <v>61</v>
      </c>
      <c r="C2687" t="s">
        <v>377</v>
      </c>
      <c r="D2687" t="s">
        <v>403</v>
      </c>
      <c r="E2687" s="15">
        <v>36095000</v>
      </c>
      <c r="F2687" s="15">
        <v>32364000</v>
      </c>
      <c r="G2687" s="15">
        <v>0</v>
      </c>
      <c r="H2687" s="15">
        <v>14693000</v>
      </c>
      <c r="I2687" s="15">
        <v>83152000</v>
      </c>
    </row>
    <row r="2688" spans="1:9" x14ac:dyDescent="0.25">
      <c r="A2688">
        <v>2021</v>
      </c>
      <c r="B2688" t="s">
        <v>61</v>
      </c>
      <c r="C2688" t="s">
        <v>377</v>
      </c>
      <c r="D2688" t="s">
        <v>404</v>
      </c>
      <c r="E2688" s="15">
        <v>10471000</v>
      </c>
      <c r="F2688" s="15">
        <v>158168000</v>
      </c>
      <c r="G2688" s="15">
        <v>0</v>
      </c>
      <c r="H2688" s="15">
        <v>0</v>
      </c>
      <c r="I2688" s="15">
        <v>168639000</v>
      </c>
    </row>
    <row r="2689" spans="1:9" x14ac:dyDescent="0.25">
      <c r="A2689">
        <v>2021</v>
      </c>
      <c r="B2689" t="s">
        <v>61</v>
      </c>
      <c r="C2689" t="s">
        <v>377</v>
      </c>
      <c r="D2689" t="s">
        <v>909</v>
      </c>
      <c r="E2689" s="15">
        <v>18418000</v>
      </c>
      <c r="F2689" s="15">
        <v>66465000</v>
      </c>
      <c r="G2689" s="15">
        <v>0</v>
      </c>
      <c r="H2689" s="15">
        <v>46000000</v>
      </c>
      <c r="I2689" s="15">
        <v>130883000</v>
      </c>
    </row>
    <row r="2690" spans="1:9" x14ac:dyDescent="0.25">
      <c r="A2690">
        <v>2021</v>
      </c>
      <c r="B2690" t="s">
        <v>61</v>
      </c>
      <c r="C2690" t="s">
        <v>378</v>
      </c>
      <c r="D2690" t="s">
        <v>403</v>
      </c>
      <c r="E2690" s="15">
        <v>102385000</v>
      </c>
      <c r="F2690" s="15">
        <v>332757000</v>
      </c>
      <c r="G2690" s="15">
        <v>0</v>
      </c>
      <c r="H2690" s="15">
        <v>54106000</v>
      </c>
      <c r="I2690" s="15">
        <v>489248000</v>
      </c>
    </row>
    <row r="2691" spans="1:9" x14ac:dyDescent="0.25">
      <c r="A2691">
        <v>2021</v>
      </c>
      <c r="B2691" t="s">
        <v>61</v>
      </c>
      <c r="C2691" t="s">
        <v>378</v>
      </c>
      <c r="D2691" t="s">
        <v>910</v>
      </c>
      <c r="E2691" s="15">
        <v>132844000</v>
      </c>
      <c r="F2691" s="15">
        <v>376377000</v>
      </c>
      <c r="G2691" s="15">
        <v>0</v>
      </c>
      <c r="H2691" s="15">
        <v>8300000</v>
      </c>
      <c r="I2691" s="15">
        <v>517521000</v>
      </c>
    </row>
    <row r="2692" spans="1:9" x14ac:dyDescent="0.25">
      <c r="A2692">
        <v>2021</v>
      </c>
      <c r="B2692" t="s">
        <v>61</v>
      </c>
      <c r="C2692" t="s">
        <v>228</v>
      </c>
      <c r="D2692" t="s">
        <v>403</v>
      </c>
      <c r="E2692" s="15" t="s">
        <v>423</v>
      </c>
      <c r="F2692" s="15" t="s">
        <v>423</v>
      </c>
      <c r="G2692" s="15" t="s">
        <v>423</v>
      </c>
      <c r="H2692" s="15" t="s">
        <v>423</v>
      </c>
      <c r="I2692" s="15" t="s">
        <v>423</v>
      </c>
    </row>
    <row r="2693" spans="1:9" x14ac:dyDescent="0.25">
      <c r="A2693">
        <v>2021</v>
      </c>
      <c r="B2693" t="s">
        <v>61</v>
      </c>
      <c r="C2693" t="s">
        <v>228</v>
      </c>
      <c r="D2693" t="s">
        <v>669</v>
      </c>
      <c r="E2693" s="15" t="s">
        <v>423</v>
      </c>
      <c r="F2693" s="15" t="s">
        <v>423</v>
      </c>
      <c r="G2693" s="15" t="s">
        <v>423</v>
      </c>
      <c r="H2693" s="15" t="s">
        <v>423</v>
      </c>
      <c r="I2693" s="15" t="s">
        <v>423</v>
      </c>
    </row>
    <row r="2694" spans="1:9" x14ac:dyDescent="0.25">
      <c r="A2694">
        <v>2021</v>
      </c>
      <c r="B2694" t="s">
        <v>61</v>
      </c>
      <c r="C2694" t="s">
        <v>379</v>
      </c>
      <c r="D2694" t="s">
        <v>403</v>
      </c>
      <c r="E2694" s="15">
        <v>8951000</v>
      </c>
      <c r="F2694" s="15">
        <v>14375000</v>
      </c>
      <c r="G2694" s="15">
        <v>0</v>
      </c>
      <c r="H2694" s="15">
        <v>0</v>
      </c>
      <c r="I2694" s="15">
        <v>23326000</v>
      </c>
    </row>
    <row r="2695" spans="1:9" x14ac:dyDescent="0.25">
      <c r="A2695">
        <v>2021</v>
      </c>
      <c r="B2695" t="s">
        <v>61</v>
      </c>
      <c r="C2695" t="s">
        <v>379</v>
      </c>
      <c r="D2695" t="s">
        <v>911</v>
      </c>
      <c r="E2695" s="15">
        <v>15423000</v>
      </c>
      <c r="F2695" s="15">
        <v>123587000</v>
      </c>
      <c r="G2695" s="15">
        <v>0</v>
      </c>
      <c r="H2695" s="15">
        <v>0</v>
      </c>
      <c r="I2695" s="15">
        <v>139010000</v>
      </c>
    </row>
    <row r="2696" spans="1:9" x14ac:dyDescent="0.25">
      <c r="A2696">
        <v>2021</v>
      </c>
      <c r="B2696" t="s">
        <v>61</v>
      </c>
      <c r="C2696" t="s">
        <v>379</v>
      </c>
      <c r="D2696" t="s">
        <v>912</v>
      </c>
      <c r="E2696" s="15">
        <v>1179000</v>
      </c>
      <c r="F2696" s="15">
        <v>9822000</v>
      </c>
      <c r="G2696" s="15">
        <v>0</v>
      </c>
      <c r="H2696" s="15">
        <v>0</v>
      </c>
      <c r="I2696" s="15">
        <v>11001000</v>
      </c>
    </row>
    <row r="2697" spans="1:9" x14ac:dyDescent="0.25">
      <c r="A2697">
        <v>2021</v>
      </c>
      <c r="B2697" t="s">
        <v>61</v>
      </c>
      <c r="C2697" t="s">
        <v>380</v>
      </c>
      <c r="D2697" t="s">
        <v>403</v>
      </c>
      <c r="E2697" s="15">
        <v>34717000</v>
      </c>
      <c r="F2697" s="15">
        <v>53350000</v>
      </c>
      <c r="G2697" s="15">
        <v>0</v>
      </c>
      <c r="H2697" s="15">
        <v>18798000</v>
      </c>
      <c r="I2697" s="15">
        <v>106865000</v>
      </c>
    </row>
    <row r="2698" spans="1:9" x14ac:dyDescent="0.25">
      <c r="A2698">
        <v>2021</v>
      </c>
      <c r="B2698" t="s">
        <v>61</v>
      </c>
      <c r="C2698" t="s">
        <v>380</v>
      </c>
      <c r="D2698" t="s">
        <v>913</v>
      </c>
      <c r="E2698" s="15">
        <v>41555000</v>
      </c>
      <c r="F2698" s="15">
        <v>17935000</v>
      </c>
      <c r="G2698" s="15">
        <v>0</v>
      </c>
      <c r="H2698" s="15">
        <v>0</v>
      </c>
      <c r="I2698" s="15">
        <v>59490000</v>
      </c>
    </row>
    <row r="2699" spans="1:9" x14ac:dyDescent="0.25">
      <c r="A2699">
        <v>2021</v>
      </c>
      <c r="B2699" t="s">
        <v>61</v>
      </c>
      <c r="C2699" t="s">
        <v>381</v>
      </c>
      <c r="D2699" t="s">
        <v>403</v>
      </c>
      <c r="E2699" s="15">
        <v>53283000</v>
      </c>
      <c r="F2699" s="15">
        <v>85298000</v>
      </c>
      <c r="G2699" s="15">
        <v>0</v>
      </c>
      <c r="H2699" s="15">
        <v>2400000</v>
      </c>
      <c r="I2699" s="15">
        <v>140981000</v>
      </c>
    </row>
    <row r="2700" spans="1:9" x14ac:dyDescent="0.25">
      <c r="A2700">
        <v>2021</v>
      </c>
      <c r="B2700" t="s">
        <v>61</v>
      </c>
      <c r="C2700" t="s">
        <v>381</v>
      </c>
      <c r="D2700" t="s">
        <v>914</v>
      </c>
      <c r="E2700" s="15">
        <v>33386000</v>
      </c>
      <c r="F2700" s="15">
        <v>9693000</v>
      </c>
      <c r="G2700" s="15">
        <v>0</v>
      </c>
      <c r="H2700" s="15">
        <v>0</v>
      </c>
      <c r="I2700" s="15">
        <v>43079000</v>
      </c>
    </row>
    <row r="2701" spans="1:9" x14ac:dyDescent="0.25">
      <c r="A2701">
        <v>2021</v>
      </c>
      <c r="B2701" t="s">
        <v>61</v>
      </c>
      <c r="C2701" t="s">
        <v>945</v>
      </c>
      <c r="D2701" t="s">
        <v>403</v>
      </c>
      <c r="E2701" s="15" t="s">
        <v>423</v>
      </c>
      <c r="F2701" s="15" t="s">
        <v>423</v>
      </c>
      <c r="G2701" s="15" t="s">
        <v>423</v>
      </c>
      <c r="H2701" s="15" t="s">
        <v>423</v>
      </c>
      <c r="I2701" s="15" t="s">
        <v>423</v>
      </c>
    </row>
    <row r="2702" spans="1:9" x14ac:dyDescent="0.25">
      <c r="A2702">
        <v>2021</v>
      </c>
      <c r="B2702" t="s">
        <v>61</v>
      </c>
      <c r="C2702" t="s">
        <v>945</v>
      </c>
      <c r="D2702" t="s">
        <v>404</v>
      </c>
      <c r="E2702" s="15" t="s">
        <v>423</v>
      </c>
      <c r="F2702" s="15" t="s">
        <v>423</v>
      </c>
      <c r="G2702" s="15" t="s">
        <v>423</v>
      </c>
      <c r="H2702" s="15" t="s">
        <v>423</v>
      </c>
      <c r="I2702" s="15" t="s">
        <v>423</v>
      </c>
    </row>
    <row r="2703" spans="1:9" x14ac:dyDescent="0.25">
      <c r="A2703">
        <v>2021</v>
      </c>
      <c r="B2703" t="s">
        <v>61</v>
      </c>
      <c r="C2703" t="s">
        <v>945</v>
      </c>
      <c r="D2703" t="s">
        <v>946</v>
      </c>
      <c r="E2703" s="15" t="s">
        <v>423</v>
      </c>
      <c r="F2703" s="15" t="s">
        <v>423</v>
      </c>
      <c r="G2703" s="15" t="s">
        <v>423</v>
      </c>
      <c r="H2703" s="15" t="s">
        <v>423</v>
      </c>
      <c r="I2703" s="15" t="s">
        <v>423</v>
      </c>
    </row>
    <row r="2704" spans="1:9" x14ac:dyDescent="0.25">
      <c r="A2704">
        <v>2021</v>
      </c>
      <c r="B2704" t="s">
        <v>61</v>
      </c>
      <c r="C2704" t="s">
        <v>945</v>
      </c>
      <c r="D2704" t="s">
        <v>947</v>
      </c>
      <c r="E2704" s="15" t="s">
        <v>423</v>
      </c>
      <c r="F2704" s="15" t="s">
        <v>423</v>
      </c>
      <c r="G2704" s="15" t="s">
        <v>423</v>
      </c>
      <c r="H2704" s="15" t="s">
        <v>423</v>
      </c>
      <c r="I2704" s="15" t="s">
        <v>423</v>
      </c>
    </row>
    <row r="2705" spans="1:9" x14ac:dyDescent="0.25">
      <c r="A2705">
        <v>2021</v>
      </c>
      <c r="B2705" t="s">
        <v>61</v>
      </c>
      <c r="C2705" t="s">
        <v>948</v>
      </c>
      <c r="D2705" t="s">
        <v>403</v>
      </c>
      <c r="E2705" s="15" t="s">
        <v>423</v>
      </c>
      <c r="F2705" s="15" t="s">
        <v>423</v>
      </c>
      <c r="G2705" s="15" t="s">
        <v>423</v>
      </c>
      <c r="H2705" s="15" t="s">
        <v>423</v>
      </c>
      <c r="I2705" s="15" t="s">
        <v>423</v>
      </c>
    </row>
    <row r="2706" spans="1:9" x14ac:dyDescent="0.25">
      <c r="A2706">
        <v>2021</v>
      </c>
      <c r="B2706" t="s">
        <v>61</v>
      </c>
      <c r="C2706" t="s">
        <v>948</v>
      </c>
      <c r="D2706" t="s">
        <v>949</v>
      </c>
      <c r="E2706" s="15" t="s">
        <v>423</v>
      </c>
      <c r="F2706" s="15" t="s">
        <v>423</v>
      </c>
      <c r="G2706" s="15" t="s">
        <v>423</v>
      </c>
      <c r="H2706" s="15" t="s">
        <v>423</v>
      </c>
      <c r="I2706" s="15" t="s">
        <v>423</v>
      </c>
    </row>
    <row r="2707" spans="1:9" x14ac:dyDescent="0.25">
      <c r="A2707">
        <v>2021</v>
      </c>
      <c r="B2707" t="s">
        <v>61</v>
      </c>
      <c r="C2707" t="s">
        <v>948</v>
      </c>
      <c r="D2707" t="s">
        <v>950</v>
      </c>
      <c r="E2707" s="15" t="s">
        <v>423</v>
      </c>
      <c r="F2707" s="15" t="s">
        <v>423</v>
      </c>
      <c r="G2707" s="15" t="s">
        <v>423</v>
      </c>
      <c r="H2707" s="15" t="s">
        <v>423</v>
      </c>
      <c r="I2707" s="15" t="s">
        <v>423</v>
      </c>
    </row>
    <row r="2708" spans="1:9" x14ac:dyDescent="0.25">
      <c r="A2708">
        <v>2021</v>
      </c>
      <c r="B2708" t="s">
        <v>61</v>
      </c>
      <c r="C2708" t="s">
        <v>382</v>
      </c>
      <c r="D2708" t="s">
        <v>403</v>
      </c>
      <c r="E2708" s="15">
        <v>37747000</v>
      </c>
      <c r="F2708" s="15">
        <v>34675000</v>
      </c>
      <c r="G2708" s="15">
        <v>0</v>
      </c>
      <c r="H2708" s="15">
        <v>10050000</v>
      </c>
      <c r="I2708" s="15">
        <v>82472000</v>
      </c>
    </row>
    <row r="2709" spans="1:9" x14ac:dyDescent="0.25">
      <c r="A2709">
        <v>2021</v>
      </c>
      <c r="B2709" t="s">
        <v>61</v>
      </c>
      <c r="C2709" t="s">
        <v>382</v>
      </c>
      <c r="D2709" t="s">
        <v>404</v>
      </c>
      <c r="E2709" s="15">
        <v>10559000</v>
      </c>
      <c r="F2709" s="15">
        <v>18303000</v>
      </c>
      <c r="G2709" s="15">
        <v>0</v>
      </c>
      <c r="H2709" s="15">
        <v>3910000</v>
      </c>
      <c r="I2709" s="15">
        <v>32772000</v>
      </c>
    </row>
    <row r="2710" spans="1:9" x14ac:dyDescent="0.25">
      <c r="A2710">
        <v>2021</v>
      </c>
      <c r="B2710" t="s">
        <v>61</v>
      </c>
      <c r="C2710" t="s">
        <v>382</v>
      </c>
      <c r="D2710" t="s">
        <v>915</v>
      </c>
      <c r="E2710" s="15">
        <v>10649000</v>
      </c>
      <c r="F2710" s="15">
        <v>18732000</v>
      </c>
      <c r="G2710" s="15">
        <v>0</v>
      </c>
      <c r="H2710" s="15">
        <v>0</v>
      </c>
      <c r="I2710" s="15">
        <v>29381000</v>
      </c>
    </row>
    <row r="2711" spans="1:9" x14ac:dyDescent="0.25">
      <c r="A2711">
        <v>2021</v>
      </c>
      <c r="B2711" t="s">
        <v>61</v>
      </c>
      <c r="C2711" t="s">
        <v>382</v>
      </c>
      <c r="D2711" t="s">
        <v>916</v>
      </c>
      <c r="E2711" s="15">
        <v>9117000</v>
      </c>
      <c r="F2711" s="15">
        <v>6747000</v>
      </c>
      <c r="G2711" s="15">
        <v>0</v>
      </c>
      <c r="H2711" s="15">
        <v>0</v>
      </c>
      <c r="I2711" s="15">
        <v>15864000</v>
      </c>
    </row>
    <row r="2712" spans="1:9" x14ac:dyDescent="0.25">
      <c r="A2712">
        <v>2021</v>
      </c>
      <c r="B2712" t="s">
        <v>61</v>
      </c>
      <c r="C2712" t="s">
        <v>382</v>
      </c>
      <c r="D2712" t="s">
        <v>917</v>
      </c>
      <c r="E2712" s="15">
        <v>8968000</v>
      </c>
      <c r="F2712" s="15">
        <v>29315000</v>
      </c>
      <c r="G2712" s="15">
        <v>0</v>
      </c>
      <c r="H2712" s="15">
        <v>6600000</v>
      </c>
      <c r="I2712" s="15">
        <v>44883000</v>
      </c>
    </row>
    <row r="2713" spans="1:9" x14ac:dyDescent="0.25">
      <c r="A2713">
        <v>2021</v>
      </c>
      <c r="B2713" t="s">
        <v>61</v>
      </c>
      <c r="C2713" t="s">
        <v>383</v>
      </c>
      <c r="D2713" t="s">
        <v>403</v>
      </c>
      <c r="E2713" s="15">
        <v>14532000</v>
      </c>
      <c r="F2713" s="15">
        <v>0</v>
      </c>
      <c r="G2713" s="15">
        <v>0</v>
      </c>
      <c r="H2713" s="15">
        <v>0</v>
      </c>
      <c r="I2713" s="15">
        <v>14532000</v>
      </c>
    </row>
    <row r="2714" spans="1:9" x14ac:dyDescent="0.25">
      <c r="A2714">
        <v>2021</v>
      </c>
      <c r="B2714" t="s">
        <v>61</v>
      </c>
      <c r="C2714" t="s">
        <v>383</v>
      </c>
      <c r="D2714" t="s">
        <v>918</v>
      </c>
      <c r="E2714" s="15">
        <v>24580000</v>
      </c>
      <c r="F2714" s="15">
        <v>0</v>
      </c>
      <c r="G2714" s="15">
        <v>0</v>
      </c>
      <c r="H2714" s="15">
        <v>0</v>
      </c>
      <c r="I2714" s="15">
        <v>24580000</v>
      </c>
    </row>
    <row r="2715" spans="1:9" x14ac:dyDescent="0.25">
      <c r="A2715">
        <v>2021</v>
      </c>
      <c r="B2715" t="s">
        <v>61</v>
      </c>
      <c r="C2715" t="s">
        <v>334</v>
      </c>
      <c r="D2715" t="s">
        <v>403</v>
      </c>
      <c r="E2715" s="15" t="s">
        <v>423</v>
      </c>
      <c r="F2715" s="15" t="s">
        <v>423</v>
      </c>
      <c r="G2715" s="15" t="s">
        <v>423</v>
      </c>
      <c r="H2715" s="15" t="s">
        <v>423</v>
      </c>
      <c r="I2715" s="15" t="s">
        <v>423</v>
      </c>
    </row>
    <row r="2716" spans="1:9" x14ac:dyDescent="0.25">
      <c r="A2716">
        <v>2021</v>
      </c>
      <c r="B2716" t="s">
        <v>61</v>
      </c>
      <c r="C2716" t="s">
        <v>334</v>
      </c>
      <c r="D2716" t="s">
        <v>625</v>
      </c>
      <c r="E2716" s="15" t="s">
        <v>423</v>
      </c>
      <c r="F2716" s="15" t="s">
        <v>423</v>
      </c>
      <c r="G2716" s="15" t="s">
        <v>423</v>
      </c>
      <c r="H2716" s="15" t="s">
        <v>423</v>
      </c>
      <c r="I2716" s="15" t="s">
        <v>423</v>
      </c>
    </row>
    <row r="2717" spans="1:9" x14ac:dyDescent="0.25">
      <c r="A2717">
        <v>2021</v>
      </c>
      <c r="B2717" t="s">
        <v>61</v>
      </c>
      <c r="C2717" t="s">
        <v>919</v>
      </c>
      <c r="D2717" t="s">
        <v>403</v>
      </c>
      <c r="E2717" s="15">
        <v>7168000</v>
      </c>
      <c r="F2717" s="15">
        <v>0</v>
      </c>
      <c r="G2717" s="15">
        <v>0</v>
      </c>
      <c r="H2717" s="15">
        <v>0</v>
      </c>
      <c r="I2717" s="15">
        <v>7168000</v>
      </c>
    </row>
    <row r="2718" spans="1:9" x14ac:dyDescent="0.25">
      <c r="A2718">
        <v>2021</v>
      </c>
      <c r="B2718" t="s">
        <v>61</v>
      </c>
      <c r="C2718" t="s">
        <v>919</v>
      </c>
      <c r="D2718" t="s">
        <v>404</v>
      </c>
      <c r="E2718" s="15">
        <v>3460000</v>
      </c>
      <c r="F2718" s="15">
        <v>0</v>
      </c>
      <c r="G2718" s="15">
        <v>0</v>
      </c>
      <c r="H2718" s="15">
        <v>0</v>
      </c>
      <c r="I2718" s="15">
        <v>3460000</v>
      </c>
    </row>
    <row r="2719" spans="1:9" x14ac:dyDescent="0.25">
      <c r="A2719">
        <v>2021</v>
      </c>
      <c r="B2719" t="s">
        <v>61</v>
      </c>
      <c r="C2719" t="s">
        <v>919</v>
      </c>
      <c r="D2719" t="s">
        <v>920</v>
      </c>
      <c r="E2719" s="15">
        <v>12281000</v>
      </c>
      <c r="F2719" s="15">
        <v>0</v>
      </c>
      <c r="G2719" s="15">
        <v>0</v>
      </c>
      <c r="H2719" s="15">
        <v>0</v>
      </c>
      <c r="I2719" s="15">
        <v>12281000</v>
      </c>
    </row>
    <row r="2720" spans="1:9" x14ac:dyDescent="0.25">
      <c r="A2720">
        <v>2021</v>
      </c>
      <c r="B2720" t="s">
        <v>61</v>
      </c>
      <c r="C2720" t="s">
        <v>919</v>
      </c>
      <c r="D2720" t="s">
        <v>921</v>
      </c>
      <c r="E2720" s="15">
        <v>4425000</v>
      </c>
      <c r="F2720" s="15">
        <v>96500000</v>
      </c>
      <c r="G2720" s="15">
        <v>0</v>
      </c>
      <c r="H2720" s="15">
        <v>47000000</v>
      </c>
      <c r="I2720" s="15">
        <v>147925000</v>
      </c>
    </row>
    <row r="2721" spans="1:9" x14ac:dyDescent="0.25">
      <c r="A2721">
        <v>2021</v>
      </c>
      <c r="B2721" t="s">
        <v>61</v>
      </c>
      <c r="C2721" t="s">
        <v>922</v>
      </c>
      <c r="D2721" t="s">
        <v>403</v>
      </c>
      <c r="E2721" s="15">
        <v>20618000</v>
      </c>
      <c r="F2721" s="15">
        <v>10086000</v>
      </c>
      <c r="G2721" s="15">
        <v>0</v>
      </c>
      <c r="H2721" s="15">
        <v>0</v>
      </c>
      <c r="I2721" s="15">
        <v>30704000</v>
      </c>
    </row>
    <row r="2722" spans="1:9" x14ac:dyDescent="0.25">
      <c r="A2722">
        <v>2021</v>
      </c>
      <c r="B2722" t="s">
        <v>61</v>
      </c>
      <c r="C2722" t="s">
        <v>922</v>
      </c>
      <c r="D2722" t="s">
        <v>404</v>
      </c>
      <c r="E2722" s="15">
        <v>1672000</v>
      </c>
      <c r="F2722" s="15">
        <v>9156000</v>
      </c>
      <c r="G2722" s="15">
        <v>0</v>
      </c>
      <c r="H2722" s="15">
        <v>10665000</v>
      </c>
      <c r="I2722" s="15">
        <v>21493000</v>
      </c>
    </row>
    <row r="2723" spans="1:9" x14ac:dyDescent="0.25">
      <c r="A2723">
        <v>2021</v>
      </c>
      <c r="B2723" t="s">
        <v>61</v>
      </c>
      <c r="C2723" t="s">
        <v>922</v>
      </c>
      <c r="D2723" t="s">
        <v>923</v>
      </c>
      <c r="E2723" s="15">
        <v>58774000</v>
      </c>
      <c r="F2723" s="15">
        <v>47828000</v>
      </c>
      <c r="G2723" s="15">
        <v>0</v>
      </c>
      <c r="H2723" s="15">
        <v>126342000</v>
      </c>
      <c r="I2723" s="15">
        <v>232944000</v>
      </c>
    </row>
    <row r="2724" spans="1:9" x14ac:dyDescent="0.25">
      <c r="A2724">
        <v>2021</v>
      </c>
      <c r="B2724" t="s">
        <v>61</v>
      </c>
      <c r="C2724" t="s">
        <v>922</v>
      </c>
      <c r="D2724" t="s">
        <v>924</v>
      </c>
      <c r="E2724" s="15">
        <v>12367000</v>
      </c>
      <c r="F2724" s="15">
        <v>57330000</v>
      </c>
      <c r="G2724" s="15">
        <v>0</v>
      </c>
      <c r="H2724" s="15">
        <v>0</v>
      </c>
      <c r="I2724" s="15">
        <v>69697000</v>
      </c>
    </row>
    <row r="2725" spans="1:9" x14ac:dyDescent="0.25">
      <c r="A2725">
        <v>2021</v>
      </c>
      <c r="B2725" t="s">
        <v>61</v>
      </c>
      <c r="C2725" t="s">
        <v>925</v>
      </c>
      <c r="D2725" t="s">
        <v>403</v>
      </c>
      <c r="E2725" s="15">
        <v>15582000</v>
      </c>
      <c r="F2725" s="15">
        <v>53947000</v>
      </c>
      <c r="G2725" s="15">
        <v>0</v>
      </c>
      <c r="H2725" s="15">
        <v>1977000</v>
      </c>
      <c r="I2725" s="15">
        <v>71506000</v>
      </c>
    </row>
    <row r="2726" spans="1:9" x14ac:dyDescent="0.25">
      <c r="A2726">
        <v>2021</v>
      </c>
      <c r="B2726" t="s">
        <v>61</v>
      </c>
      <c r="C2726" t="s">
        <v>925</v>
      </c>
      <c r="D2726" t="s">
        <v>926</v>
      </c>
      <c r="E2726" s="15">
        <v>43828000</v>
      </c>
      <c r="F2726" s="15">
        <v>24701000</v>
      </c>
      <c r="G2726" s="15">
        <v>0</v>
      </c>
      <c r="H2726" s="15">
        <v>30000000</v>
      </c>
      <c r="I2726" s="15">
        <v>98529000</v>
      </c>
    </row>
    <row r="2727" spans="1:9" x14ac:dyDescent="0.25">
      <c r="A2727">
        <v>2021</v>
      </c>
      <c r="B2727" t="s">
        <v>61</v>
      </c>
      <c r="C2727" t="s">
        <v>925</v>
      </c>
      <c r="D2727" t="s">
        <v>927</v>
      </c>
      <c r="E2727" s="15">
        <v>5543000</v>
      </c>
      <c r="F2727" s="15">
        <v>7452000</v>
      </c>
      <c r="G2727" s="15">
        <v>0</v>
      </c>
      <c r="H2727" s="15">
        <v>0</v>
      </c>
      <c r="I2727" s="15">
        <v>12995000</v>
      </c>
    </row>
    <row r="2728" spans="1:9" x14ac:dyDescent="0.25">
      <c r="A2728">
        <v>2021</v>
      </c>
      <c r="B2728" t="s">
        <v>61</v>
      </c>
      <c r="C2728" t="s">
        <v>928</v>
      </c>
      <c r="D2728" t="s">
        <v>403</v>
      </c>
      <c r="E2728" s="15">
        <v>13787000</v>
      </c>
      <c r="F2728" s="15">
        <v>44973000</v>
      </c>
      <c r="G2728" s="15">
        <v>0</v>
      </c>
      <c r="H2728" s="15">
        <v>15582000</v>
      </c>
      <c r="I2728" s="15">
        <v>74342000</v>
      </c>
    </row>
    <row r="2729" spans="1:9" x14ac:dyDescent="0.25">
      <c r="A2729">
        <v>2021</v>
      </c>
      <c r="B2729" t="s">
        <v>61</v>
      </c>
      <c r="C2729" t="s">
        <v>928</v>
      </c>
      <c r="D2729" t="s">
        <v>404</v>
      </c>
      <c r="E2729" s="15" t="s">
        <v>423</v>
      </c>
      <c r="F2729" s="15" t="s">
        <v>423</v>
      </c>
      <c r="G2729" s="15" t="s">
        <v>423</v>
      </c>
      <c r="H2729" s="15" t="s">
        <v>423</v>
      </c>
      <c r="I2729" s="15" t="s">
        <v>423</v>
      </c>
    </row>
    <row r="2730" spans="1:9" x14ac:dyDescent="0.25">
      <c r="A2730">
        <v>2021</v>
      </c>
      <c r="B2730" t="s">
        <v>61</v>
      </c>
      <c r="C2730" t="s">
        <v>928</v>
      </c>
      <c r="D2730" t="s">
        <v>929</v>
      </c>
      <c r="E2730" s="15">
        <v>26625000</v>
      </c>
      <c r="F2730" s="15">
        <v>24772000</v>
      </c>
      <c r="G2730" s="15">
        <v>0</v>
      </c>
      <c r="H2730" s="15">
        <v>0</v>
      </c>
      <c r="I2730" s="15">
        <v>51397000</v>
      </c>
    </row>
    <row r="2731" spans="1:9" x14ac:dyDescent="0.25">
      <c r="A2731">
        <v>2021</v>
      </c>
      <c r="B2731" t="s">
        <v>61</v>
      </c>
      <c r="C2731" t="s">
        <v>928</v>
      </c>
      <c r="D2731" t="s">
        <v>930</v>
      </c>
      <c r="E2731" s="15">
        <v>22110000</v>
      </c>
      <c r="F2731" s="15">
        <v>32049000</v>
      </c>
      <c r="G2731" s="15">
        <v>0</v>
      </c>
      <c r="H2731" s="15">
        <v>440000</v>
      </c>
      <c r="I2731" s="15">
        <v>54599000</v>
      </c>
    </row>
    <row r="2732" spans="1:9" x14ac:dyDescent="0.25">
      <c r="A2732">
        <v>2021</v>
      </c>
      <c r="B2732" t="s">
        <v>61</v>
      </c>
      <c r="C2732" t="s">
        <v>385</v>
      </c>
      <c r="D2732" t="s">
        <v>403</v>
      </c>
      <c r="E2732" s="15">
        <v>0</v>
      </c>
      <c r="F2732" s="15">
        <v>25000000</v>
      </c>
      <c r="G2732" s="15">
        <v>0</v>
      </c>
      <c r="H2732" s="15">
        <v>0</v>
      </c>
      <c r="I2732" s="15">
        <v>25000000</v>
      </c>
    </row>
    <row r="2733" spans="1:9" x14ac:dyDescent="0.25">
      <c r="A2733">
        <v>2021</v>
      </c>
      <c r="B2733" t="s">
        <v>61</v>
      </c>
      <c r="C2733" t="s">
        <v>385</v>
      </c>
      <c r="D2733" t="s">
        <v>931</v>
      </c>
      <c r="E2733" s="15" t="s">
        <v>423</v>
      </c>
      <c r="F2733" s="15" t="s">
        <v>423</v>
      </c>
      <c r="G2733" s="15" t="s">
        <v>423</v>
      </c>
      <c r="H2733" s="15" t="s">
        <v>423</v>
      </c>
      <c r="I2733" s="15" t="s">
        <v>423</v>
      </c>
    </row>
    <row r="2734" spans="1:9" x14ac:dyDescent="0.25">
      <c r="A2734">
        <v>2021</v>
      </c>
      <c r="B2734" t="s">
        <v>61</v>
      </c>
      <c r="C2734" t="s">
        <v>335</v>
      </c>
      <c r="D2734" t="s">
        <v>403</v>
      </c>
      <c r="E2734" s="15" t="s">
        <v>423</v>
      </c>
      <c r="F2734" s="15" t="s">
        <v>423</v>
      </c>
      <c r="G2734" s="15" t="s">
        <v>423</v>
      </c>
      <c r="H2734" s="15" t="s">
        <v>423</v>
      </c>
      <c r="I2734" s="15" t="s">
        <v>423</v>
      </c>
    </row>
    <row r="2735" spans="1:9" x14ac:dyDescent="0.25">
      <c r="A2735">
        <v>2021</v>
      </c>
      <c r="B2735" t="s">
        <v>61</v>
      </c>
      <c r="C2735" t="s">
        <v>335</v>
      </c>
      <c r="D2735" t="s">
        <v>404</v>
      </c>
      <c r="E2735" s="15" t="s">
        <v>423</v>
      </c>
      <c r="F2735" s="15" t="s">
        <v>423</v>
      </c>
      <c r="G2735" s="15" t="s">
        <v>423</v>
      </c>
      <c r="H2735" s="15" t="s">
        <v>423</v>
      </c>
      <c r="I2735" s="15" t="s">
        <v>423</v>
      </c>
    </row>
    <row r="2736" spans="1:9" x14ac:dyDescent="0.25">
      <c r="A2736">
        <v>2021</v>
      </c>
      <c r="B2736" t="s">
        <v>61</v>
      </c>
      <c r="C2736" t="s">
        <v>335</v>
      </c>
      <c r="D2736" t="s">
        <v>626</v>
      </c>
      <c r="E2736" s="15" t="s">
        <v>423</v>
      </c>
      <c r="F2736" s="15" t="s">
        <v>423</v>
      </c>
      <c r="G2736" s="15" t="s">
        <v>423</v>
      </c>
      <c r="H2736" s="15" t="s">
        <v>423</v>
      </c>
      <c r="I2736" s="15" t="s">
        <v>423</v>
      </c>
    </row>
    <row r="2737" spans="1:9" x14ac:dyDescent="0.25">
      <c r="A2737">
        <v>2021</v>
      </c>
      <c r="B2737" t="s">
        <v>61</v>
      </c>
      <c r="C2737" t="s">
        <v>335</v>
      </c>
      <c r="D2737" t="s">
        <v>627</v>
      </c>
      <c r="E2737" s="15" t="s">
        <v>423</v>
      </c>
      <c r="F2737" s="15" t="s">
        <v>423</v>
      </c>
      <c r="G2737" s="15" t="s">
        <v>423</v>
      </c>
      <c r="H2737" s="15" t="s">
        <v>423</v>
      </c>
      <c r="I2737" s="15" t="s">
        <v>423</v>
      </c>
    </row>
    <row r="2738" spans="1:9" x14ac:dyDescent="0.25">
      <c r="A2738">
        <v>2021</v>
      </c>
      <c r="B2738" t="s">
        <v>61</v>
      </c>
      <c r="C2738" t="s">
        <v>335</v>
      </c>
      <c r="D2738" t="s">
        <v>628</v>
      </c>
      <c r="E2738" s="15" t="s">
        <v>423</v>
      </c>
      <c r="F2738" s="15" t="s">
        <v>423</v>
      </c>
      <c r="G2738" s="15" t="s">
        <v>423</v>
      </c>
      <c r="H2738" s="15" t="s">
        <v>423</v>
      </c>
      <c r="I2738" s="15" t="s">
        <v>423</v>
      </c>
    </row>
    <row r="2739" spans="1:9" x14ac:dyDescent="0.25">
      <c r="A2739">
        <v>2021</v>
      </c>
      <c r="B2739" t="s">
        <v>61</v>
      </c>
      <c r="C2739" t="s">
        <v>272</v>
      </c>
      <c r="D2739" t="s">
        <v>403</v>
      </c>
      <c r="E2739" s="15" t="s">
        <v>423</v>
      </c>
      <c r="F2739" s="15" t="s">
        <v>423</v>
      </c>
      <c r="G2739" s="15" t="s">
        <v>423</v>
      </c>
      <c r="H2739" s="15" t="s">
        <v>423</v>
      </c>
      <c r="I2739" s="15" t="s">
        <v>423</v>
      </c>
    </row>
    <row r="2740" spans="1:9" x14ac:dyDescent="0.25">
      <c r="A2740">
        <v>2021</v>
      </c>
      <c r="B2740" t="s">
        <v>61</v>
      </c>
      <c r="C2740" t="s">
        <v>272</v>
      </c>
      <c r="D2740" t="s">
        <v>404</v>
      </c>
      <c r="E2740" s="15" t="s">
        <v>423</v>
      </c>
      <c r="F2740" s="15" t="s">
        <v>423</v>
      </c>
      <c r="G2740" s="15" t="s">
        <v>423</v>
      </c>
      <c r="H2740" s="15" t="s">
        <v>423</v>
      </c>
      <c r="I2740" s="15" t="s">
        <v>423</v>
      </c>
    </row>
    <row r="2741" spans="1:9" x14ac:dyDescent="0.25">
      <c r="A2741">
        <v>2021</v>
      </c>
      <c r="B2741" t="s">
        <v>61</v>
      </c>
      <c r="C2741" t="s">
        <v>272</v>
      </c>
      <c r="D2741" t="s">
        <v>430</v>
      </c>
      <c r="E2741" s="15" t="s">
        <v>423</v>
      </c>
      <c r="F2741" s="15" t="s">
        <v>423</v>
      </c>
      <c r="G2741" s="15" t="s">
        <v>423</v>
      </c>
      <c r="H2741" s="15" t="s">
        <v>423</v>
      </c>
      <c r="I2741" s="15" t="s">
        <v>423</v>
      </c>
    </row>
    <row r="2742" spans="1:9" x14ac:dyDescent="0.25">
      <c r="A2742">
        <v>2021</v>
      </c>
      <c r="B2742" t="s">
        <v>61</v>
      </c>
      <c r="C2742" t="s">
        <v>272</v>
      </c>
      <c r="D2742" t="s">
        <v>431</v>
      </c>
      <c r="E2742" s="15" t="s">
        <v>423</v>
      </c>
      <c r="F2742" s="15" t="s">
        <v>423</v>
      </c>
      <c r="G2742" s="15" t="s">
        <v>423</v>
      </c>
      <c r="H2742" s="15" t="s">
        <v>423</v>
      </c>
      <c r="I2742" s="15" t="s">
        <v>423</v>
      </c>
    </row>
    <row r="2743" spans="1:9" x14ac:dyDescent="0.25">
      <c r="A2743">
        <v>2021</v>
      </c>
      <c r="B2743" t="s">
        <v>61</v>
      </c>
      <c r="C2743" t="s">
        <v>272</v>
      </c>
      <c r="D2743" t="s">
        <v>432</v>
      </c>
      <c r="E2743" s="15" t="s">
        <v>423</v>
      </c>
      <c r="F2743" s="15" t="s">
        <v>423</v>
      </c>
      <c r="G2743" s="15" t="s">
        <v>423</v>
      </c>
      <c r="H2743" s="15" t="s">
        <v>423</v>
      </c>
      <c r="I2743" s="15" t="s">
        <v>423</v>
      </c>
    </row>
    <row r="2744" spans="1:9" x14ac:dyDescent="0.25">
      <c r="A2744">
        <v>2021</v>
      </c>
      <c r="B2744" t="s">
        <v>61</v>
      </c>
      <c r="C2744" t="s">
        <v>386</v>
      </c>
      <c r="D2744" t="s">
        <v>403</v>
      </c>
      <c r="E2744" s="15">
        <v>132014000</v>
      </c>
      <c r="F2744" s="15">
        <v>23982000</v>
      </c>
      <c r="G2744" s="15">
        <v>0</v>
      </c>
      <c r="H2744" s="15">
        <v>2617000</v>
      </c>
      <c r="I2744" s="15">
        <v>158613000</v>
      </c>
    </row>
    <row r="2745" spans="1:9" x14ac:dyDescent="0.25">
      <c r="A2745">
        <v>2021</v>
      </c>
      <c r="B2745" t="s">
        <v>61</v>
      </c>
      <c r="C2745" t="s">
        <v>386</v>
      </c>
      <c r="D2745" t="s">
        <v>932</v>
      </c>
      <c r="E2745" s="15">
        <v>497744000</v>
      </c>
      <c r="F2745" s="15">
        <v>313589000</v>
      </c>
      <c r="G2745" s="15">
        <v>0</v>
      </c>
      <c r="H2745" s="15">
        <v>915000</v>
      </c>
      <c r="I2745" s="15">
        <v>812248000</v>
      </c>
    </row>
    <row r="2746" spans="1:9" x14ac:dyDescent="0.25">
      <c r="A2746">
        <v>2021</v>
      </c>
      <c r="B2746" t="s">
        <v>61</v>
      </c>
      <c r="C2746" t="s">
        <v>387</v>
      </c>
      <c r="D2746" t="s">
        <v>403</v>
      </c>
      <c r="E2746" s="15">
        <v>57166000</v>
      </c>
      <c r="F2746" s="15">
        <v>53184000</v>
      </c>
      <c r="G2746" s="15">
        <v>0</v>
      </c>
      <c r="H2746" s="15">
        <v>0</v>
      </c>
      <c r="I2746" s="15">
        <v>110350000</v>
      </c>
    </row>
    <row r="2747" spans="1:9" x14ac:dyDescent="0.25">
      <c r="A2747">
        <v>2021</v>
      </c>
      <c r="B2747" t="s">
        <v>61</v>
      </c>
      <c r="C2747" t="s">
        <v>387</v>
      </c>
      <c r="D2747" t="s">
        <v>404</v>
      </c>
      <c r="E2747" s="15">
        <v>11710000</v>
      </c>
      <c r="F2747" s="15">
        <v>29380000</v>
      </c>
      <c r="G2747" s="15">
        <v>0</v>
      </c>
      <c r="H2747" s="15">
        <v>0</v>
      </c>
      <c r="I2747" s="15">
        <v>41090000</v>
      </c>
    </row>
    <row r="2748" spans="1:9" x14ac:dyDescent="0.25">
      <c r="A2748">
        <v>2021</v>
      </c>
      <c r="B2748" t="s">
        <v>61</v>
      </c>
      <c r="C2748" t="s">
        <v>387</v>
      </c>
      <c r="D2748" t="s">
        <v>933</v>
      </c>
      <c r="E2748" s="15">
        <v>29265000</v>
      </c>
      <c r="F2748" s="15">
        <v>236242000</v>
      </c>
      <c r="G2748" s="15">
        <v>0</v>
      </c>
      <c r="H2748" s="15">
        <v>0</v>
      </c>
      <c r="I2748" s="15">
        <v>265507000</v>
      </c>
    </row>
    <row r="2749" spans="1:9" x14ac:dyDescent="0.25">
      <c r="A2749">
        <v>2021</v>
      </c>
      <c r="B2749" t="s">
        <v>61</v>
      </c>
      <c r="C2749" t="s">
        <v>387</v>
      </c>
      <c r="D2749" t="s">
        <v>934</v>
      </c>
      <c r="E2749" s="15">
        <v>12327000</v>
      </c>
      <c r="F2749" s="15">
        <v>449357000</v>
      </c>
      <c r="G2749" s="15">
        <v>0</v>
      </c>
      <c r="H2749" s="15">
        <v>0</v>
      </c>
      <c r="I2749" s="15">
        <v>461684000</v>
      </c>
    </row>
    <row r="2750" spans="1:9" x14ac:dyDescent="0.25">
      <c r="A2750">
        <v>2021</v>
      </c>
      <c r="B2750" t="s">
        <v>61</v>
      </c>
      <c r="C2750" t="s">
        <v>274</v>
      </c>
      <c r="D2750" t="s">
        <v>403</v>
      </c>
      <c r="E2750" s="15" t="s">
        <v>423</v>
      </c>
      <c r="F2750" s="15" t="s">
        <v>423</v>
      </c>
      <c r="G2750" s="15" t="s">
        <v>423</v>
      </c>
      <c r="H2750" s="15" t="s">
        <v>423</v>
      </c>
      <c r="I2750" s="15" t="s">
        <v>423</v>
      </c>
    </row>
    <row r="2751" spans="1:9" x14ac:dyDescent="0.25">
      <c r="A2751">
        <v>2021</v>
      </c>
      <c r="B2751" t="s">
        <v>61</v>
      </c>
      <c r="C2751" t="s">
        <v>274</v>
      </c>
      <c r="D2751" t="s">
        <v>435</v>
      </c>
      <c r="E2751" s="15" t="s">
        <v>423</v>
      </c>
      <c r="F2751" s="15" t="s">
        <v>423</v>
      </c>
      <c r="G2751" s="15" t="s">
        <v>423</v>
      </c>
      <c r="H2751" s="15" t="s">
        <v>423</v>
      </c>
      <c r="I2751" s="15" t="s">
        <v>423</v>
      </c>
    </row>
    <row r="2752" spans="1:9" x14ac:dyDescent="0.25">
      <c r="A2752">
        <v>2021</v>
      </c>
      <c r="B2752" t="s">
        <v>61</v>
      </c>
      <c r="C2752" t="s">
        <v>388</v>
      </c>
      <c r="D2752" t="s">
        <v>403</v>
      </c>
      <c r="E2752" s="15">
        <v>48281000</v>
      </c>
      <c r="F2752" s="15">
        <v>171943000</v>
      </c>
      <c r="G2752" s="15">
        <v>0</v>
      </c>
      <c r="H2752" s="15">
        <v>7290000</v>
      </c>
      <c r="I2752" s="15">
        <v>227514000</v>
      </c>
    </row>
    <row r="2753" spans="1:9" x14ac:dyDescent="0.25">
      <c r="A2753">
        <v>2021</v>
      </c>
      <c r="B2753" t="s">
        <v>61</v>
      </c>
      <c r="C2753" t="s">
        <v>388</v>
      </c>
      <c r="D2753" t="s">
        <v>935</v>
      </c>
      <c r="E2753" s="15">
        <v>138847000</v>
      </c>
      <c r="F2753" s="15">
        <v>1712479000</v>
      </c>
      <c r="G2753" s="15">
        <v>0</v>
      </c>
      <c r="H2753" s="15">
        <v>22106000</v>
      </c>
      <c r="I2753" s="15">
        <v>1873432000</v>
      </c>
    </row>
    <row r="2754" spans="1:9" x14ac:dyDescent="0.25">
      <c r="A2754">
        <v>2021</v>
      </c>
      <c r="B2754" t="s">
        <v>61</v>
      </c>
      <c r="C2754" t="s">
        <v>389</v>
      </c>
      <c r="D2754" t="s">
        <v>403</v>
      </c>
      <c r="E2754" s="15">
        <v>14559000</v>
      </c>
      <c r="F2754" s="15">
        <v>11333000</v>
      </c>
      <c r="G2754" s="15">
        <v>0</v>
      </c>
      <c r="H2754" s="15">
        <v>0</v>
      </c>
      <c r="I2754" s="15">
        <v>25892000</v>
      </c>
    </row>
    <row r="2755" spans="1:9" x14ac:dyDescent="0.25">
      <c r="A2755">
        <v>2021</v>
      </c>
      <c r="B2755" t="s">
        <v>61</v>
      </c>
      <c r="C2755" t="s">
        <v>389</v>
      </c>
      <c r="D2755" t="s">
        <v>936</v>
      </c>
      <c r="E2755" s="15">
        <v>29369000</v>
      </c>
      <c r="F2755" s="15">
        <v>10881000</v>
      </c>
      <c r="G2755" s="15">
        <v>0</v>
      </c>
      <c r="H2755" s="15">
        <v>0</v>
      </c>
      <c r="I2755" s="15">
        <v>40250000</v>
      </c>
    </row>
    <row r="2756" spans="1:9" x14ac:dyDescent="0.25">
      <c r="A2756">
        <v>2021</v>
      </c>
      <c r="B2756" t="s">
        <v>61</v>
      </c>
      <c r="C2756" t="s">
        <v>951</v>
      </c>
      <c r="D2756" t="s">
        <v>403</v>
      </c>
      <c r="E2756" s="15" t="s">
        <v>423</v>
      </c>
      <c r="F2756" s="15" t="s">
        <v>423</v>
      </c>
      <c r="G2756" s="15" t="s">
        <v>423</v>
      </c>
      <c r="H2756" s="15" t="s">
        <v>423</v>
      </c>
      <c r="I2756" s="15" t="s">
        <v>423</v>
      </c>
    </row>
    <row r="2757" spans="1:9" x14ac:dyDescent="0.25">
      <c r="A2757">
        <v>2021</v>
      </c>
      <c r="B2757" t="s">
        <v>61</v>
      </c>
      <c r="C2757" t="s">
        <v>951</v>
      </c>
      <c r="D2757" t="s">
        <v>952</v>
      </c>
      <c r="E2757" s="15" t="s">
        <v>423</v>
      </c>
      <c r="F2757" s="15" t="s">
        <v>423</v>
      </c>
      <c r="G2757" s="15" t="s">
        <v>423</v>
      </c>
      <c r="H2757" s="15" t="s">
        <v>423</v>
      </c>
      <c r="I2757" s="15" t="s">
        <v>423</v>
      </c>
    </row>
    <row r="2758" spans="1:9" x14ac:dyDescent="0.25">
      <c r="A2758">
        <v>2021</v>
      </c>
      <c r="B2758" t="s">
        <v>61</v>
      </c>
      <c r="C2758" t="s">
        <v>275</v>
      </c>
      <c r="D2758" t="s">
        <v>403</v>
      </c>
      <c r="E2758" s="15" t="s">
        <v>423</v>
      </c>
      <c r="F2758" s="15" t="s">
        <v>423</v>
      </c>
      <c r="G2758" s="15" t="s">
        <v>423</v>
      </c>
      <c r="H2758" s="15" t="s">
        <v>423</v>
      </c>
      <c r="I2758" s="15" t="s">
        <v>423</v>
      </c>
    </row>
    <row r="2759" spans="1:9" x14ac:dyDescent="0.25">
      <c r="A2759">
        <v>2021</v>
      </c>
      <c r="B2759" t="s">
        <v>61</v>
      </c>
      <c r="C2759" t="s">
        <v>275</v>
      </c>
      <c r="D2759" t="s">
        <v>436</v>
      </c>
      <c r="E2759" s="15" t="s">
        <v>423</v>
      </c>
      <c r="F2759" s="15" t="s">
        <v>423</v>
      </c>
      <c r="G2759" s="15" t="s">
        <v>423</v>
      </c>
      <c r="H2759" s="15" t="s">
        <v>423</v>
      </c>
      <c r="I2759" s="15" t="s">
        <v>423</v>
      </c>
    </row>
    <row r="2760" spans="1:9" x14ac:dyDescent="0.25">
      <c r="A2760">
        <v>2021</v>
      </c>
      <c r="B2760" t="s">
        <v>61</v>
      </c>
      <c r="C2760" t="s">
        <v>390</v>
      </c>
      <c r="D2760" t="s">
        <v>403</v>
      </c>
      <c r="E2760" s="15">
        <v>115435000</v>
      </c>
      <c r="F2760" s="15">
        <v>146727000</v>
      </c>
      <c r="G2760" s="15">
        <v>0</v>
      </c>
      <c r="H2760" s="15">
        <v>6565000</v>
      </c>
      <c r="I2760" s="15">
        <v>268727000</v>
      </c>
    </row>
    <row r="2761" spans="1:9" x14ac:dyDescent="0.25">
      <c r="A2761">
        <v>2021</v>
      </c>
      <c r="B2761" t="s">
        <v>61</v>
      </c>
      <c r="C2761" t="s">
        <v>390</v>
      </c>
      <c r="D2761" t="s">
        <v>937</v>
      </c>
      <c r="E2761" s="15">
        <v>116264000</v>
      </c>
      <c r="F2761" s="15">
        <v>128911000</v>
      </c>
      <c r="G2761" s="15">
        <v>0</v>
      </c>
      <c r="H2761" s="15">
        <v>0</v>
      </c>
      <c r="I2761" s="15">
        <v>245175000</v>
      </c>
    </row>
    <row r="2762" spans="1:9" x14ac:dyDescent="0.25">
      <c r="A2762">
        <v>2021</v>
      </c>
      <c r="B2762" t="s">
        <v>61</v>
      </c>
      <c r="C2762" t="s">
        <v>391</v>
      </c>
      <c r="D2762" t="s">
        <v>403</v>
      </c>
      <c r="E2762" s="15">
        <v>104003000</v>
      </c>
      <c r="F2762" s="15">
        <v>118389000</v>
      </c>
      <c r="G2762" s="15">
        <v>0</v>
      </c>
      <c r="H2762" s="15">
        <v>56445000</v>
      </c>
      <c r="I2762" s="15">
        <v>278837000</v>
      </c>
    </row>
    <row r="2763" spans="1:9" x14ac:dyDescent="0.25">
      <c r="A2763">
        <v>2021</v>
      </c>
      <c r="B2763" t="s">
        <v>61</v>
      </c>
      <c r="C2763" t="s">
        <v>391</v>
      </c>
      <c r="D2763" t="s">
        <v>938</v>
      </c>
      <c r="E2763" s="15">
        <v>1483413000</v>
      </c>
      <c r="F2763" s="15">
        <v>1345450000</v>
      </c>
      <c r="G2763" s="15">
        <v>0</v>
      </c>
      <c r="H2763" s="15">
        <v>129980000</v>
      </c>
      <c r="I2763" s="15">
        <v>2958843000</v>
      </c>
    </row>
    <row r="2764" spans="1:9" x14ac:dyDescent="0.25">
      <c r="A2764">
        <v>2021</v>
      </c>
      <c r="B2764" t="s">
        <v>61</v>
      </c>
      <c r="C2764" t="s">
        <v>392</v>
      </c>
      <c r="D2764" t="s">
        <v>403</v>
      </c>
      <c r="E2764" s="15">
        <v>20064000</v>
      </c>
      <c r="F2764" s="15">
        <v>11958000</v>
      </c>
      <c r="G2764" s="15">
        <v>0</v>
      </c>
      <c r="H2764" s="15">
        <v>0</v>
      </c>
      <c r="I2764" s="15">
        <v>32022000</v>
      </c>
    </row>
    <row r="2765" spans="1:9" x14ac:dyDescent="0.25">
      <c r="A2765">
        <v>2021</v>
      </c>
      <c r="B2765" t="s">
        <v>61</v>
      </c>
      <c r="C2765" t="s">
        <v>392</v>
      </c>
      <c r="D2765" t="s">
        <v>939</v>
      </c>
      <c r="E2765" s="15">
        <v>0</v>
      </c>
      <c r="F2765" s="15">
        <v>139946000</v>
      </c>
      <c r="G2765" s="15">
        <v>0</v>
      </c>
      <c r="H2765" s="15">
        <v>0</v>
      </c>
      <c r="I2765" s="15">
        <v>139946000</v>
      </c>
    </row>
    <row r="2766" spans="1:9" x14ac:dyDescent="0.25">
      <c r="A2766">
        <v>2021</v>
      </c>
      <c r="B2766" t="s">
        <v>61</v>
      </c>
      <c r="C2766" t="s">
        <v>392</v>
      </c>
      <c r="D2766" t="s">
        <v>940</v>
      </c>
      <c r="E2766" s="15">
        <v>23194000</v>
      </c>
      <c r="F2766" s="15">
        <v>12276000</v>
      </c>
      <c r="G2766" s="15">
        <v>0</v>
      </c>
      <c r="H2766" s="15">
        <v>0</v>
      </c>
      <c r="I2766" s="15">
        <v>35470000</v>
      </c>
    </row>
    <row r="2767" spans="1:9" x14ac:dyDescent="0.25">
      <c r="A2767">
        <v>2021</v>
      </c>
      <c r="B2767" t="s">
        <v>61</v>
      </c>
      <c r="C2767" t="s">
        <v>393</v>
      </c>
      <c r="D2767" t="s">
        <v>403</v>
      </c>
      <c r="E2767" s="15">
        <v>0</v>
      </c>
      <c r="F2767" s="15">
        <v>113717000</v>
      </c>
      <c r="G2767" s="15">
        <v>0</v>
      </c>
      <c r="H2767" s="15">
        <v>23720000</v>
      </c>
      <c r="I2767" s="15">
        <v>137437000</v>
      </c>
    </row>
    <row r="2768" spans="1:9" x14ac:dyDescent="0.25">
      <c r="A2768">
        <v>2021</v>
      </c>
      <c r="B2768" t="s">
        <v>61</v>
      </c>
      <c r="C2768" t="s">
        <v>393</v>
      </c>
      <c r="D2768" t="s">
        <v>941</v>
      </c>
      <c r="E2768" s="15">
        <v>0</v>
      </c>
      <c r="F2768" s="15">
        <v>107180000</v>
      </c>
      <c r="G2768" s="15">
        <v>0</v>
      </c>
      <c r="H2768" s="15">
        <v>69100000</v>
      </c>
      <c r="I2768" s="15">
        <v>176280000</v>
      </c>
    </row>
    <row r="2769" spans="1:9" x14ac:dyDescent="0.25">
      <c r="A2769">
        <v>2021</v>
      </c>
      <c r="B2769" t="s">
        <v>61</v>
      </c>
      <c r="C2769" t="s">
        <v>394</v>
      </c>
      <c r="D2769" t="s">
        <v>403</v>
      </c>
      <c r="E2769" s="15">
        <v>38437000</v>
      </c>
      <c r="F2769" s="15">
        <v>271653000</v>
      </c>
      <c r="G2769" s="15">
        <v>0</v>
      </c>
      <c r="H2769" s="15">
        <v>0</v>
      </c>
      <c r="I2769" s="15">
        <v>310090000</v>
      </c>
    </row>
    <row r="2770" spans="1:9" x14ac:dyDescent="0.25">
      <c r="A2770">
        <v>2021</v>
      </c>
      <c r="B2770" t="s">
        <v>61</v>
      </c>
      <c r="C2770" t="s">
        <v>394</v>
      </c>
      <c r="D2770" t="s">
        <v>942</v>
      </c>
      <c r="E2770" s="15">
        <v>30036000</v>
      </c>
      <c r="F2770" s="15">
        <v>963466000</v>
      </c>
      <c r="G2770" s="15">
        <v>0</v>
      </c>
      <c r="H2770" s="15">
        <v>0</v>
      </c>
      <c r="I2770" s="15">
        <v>993502000</v>
      </c>
    </row>
    <row r="2771" spans="1:9" x14ac:dyDescent="0.25">
      <c r="A2771">
        <v>2021</v>
      </c>
      <c r="B2771" t="s">
        <v>61</v>
      </c>
      <c r="C2771" t="s">
        <v>337</v>
      </c>
      <c r="D2771" t="s">
        <v>403</v>
      </c>
      <c r="E2771" s="15" t="s">
        <v>423</v>
      </c>
      <c r="F2771" s="15" t="s">
        <v>423</v>
      </c>
      <c r="G2771" s="15" t="s">
        <v>423</v>
      </c>
      <c r="H2771" s="15" t="s">
        <v>423</v>
      </c>
      <c r="I2771" s="15" t="s">
        <v>423</v>
      </c>
    </row>
    <row r="2772" spans="1:9" x14ac:dyDescent="0.25">
      <c r="A2772">
        <v>2021</v>
      </c>
      <c r="B2772" t="s">
        <v>61</v>
      </c>
      <c r="C2772" t="s">
        <v>337</v>
      </c>
      <c r="D2772" t="s">
        <v>630</v>
      </c>
      <c r="E2772" s="15" t="s">
        <v>423</v>
      </c>
      <c r="F2772" s="15" t="s">
        <v>423</v>
      </c>
      <c r="G2772" s="15" t="s">
        <v>423</v>
      </c>
      <c r="H2772" s="15" t="s">
        <v>423</v>
      </c>
      <c r="I2772" s="15" t="s">
        <v>423</v>
      </c>
    </row>
    <row r="2773" spans="1:9" x14ac:dyDescent="0.25">
      <c r="A2773">
        <v>2021</v>
      </c>
      <c r="B2773" t="s">
        <v>61</v>
      </c>
      <c r="C2773" t="s">
        <v>395</v>
      </c>
      <c r="D2773" t="s">
        <v>403</v>
      </c>
      <c r="E2773" s="15">
        <v>17801000</v>
      </c>
      <c r="F2773" s="15">
        <v>15717000</v>
      </c>
      <c r="G2773" s="15">
        <v>0</v>
      </c>
      <c r="H2773" s="15">
        <v>0</v>
      </c>
      <c r="I2773" s="15">
        <v>33518000</v>
      </c>
    </row>
    <row r="2774" spans="1:9" x14ac:dyDescent="0.25">
      <c r="A2774">
        <v>2021</v>
      </c>
      <c r="B2774" t="s">
        <v>61</v>
      </c>
      <c r="C2774" t="s">
        <v>395</v>
      </c>
      <c r="D2774" t="s">
        <v>943</v>
      </c>
      <c r="E2774" s="15">
        <v>41764000</v>
      </c>
      <c r="F2774" s="15">
        <v>29304000</v>
      </c>
      <c r="G2774" s="15">
        <v>0</v>
      </c>
      <c r="H2774" s="15">
        <v>8060000</v>
      </c>
      <c r="I2774" s="15">
        <v>79128000</v>
      </c>
    </row>
    <row r="2775" spans="1:9" x14ac:dyDescent="0.25">
      <c r="A2775">
        <v>2021</v>
      </c>
      <c r="B2775" t="s">
        <v>61</v>
      </c>
      <c r="C2775" t="s">
        <v>396</v>
      </c>
      <c r="D2775" t="s">
        <v>403</v>
      </c>
      <c r="E2775" s="15">
        <v>68106000</v>
      </c>
      <c r="F2775" s="15">
        <v>249155000</v>
      </c>
      <c r="G2775" s="15">
        <v>0</v>
      </c>
      <c r="H2775" s="15">
        <v>133515000</v>
      </c>
      <c r="I2775" s="15">
        <v>450776000</v>
      </c>
    </row>
    <row r="2776" spans="1:9" x14ac:dyDescent="0.25">
      <c r="A2776">
        <v>2021</v>
      </c>
      <c r="B2776" t="s">
        <v>61</v>
      </c>
      <c r="C2776" t="s">
        <v>396</v>
      </c>
      <c r="D2776" t="s">
        <v>404</v>
      </c>
      <c r="E2776" s="15">
        <v>14998000</v>
      </c>
      <c r="F2776" s="15">
        <v>15589000</v>
      </c>
      <c r="G2776" s="15">
        <v>0</v>
      </c>
      <c r="H2776" s="15">
        <v>0</v>
      </c>
      <c r="I2776" s="15">
        <v>30587000</v>
      </c>
    </row>
    <row r="2777" spans="1:9" x14ac:dyDescent="0.25">
      <c r="A2777">
        <v>2021</v>
      </c>
      <c r="B2777" t="s">
        <v>61</v>
      </c>
      <c r="C2777" t="s">
        <v>396</v>
      </c>
      <c r="D2777" t="s">
        <v>944</v>
      </c>
      <c r="E2777" s="15">
        <v>206012000</v>
      </c>
      <c r="F2777" s="15">
        <v>83535000</v>
      </c>
      <c r="G2777" s="15">
        <v>0</v>
      </c>
      <c r="H2777" s="15">
        <v>0</v>
      </c>
      <c r="I2777" s="15">
        <v>289547000</v>
      </c>
    </row>
    <row r="2778" spans="1:9" x14ac:dyDescent="0.25">
      <c r="A2778">
        <v>2021</v>
      </c>
      <c r="B2778" t="s">
        <v>61</v>
      </c>
      <c r="C2778" t="s">
        <v>347</v>
      </c>
      <c r="D2778" t="s">
        <v>403</v>
      </c>
      <c r="E2778" s="15" t="s">
        <v>423</v>
      </c>
      <c r="F2778" s="15" t="s">
        <v>423</v>
      </c>
      <c r="G2778" s="15" t="s">
        <v>423</v>
      </c>
      <c r="H2778" s="15" t="s">
        <v>423</v>
      </c>
      <c r="I2778" s="15" t="s">
        <v>423</v>
      </c>
    </row>
    <row r="2779" spans="1:9" x14ac:dyDescent="0.25">
      <c r="A2779">
        <v>2021</v>
      </c>
      <c r="B2779" t="s">
        <v>61</v>
      </c>
      <c r="C2779" t="s">
        <v>347</v>
      </c>
      <c r="D2779" t="s">
        <v>404</v>
      </c>
      <c r="E2779" s="15" t="s">
        <v>423</v>
      </c>
      <c r="F2779" s="15" t="s">
        <v>423</v>
      </c>
      <c r="G2779" s="15" t="s">
        <v>423</v>
      </c>
      <c r="H2779" s="15" t="s">
        <v>423</v>
      </c>
      <c r="I2779" s="15" t="s">
        <v>423</v>
      </c>
    </row>
    <row r="2780" spans="1:9" x14ac:dyDescent="0.25">
      <c r="A2780">
        <v>2021</v>
      </c>
      <c r="B2780" t="s">
        <v>61</v>
      </c>
      <c r="C2780" t="s">
        <v>347</v>
      </c>
      <c r="D2780" t="s">
        <v>812</v>
      </c>
      <c r="E2780" s="15" t="s">
        <v>423</v>
      </c>
      <c r="F2780" s="15" t="s">
        <v>423</v>
      </c>
      <c r="G2780" s="15" t="s">
        <v>423</v>
      </c>
      <c r="H2780" s="15" t="s">
        <v>423</v>
      </c>
      <c r="I2780" s="15" t="s">
        <v>423</v>
      </c>
    </row>
    <row r="2781" spans="1:9" x14ac:dyDescent="0.25">
      <c r="A2781">
        <v>2021</v>
      </c>
      <c r="B2781" t="s">
        <v>61</v>
      </c>
      <c r="C2781" t="s">
        <v>347</v>
      </c>
      <c r="D2781" t="s">
        <v>813</v>
      </c>
      <c r="E2781" s="15" t="s">
        <v>423</v>
      </c>
      <c r="F2781" s="15" t="s">
        <v>423</v>
      </c>
      <c r="G2781" s="15" t="s">
        <v>423</v>
      </c>
      <c r="H2781" s="15" t="s">
        <v>423</v>
      </c>
      <c r="I2781" s="15" t="s">
        <v>423</v>
      </c>
    </row>
    <row r="2782" spans="1:9" x14ac:dyDescent="0.25">
      <c r="A2782">
        <v>2021</v>
      </c>
      <c r="B2782" t="s">
        <v>61</v>
      </c>
      <c r="C2782" t="s">
        <v>347</v>
      </c>
      <c r="D2782" t="s">
        <v>814</v>
      </c>
      <c r="E2782" s="15" t="s">
        <v>423</v>
      </c>
      <c r="F2782" s="15" t="s">
        <v>423</v>
      </c>
      <c r="G2782" s="15" t="s">
        <v>423</v>
      </c>
      <c r="H2782" s="15" t="s">
        <v>423</v>
      </c>
      <c r="I2782" s="15" t="s">
        <v>423</v>
      </c>
    </row>
    <row r="2783" spans="1:9" x14ac:dyDescent="0.25">
      <c r="A2783">
        <v>2020</v>
      </c>
      <c r="B2783" t="s">
        <v>61</v>
      </c>
      <c r="C2783" t="s">
        <v>371</v>
      </c>
      <c r="D2783" t="s">
        <v>901</v>
      </c>
      <c r="E2783" s="15">
        <v>0</v>
      </c>
      <c r="F2783" s="15">
        <v>116359000</v>
      </c>
      <c r="G2783" s="15">
        <v>0</v>
      </c>
      <c r="H2783" s="15">
        <v>28842000</v>
      </c>
      <c r="I2783" s="15">
        <v>145201000</v>
      </c>
    </row>
    <row r="2784" spans="1:9" x14ac:dyDescent="0.25">
      <c r="A2784">
        <v>2020</v>
      </c>
      <c r="B2784" t="s">
        <v>61</v>
      </c>
      <c r="C2784" t="s">
        <v>372</v>
      </c>
      <c r="D2784" t="s">
        <v>403</v>
      </c>
      <c r="E2784" s="15">
        <v>0</v>
      </c>
      <c r="F2784" s="15">
        <v>92976000</v>
      </c>
      <c r="G2784" s="15">
        <v>0</v>
      </c>
      <c r="H2784" s="15">
        <v>24070000</v>
      </c>
      <c r="I2784" s="15">
        <v>117046000</v>
      </c>
    </row>
    <row r="2785" spans="1:9" x14ac:dyDescent="0.25">
      <c r="A2785">
        <v>2020</v>
      </c>
      <c r="B2785" t="s">
        <v>61</v>
      </c>
      <c r="C2785" t="s">
        <v>372</v>
      </c>
      <c r="D2785" t="s">
        <v>902</v>
      </c>
      <c r="E2785" s="15">
        <v>0</v>
      </c>
      <c r="F2785" s="15">
        <v>55355000</v>
      </c>
      <c r="G2785" s="15">
        <v>0</v>
      </c>
      <c r="H2785" s="15">
        <v>0</v>
      </c>
      <c r="I2785" s="15">
        <v>55355000</v>
      </c>
    </row>
    <row r="2786" spans="1:9" x14ac:dyDescent="0.25">
      <c r="A2786">
        <v>2020</v>
      </c>
      <c r="B2786" t="s">
        <v>61</v>
      </c>
      <c r="C2786" t="s">
        <v>373</v>
      </c>
      <c r="D2786" t="s">
        <v>403</v>
      </c>
      <c r="E2786" s="15">
        <v>26867000</v>
      </c>
      <c r="F2786" s="15">
        <v>38712000</v>
      </c>
      <c r="G2786" s="15">
        <v>0</v>
      </c>
      <c r="H2786" s="15">
        <v>7685000</v>
      </c>
      <c r="I2786" s="15">
        <v>73264000</v>
      </c>
    </row>
    <row r="2787" spans="1:9" x14ac:dyDescent="0.25">
      <c r="A2787">
        <v>2020</v>
      </c>
      <c r="B2787" t="s">
        <v>61</v>
      </c>
      <c r="C2787" t="s">
        <v>373</v>
      </c>
      <c r="D2787" t="s">
        <v>903</v>
      </c>
      <c r="E2787" s="15">
        <v>6291000</v>
      </c>
      <c r="F2787" s="15">
        <v>82762000</v>
      </c>
      <c r="G2787" s="15">
        <v>0</v>
      </c>
      <c r="H2787" s="15">
        <v>0</v>
      </c>
      <c r="I2787" s="15">
        <v>89053000</v>
      </c>
    </row>
    <row r="2788" spans="1:9" x14ac:dyDescent="0.25">
      <c r="A2788">
        <v>2020</v>
      </c>
      <c r="B2788" t="s">
        <v>61</v>
      </c>
      <c r="C2788" t="s">
        <v>373</v>
      </c>
      <c r="D2788" t="s">
        <v>904</v>
      </c>
      <c r="E2788" s="15">
        <v>2479000</v>
      </c>
      <c r="F2788" s="15">
        <v>9227000</v>
      </c>
      <c r="G2788" s="15">
        <v>0</v>
      </c>
      <c r="H2788" s="15">
        <v>0</v>
      </c>
      <c r="I2788" s="15">
        <v>11706000</v>
      </c>
    </row>
    <row r="2789" spans="1:9" x14ac:dyDescent="0.25">
      <c r="A2789">
        <v>2020</v>
      </c>
      <c r="B2789" t="s">
        <v>61</v>
      </c>
      <c r="C2789" t="s">
        <v>374</v>
      </c>
      <c r="D2789" t="s">
        <v>403</v>
      </c>
      <c r="E2789" s="15">
        <v>20453000</v>
      </c>
      <c r="F2789" s="15">
        <v>18282000</v>
      </c>
      <c r="G2789" s="15">
        <v>0</v>
      </c>
      <c r="H2789" s="15">
        <v>8555000</v>
      </c>
      <c r="I2789" s="15">
        <v>47290000</v>
      </c>
    </row>
    <row r="2790" spans="1:9" x14ac:dyDescent="0.25">
      <c r="A2790">
        <v>2020</v>
      </c>
      <c r="B2790" t="s">
        <v>61</v>
      </c>
      <c r="C2790" t="s">
        <v>374</v>
      </c>
      <c r="D2790" t="s">
        <v>905</v>
      </c>
      <c r="E2790" s="15">
        <v>27246000</v>
      </c>
      <c r="F2790" s="15">
        <v>50160000</v>
      </c>
      <c r="G2790" s="15">
        <v>0</v>
      </c>
      <c r="H2790" s="15">
        <v>5142000</v>
      </c>
      <c r="I2790" s="15">
        <v>82548000</v>
      </c>
    </row>
    <row r="2791" spans="1:9" x14ac:dyDescent="0.25">
      <c r="A2791">
        <v>2020</v>
      </c>
      <c r="B2791" t="s">
        <v>61</v>
      </c>
      <c r="C2791" t="s">
        <v>375</v>
      </c>
      <c r="D2791" t="s">
        <v>403</v>
      </c>
      <c r="E2791" s="15">
        <v>53261000</v>
      </c>
      <c r="F2791" s="15">
        <v>39624000</v>
      </c>
      <c r="G2791" s="15">
        <v>0</v>
      </c>
      <c r="H2791" s="15">
        <v>29805000</v>
      </c>
      <c r="I2791" s="15">
        <v>122690000</v>
      </c>
    </row>
    <row r="2792" spans="1:9" x14ac:dyDescent="0.25">
      <c r="A2792">
        <v>2020</v>
      </c>
      <c r="B2792" t="s">
        <v>61</v>
      </c>
      <c r="C2792" t="s">
        <v>375</v>
      </c>
      <c r="D2792" t="s">
        <v>404</v>
      </c>
      <c r="E2792" s="15">
        <v>9427000</v>
      </c>
      <c r="F2792" s="15">
        <v>46843000</v>
      </c>
      <c r="G2792" s="15">
        <v>0</v>
      </c>
      <c r="H2792" s="15">
        <v>5534000</v>
      </c>
      <c r="I2792" s="15">
        <v>61804000</v>
      </c>
    </row>
    <row r="2793" spans="1:9" x14ac:dyDescent="0.25">
      <c r="A2793">
        <v>2020</v>
      </c>
      <c r="B2793" t="s">
        <v>61</v>
      </c>
      <c r="C2793" t="s">
        <v>375</v>
      </c>
      <c r="D2793" t="s">
        <v>906</v>
      </c>
      <c r="E2793" s="15">
        <v>296257000</v>
      </c>
      <c r="F2793" s="15">
        <v>119182000</v>
      </c>
      <c r="G2793" s="15">
        <v>0</v>
      </c>
      <c r="H2793" s="15">
        <v>2471000</v>
      </c>
      <c r="I2793" s="15">
        <v>417910000</v>
      </c>
    </row>
    <row r="2794" spans="1:9" x14ac:dyDescent="0.25">
      <c r="A2794">
        <v>2020</v>
      </c>
      <c r="B2794" t="s">
        <v>61</v>
      </c>
      <c r="C2794" t="s">
        <v>375</v>
      </c>
      <c r="D2794" t="s">
        <v>907</v>
      </c>
      <c r="E2794" s="15">
        <v>44221000</v>
      </c>
      <c r="F2794" s="15">
        <v>45899961000</v>
      </c>
      <c r="G2794" s="15">
        <v>0</v>
      </c>
      <c r="H2794" s="15">
        <v>235880000</v>
      </c>
      <c r="I2794" s="15">
        <v>46180062000</v>
      </c>
    </row>
    <row r="2795" spans="1:9" x14ac:dyDescent="0.25">
      <c r="A2795">
        <v>2020</v>
      </c>
      <c r="B2795" t="s">
        <v>61</v>
      </c>
      <c r="C2795" t="s">
        <v>376</v>
      </c>
      <c r="D2795" t="s">
        <v>403</v>
      </c>
      <c r="E2795" s="15">
        <v>7670000</v>
      </c>
      <c r="F2795" s="15">
        <v>7633000</v>
      </c>
      <c r="G2795" s="15">
        <v>0</v>
      </c>
      <c r="H2795" s="15">
        <v>8000000</v>
      </c>
      <c r="I2795" s="15">
        <v>23303000</v>
      </c>
    </row>
    <row r="2796" spans="1:9" x14ac:dyDescent="0.25">
      <c r="A2796">
        <v>2020</v>
      </c>
      <c r="B2796" t="s">
        <v>61</v>
      </c>
      <c r="C2796" t="s">
        <v>376</v>
      </c>
      <c r="D2796" t="s">
        <v>908</v>
      </c>
      <c r="E2796" s="15">
        <v>36306000</v>
      </c>
      <c r="F2796" s="15">
        <v>21998000</v>
      </c>
      <c r="G2796" s="15">
        <v>0</v>
      </c>
      <c r="H2796" s="15">
        <v>1210000</v>
      </c>
      <c r="I2796" s="15">
        <v>59514000</v>
      </c>
    </row>
    <row r="2797" spans="1:9" x14ac:dyDescent="0.25">
      <c r="A2797">
        <v>2020</v>
      </c>
      <c r="B2797" t="s">
        <v>61</v>
      </c>
      <c r="C2797" t="s">
        <v>344</v>
      </c>
      <c r="D2797" t="s">
        <v>403</v>
      </c>
      <c r="E2797" s="15" t="s">
        <v>423</v>
      </c>
      <c r="F2797" s="15" t="s">
        <v>423</v>
      </c>
      <c r="G2797" s="15" t="s">
        <v>423</v>
      </c>
      <c r="H2797" s="15" t="s">
        <v>423</v>
      </c>
      <c r="I2797" s="15" t="s">
        <v>423</v>
      </c>
    </row>
    <row r="2798" spans="1:9" x14ac:dyDescent="0.25">
      <c r="A2798">
        <v>2020</v>
      </c>
      <c r="B2798" t="s">
        <v>61</v>
      </c>
      <c r="C2798" t="s">
        <v>344</v>
      </c>
      <c r="D2798" t="s">
        <v>404</v>
      </c>
      <c r="E2798" s="15" t="s">
        <v>423</v>
      </c>
      <c r="F2798" s="15" t="s">
        <v>423</v>
      </c>
      <c r="G2798" s="15" t="s">
        <v>423</v>
      </c>
      <c r="H2798" s="15" t="s">
        <v>423</v>
      </c>
      <c r="I2798" s="15" t="s">
        <v>423</v>
      </c>
    </row>
    <row r="2799" spans="1:9" x14ac:dyDescent="0.25">
      <c r="A2799">
        <v>2020</v>
      </c>
      <c r="B2799" t="s">
        <v>61</v>
      </c>
      <c r="C2799" t="s">
        <v>344</v>
      </c>
      <c r="D2799" t="s">
        <v>808</v>
      </c>
      <c r="E2799" s="15" t="s">
        <v>423</v>
      </c>
      <c r="F2799" s="15" t="s">
        <v>423</v>
      </c>
      <c r="G2799" s="15" t="s">
        <v>423</v>
      </c>
      <c r="H2799" s="15" t="s">
        <v>423</v>
      </c>
      <c r="I2799" s="15" t="s">
        <v>423</v>
      </c>
    </row>
    <row r="2800" spans="1:9" x14ac:dyDescent="0.25">
      <c r="A2800">
        <v>2020</v>
      </c>
      <c r="B2800" t="s">
        <v>61</v>
      </c>
      <c r="C2800" t="s">
        <v>344</v>
      </c>
      <c r="D2800" t="s">
        <v>809</v>
      </c>
      <c r="E2800" s="15" t="s">
        <v>423</v>
      </c>
      <c r="F2800" s="15" t="s">
        <v>423</v>
      </c>
      <c r="G2800" s="15" t="s">
        <v>423</v>
      </c>
      <c r="H2800" s="15" t="s">
        <v>423</v>
      </c>
      <c r="I2800" s="15" t="s">
        <v>423</v>
      </c>
    </row>
    <row r="2801" spans="1:9" x14ac:dyDescent="0.25">
      <c r="A2801">
        <v>2020</v>
      </c>
      <c r="B2801" t="s">
        <v>61</v>
      </c>
      <c r="C2801" t="s">
        <v>377</v>
      </c>
      <c r="D2801" t="s">
        <v>403</v>
      </c>
      <c r="E2801" s="15">
        <v>32722000</v>
      </c>
      <c r="F2801" s="15">
        <v>27436000</v>
      </c>
      <c r="G2801" s="15">
        <v>0</v>
      </c>
      <c r="H2801" s="15">
        <v>15835000</v>
      </c>
      <c r="I2801" s="15">
        <v>75993000</v>
      </c>
    </row>
    <row r="2802" spans="1:9" x14ac:dyDescent="0.25">
      <c r="A2802">
        <v>2020</v>
      </c>
      <c r="B2802" t="s">
        <v>61</v>
      </c>
      <c r="C2802" t="s">
        <v>377</v>
      </c>
      <c r="D2802" t="s">
        <v>404</v>
      </c>
      <c r="E2802" s="15">
        <v>9313000</v>
      </c>
      <c r="F2802" s="15">
        <v>143096000</v>
      </c>
      <c r="G2802" s="15">
        <v>0</v>
      </c>
      <c r="H2802" s="15">
        <v>0</v>
      </c>
      <c r="I2802" s="15">
        <v>152409000</v>
      </c>
    </row>
    <row r="2803" spans="1:9" x14ac:dyDescent="0.25">
      <c r="A2803">
        <v>2020</v>
      </c>
      <c r="B2803" t="s">
        <v>61</v>
      </c>
      <c r="C2803" t="s">
        <v>377</v>
      </c>
      <c r="D2803" t="s">
        <v>909</v>
      </c>
      <c r="E2803" s="15">
        <v>17766000</v>
      </c>
      <c r="F2803" s="15">
        <v>338038000</v>
      </c>
      <c r="G2803" s="15">
        <v>0</v>
      </c>
      <c r="H2803" s="15">
        <v>55455000</v>
      </c>
      <c r="I2803" s="15">
        <v>411259000</v>
      </c>
    </row>
    <row r="2804" spans="1:9" x14ac:dyDescent="0.25">
      <c r="A2804">
        <v>2020</v>
      </c>
      <c r="B2804" t="s">
        <v>61</v>
      </c>
      <c r="C2804" t="s">
        <v>378</v>
      </c>
      <c r="D2804" t="s">
        <v>403</v>
      </c>
      <c r="E2804" s="15">
        <v>97204000</v>
      </c>
      <c r="F2804" s="15">
        <v>251671000</v>
      </c>
      <c r="G2804" s="15">
        <v>0</v>
      </c>
      <c r="H2804" s="15">
        <v>49070000</v>
      </c>
      <c r="I2804" s="15">
        <v>397945000</v>
      </c>
    </row>
    <row r="2805" spans="1:9" x14ac:dyDescent="0.25">
      <c r="A2805">
        <v>2020</v>
      </c>
      <c r="B2805" t="s">
        <v>61</v>
      </c>
      <c r="C2805" t="s">
        <v>378</v>
      </c>
      <c r="D2805" t="s">
        <v>910</v>
      </c>
      <c r="E2805" s="15">
        <v>129654000</v>
      </c>
      <c r="F2805" s="15">
        <v>271042000</v>
      </c>
      <c r="G2805" s="15">
        <v>0</v>
      </c>
      <c r="H2805" s="15">
        <v>51137000</v>
      </c>
      <c r="I2805" s="15">
        <v>451833000</v>
      </c>
    </row>
    <row r="2806" spans="1:9" x14ac:dyDescent="0.25">
      <c r="A2806">
        <v>2020</v>
      </c>
      <c r="B2806" t="s">
        <v>61</v>
      </c>
      <c r="C2806" t="s">
        <v>228</v>
      </c>
      <c r="D2806" t="s">
        <v>403</v>
      </c>
      <c r="E2806" s="15" t="s">
        <v>423</v>
      </c>
      <c r="F2806" s="15" t="s">
        <v>423</v>
      </c>
      <c r="G2806" s="15" t="s">
        <v>423</v>
      </c>
      <c r="H2806" s="15" t="s">
        <v>423</v>
      </c>
      <c r="I2806" s="15" t="s">
        <v>423</v>
      </c>
    </row>
    <row r="2807" spans="1:9" x14ac:dyDescent="0.25">
      <c r="A2807">
        <v>2020</v>
      </c>
      <c r="B2807" t="s">
        <v>61</v>
      </c>
      <c r="C2807" t="s">
        <v>228</v>
      </c>
      <c r="D2807" t="s">
        <v>669</v>
      </c>
      <c r="E2807" s="15" t="s">
        <v>423</v>
      </c>
      <c r="F2807" s="15" t="s">
        <v>423</v>
      </c>
      <c r="G2807" s="15" t="s">
        <v>423</v>
      </c>
      <c r="H2807" s="15" t="s">
        <v>423</v>
      </c>
      <c r="I2807" s="15" t="s">
        <v>423</v>
      </c>
    </row>
    <row r="2808" spans="1:9" x14ac:dyDescent="0.25">
      <c r="A2808">
        <v>2020</v>
      </c>
      <c r="B2808" t="s">
        <v>61</v>
      </c>
      <c r="C2808" t="s">
        <v>379</v>
      </c>
      <c r="D2808" t="s">
        <v>403</v>
      </c>
      <c r="E2808" s="15">
        <v>8580000</v>
      </c>
      <c r="F2808" s="15">
        <v>16575000</v>
      </c>
      <c r="G2808" s="15">
        <v>0</v>
      </c>
      <c r="H2808" s="15">
        <v>0</v>
      </c>
      <c r="I2808" s="15">
        <v>25155000</v>
      </c>
    </row>
    <row r="2809" spans="1:9" x14ac:dyDescent="0.25">
      <c r="A2809">
        <v>2020</v>
      </c>
      <c r="B2809" t="s">
        <v>61</v>
      </c>
      <c r="C2809" t="s">
        <v>379</v>
      </c>
      <c r="D2809" t="s">
        <v>911</v>
      </c>
      <c r="E2809" s="15">
        <v>15113000</v>
      </c>
      <c r="F2809" s="15">
        <v>205076000</v>
      </c>
      <c r="G2809" s="15">
        <v>0</v>
      </c>
      <c r="H2809" s="15">
        <v>0</v>
      </c>
      <c r="I2809" s="15">
        <v>220189000</v>
      </c>
    </row>
    <row r="2810" spans="1:9" x14ac:dyDescent="0.25">
      <c r="A2810">
        <v>2020</v>
      </c>
      <c r="B2810" t="s">
        <v>61</v>
      </c>
      <c r="C2810" t="s">
        <v>379</v>
      </c>
      <c r="D2810" t="s">
        <v>912</v>
      </c>
      <c r="E2810" s="15">
        <v>1094000</v>
      </c>
      <c r="F2810" s="15">
        <v>18630000</v>
      </c>
      <c r="G2810" s="15">
        <v>0</v>
      </c>
      <c r="H2810" s="15">
        <v>0</v>
      </c>
      <c r="I2810" s="15">
        <v>19724000</v>
      </c>
    </row>
    <row r="2811" spans="1:9" x14ac:dyDescent="0.25">
      <c r="A2811">
        <v>2020</v>
      </c>
      <c r="B2811" t="s">
        <v>61</v>
      </c>
      <c r="C2811" t="s">
        <v>380</v>
      </c>
      <c r="D2811" t="s">
        <v>403</v>
      </c>
      <c r="E2811" s="15">
        <v>30834000</v>
      </c>
      <c r="F2811" s="15">
        <v>42350000</v>
      </c>
      <c r="G2811" s="15">
        <v>0</v>
      </c>
      <c r="H2811" s="15">
        <v>5680000</v>
      </c>
      <c r="I2811" s="15">
        <v>78864000</v>
      </c>
    </row>
    <row r="2812" spans="1:9" x14ac:dyDescent="0.25">
      <c r="A2812">
        <v>2020</v>
      </c>
      <c r="B2812" t="s">
        <v>61</v>
      </c>
      <c r="C2812" t="s">
        <v>380</v>
      </c>
      <c r="D2812" t="s">
        <v>913</v>
      </c>
      <c r="E2812" s="15">
        <v>42086000</v>
      </c>
      <c r="F2812" s="15">
        <v>2510000</v>
      </c>
      <c r="G2812" s="15">
        <v>0</v>
      </c>
      <c r="H2812" s="15">
        <v>0</v>
      </c>
      <c r="I2812" s="15">
        <v>44596000</v>
      </c>
    </row>
    <row r="2813" spans="1:9" x14ac:dyDescent="0.25">
      <c r="A2813">
        <v>2020</v>
      </c>
      <c r="B2813" t="s">
        <v>61</v>
      </c>
      <c r="C2813" t="s">
        <v>381</v>
      </c>
      <c r="D2813" t="s">
        <v>403</v>
      </c>
      <c r="E2813" s="15">
        <v>44472000</v>
      </c>
      <c r="F2813" s="15">
        <v>67673000</v>
      </c>
      <c r="G2813" s="15">
        <v>0</v>
      </c>
      <c r="H2813" s="15">
        <v>24650000</v>
      </c>
      <c r="I2813" s="15">
        <v>136795000</v>
      </c>
    </row>
    <row r="2814" spans="1:9" x14ac:dyDescent="0.25">
      <c r="A2814">
        <v>2020</v>
      </c>
      <c r="B2814" t="s">
        <v>61</v>
      </c>
      <c r="C2814" t="s">
        <v>381</v>
      </c>
      <c r="D2814" t="s">
        <v>914</v>
      </c>
      <c r="E2814" s="15">
        <v>35646000</v>
      </c>
      <c r="F2814" s="15">
        <v>10069000</v>
      </c>
      <c r="G2814" s="15">
        <v>0</v>
      </c>
      <c r="H2814" s="15">
        <v>0</v>
      </c>
      <c r="I2814" s="15">
        <v>45715000</v>
      </c>
    </row>
    <row r="2815" spans="1:9" x14ac:dyDescent="0.25">
      <c r="A2815">
        <v>2020</v>
      </c>
      <c r="B2815" t="s">
        <v>61</v>
      </c>
      <c r="C2815" t="s">
        <v>945</v>
      </c>
      <c r="D2815" t="s">
        <v>403</v>
      </c>
      <c r="E2815" s="15" t="s">
        <v>423</v>
      </c>
      <c r="F2815" s="15" t="s">
        <v>423</v>
      </c>
      <c r="G2815" s="15" t="s">
        <v>423</v>
      </c>
      <c r="H2815" s="15" t="s">
        <v>423</v>
      </c>
      <c r="I2815" s="15" t="s">
        <v>423</v>
      </c>
    </row>
    <row r="2816" spans="1:9" x14ac:dyDescent="0.25">
      <c r="A2816">
        <v>2020</v>
      </c>
      <c r="B2816" t="s">
        <v>61</v>
      </c>
      <c r="C2816" t="s">
        <v>945</v>
      </c>
      <c r="D2816" t="s">
        <v>404</v>
      </c>
      <c r="E2816" s="15" t="s">
        <v>423</v>
      </c>
      <c r="F2816" s="15" t="s">
        <v>423</v>
      </c>
      <c r="G2816" s="15" t="s">
        <v>423</v>
      </c>
      <c r="H2816" s="15" t="s">
        <v>423</v>
      </c>
      <c r="I2816" s="15" t="s">
        <v>423</v>
      </c>
    </row>
    <row r="2817" spans="1:9" x14ac:dyDescent="0.25">
      <c r="A2817">
        <v>2020</v>
      </c>
      <c r="B2817" t="s">
        <v>61</v>
      </c>
      <c r="C2817" t="s">
        <v>945</v>
      </c>
      <c r="D2817" t="s">
        <v>946</v>
      </c>
      <c r="E2817" s="15" t="s">
        <v>423</v>
      </c>
      <c r="F2817" s="15" t="s">
        <v>423</v>
      </c>
      <c r="G2817" s="15" t="s">
        <v>423</v>
      </c>
      <c r="H2817" s="15" t="s">
        <v>423</v>
      </c>
      <c r="I2817" s="15" t="s">
        <v>423</v>
      </c>
    </row>
    <row r="2818" spans="1:9" x14ac:dyDescent="0.25">
      <c r="A2818">
        <v>2020</v>
      </c>
      <c r="B2818" t="s">
        <v>61</v>
      </c>
      <c r="C2818" t="s">
        <v>945</v>
      </c>
      <c r="D2818" t="s">
        <v>947</v>
      </c>
      <c r="E2818" s="15" t="s">
        <v>423</v>
      </c>
      <c r="F2818" s="15" t="s">
        <v>423</v>
      </c>
      <c r="G2818" s="15" t="s">
        <v>423</v>
      </c>
      <c r="H2818" s="15" t="s">
        <v>423</v>
      </c>
      <c r="I2818" s="15" t="s">
        <v>423</v>
      </c>
    </row>
    <row r="2819" spans="1:9" x14ac:dyDescent="0.25">
      <c r="A2819">
        <v>2020</v>
      </c>
      <c r="B2819" t="s">
        <v>61</v>
      </c>
      <c r="C2819" t="s">
        <v>948</v>
      </c>
      <c r="D2819" t="s">
        <v>403</v>
      </c>
      <c r="E2819" s="15" t="s">
        <v>423</v>
      </c>
      <c r="F2819" s="15" t="s">
        <v>423</v>
      </c>
      <c r="G2819" s="15" t="s">
        <v>423</v>
      </c>
      <c r="H2819" s="15" t="s">
        <v>423</v>
      </c>
      <c r="I2819" s="15" t="s">
        <v>423</v>
      </c>
    </row>
    <row r="2820" spans="1:9" x14ac:dyDescent="0.25">
      <c r="A2820">
        <v>2020</v>
      </c>
      <c r="B2820" t="s">
        <v>61</v>
      </c>
      <c r="C2820" t="s">
        <v>948</v>
      </c>
      <c r="D2820" t="s">
        <v>949</v>
      </c>
      <c r="E2820" s="15" t="s">
        <v>423</v>
      </c>
      <c r="F2820" s="15" t="s">
        <v>423</v>
      </c>
      <c r="G2820" s="15" t="s">
        <v>423</v>
      </c>
      <c r="H2820" s="15" t="s">
        <v>423</v>
      </c>
      <c r="I2820" s="15" t="s">
        <v>423</v>
      </c>
    </row>
    <row r="2821" spans="1:9" x14ac:dyDescent="0.25">
      <c r="A2821">
        <v>2020</v>
      </c>
      <c r="B2821" t="s">
        <v>61</v>
      </c>
      <c r="C2821" t="s">
        <v>948</v>
      </c>
      <c r="D2821" t="s">
        <v>950</v>
      </c>
      <c r="E2821" s="15" t="s">
        <v>423</v>
      </c>
      <c r="F2821" s="15" t="s">
        <v>423</v>
      </c>
      <c r="G2821" s="15" t="s">
        <v>423</v>
      </c>
      <c r="H2821" s="15" t="s">
        <v>423</v>
      </c>
      <c r="I2821" s="15" t="s">
        <v>423</v>
      </c>
    </row>
    <row r="2822" spans="1:9" x14ac:dyDescent="0.25">
      <c r="A2822">
        <v>2020</v>
      </c>
      <c r="B2822" t="s">
        <v>61</v>
      </c>
      <c r="C2822" t="s">
        <v>382</v>
      </c>
      <c r="D2822" t="s">
        <v>403</v>
      </c>
      <c r="E2822" s="15">
        <v>27148000</v>
      </c>
      <c r="F2822" s="15">
        <v>28077000</v>
      </c>
      <c r="G2822" s="15">
        <v>0</v>
      </c>
      <c r="H2822" s="15">
        <v>7000000</v>
      </c>
      <c r="I2822" s="15">
        <v>62225000</v>
      </c>
    </row>
    <row r="2823" spans="1:9" x14ac:dyDescent="0.25">
      <c r="A2823">
        <v>2020</v>
      </c>
      <c r="B2823" t="s">
        <v>61</v>
      </c>
      <c r="C2823" t="s">
        <v>382</v>
      </c>
      <c r="D2823" t="s">
        <v>404</v>
      </c>
      <c r="E2823" s="15">
        <v>9118000</v>
      </c>
      <c r="F2823" s="15">
        <v>10187000</v>
      </c>
      <c r="G2823" s="15">
        <v>0</v>
      </c>
      <c r="H2823" s="15">
        <v>6763000</v>
      </c>
      <c r="I2823" s="15">
        <v>26068000</v>
      </c>
    </row>
    <row r="2824" spans="1:9" x14ac:dyDescent="0.25">
      <c r="A2824">
        <v>2020</v>
      </c>
      <c r="B2824" t="s">
        <v>61</v>
      </c>
      <c r="C2824" t="s">
        <v>382</v>
      </c>
      <c r="D2824" t="s">
        <v>915</v>
      </c>
      <c r="E2824" s="15">
        <v>17127000</v>
      </c>
      <c r="F2824" s="15">
        <v>20904000</v>
      </c>
      <c r="G2824" s="15">
        <v>0</v>
      </c>
      <c r="H2824" s="15">
        <v>2500000</v>
      </c>
      <c r="I2824" s="15">
        <v>40531000</v>
      </c>
    </row>
    <row r="2825" spans="1:9" x14ac:dyDescent="0.25">
      <c r="A2825">
        <v>2020</v>
      </c>
      <c r="B2825" t="s">
        <v>61</v>
      </c>
      <c r="C2825" t="s">
        <v>382</v>
      </c>
      <c r="D2825" t="s">
        <v>916</v>
      </c>
      <c r="E2825" s="15">
        <v>9412000</v>
      </c>
      <c r="F2825" s="15">
        <v>6629000</v>
      </c>
      <c r="G2825" s="15">
        <v>0</v>
      </c>
      <c r="H2825" s="15">
        <v>0</v>
      </c>
      <c r="I2825" s="15">
        <v>16041000</v>
      </c>
    </row>
    <row r="2826" spans="1:9" x14ac:dyDescent="0.25">
      <c r="A2826">
        <v>2020</v>
      </c>
      <c r="B2826" t="s">
        <v>61</v>
      </c>
      <c r="C2826" t="s">
        <v>382</v>
      </c>
      <c r="D2826" t="s">
        <v>917</v>
      </c>
      <c r="E2826" s="15">
        <v>10597000</v>
      </c>
      <c r="F2826" s="15">
        <v>49940000</v>
      </c>
      <c r="G2826" s="15">
        <v>0</v>
      </c>
      <c r="H2826" s="15">
        <v>6600000</v>
      </c>
      <c r="I2826" s="15">
        <v>67137000</v>
      </c>
    </row>
    <row r="2827" spans="1:9" x14ac:dyDescent="0.25">
      <c r="A2827">
        <v>2020</v>
      </c>
      <c r="B2827" t="s">
        <v>61</v>
      </c>
      <c r="C2827" t="s">
        <v>383</v>
      </c>
      <c r="D2827" t="s">
        <v>403</v>
      </c>
      <c r="E2827" s="15">
        <v>14295000</v>
      </c>
      <c r="F2827" s="15">
        <v>0</v>
      </c>
      <c r="G2827" s="15">
        <v>0</v>
      </c>
      <c r="H2827" s="15">
        <v>0</v>
      </c>
      <c r="I2827" s="15">
        <v>14295000</v>
      </c>
    </row>
    <row r="2828" spans="1:9" x14ac:dyDescent="0.25">
      <c r="A2828">
        <v>2020</v>
      </c>
      <c r="B2828" t="s">
        <v>61</v>
      </c>
      <c r="C2828" t="s">
        <v>383</v>
      </c>
      <c r="D2828" t="s">
        <v>918</v>
      </c>
      <c r="E2828" s="15">
        <v>24543000</v>
      </c>
      <c r="F2828" s="15">
        <v>0</v>
      </c>
      <c r="G2828" s="15">
        <v>0</v>
      </c>
      <c r="H2828" s="15">
        <v>0</v>
      </c>
      <c r="I2828" s="15">
        <v>24543000</v>
      </c>
    </row>
    <row r="2829" spans="1:9" x14ac:dyDescent="0.25">
      <c r="A2829">
        <v>2020</v>
      </c>
      <c r="B2829" t="s">
        <v>61</v>
      </c>
      <c r="C2829" t="s">
        <v>334</v>
      </c>
      <c r="D2829" t="s">
        <v>403</v>
      </c>
      <c r="E2829" s="15" t="s">
        <v>423</v>
      </c>
      <c r="F2829" s="15" t="s">
        <v>423</v>
      </c>
      <c r="G2829" s="15" t="s">
        <v>423</v>
      </c>
      <c r="H2829" s="15" t="s">
        <v>423</v>
      </c>
      <c r="I2829" s="15" t="s">
        <v>423</v>
      </c>
    </row>
    <row r="2830" spans="1:9" x14ac:dyDescent="0.25">
      <c r="A2830">
        <v>2020</v>
      </c>
      <c r="B2830" t="s">
        <v>61</v>
      </c>
      <c r="C2830" t="s">
        <v>334</v>
      </c>
      <c r="D2830" t="s">
        <v>625</v>
      </c>
      <c r="E2830" s="15" t="s">
        <v>423</v>
      </c>
      <c r="F2830" s="15" t="s">
        <v>423</v>
      </c>
      <c r="G2830" s="15" t="s">
        <v>423</v>
      </c>
      <c r="H2830" s="15" t="s">
        <v>423</v>
      </c>
      <c r="I2830" s="15" t="s">
        <v>423</v>
      </c>
    </row>
    <row r="2831" spans="1:9" x14ac:dyDescent="0.25">
      <c r="A2831">
        <v>2020</v>
      </c>
      <c r="B2831" t="s">
        <v>61</v>
      </c>
      <c r="C2831" t="s">
        <v>919</v>
      </c>
      <c r="D2831" t="s">
        <v>403</v>
      </c>
      <c r="E2831" s="15">
        <v>5599000</v>
      </c>
      <c r="F2831" s="15">
        <v>0</v>
      </c>
      <c r="G2831" s="15">
        <v>0</v>
      </c>
      <c r="H2831" s="15">
        <v>0</v>
      </c>
      <c r="I2831" s="15">
        <v>5599000</v>
      </c>
    </row>
    <row r="2832" spans="1:9" x14ac:dyDescent="0.25">
      <c r="A2832">
        <v>2020</v>
      </c>
      <c r="B2832" t="s">
        <v>61</v>
      </c>
      <c r="C2832" t="s">
        <v>919</v>
      </c>
      <c r="D2832" t="s">
        <v>404</v>
      </c>
      <c r="E2832" s="15">
        <v>3277000</v>
      </c>
      <c r="F2832" s="15">
        <v>0</v>
      </c>
      <c r="G2832" s="15">
        <v>0</v>
      </c>
      <c r="H2832" s="15">
        <v>0</v>
      </c>
      <c r="I2832" s="15">
        <v>3277000</v>
      </c>
    </row>
    <row r="2833" spans="1:9" x14ac:dyDescent="0.25">
      <c r="A2833">
        <v>2020</v>
      </c>
      <c r="B2833" t="s">
        <v>61</v>
      </c>
      <c r="C2833" t="s">
        <v>919</v>
      </c>
      <c r="D2833" t="s">
        <v>920</v>
      </c>
      <c r="E2833" s="15">
        <v>11658000</v>
      </c>
      <c r="F2833" s="15">
        <v>0</v>
      </c>
      <c r="G2833" s="15">
        <v>0</v>
      </c>
      <c r="H2833" s="15">
        <v>0</v>
      </c>
      <c r="I2833" s="15">
        <v>11658000</v>
      </c>
    </row>
    <row r="2834" spans="1:9" x14ac:dyDescent="0.25">
      <c r="A2834">
        <v>2020</v>
      </c>
      <c r="B2834" t="s">
        <v>61</v>
      </c>
      <c r="C2834" t="s">
        <v>919</v>
      </c>
      <c r="D2834" t="s">
        <v>921</v>
      </c>
      <c r="E2834" s="15">
        <v>4127000</v>
      </c>
      <c r="F2834" s="15">
        <v>190300000</v>
      </c>
      <c r="G2834" s="15">
        <v>0</v>
      </c>
      <c r="H2834" s="15">
        <v>0</v>
      </c>
      <c r="I2834" s="15">
        <v>194427000</v>
      </c>
    </row>
    <row r="2835" spans="1:9" x14ac:dyDescent="0.25">
      <c r="A2835">
        <v>2020</v>
      </c>
      <c r="B2835" t="s">
        <v>61</v>
      </c>
      <c r="C2835" t="s">
        <v>922</v>
      </c>
      <c r="D2835" t="s">
        <v>403</v>
      </c>
      <c r="E2835" s="15">
        <v>23963000</v>
      </c>
      <c r="F2835" s="15">
        <v>10312000</v>
      </c>
      <c r="G2835" s="15">
        <v>0</v>
      </c>
      <c r="H2835" s="15">
        <v>385000</v>
      </c>
      <c r="I2835" s="15">
        <v>34660000</v>
      </c>
    </row>
    <row r="2836" spans="1:9" x14ac:dyDescent="0.25">
      <c r="A2836">
        <v>2020</v>
      </c>
      <c r="B2836" t="s">
        <v>61</v>
      </c>
      <c r="C2836" t="s">
        <v>922</v>
      </c>
      <c r="D2836" t="s">
        <v>404</v>
      </c>
      <c r="E2836" s="15">
        <v>1017000</v>
      </c>
      <c r="F2836" s="15">
        <v>332000</v>
      </c>
      <c r="G2836" s="15">
        <v>0</v>
      </c>
      <c r="H2836" s="15">
        <v>0</v>
      </c>
      <c r="I2836" s="15">
        <v>1349000</v>
      </c>
    </row>
    <row r="2837" spans="1:9" x14ac:dyDescent="0.25">
      <c r="A2837">
        <v>2020</v>
      </c>
      <c r="B2837" t="s">
        <v>61</v>
      </c>
      <c r="C2837" t="s">
        <v>922</v>
      </c>
      <c r="D2837" t="s">
        <v>923</v>
      </c>
      <c r="E2837" s="15">
        <v>52526000</v>
      </c>
      <c r="F2837" s="15">
        <v>62155000</v>
      </c>
      <c r="G2837" s="15">
        <v>0</v>
      </c>
      <c r="H2837" s="15">
        <v>118112000</v>
      </c>
      <c r="I2837" s="15">
        <v>232793000</v>
      </c>
    </row>
    <row r="2838" spans="1:9" x14ac:dyDescent="0.25">
      <c r="A2838">
        <v>2020</v>
      </c>
      <c r="B2838" t="s">
        <v>61</v>
      </c>
      <c r="C2838" t="s">
        <v>922</v>
      </c>
      <c r="D2838" t="s">
        <v>924</v>
      </c>
      <c r="E2838" s="15">
        <v>11446000</v>
      </c>
      <c r="F2838" s="15">
        <v>124148000</v>
      </c>
      <c r="G2838" s="15">
        <v>0</v>
      </c>
      <c r="H2838" s="15">
        <v>508000</v>
      </c>
      <c r="I2838" s="15">
        <v>136102000</v>
      </c>
    </row>
    <row r="2839" spans="1:9" x14ac:dyDescent="0.25">
      <c r="A2839">
        <v>2020</v>
      </c>
      <c r="B2839" t="s">
        <v>61</v>
      </c>
      <c r="C2839" t="s">
        <v>925</v>
      </c>
      <c r="D2839" t="s">
        <v>403</v>
      </c>
      <c r="E2839" s="15">
        <v>15091000</v>
      </c>
      <c r="F2839" s="15">
        <v>50638000</v>
      </c>
      <c r="G2839" s="15">
        <v>0</v>
      </c>
      <c r="H2839" s="15">
        <v>74200000</v>
      </c>
      <c r="I2839" s="15">
        <v>139929000</v>
      </c>
    </row>
    <row r="2840" spans="1:9" x14ac:dyDescent="0.25">
      <c r="A2840">
        <v>2020</v>
      </c>
      <c r="B2840" t="s">
        <v>61</v>
      </c>
      <c r="C2840" t="s">
        <v>925</v>
      </c>
      <c r="D2840" t="s">
        <v>926</v>
      </c>
      <c r="E2840" s="15">
        <v>45790000</v>
      </c>
      <c r="F2840" s="15">
        <v>24264000</v>
      </c>
      <c r="G2840" s="15">
        <v>0</v>
      </c>
      <c r="H2840" s="15">
        <v>0</v>
      </c>
      <c r="I2840" s="15">
        <v>70054000</v>
      </c>
    </row>
    <row r="2841" spans="1:9" x14ac:dyDescent="0.25">
      <c r="A2841">
        <v>2020</v>
      </c>
      <c r="B2841" t="s">
        <v>61</v>
      </c>
      <c r="C2841" t="s">
        <v>925</v>
      </c>
      <c r="D2841" t="s">
        <v>927</v>
      </c>
      <c r="E2841" s="15">
        <v>5490000</v>
      </c>
      <c r="F2841" s="15">
        <v>7321000</v>
      </c>
      <c r="G2841" s="15">
        <v>0</v>
      </c>
      <c r="H2841" s="15">
        <v>0</v>
      </c>
      <c r="I2841" s="15">
        <v>12811000</v>
      </c>
    </row>
    <row r="2842" spans="1:9" x14ac:dyDescent="0.25">
      <c r="A2842">
        <v>2020</v>
      </c>
      <c r="B2842" t="s">
        <v>61</v>
      </c>
      <c r="C2842" t="s">
        <v>928</v>
      </c>
      <c r="D2842" t="s">
        <v>403</v>
      </c>
      <c r="E2842" s="15">
        <v>10409000</v>
      </c>
      <c r="F2842" s="15">
        <v>34141000</v>
      </c>
      <c r="G2842" s="15">
        <v>0</v>
      </c>
      <c r="H2842" s="15">
        <v>3730000</v>
      </c>
      <c r="I2842" s="15">
        <v>48280000</v>
      </c>
    </row>
    <row r="2843" spans="1:9" x14ac:dyDescent="0.25">
      <c r="A2843">
        <v>2020</v>
      </c>
      <c r="B2843" t="s">
        <v>61</v>
      </c>
      <c r="C2843" t="s">
        <v>928</v>
      </c>
      <c r="D2843" t="s">
        <v>404</v>
      </c>
      <c r="E2843" s="15" t="s">
        <v>423</v>
      </c>
      <c r="F2843" s="15" t="s">
        <v>423</v>
      </c>
      <c r="G2843" s="15" t="s">
        <v>423</v>
      </c>
      <c r="H2843" s="15" t="s">
        <v>423</v>
      </c>
      <c r="I2843" s="15" t="s">
        <v>423</v>
      </c>
    </row>
    <row r="2844" spans="1:9" x14ac:dyDescent="0.25">
      <c r="A2844">
        <v>2020</v>
      </c>
      <c r="B2844" t="s">
        <v>61</v>
      </c>
      <c r="C2844" t="s">
        <v>928</v>
      </c>
      <c r="D2844" t="s">
        <v>929</v>
      </c>
      <c r="E2844" s="15">
        <v>24380000</v>
      </c>
      <c r="F2844" s="15">
        <v>27174000</v>
      </c>
      <c r="G2844" s="15">
        <v>0</v>
      </c>
      <c r="H2844" s="15">
        <v>0</v>
      </c>
      <c r="I2844" s="15">
        <v>51554000</v>
      </c>
    </row>
    <row r="2845" spans="1:9" x14ac:dyDescent="0.25">
      <c r="A2845">
        <v>2020</v>
      </c>
      <c r="B2845" t="s">
        <v>61</v>
      </c>
      <c r="C2845" t="s">
        <v>928</v>
      </c>
      <c r="D2845" t="s">
        <v>930</v>
      </c>
      <c r="E2845" s="15">
        <v>17580000</v>
      </c>
      <c r="F2845" s="15">
        <v>28652000</v>
      </c>
      <c r="G2845" s="15">
        <v>0</v>
      </c>
      <c r="H2845" s="15">
        <v>3792000</v>
      </c>
      <c r="I2845" s="15">
        <v>50024000</v>
      </c>
    </row>
    <row r="2846" spans="1:9" x14ac:dyDescent="0.25">
      <c r="A2846">
        <v>2020</v>
      </c>
      <c r="B2846" t="s">
        <v>61</v>
      </c>
      <c r="C2846" t="s">
        <v>385</v>
      </c>
      <c r="D2846" t="s">
        <v>403</v>
      </c>
      <c r="E2846" s="15" t="s">
        <v>423</v>
      </c>
      <c r="F2846" s="15" t="s">
        <v>423</v>
      </c>
      <c r="G2846" s="15" t="s">
        <v>423</v>
      </c>
      <c r="H2846" s="15" t="s">
        <v>423</v>
      </c>
      <c r="I2846" s="15" t="s">
        <v>423</v>
      </c>
    </row>
    <row r="2847" spans="1:9" x14ac:dyDescent="0.25">
      <c r="A2847">
        <v>2020</v>
      </c>
      <c r="B2847" t="s">
        <v>61</v>
      </c>
      <c r="C2847" t="s">
        <v>385</v>
      </c>
      <c r="D2847" t="s">
        <v>931</v>
      </c>
      <c r="E2847" s="15" t="s">
        <v>423</v>
      </c>
      <c r="F2847" s="15" t="s">
        <v>423</v>
      </c>
      <c r="G2847" s="15" t="s">
        <v>423</v>
      </c>
      <c r="H2847" s="15" t="s">
        <v>423</v>
      </c>
      <c r="I2847" s="15" t="s">
        <v>423</v>
      </c>
    </row>
    <row r="2848" spans="1:9" x14ac:dyDescent="0.25">
      <c r="A2848">
        <v>2020</v>
      </c>
      <c r="B2848" t="s">
        <v>61</v>
      </c>
      <c r="C2848" t="s">
        <v>335</v>
      </c>
      <c r="D2848" t="s">
        <v>403</v>
      </c>
      <c r="E2848" s="15" t="s">
        <v>423</v>
      </c>
      <c r="F2848" s="15" t="s">
        <v>423</v>
      </c>
      <c r="G2848" s="15" t="s">
        <v>423</v>
      </c>
      <c r="H2848" s="15" t="s">
        <v>423</v>
      </c>
      <c r="I2848" s="15" t="s">
        <v>423</v>
      </c>
    </row>
    <row r="2849" spans="1:9" x14ac:dyDescent="0.25">
      <c r="A2849">
        <v>2020</v>
      </c>
      <c r="B2849" t="s">
        <v>61</v>
      </c>
      <c r="C2849" t="s">
        <v>335</v>
      </c>
      <c r="D2849" t="s">
        <v>404</v>
      </c>
      <c r="E2849" s="15" t="s">
        <v>423</v>
      </c>
      <c r="F2849" s="15" t="s">
        <v>423</v>
      </c>
      <c r="G2849" s="15" t="s">
        <v>423</v>
      </c>
      <c r="H2849" s="15" t="s">
        <v>423</v>
      </c>
      <c r="I2849" s="15" t="s">
        <v>423</v>
      </c>
    </row>
    <row r="2850" spans="1:9" x14ac:dyDescent="0.25">
      <c r="A2850">
        <v>2020</v>
      </c>
      <c r="B2850" t="s">
        <v>61</v>
      </c>
      <c r="C2850" t="s">
        <v>335</v>
      </c>
      <c r="D2850" t="s">
        <v>626</v>
      </c>
      <c r="E2850" s="15" t="s">
        <v>423</v>
      </c>
      <c r="F2850" s="15" t="s">
        <v>423</v>
      </c>
      <c r="G2850" s="15" t="s">
        <v>423</v>
      </c>
      <c r="H2850" s="15" t="s">
        <v>423</v>
      </c>
      <c r="I2850" s="15" t="s">
        <v>423</v>
      </c>
    </row>
    <row r="2851" spans="1:9" x14ac:dyDescent="0.25">
      <c r="A2851">
        <v>2020</v>
      </c>
      <c r="B2851" t="s">
        <v>61</v>
      </c>
      <c r="C2851" t="s">
        <v>335</v>
      </c>
      <c r="D2851" t="s">
        <v>627</v>
      </c>
      <c r="E2851" s="15" t="s">
        <v>423</v>
      </c>
      <c r="F2851" s="15" t="s">
        <v>423</v>
      </c>
      <c r="G2851" s="15" t="s">
        <v>423</v>
      </c>
      <c r="H2851" s="15" t="s">
        <v>423</v>
      </c>
      <c r="I2851" s="15" t="s">
        <v>423</v>
      </c>
    </row>
    <row r="2852" spans="1:9" x14ac:dyDescent="0.25">
      <c r="A2852">
        <v>2020</v>
      </c>
      <c r="B2852" t="s">
        <v>61</v>
      </c>
      <c r="C2852" t="s">
        <v>335</v>
      </c>
      <c r="D2852" t="s">
        <v>628</v>
      </c>
      <c r="E2852" s="15" t="s">
        <v>423</v>
      </c>
      <c r="F2852" s="15" t="s">
        <v>423</v>
      </c>
      <c r="G2852" s="15" t="s">
        <v>423</v>
      </c>
      <c r="H2852" s="15" t="s">
        <v>423</v>
      </c>
      <c r="I2852" s="15" t="s">
        <v>423</v>
      </c>
    </row>
    <row r="2853" spans="1:9" x14ac:dyDescent="0.25">
      <c r="A2853">
        <v>2020</v>
      </c>
      <c r="B2853" t="s">
        <v>61</v>
      </c>
      <c r="C2853" t="s">
        <v>272</v>
      </c>
      <c r="D2853" t="s">
        <v>403</v>
      </c>
      <c r="E2853" s="15" t="s">
        <v>423</v>
      </c>
      <c r="F2853" s="15" t="s">
        <v>423</v>
      </c>
      <c r="G2853" s="15" t="s">
        <v>423</v>
      </c>
      <c r="H2853" s="15" t="s">
        <v>423</v>
      </c>
      <c r="I2853" s="15" t="s">
        <v>423</v>
      </c>
    </row>
    <row r="2854" spans="1:9" x14ac:dyDescent="0.25">
      <c r="A2854">
        <v>2020</v>
      </c>
      <c r="B2854" t="s">
        <v>61</v>
      </c>
      <c r="C2854" t="s">
        <v>272</v>
      </c>
      <c r="D2854" t="s">
        <v>404</v>
      </c>
      <c r="E2854" s="15" t="s">
        <v>423</v>
      </c>
      <c r="F2854" s="15" t="s">
        <v>423</v>
      </c>
      <c r="G2854" s="15" t="s">
        <v>423</v>
      </c>
      <c r="H2854" s="15" t="s">
        <v>423</v>
      </c>
      <c r="I2854" s="15" t="s">
        <v>423</v>
      </c>
    </row>
    <row r="2855" spans="1:9" x14ac:dyDescent="0.25">
      <c r="A2855">
        <v>2020</v>
      </c>
      <c r="B2855" t="s">
        <v>61</v>
      </c>
      <c r="C2855" t="s">
        <v>272</v>
      </c>
      <c r="D2855" t="s">
        <v>430</v>
      </c>
      <c r="E2855" s="15" t="s">
        <v>423</v>
      </c>
      <c r="F2855" s="15" t="s">
        <v>423</v>
      </c>
      <c r="G2855" s="15" t="s">
        <v>423</v>
      </c>
      <c r="H2855" s="15" t="s">
        <v>423</v>
      </c>
      <c r="I2855" s="15" t="s">
        <v>423</v>
      </c>
    </row>
    <row r="2856" spans="1:9" x14ac:dyDescent="0.25">
      <c r="A2856">
        <v>2020</v>
      </c>
      <c r="B2856" t="s">
        <v>61</v>
      </c>
      <c r="C2856" t="s">
        <v>272</v>
      </c>
      <c r="D2856" t="s">
        <v>431</v>
      </c>
      <c r="E2856" s="15" t="s">
        <v>423</v>
      </c>
      <c r="F2856" s="15" t="s">
        <v>423</v>
      </c>
      <c r="G2856" s="15" t="s">
        <v>423</v>
      </c>
      <c r="H2856" s="15" t="s">
        <v>423</v>
      </c>
      <c r="I2856" s="15" t="s">
        <v>423</v>
      </c>
    </row>
    <row r="2857" spans="1:9" x14ac:dyDescent="0.25">
      <c r="A2857">
        <v>2020</v>
      </c>
      <c r="B2857" t="s">
        <v>61</v>
      </c>
      <c r="C2857" t="s">
        <v>272</v>
      </c>
      <c r="D2857" t="s">
        <v>432</v>
      </c>
      <c r="E2857" s="15" t="s">
        <v>423</v>
      </c>
      <c r="F2857" s="15" t="s">
        <v>423</v>
      </c>
      <c r="G2857" s="15" t="s">
        <v>423</v>
      </c>
      <c r="H2857" s="15" t="s">
        <v>423</v>
      </c>
      <c r="I2857" s="15" t="s">
        <v>423</v>
      </c>
    </row>
    <row r="2858" spans="1:9" x14ac:dyDescent="0.25">
      <c r="A2858">
        <v>2020</v>
      </c>
      <c r="B2858" t="s">
        <v>61</v>
      </c>
      <c r="C2858" t="s">
        <v>386</v>
      </c>
      <c r="D2858" t="s">
        <v>403</v>
      </c>
      <c r="E2858" s="15">
        <v>135529000</v>
      </c>
      <c r="F2858" s="15">
        <v>23374000</v>
      </c>
      <c r="G2858" s="15">
        <v>0</v>
      </c>
      <c r="H2858" s="15">
        <v>26177000</v>
      </c>
      <c r="I2858" s="15">
        <v>185080000</v>
      </c>
    </row>
    <row r="2859" spans="1:9" x14ac:dyDescent="0.25">
      <c r="A2859">
        <v>2020</v>
      </c>
      <c r="B2859" t="s">
        <v>61</v>
      </c>
      <c r="C2859" t="s">
        <v>386</v>
      </c>
      <c r="D2859" t="s">
        <v>932</v>
      </c>
      <c r="E2859" s="15">
        <v>463623000</v>
      </c>
      <c r="F2859" s="15">
        <v>382872000</v>
      </c>
      <c r="G2859" s="15">
        <v>0</v>
      </c>
      <c r="H2859" s="15">
        <v>11800000</v>
      </c>
      <c r="I2859" s="15">
        <v>858295000</v>
      </c>
    </row>
    <row r="2860" spans="1:9" x14ac:dyDescent="0.25">
      <c r="A2860">
        <v>2020</v>
      </c>
      <c r="B2860" t="s">
        <v>61</v>
      </c>
      <c r="C2860" t="s">
        <v>387</v>
      </c>
      <c r="D2860" t="s">
        <v>403</v>
      </c>
      <c r="E2860" s="15">
        <v>47312000</v>
      </c>
      <c r="F2860" s="15">
        <v>47951000</v>
      </c>
      <c r="G2860" s="15">
        <v>0</v>
      </c>
      <c r="H2860" s="15">
        <v>100000000</v>
      </c>
      <c r="I2860" s="15">
        <v>195263000</v>
      </c>
    </row>
    <row r="2861" spans="1:9" x14ac:dyDescent="0.25">
      <c r="A2861">
        <v>2020</v>
      </c>
      <c r="B2861" t="s">
        <v>61</v>
      </c>
      <c r="C2861" t="s">
        <v>387</v>
      </c>
      <c r="D2861" t="s">
        <v>404</v>
      </c>
      <c r="E2861" s="15">
        <v>12222000</v>
      </c>
      <c r="F2861" s="15">
        <v>51360000</v>
      </c>
      <c r="G2861" s="15">
        <v>0</v>
      </c>
      <c r="H2861" s="15">
        <v>19069000</v>
      </c>
      <c r="I2861" s="15">
        <v>82651000</v>
      </c>
    </row>
    <row r="2862" spans="1:9" x14ac:dyDescent="0.25">
      <c r="A2862">
        <v>2020</v>
      </c>
      <c r="B2862" t="s">
        <v>61</v>
      </c>
      <c r="C2862" t="s">
        <v>387</v>
      </c>
      <c r="D2862" t="s">
        <v>933</v>
      </c>
      <c r="E2862" s="15">
        <v>32713000</v>
      </c>
      <c r="F2862" s="15">
        <v>115372000</v>
      </c>
      <c r="G2862" s="15">
        <v>0</v>
      </c>
      <c r="H2862" s="15">
        <v>0</v>
      </c>
      <c r="I2862" s="15">
        <v>148085000</v>
      </c>
    </row>
    <row r="2863" spans="1:9" x14ac:dyDescent="0.25">
      <c r="A2863">
        <v>2020</v>
      </c>
      <c r="B2863" t="s">
        <v>61</v>
      </c>
      <c r="C2863" t="s">
        <v>387</v>
      </c>
      <c r="D2863" t="s">
        <v>934</v>
      </c>
      <c r="E2863" s="15">
        <v>11855000</v>
      </c>
      <c r="F2863" s="15">
        <v>1939000</v>
      </c>
      <c r="G2863" s="15">
        <v>0</v>
      </c>
      <c r="H2863" s="15">
        <v>0</v>
      </c>
      <c r="I2863" s="15">
        <v>13794000</v>
      </c>
    </row>
    <row r="2864" spans="1:9" x14ac:dyDescent="0.25">
      <c r="A2864">
        <v>2020</v>
      </c>
      <c r="B2864" t="s">
        <v>61</v>
      </c>
      <c r="C2864" t="s">
        <v>274</v>
      </c>
      <c r="D2864" t="s">
        <v>403</v>
      </c>
      <c r="E2864" s="15" t="s">
        <v>423</v>
      </c>
      <c r="F2864" s="15" t="s">
        <v>423</v>
      </c>
      <c r="G2864" s="15" t="s">
        <v>423</v>
      </c>
      <c r="H2864" s="15" t="s">
        <v>423</v>
      </c>
      <c r="I2864" s="15" t="s">
        <v>423</v>
      </c>
    </row>
    <row r="2865" spans="1:9" x14ac:dyDescent="0.25">
      <c r="A2865">
        <v>2020</v>
      </c>
      <c r="B2865" t="s">
        <v>61</v>
      </c>
      <c r="C2865" t="s">
        <v>274</v>
      </c>
      <c r="D2865" t="s">
        <v>435</v>
      </c>
      <c r="E2865" s="15" t="s">
        <v>423</v>
      </c>
      <c r="F2865" s="15" t="s">
        <v>423</v>
      </c>
      <c r="G2865" s="15" t="s">
        <v>423</v>
      </c>
      <c r="H2865" s="15" t="s">
        <v>423</v>
      </c>
      <c r="I2865" s="15" t="s">
        <v>423</v>
      </c>
    </row>
    <row r="2866" spans="1:9" x14ac:dyDescent="0.25">
      <c r="A2866">
        <v>2020</v>
      </c>
      <c r="B2866" t="s">
        <v>61</v>
      </c>
      <c r="C2866" t="s">
        <v>388</v>
      </c>
      <c r="D2866" t="s">
        <v>403</v>
      </c>
      <c r="E2866" s="15">
        <v>45465000</v>
      </c>
      <c r="F2866" s="15">
        <v>166132000</v>
      </c>
      <c r="G2866" s="15">
        <v>0</v>
      </c>
      <c r="H2866" s="15">
        <v>0</v>
      </c>
      <c r="I2866" s="15">
        <v>211597000</v>
      </c>
    </row>
    <row r="2867" spans="1:9" x14ac:dyDescent="0.25">
      <c r="A2867">
        <v>2020</v>
      </c>
      <c r="B2867" t="s">
        <v>61</v>
      </c>
      <c r="C2867" t="s">
        <v>388</v>
      </c>
      <c r="D2867" t="s">
        <v>935</v>
      </c>
      <c r="E2867" s="15">
        <v>131653000</v>
      </c>
      <c r="F2867" s="15">
        <v>1485507000</v>
      </c>
      <c r="G2867" s="15">
        <v>0</v>
      </c>
      <c r="H2867" s="15">
        <v>0</v>
      </c>
      <c r="I2867" s="15">
        <v>1617160000</v>
      </c>
    </row>
    <row r="2868" spans="1:9" x14ac:dyDescent="0.25">
      <c r="A2868">
        <v>2020</v>
      </c>
      <c r="B2868" t="s">
        <v>61</v>
      </c>
      <c r="C2868" t="s">
        <v>389</v>
      </c>
      <c r="D2868" t="s">
        <v>403</v>
      </c>
      <c r="E2868" s="15">
        <v>13586000</v>
      </c>
      <c r="F2868" s="15">
        <v>11132000</v>
      </c>
      <c r="G2868" s="15">
        <v>0</v>
      </c>
      <c r="H2868" s="15">
        <v>3400000</v>
      </c>
      <c r="I2868" s="15">
        <v>28118000</v>
      </c>
    </row>
    <row r="2869" spans="1:9" x14ac:dyDescent="0.25">
      <c r="A2869">
        <v>2020</v>
      </c>
      <c r="B2869" t="s">
        <v>61</v>
      </c>
      <c r="C2869" t="s">
        <v>389</v>
      </c>
      <c r="D2869" t="s">
        <v>936</v>
      </c>
      <c r="E2869" s="15">
        <v>27499000</v>
      </c>
      <c r="F2869" s="15">
        <v>12690000</v>
      </c>
      <c r="G2869" s="15">
        <v>0</v>
      </c>
      <c r="H2869" s="15">
        <v>0</v>
      </c>
      <c r="I2869" s="15">
        <v>40189000</v>
      </c>
    </row>
    <row r="2870" spans="1:9" x14ac:dyDescent="0.25">
      <c r="A2870">
        <v>2020</v>
      </c>
      <c r="B2870" t="s">
        <v>61</v>
      </c>
      <c r="C2870" t="s">
        <v>951</v>
      </c>
      <c r="D2870" t="s">
        <v>403</v>
      </c>
      <c r="E2870" s="15" t="s">
        <v>423</v>
      </c>
      <c r="F2870" s="15" t="s">
        <v>423</v>
      </c>
      <c r="G2870" s="15" t="s">
        <v>423</v>
      </c>
      <c r="H2870" s="15" t="s">
        <v>423</v>
      </c>
      <c r="I2870" s="15" t="s">
        <v>423</v>
      </c>
    </row>
    <row r="2871" spans="1:9" x14ac:dyDescent="0.25">
      <c r="A2871">
        <v>2020</v>
      </c>
      <c r="B2871" t="s">
        <v>61</v>
      </c>
      <c r="C2871" t="s">
        <v>951</v>
      </c>
      <c r="D2871" t="s">
        <v>952</v>
      </c>
      <c r="E2871" s="15" t="s">
        <v>423</v>
      </c>
      <c r="F2871" s="15" t="s">
        <v>423</v>
      </c>
      <c r="G2871" s="15" t="s">
        <v>423</v>
      </c>
      <c r="H2871" s="15" t="s">
        <v>423</v>
      </c>
      <c r="I2871" s="15" t="s">
        <v>423</v>
      </c>
    </row>
    <row r="2872" spans="1:9" x14ac:dyDescent="0.25">
      <c r="A2872">
        <v>2020</v>
      </c>
      <c r="B2872" t="s">
        <v>61</v>
      </c>
      <c r="C2872" t="s">
        <v>275</v>
      </c>
      <c r="D2872" t="s">
        <v>403</v>
      </c>
      <c r="E2872" s="15" t="s">
        <v>423</v>
      </c>
      <c r="F2872" s="15" t="s">
        <v>423</v>
      </c>
      <c r="G2872" s="15" t="s">
        <v>423</v>
      </c>
      <c r="H2872" s="15" t="s">
        <v>423</v>
      </c>
      <c r="I2872" s="15" t="s">
        <v>423</v>
      </c>
    </row>
    <row r="2873" spans="1:9" x14ac:dyDescent="0.25">
      <c r="A2873">
        <v>2020</v>
      </c>
      <c r="B2873" t="s">
        <v>61</v>
      </c>
      <c r="C2873" t="s">
        <v>275</v>
      </c>
      <c r="D2873" t="s">
        <v>436</v>
      </c>
      <c r="E2873" s="15" t="s">
        <v>423</v>
      </c>
      <c r="F2873" s="15" t="s">
        <v>423</v>
      </c>
      <c r="G2873" s="15" t="s">
        <v>423</v>
      </c>
      <c r="H2873" s="15" t="s">
        <v>423</v>
      </c>
      <c r="I2873" s="15" t="s">
        <v>423</v>
      </c>
    </row>
    <row r="2874" spans="1:9" x14ac:dyDescent="0.25">
      <c r="A2874">
        <v>2020</v>
      </c>
      <c r="B2874" t="s">
        <v>61</v>
      </c>
      <c r="C2874" t="s">
        <v>390</v>
      </c>
      <c r="D2874" t="s">
        <v>403</v>
      </c>
      <c r="E2874" s="15">
        <v>111076000</v>
      </c>
      <c r="F2874" s="15">
        <v>132627000</v>
      </c>
      <c r="G2874" s="15">
        <v>0</v>
      </c>
      <c r="H2874" s="15">
        <v>500000</v>
      </c>
      <c r="I2874" s="15">
        <v>244203000</v>
      </c>
    </row>
    <row r="2875" spans="1:9" x14ac:dyDescent="0.25">
      <c r="A2875">
        <v>2020</v>
      </c>
      <c r="B2875" t="s">
        <v>61</v>
      </c>
      <c r="C2875" t="s">
        <v>390</v>
      </c>
      <c r="D2875" t="s">
        <v>937</v>
      </c>
      <c r="E2875" s="15">
        <v>94461000</v>
      </c>
      <c r="F2875" s="15">
        <v>110098000</v>
      </c>
      <c r="G2875" s="15">
        <v>0</v>
      </c>
      <c r="H2875" s="15">
        <v>6338000</v>
      </c>
      <c r="I2875" s="15">
        <v>210897000</v>
      </c>
    </row>
    <row r="2876" spans="1:9" x14ac:dyDescent="0.25">
      <c r="A2876">
        <v>2020</v>
      </c>
      <c r="B2876" t="s">
        <v>61</v>
      </c>
      <c r="C2876" t="s">
        <v>391</v>
      </c>
      <c r="D2876" t="s">
        <v>403</v>
      </c>
      <c r="E2876" s="15">
        <v>88732000</v>
      </c>
      <c r="F2876" s="15">
        <v>110090000</v>
      </c>
      <c r="G2876" s="15">
        <v>0</v>
      </c>
      <c r="H2876" s="15">
        <v>26287000</v>
      </c>
      <c r="I2876" s="15">
        <v>225109000</v>
      </c>
    </row>
    <row r="2877" spans="1:9" x14ac:dyDescent="0.25">
      <c r="A2877">
        <v>2020</v>
      </c>
      <c r="B2877" t="s">
        <v>61</v>
      </c>
      <c r="C2877" t="s">
        <v>391</v>
      </c>
      <c r="D2877" t="s">
        <v>938</v>
      </c>
      <c r="E2877" s="15">
        <v>1230117000</v>
      </c>
      <c r="F2877" s="15">
        <v>841515000</v>
      </c>
      <c r="G2877" s="15">
        <v>0</v>
      </c>
      <c r="H2877" s="15">
        <v>483554000</v>
      </c>
      <c r="I2877" s="15">
        <v>2555186000</v>
      </c>
    </row>
    <row r="2878" spans="1:9" x14ac:dyDescent="0.25">
      <c r="A2878">
        <v>2020</v>
      </c>
      <c r="B2878" t="s">
        <v>61</v>
      </c>
      <c r="C2878" t="s">
        <v>392</v>
      </c>
      <c r="D2878" t="s">
        <v>403</v>
      </c>
      <c r="E2878" s="15">
        <v>19207000</v>
      </c>
      <c r="F2878" s="15">
        <v>11752000</v>
      </c>
      <c r="G2878" s="15">
        <v>0</v>
      </c>
      <c r="H2878" s="15">
        <v>0</v>
      </c>
      <c r="I2878" s="15">
        <v>30959000</v>
      </c>
    </row>
    <row r="2879" spans="1:9" x14ac:dyDescent="0.25">
      <c r="A2879">
        <v>2020</v>
      </c>
      <c r="B2879" t="s">
        <v>61</v>
      </c>
      <c r="C2879" t="s">
        <v>392</v>
      </c>
      <c r="D2879" t="s">
        <v>939</v>
      </c>
      <c r="E2879" s="15">
        <v>0</v>
      </c>
      <c r="F2879" s="15">
        <v>187946000</v>
      </c>
      <c r="G2879" s="15">
        <v>0</v>
      </c>
      <c r="H2879" s="15">
        <v>0</v>
      </c>
      <c r="I2879" s="15">
        <v>187946000</v>
      </c>
    </row>
    <row r="2880" spans="1:9" x14ac:dyDescent="0.25">
      <c r="A2880">
        <v>2020</v>
      </c>
      <c r="B2880" t="s">
        <v>61</v>
      </c>
      <c r="C2880" t="s">
        <v>392</v>
      </c>
      <c r="D2880" t="s">
        <v>940</v>
      </c>
      <c r="E2880" s="15">
        <v>22470000</v>
      </c>
      <c r="F2880" s="15">
        <v>11918000</v>
      </c>
      <c r="G2880" s="15">
        <v>0</v>
      </c>
      <c r="H2880" s="15">
        <v>0</v>
      </c>
      <c r="I2880" s="15">
        <v>34388000</v>
      </c>
    </row>
    <row r="2881" spans="1:9" x14ac:dyDescent="0.25">
      <c r="A2881">
        <v>2020</v>
      </c>
      <c r="B2881" t="s">
        <v>61</v>
      </c>
      <c r="C2881" t="s">
        <v>393</v>
      </c>
      <c r="D2881" t="s">
        <v>403</v>
      </c>
      <c r="E2881" s="15" t="s">
        <v>423</v>
      </c>
      <c r="F2881" s="15" t="s">
        <v>423</v>
      </c>
      <c r="G2881" s="15" t="s">
        <v>423</v>
      </c>
      <c r="H2881" s="15" t="s">
        <v>423</v>
      </c>
      <c r="I2881" s="15" t="s">
        <v>423</v>
      </c>
    </row>
    <row r="2882" spans="1:9" x14ac:dyDescent="0.25">
      <c r="A2882">
        <v>2020</v>
      </c>
      <c r="B2882" t="s">
        <v>61</v>
      </c>
      <c r="C2882" t="s">
        <v>393</v>
      </c>
      <c r="D2882" t="s">
        <v>941</v>
      </c>
      <c r="E2882" s="15" t="s">
        <v>423</v>
      </c>
      <c r="F2882" s="15" t="s">
        <v>423</v>
      </c>
      <c r="G2882" s="15" t="s">
        <v>423</v>
      </c>
      <c r="H2882" s="15" t="s">
        <v>423</v>
      </c>
      <c r="I2882" s="15" t="s">
        <v>423</v>
      </c>
    </row>
    <row r="2883" spans="1:9" x14ac:dyDescent="0.25">
      <c r="A2883">
        <v>2020</v>
      </c>
      <c r="B2883" t="s">
        <v>61</v>
      </c>
      <c r="C2883" t="s">
        <v>394</v>
      </c>
      <c r="D2883" t="s">
        <v>403</v>
      </c>
      <c r="E2883" s="15">
        <v>36402000</v>
      </c>
      <c r="F2883" s="15">
        <v>40482000</v>
      </c>
      <c r="G2883" s="15">
        <v>0</v>
      </c>
      <c r="H2883" s="15">
        <v>0</v>
      </c>
      <c r="I2883" s="15">
        <v>76884000</v>
      </c>
    </row>
    <row r="2884" spans="1:9" x14ac:dyDescent="0.25">
      <c r="A2884">
        <v>2020</v>
      </c>
      <c r="B2884" t="s">
        <v>61</v>
      </c>
      <c r="C2884" t="s">
        <v>394</v>
      </c>
      <c r="D2884" t="s">
        <v>942</v>
      </c>
      <c r="E2884" s="15">
        <v>28677000</v>
      </c>
      <c r="F2884" s="15">
        <v>819403000</v>
      </c>
      <c r="G2884" s="15">
        <v>0</v>
      </c>
      <c r="H2884" s="15">
        <v>20000000</v>
      </c>
      <c r="I2884" s="15">
        <v>868080000</v>
      </c>
    </row>
    <row r="2885" spans="1:9" x14ac:dyDescent="0.25">
      <c r="A2885">
        <v>2020</v>
      </c>
      <c r="B2885" t="s">
        <v>61</v>
      </c>
      <c r="C2885" t="s">
        <v>337</v>
      </c>
      <c r="D2885" t="s">
        <v>403</v>
      </c>
      <c r="E2885" s="15" t="s">
        <v>423</v>
      </c>
      <c r="F2885" s="15" t="s">
        <v>423</v>
      </c>
      <c r="G2885" s="15" t="s">
        <v>423</v>
      </c>
      <c r="H2885" s="15" t="s">
        <v>423</v>
      </c>
      <c r="I2885" s="15" t="s">
        <v>423</v>
      </c>
    </row>
    <row r="2886" spans="1:9" x14ac:dyDescent="0.25">
      <c r="A2886">
        <v>2020</v>
      </c>
      <c r="B2886" t="s">
        <v>61</v>
      </c>
      <c r="C2886" t="s">
        <v>337</v>
      </c>
      <c r="D2886" t="s">
        <v>630</v>
      </c>
      <c r="E2886" s="15" t="s">
        <v>423</v>
      </c>
      <c r="F2886" s="15" t="s">
        <v>423</v>
      </c>
      <c r="G2886" s="15" t="s">
        <v>423</v>
      </c>
      <c r="H2886" s="15" t="s">
        <v>423</v>
      </c>
      <c r="I2886" s="15" t="s">
        <v>423</v>
      </c>
    </row>
    <row r="2887" spans="1:9" x14ac:dyDescent="0.25">
      <c r="A2887">
        <v>2020</v>
      </c>
      <c r="B2887" t="s">
        <v>61</v>
      </c>
      <c r="C2887" t="s">
        <v>395</v>
      </c>
      <c r="D2887" t="s">
        <v>403</v>
      </c>
      <c r="E2887" s="15">
        <v>9985000</v>
      </c>
      <c r="F2887" s="15">
        <v>15286000</v>
      </c>
      <c r="G2887" s="15">
        <v>0</v>
      </c>
      <c r="H2887" s="15">
        <v>0</v>
      </c>
      <c r="I2887" s="15">
        <v>25271000</v>
      </c>
    </row>
    <row r="2888" spans="1:9" x14ac:dyDescent="0.25">
      <c r="A2888">
        <v>2020</v>
      </c>
      <c r="B2888" t="s">
        <v>61</v>
      </c>
      <c r="C2888" t="s">
        <v>395</v>
      </c>
      <c r="D2888" t="s">
        <v>943</v>
      </c>
      <c r="E2888" s="15">
        <v>37170000</v>
      </c>
      <c r="F2888" s="15">
        <v>28856000</v>
      </c>
      <c r="G2888" s="15">
        <v>0</v>
      </c>
      <c r="H2888" s="15">
        <v>0</v>
      </c>
      <c r="I2888" s="15">
        <v>66026000</v>
      </c>
    </row>
    <row r="2889" spans="1:9" x14ac:dyDescent="0.25">
      <c r="A2889">
        <v>2020</v>
      </c>
      <c r="B2889" t="s">
        <v>61</v>
      </c>
      <c r="C2889" t="s">
        <v>396</v>
      </c>
      <c r="D2889" t="s">
        <v>403</v>
      </c>
      <c r="E2889" s="15">
        <v>69699000</v>
      </c>
      <c r="F2889" s="15">
        <v>213023000</v>
      </c>
      <c r="G2889" s="15">
        <v>0</v>
      </c>
      <c r="H2889" s="15">
        <v>72138000</v>
      </c>
      <c r="I2889" s="15">
        <v>354860000</v>
      </c>
    </row>
    <row r="2890" spans="1:9" x14ac:dyDescent="0.25">
      <c r="A2890">
        <v>2020</v>
      </c>
      <c r="B2890" t="s">
        <v>61</v>
      </c>
      <c r="C2890" t="s">
        <v>396</v>
      </c>
      <c r="D2890" t="s">
        <v>404</v>
      </c>
      <c r="E2890" s="15">
        <v>16058000</v>
      </c>
      <c r="F2890" s="15">
        <v>15379000</v>
      </c>
      <c r="G2890" s="15">
        <v>0</v>
      </c>
      <c r="H2890" s="15">
        <v>0</v>
      </c>
      <c r="I2890" s="15">
        <v>31437000</v>
      </c>
    </row>
    <row r="2891" spans="1:9" x14ac:dyDescent="0.25">
      <c r="A2891">
        <v>2020</v>
      </c>
      <c r="B2891" t="s">
        <v>61</v>
      </c>
      <c r="C2891" t="s">
        <v>396</v>
      </c>
      <c r="D2891" t="s">
        <v>944</v>
      </c>
      <c r="E2891" s="15">
        <v>192880000</v>
      </c>
      <c r="F2891" s="15">
        <v>107342000</v>
      </c>
      <c r="G2891" s="15">
        <v>0</v>
      </c>
      <c r="H2891" s="15">
        <v>0</v>
      </c>
      <c r="I2891" s="15">
        <v>300222000</v>
      </c>
    </row>
    <row r="2892" spans="1:9" x14ac:dyDescent="0.25">
      <c r="A2892">
        <v>2020</v>
      </c>
      <c r="B2892" t="s">
        <v>61</v>
      </c>
      <c r="C2892" t="s">
        <v>347</v>
      </c>
      <c r="D2892" t="s">
        <v>403</v>
      </c>
      <c r="E2892" s="15" t="s">
        <v>423</v>
      </c>
      <c r="F2892" s="15" t="s">
        <v>423</v>
      </c>
      <c r="G2892" s="15" t="s">
        <v>423</v>
      </c>
      <c r="H2892" s="15" t="s">
        <v>423</v>
      </c>
      <c r="I2892" s="15" t="s">
        <v>423</v>
      </c>
    </row>
    <row r="2893" spans="1:9" x14ac:dyDescent="0.25">
      <c r="A2893">
        <v>2020</v>
      </c>
      <c r="B2893" t="s">
        <v>61</v>
      </c>
      <c r="C2893" t="s">
        <v>347</v>
      </c>
      <c r="D2893" t="s">
        <v>404</v>
      </c>
      <c r="E2893" s="15" t="s">
        <v>423</v>
      </c>
      <c r="F2893" s="15" t="s">
        <v>423</v>
      </c>
      <c r="G2893" s="15" t="s">
        <v>423</v>
      </c>
      <c r="H2893" s="15" t="s">
        <v>423</v>
      </c>
      <c r="I2893" s="15" t="s">
        <v>423</v>
      </c>
    </row>
    <row r="2894" spans="1:9" x14ac:dyDescent="0.25">
      <c r="A2894">
        <v>2020</v>
      </c>
      <c r="B2894" t="s">
        <v>61</v>
      </c>
      <c r="C2894" t="s">
        <v>347</v>
      </c>
      <c r="D2894" t="s">
        <v>812</v>
      </c>
      <c r="E2894" s="15" t="s">
        <v>423</v>
      </c>
      <c r="F2894" s="15" t="s">
        <v>423</v>
      </c>
      <c r="G2894" s="15" t="s">
        <v>423</v>
      </c>
      <c r="H2894" s="15" t="s">
        <v>423</v>
      </c>
      <c r="I2894" s="15" t="s">
        <v>423</v>
      </c>
    </row>
    <row r="2895" spans="1:9" x14ac:dyDescent="0.25">
      <c r="A2895">
        <v>2020</v>
      </c>
      <c r="B2895" t="s">
        <v>61</v>
      </c>
      <c r="C2895" t="s">
        <v>347</v>
      </c>
      <c r="D2895" t="s">
        <v>813</v>
      </c>
      <c r="E2895" s="15" t="s">
        <v>423</v>
      </c>
      <c r="F2895" s="15" t="s">
        <v>423</v>
      </c>
      <c r="G2895" s="15" t="s">
        <v>423</v>
      </c>
      <c r="H2895" s="15" t="s">
        <v>423</v>
      </c>
      <c r="I2895" s="15" t="s">
        <v>423</v>
      </c>
    </row>
    <row r="2896" spans="1:9" x14ac:dyDescent="0.25">
      <c r="A2896">
        <v>2020</v>
      </c>
      <c r="B2896" t="s">
        <v>61</v>
      </c>
      <c r="C2896" t="s">
        <v>347</v>
      </c>
      <c r="D2896" t="s">
        <v>814</v>
      </c>
      <c r="E2896" s="15" t="s">
        <v>423</v>
      </c>
      <c r="F2896" s="15" t="s">
        <v>423</v>
      </c>
      <c r="G2896" s="15" t="s">
        <v>423</v>
      </c>
      <c r="H2896" s="15" t="s">
        <v>423</v>
      </c>
      <c r="I2896" s="15" t="s">
        <v>423</v>
      </c>
    </row>
    <row r="2897" spans="1:9" x14ac:dyDescent="0.25">
      <c r="A2897">
        <v>2019</v>
      </c>
      <c r="B2897" t="s">
        <v>61</v>
      </c>
      <c r="C2897" t="s">
        <v>371</v>
      </c>
      <c r="D2897" t="s">
        <v>901</v>
      </c>
      <c r="E2897" s="15">
        <v>0</v>
      </c>
      <c r="F2897" s="15">
        <v>38105000</v>
      </c>
      <c r="G2897" s="15">
        <v>0</v>
      </c>
      <c r="H2897" s="15">
        <v>25370000</v>
      </c>
      <c r="I2897" s="15">
        <v>63475000</v>
      </c>
    </row>
    <row r="2898" spans="1:9" x14ac:dyDescent="0.25">
      <c r="A2898">
        <v>2019</v>
      </c>
      <c r="B2898" t="s">
        <v>61</v>
      </c>
      <c r="C2898" t="s">
        <v>372</v>
      </c>
      <c r="D2898" t="s">
        <v>403</v>
      </c>
      <c r="E2898" s="15" t="s">
        <v>423</v>
      </c>
      <c r="F2898" s="15" t="s">
        <v>423</v>
      </c>
      <c r="G2898" s="15" t="s">
        <v>423</v>
      </c>
      <c r="H2898" s="15" t="s">
        <v>423</v>
      </c>
      <c r="I2898" s="15" t="s">
        <v>423</v>
      </c>
    </row>
    <row r="2899" spans="1:9" x14ac:dyDescent="0.25">
      <c r="A2899">
        <v>2019</v>
      </c>
      <c r="B2899" t="s">
        <v>61</v>
      </c>
      <c r="C2899" t="s">
        <v>372</v>
      </c>
      <c r="D2899" t="s">
        <v>902</v>
      </c>
      <c r="E2899" s="15" t="s">
        <v>423</v>
      </c>
      <c r="F2899" s="15" t="s">
        <v>423</v>
      </c>
      <c r="G2899" s="15" t="s">
        <v>423</v>
      </c>
      <c r="H2899" s="15" t="s">
        <v>423</v>
      </c>
      <c r="I2899" s="15" t="s">
        <v>423</v>
      </c>
    </row>
    <row r="2900" spans="1:9" x14ac:dyDescent="0.25">
      <c r="A2900">
        <v>2019</v>
      </c>
      <c r="B2900" t="s">
        <v>61</v>
      </c>
      <c r="C2900" t="s">
        <v>373</v>
      </c>
      <c r="D2900" t="s">
        <v>403</v>
      </c>
      <c r="E2900" s="15">
        <v>24322000</v>
      </c>
      <c r="F2900" s="15">
        <v>28586000</v>
      </c>
      <c r="G2900" s="15">
        <v>0</v>
      </c>
      <c r="H2900" s="15">
        <v>6450000</v>
      </c>
      <c r="I2900" s="15">
        <v>59358000</v>
      </c>
    </row>
    <row r="2901" spans="1:9" x14ac:dyDescent="0.25">
      <c r="A2901">
        <v>2019</v>
      </c>
      <c r="B2901" t="s">
        <v>61</v>
      </c>
      <c r="C2901" t="s">
        <v>373</v>
      </c>
      <c r="D2901" t="s">
        <v>903</v>
      </c>
      <c r="E2901" s="15">
        <v>6238000</v>
      </c>
      <c r="F2901" s="15">
        <v>42203000</v>
      </c>
      <c r="G2901" s="15">
        <v>0</v>
      </c>
      <c r="H2901" s="15">
        <v>0</v>
      </c>
      <c r="I2901" s="15">
        <v>48441000</v>
      </c>
    </row>
    <row r="2902" spans="1:9" x14ac:dyDescent="0.25">
      <c r="A2902">
        <v>2019</v>
      </c>
      <c r="B2902" t="s">
        <v>61</v>
      </c>
      <c r="C2902" t="s">
        <v>373</v>
      </c>
      <c r="D2902" t="s">
        <v>904</v>
      </c>
      <c r="E2902" s="15">
        <v>3846000</v>
      </c>
      <c r="F2902" s="15">
        <v>2189000</v>
      </c>
      <c r="G2902" s="15">
        <v>0</v>
      </c>
      <c r="H2902" s="15">
        <v>0</v>
      </c>
      <c r="I2902" s="15">
        <v>6035000</v>
      </c>
    </row>
    <row r="2903" spans="1:9" x14ac:dyDescent="0.25">
      <c r="A2903">
        <v>2019</v>
      </c>
      <c r="B2903" t="s">
        <v>61</v>
      </c>
      <c r="C2903" t="s">
        <v>374</v>
      </c>
      <c r="D2903" t="s">
        <v>403</v>
      </c>
      <c r="E2903" s="15">
        <v>5641000</v>
      </c>
      <c r="F2903" s="15">
        <v>19789000</v>
      </c>
      <c r="G2903" s="15">
        <v>0</v>
      </c>
      <c r="H2903" s="15">
        <v>5705000</v>
      </c>
      <c r="I2903" s="15">
        <v>31135000</v>
      </c>
    </row>
    <row r="2904" spans="1:9" x14ac:dyDescent="0.25">
      <c r="A2904">
        <v>2019</v>
      </c>
      <c r="B2904" t="s">
        <v>61</v>
      </c>
      <c r="C2904" t="s">
        <v>374</v>
      </c>
      <c r="D2904" t="s">
        <v>905</v>
      </c>
      <c r="E2904" s="15">
        <v>23035000</v>
      </c>
      <c r="F2904" s="15">
        <v>64057000</v>
      </c>
      <c r="G2904" s="15">
        <v>0</v>
      </c>
      <c r="H2904" s="15">
        <v>6142000</v>
      </c>
      <c r="I2904" s="15">
        <v>93234000</v>
      </c>
    </row>
    <row r="2905" spans="1:9" x14ac:dyDescent="0.25">
      <c r="A2905">
        <v>2019</v>
      </c>
      <c r="B2905" t="s">
        <v>61</v>
      </c>
      <c r="C2905" t="s">
        <v>375</v>
      </c>
      <c r="D2905" t="s">
        <v>403</v>
      </c>
      <c r="E2905" s="15">
        <v>60518000</v>
      </c>
      <c r="F2905" s="15">
        <v>50467000</v>
      </c>
      <c r="G2905" s="15">
        <v>0</v>
      </c>
      <c r="H2905" s="15">
        <v>17465000</v>
      </c>
      <c r="I2905" s="15">
        <v>128450000</v>
      </c>
    </row>
    <row r="2906" spans="1:9" x14ac:dyDescent="0.25">
      <c r="A2906">
        <v>2019</v>
      </c>
      <c r="B2906" t="s">
        <v>61</v>
      </c>
      <c r="C2906" t="s">
        <v>375</v>
      </c>
      <c r="D2906" t="s">
        <v>404</v>
      </c>
      <c r="E2906" s="15">
        <v>9827000</v>
      </c>
      <c r="F2906" s="15">
        <v>16062000</v>
      </c>
      <c r="G2906" s="15">
        <v>0</v>
      </c>
      <c r="H2906" s="15">
        <v>52707000</v>
      </c>
      <c r="I2906" s="15">
        <v>78596000</v>
      </c>
    </row>
    <row r="2907" spans="1:9" x14ac:dyDescent="0.25">
      <c r="A2907">
        <v>2019</v>
      </c>
      <c r="B2907" t="s">
        <v>61</v>
      </c>
      <c r="C2907" t="s">
        <v>375</v>
      </c>
      <c r="D2907" t="s">
        <v>906</v>
      </c>
      <c r="E2907" s="15">
        <v>300075000</v>
      </c>
      <c r="F2907" s="15">
        <v>215596000</v>
      </c>
      <c r="G2907" s="15">
        <v>0</v>
      </c>
      <c r="H2907" s="15">
        <v>16879000</v>
      </c>
      <c r="I2907" s="15">
        <v>532550000</v>
      </c>
    </row>
    <row r="2908" spans="1:9" x14ac:dyDescent="0.25">
      <c r="A2908">
        <v>2019</v>
      </c>
      <c r="B2908" t="s">
        <v>61</v>
      </c>
      <c r="C2908" t="s">
        <v>375</v>
      </c>
      <c r="D2908" t="s">
        <v>907</v>
      </c>
      <c r="E2908" s="15">
        <v>42016000</v>
      </c>
      <c r="F2908" s="15">
        <v>50488760000</v>
      </c>
      <c r="G2908" s="15">
        <v>0</v>
      </c>
      <c r="H2908" s="15">
        <v>220880000</v>
      </c>
      <c r="I2908" s="15">
        <v>50751656000</v>
      </c>
    </row>
    <row r="2909" spans="1:9" x14ac:dyDescent="0.25">
      <c r="A2909">
        <v>2019</v>
      </c>
      <c r="B2909" t="s">
        <v>61</v>
      </c>
      <c r="C2909" t="s">
        <v>376</v>
      </c>
      <c r="D2909" t="s">
        <v>403</v>
      </c>
      <c r="E2909" s="15">
        <v>7782000</v>
      </c>
      <c r="F2909" s="15">
        <v>38113000</v>
      </c>
      <c r="G2909" s="15">
        <v>0</v>
      </c>
      <c r="H2909" s="15">
        <v>39220000</v>
      </c>
      <c r="I2909" s="15">
        <v>85115000</v>
      </c>
    </row>
    <row r="2910" spans="1:9" x14ac:dyDescent="0.25">
      <c r="A2910">
        <v>2019</v>
      </c>
      <c r="B2910" t="s">
        <v>61</v>
      </c>
      <c r="C2910" t="s">
        <v>376</v>
      </c>
      <c r="D2910" t="s">
        <v>908</v>
      </c>
      <c r="E2910" s="15">
        <v>34915000</v>
      </c>
      <c r="F2910" s="15">
        <v>20838000</v>
      </c>
      <c r="G2910" s="15">
        <v>0</v>
      </c>
      <c r="H2910" s="15">
        <v>0</v>
      </c>
      <c r="I2910" s="15">
        <v>55753000</v>
      </c>
    </row>
    <row r="2911" spans="1:9" x14ac:dyDescent="0.25">
      <c r="A2911">
        <v>2019</v>
      </c>
      <c r="B2911" t="s">
        <v>61</v>
      </c>
      <c r="C2911" t="s">
        <v>344</v>
      </c>
      <c r="D2911" t="s">
        <v>403</v>
      </c>
      <c r="E2911" s="15" t="s">
        <v>423</v>
      </c>
      <c r="F2911" s="15" t="s">
        <v>423</v>
      </c>
      <c r="G2911" s="15" t="s">
        <v>423</v>
      </c>
      <c r="H2911" s="15" t="s">
        <v>423</v>
      </c>
      <c r="I2911" s="15" t="s">
        <v>423</v>
      </c>
    </row>
    <row r="2912" spans="1:9" x14ac:dyDescent="0.25">
      <c r="A2912">
        <v>2019</v>
      </c>
      <c r="B2912" t="s">
        <v>61</v>
      </c>
      <c r="C2912" t="s">
        <v>344</v>
      </c>
      <c r="D2912" t="s">
        <v>404</v>
      </c>
      <c r="E2912" s="15" t="s">
        <v>423</v>
      </c>
      <c r="F2912" s="15" t="s">
        <v>423</v>
      </c>
      <c r="G2912" s="15" t="s">
        <v>423</v>
      </c>
      <c r="H2912" s="15" t="s">
        <v>423</v>
      </c>
      <c r="I2912" s="15" t="s">
        <v>423</v>
      </c>
    </row>
    <row r="2913" spans="1:9" x14ac:dyDescent="0.25">
      <c r="A2913">
        <v>2019</v>
      </c>
      <c r="B2913" t="s">
        <v>61</v>
      </c>
      <c r="C2913" t="s">
        <v>344</v>
      </c>
      <c r="D2913" t="s">
        <v>808</v>
      </c>
      <c r="E2913" s="15" t="s">
        <v>423</v>
      </c>
      <c r="F2913" s="15" t="s">
        <v>423</v>
      </c>
      <c r="G2913" s="15" t="s">
        <v>423</v>
      </c>
      <c r="H2913" s="15" t="s">
        <v>423</v>
      </c>
      <c r="I2913" s="15" t="s">
        <v>423</v>
      </c>
    </row>
    <row r="2914" spans="1:9" x14ac:dyDescent="0.25">
      <c r="A2914">
        <v>2019</v>
      </c>
      <c r="B2914" t="s">
        <v>61</v>
      </c>
      <c r="C2914" t="s">
        <v>344</v>
      </c>
      <c r="D2914" t="s">
        <v>809</v>
      </c>
      <c r="E2914" s="15" t="s">
        <v>423</v>
      </c>
      <c r="F2914" s="15" t="s">
        <v>423</v>
      </c>
      <c r="G2914" s="15" t="s">
        <v>423</v>
      </c>
      <c r="H2914" s="15" t="s">
        <v>423</v>
      </c>
      <c r="I2914" s="15" t="s">
        <v>423</v>
      </c>
    </row>
    <row r="2915" spans="1:9" x14ac:dyDescent="0.25">
      <c r="A2915">
        <v>2019</v>
      </c>
      <c r="B2915" t="s">
        <v>61</v>
      </c>
      <c r="C2915" t="s">
        <v>377</v>
      </c>
      <c r="D2915" t="s">
        <v>403</v>
      </c>
      <c r="E2915" s="15">
        <v>27184000</v>
      </c>
      <c r="F2915" s="15">
        <v>24602000</v>
      </c>
      <c r="G2915" s="15">
        <v>0</v>
      </c>
      <c r="H2915" s="15">
        <v>14365000</v>
      </c>
      <c r="I2915" s="15">
        <v>66151000</v>
      </c>
    </row>
    <row r="2916" spans="1:9" x14ac:dyDescent="0.25">
      <c r="A2916">
        <v>2019</v>
      </c>
      <c r="B2916" t="s">
        <v>61</v>
      </c>
      <c r="C2916" t="s">
        <v>377</v>
      </c>
      <c r="D2916" t="s">
        <v>404</v>
      </c>
      <c r="E2916" s="15">
        <v>9638000</v>
      </c>
      <c r="F2916" s="15">
        <v>58042000</v>
      </c>
      <c r="G2916" s="15">
        <v>0</v>
      </c>
      <c r="H2916" s="15">
        <v>3580000</v>
      </c>
      <c r="I2916" s="15">
        <v>71260000</v>
      </c>
    </row>
    <row r="2917" spans="1:9" x14ac:dyDescent="0.25">
      <c r="A2917">
        <v>2019</v>
      </c>
      <c r="B2917" t="s">
        <v>61</v>
      </c>
      <c r="C2917" t="s">
        <v>377</v>
      </c>
      <c r="D2917" t="s">
        <v>909</v>
      </c>
      <c r="E2917" s="15">
        <v>18176000</v>
      </c>
      <c r="F2917" s="15">
        <v>143404000</v>
      </c>
      <c r="G2917" s="15">
        <v>0</v>
      </c>
      <c r="H2917" s="15">
        <v>2750000</v>
      </c>
      <c r="I2917" s="15">
        <v>164330000</v>
      </c>
    </row>
    <row r="2918" spans="1:9" x14ac:dyDescent="0.25">
      <c r="A2918">
        <v>2019</v>
      </c>
      <c r="B2918" t="s">
        <v>61</v>
      </c>
      <c r="C2918" t="s">
        <v>378</v>
      </c>
      <c r="D2918" t="s">
        <v>403</v>
      </c>
      <c r="E2918" s="15">
        <v>85654000</v>
      </c>
      <c r="F2918" s="15">
        <v>215788000</v>
      </c>
      <c r="G2918" s="15">
        <v>0</v>
      </c>
      <c r="H2918" s="15">
        <v>92606000</v>
      </c>
      <c r="I2918" s="15">
        <v>394048000</v>
      </c>
    </row>
    <row r="2919" spans="1:9" x14ac:dyDescent="0.25">
      <c r="A2919">
        <v>2019</v>
      </c>
      <c r="B2919" t="s">
        <v>61</v>
      </c>
      <c r="C2919" t="s">
        <v>378</v>
      </c>
      <c r="D2919" t="s">
        <v>910</v>
      </c>
      <c r="E2919" s="15">
        <v>105885000</v>
      </c>
      <c r="F2919" s="15">
        <v>149302000</v>
      </c>
      <c r="G2919" s="15">
        <v>0</v>
      </c>
      <c r="H2919" s="15">
        <v>28797000</v>
      </c>
      <c r="I2919" s="15">
        <v>283984000</v>
      </c>
    </row>
    <row r="2920" spans="1:9" x14ac:dyDescent="0.25">
      <c r="A2920">
        <v>2019</v>
      </c>
      <c r="B2920" t="s">
        <v>61</v>
      </c>
      <c r="C2920" t="s">
        <v>228</v>
      </c>
      <c r="D2920" t="s">
        <v>403</v>
      </c>
      <c r="E2920" s="15" t="s">
        <v>423</v>
      </c>
      <c r="F2920" s="15" t="s">
        <v>423</v>
      </c>
      <c r="G2920" s="15" t="s">
        <v>423</v>
      </c>
      <c r="H2920" s="15" t="s">
        <v>423</v>
      </c>
      <c r="I2920" s="15" t="s">
        <v>423</v>
      </c>
    </row>
    <row r="2921" spans="1:9" x14ac:dyDescent="0.25">
      <c r="A2921">
        <v>2019</v>
      </c>
      <c r="B2921" t="s">
        <v>61</v>
      </c>
      <c r="C2921" t="s">
        <v>228</v>
      </c>
      <c r="D2921" t="s">
        <v>669</v>
      </c>
      <c r="E2921" s="15" t="s">
        <v>423</v>
      </c>
      <c r="F2921" s="15" t="s">
        <v>423</v>
      </c>
      <c r="G2921" s="15" t="s">
        <v>423</v>
      </c>
      <c r="H2921" s="15" t="s">
        <v>423</v>
      </c>
      <c r="I2921" s="15" t="s">
        <v>423</v>
      </c>
    </row>
    <row r="2922" spans="1:9" x14ac:dyDescent="0.25">
      <c r="A2922">
        <v>2019</v>
      </c>
      <c r="B2922" t="s">
        <v>61</v>
      </c>
      <c r="C2922" t="s">
        <v>379</v>
      </c>
      <c r="D2922" t="s">
        <v>403</v>
      </c>
      <c r="E2922" s="15">
        <v>9171000</v>
      </c>
      <c r="F2922" s="15">
        <v>16282000</v>
      </c>
      <c r="G2922" s="15">
        <v>0</v>
      </c>
      <c r="H2922" s="15">
        <v>0</v>
      </c>
      <c r="I2922" s="15">
        <v>25453000</v>
      </c>
    </row>
    <row r="2923" spans="1:9" x14ac:dyDescent="0.25">
      <c r="A2923">
        <v>2019</v>
      </c>
      <c r="B2923" t="s">
        <v>61</v>
      </c>
      <c r="C2923" t="s">
        <v>379</v>
      </c>
      <c r="D2923" t="s">
        <v>911</v>
      </c>
      <c r="E2923" s="15">
        <v>15527000</v>
      </c>
      <c r="F2923" s="15">
        <v>62793000</v>
      </c>
      <c r="G2923" s="15">
        <v>0</v>
      </c>
      <c r="H2923" s="15">
        <v>8720000</v>
      </c>
      <c r="I2923" s="15">
        <v>87040000</v>
      </c>
    </row>
    <row r="2924" spans="1:9" x14ac:dyDescent="0.25">
      <c r="A2924">
        <v>2019</v>
      </c>
      <c r="B2924" t="s">
        <v>61</v>
      </c>
      <c r="C2924" t="s">
        <v>379</v>
      </c>
      <c r="D2924" t="s">
        <v>912</v>
      </c>
      <c r="E2924" s="15">
        <v>1572000</v>
      </c>
      <c r="F2924" s="15">
        <v>9513000</v>
      </c>
      <c r="G2924" s="15">
        <v>0</v>
      </c>
      <c r="H2924" s="15">
        <v>10500000</v>
      </c>
      <c r="I2924" s="15">
        <v>21585000</v>
      </c>
    </row>
    <row r="2925" spans="1:9" x14ac:dyDescent="0.25">
      <c r="A2925">
        <v>2019</v>
      </c>
      <c r="B2925" t="s">
        <v>61</v>
      </c>
      <c r="C2925" t="s">
        <v>380</v>
      </c>
      <c r="D2925" t="s">
        <v>403</v>
      </c>
      <c r="E2925" s="15">
        <v>33282000</v>
      </c>
      <c r="F2925" s="15">
        <v>41751000</v>
      </c>
      <c r="G2925" s="15">
        <v>0</v>
      </c>
      <c r="H2925" s="15">
        <v>2855000</v>
      </c>
      <c r="I2925" s="15">
        <v>77888000</v>
      </c>
    </row>
    <row r="2926" spans="1:9" x14ac:dyDescent="0.25">
      <c r="A2926">
        <v>2019</v>
      </c>
      <c r="B2926" t="s">
        <v>61</v>
      </c>
      <c r="C2926" t="s">
        <v>380</v>
      </c>
      <c r="D2926" t="s">
        <v>913</v>
      </c>
      <c r="E2926" s="15">
        <v>42132000</v>
      </c>
      <c r="F2926" s="15">
        <v>18565000</v>
      </c>
      <c r="G2926" s="15">
        <v>0</v>
      </c>
      <c r="H2926" s="15">
        <v>0</v>
      </c>
      <c r="I2926" s="15">
        <v>60697000</v>
      </c>
    </row>
    <row r="2927" spans="1:9" x14ac:dyDescent="0.25">
      <c r="A2927">
        <v>2019</v>
      </c>
      <c r="B2927" t="s">
        <v>61</v>
      </c>
      <c r="C2927" t="s">
        <v>381</v>
      </c>
      <c r="D2927" t="s">
        <v>403</v>
      </c>
      <c r="E2927" s="15">
        <v>41759000</v>
      </c>
      <c r="F2927" s="15">
        <v>58386000</v>
      </c>
      <c r="G2927" s="15">
        <v>0</v>
      </c>
      <c r="H2927" s="15">
        <v>16400000</v>
      </c>
      <c r="I2927" s="15">
        <v>116545000</v>
      </c>
    </row>
    <row r="2928" spans="1:9" x14ac:dyDescent="0.25">
      <c r="A2928">
        <v>2019</v>
      </c>
      <c r="B2928" t="s">
        <v>61</v>
      </c>
      <c r="C2928" t="s">
        <v>381</v>
      </c>
      <c r="D2928" t="s">
        <v>914</v>
      </c>
      <c r="E2928" s="15">
        <v>35363000</v>
      </c>
      <c r="F2928" s="15">
        <v>81907000</v>
      </c>
      <c r="G2928" s="15">
        <v>0</v>
      </c>
      <c r="H2928" s="15">
        <v>17299000</v>
      </c>
      <c r="I2928" s="15">
        <v>134569000</v>
      </c>
    </row>
    <row r="2929" spans="1:9" x14ac:dyDescent="0.25">
      <c r="A2929">
        <v>2019</v>
      </c>
      <c r="B2929" t="s">
        <v>61</v>
      </c>
      <c r="C2929" t="s">
        <v>945</v>
      </c>
      <c r="D2929" t="s">
        <v>403</v>
      </c>
      <c r="E2929" s="15">
        <v>60795000</v>
      </c>
      <c r="F2929" s="15">
        <v>0</v>
      </c>
      <c r="G2929" s="15">
        <v>0</v>
      </c>
      <c r="H2929" s="15">
        <v>0</v>
      </c>
      <c r="I2929" s="15">
        <v>60795000</v>
      </c>
    </row>
    <row r="2930" spans="1:9" x14ac:dyDescent="0.25">
      <c r="A2930">
        <v>2019</v>
      </c>
      <c r="B2930" t="s">
        <v>61</v>
      </c>
      <c r="C2930" t="s">
        <v>945</v>
      </c>
      <c r="D2930" t="s">
        <v>404</v>
      </c>
      <c r="E2930" s="15">
        <v>42757000</v>
      </c>
      <c r="F2930" s="15">
        <v>0</v>
      </c>
      <c r="G2930" s="15">
        <v>0</v>
      </c>
      <c r="H2930" s="15">
        <v>0</v>
      </c>
      <c r="I2930" s="15">
        <v>42757000</v>
      </c>
    </row>
    <row r="2931" spans="1:9" x14ac:dyDescent="0.25">
      <c r="A2931">
        <v>2019</v>
      </c>
      <c r="B2931" t="s">
        <v>61</v>
      </c>
      <c r="C2931" t="s">
        <v>945</v>
      </c>
      <c r="D2931" t="s">
        <v>946</v>
      </c>
      <c r="E2931" s="15">
        <v>124164000</v>
      </c>
      <c r="F2931" s="15">
        <v>0</v>
      </c>
      <c r="G2931" s="15">
        <v>0</v>
      </c>
      <c r="H2931" s="15">
        <v>0</v>
      </c>
      <c r="I2931" s="15">
        <v>124164000</v>
      </c>
    </row>
    <row r="2932" spans="1:9" x14ac:dyDescent="0.25">
      <c r="A2932">
        <v>2019</v>
      </c>
      <c r="B2932" t="s">
        <v>61</v>
      </c>
      <c r="C2932" t="s">
        <v>945</v>
      </c>
      <c r="D2932" t="s">
        <v>947</v>
      </c>
      <c r="E2932" s="15">
        <v>32276000</v>
      </c>
      <c r="F2932" s="15">
        <v>0</v>
      </c>
      <c r="G2932" s="15">
        <v>0</v>
      </c>
      <c r="H2932" s="15">
        <v>0</v>
      </c>
      <c r="I2932" s="15">
        <v>32276000</v>
      </c>
    </row>
    <row r="2933" spans="1:9" x14ac:dyDescent="0.25">
      <c r="A2933">
        <v>2019</v>
      </c>
      <c r="B2933" t="s">
        <v>61</v>
      </c>
      <c r="C2933" t="s">
        <v>948</v>
      </c>
      <c r="D2933" t="s">
        <v>403</v>
      </c>
      <c r="E2933" s="15">
        <v>35096000</v>
      </c>
      <c r="F2933" s="15">
        <v>19657000</v>
      </c>
      <c r="G2933" s="15">
        <v>0</v>
      </c>
      <c r="H2933" s="15">
        <v>5054000</v>
      </c>
      <c r="I2933" s="15">
        <v>59807000</v>
      </c>
    </row>
    <row r="2934" spans="1:9" x14ac:dyDescent="0.25">
      <c r="A2934">
        <v>2019</v>
      </c>
      <c r="B2934" t="s">
        <v>61</v>
      </c>
      <c r="C2934" t="s">
        <v>948</v>
      </c>
      <c r="D2934" t="s">
        <v>949</v>
      </c>
      <c r="E2934" s="15">
        <v>22833000</v>
      </c>
      <c r="F2934" s="15">
        <v>33088000</v>
      </c>
      <c r="G2934" s="15">
        <v>0</v>
      </c>
      <c r="H2934" s="15">
        <v>0</v>
      </c>
      <c r="I2934" s="15">
        <v>55921000</v>
      </c>
    </row>
    <row r="2935" spans="1:9" x14ac:dyDescent="0.25">
      <c r="A2935">
        <v>2019</v>
      </c>
      <c r="B2935" t="s">
        <v>61</v>
      </c>
      <c r="C2935" t="s">
        <v>948</v>
      </c>
      <c r="D2935" t="s">
        <v>950</v>
      </c>
      <c r="E2935" s="15">
        <v>13525000</v>
      </c>
      <c r="F2935" s="15">
        <v>28026000</v>
      </c>
      <c r="G2935" s="15">
        <v>0</v>
      </c>
      <c r="H2935" s="15">
        <v>17466000</v>
      </c>
      <c r="I2935" s="15">
        <v>59017000</v>
      </c>
    </row>
    <row r="2936" spans="1:9" x14ac:dyDescent="0.25">
      <c r="A2936">
        <v>2019</v>
      </c>
      <c r="B2936" t="s">
        <v>61</v>
      </c>
      <c r="C2936" t="s">
        <v>382</v>
      </c>
      <c r="D2936" t="s">
        <v>403</v>
      </c>
      <c r="E2936" s="15">
        <v>26717000</v>
      </c>
      <c r="F2936" s="15">
        <v>22599000</v>
      </c>
      <c r="G2936" s="15">
        <v>0</v>
      </c>
      <c r="H2936" s="15">
        <v>6160000</v>
      </c>
      <c r="I2936" s="15">
        <v>55476000</v>
      </c>
    </row>
    <row r="2937" spans="1:9" x14ac:dyDescent="0.25">
      <c r="A2937">
        <v>2019</v>
      </c>
      <c r="B2937" t="s">
        <v>61</v>
      </c>
      <c r="C2937" t="s">
        <v>382</v>
      </c>
      <c r="D2937" t="s">
        <v>404</v>
      </c>
      <c r="E2937" s="15">
        <v>6563000</v>
      </c>
      <c r="F2937" s="15">
        <v>10171000</v>
      </c>
      <c r="G2937" s="15">
        <v>0</v>
      </c>
      <c r="H2937" s="15">
        <v>0</v>
      </c>
      <c r="I2937" s="15">
        <v>16734000</v>
      </c>
    </row>
    <row r="2938" spans="1:9" x14ac:dyDescent="0.25">
      <c r="A2938">
        <v>2019</v>
      </c>
      <c r="B2938" t="s">
        <v>61</v>
      </c>
      <c r="C2938" t="s">
        <v>382</v>
      </c>
      <c r="D2938" t="s">
        <v>915</v>
      </c>
      <c r="E2938" s="15">
        <v>16324000</v>
      </c>
      <c r="F2938" s="15">
        <v>18644000</v>
      </c>
      <c r="G2938" s="15">
        <v>0</v>
      </c>
      <c r="H2938" s="15">
        <v>0</v>
      </c>
      <c r="I2938" s="15">
        <v>34968000</v>
      </c>
    </row>
    <row r="2939" spans="1:9" x14ac:dyDescent="0.25">
      <c r="A2939">
        <v>2019</v>
      </c>
      <c r="B2939" t="s">
        <v>61</v>
      </c>
      <c r="C2939" t="s">
        <v>382</v>
      </c>
      <c r="D2939" t="s">
        <v>916</v>
      </c>
      <c r="E2939" s="15">
        <v>10720000</v>
      </c>
      <c r="F2939" s="15">
        <v>6715000</v>
      </c>
      <c r="G2939" s="15">
        <v>0</v>
      </c>
      <c r="H2939" s="15">
        <v>0</v>
      </c>
      <c r="I2939" s="15">
        <v>17435000</v>
      </c>
    </row>
    <row r="2940" spans="1:9" x14ac:dyDescent="0.25">
      <c r="A2940">
        <v>2019</v>
      </c>
      <c r="B2940" t="s">
        <v>61</v>
      </c>
      <c r="C2940" t="s">
        <v>382</v>
      </c>
      <c r="D2940" t="s">
        <v>917</v>
      </c>
      <c r="E2940" s="15">
        <v>11190000</v>
      </c>
      <c r="F2940" s="15">
        <v>23447000</v>
      </c>
      <c r="G2940" s="15">
        <v>0</v>
      </c>
      <c r="H2940" s="15">
        <v>0</v>
      </c>
      <c r="I2940" s="15">
        <v>34637000</v>
      </c>
    </row>
    <row r="2941" spans="1:9" x14ac:dyDescent="0.25">
      <c r="A2941">
        <v>2019</v>
      </c>
      <c r="B2941" t="s">
        <v>61</v>
      </c>
      <c r="C2941" t="s">
        <v>383</v>
      </c>
      <c r="D2941" t="s">
        <v>403</v>
      </c>
      <c r="E2941" s="15">
        <v>14487000</v>
      </c>
      <c r="F2941" s="15">
        <v>0</v>
      </c>
      <c r="G2941" s="15">
        <v>0</v>
      </c>
      <c r="H2941" s="15">
        <v>0</v>
      </c>
      <c r="I2941" s="15">
        <v>14487000</v>
      </c>
    </row>
    <row r="2942" spans="1:9" x14ac:dyDescent="0.25">
      <c r="A2942">
        <v>2019</v>
      </c>
      <c r="B2942" t="s">
        <v>61</v>
      </c>
      <c r="C2942" t="s">
        <v>383</v>
      </c>
      <c r="D2942" t="s">
        <v>918</v>
      </c>
      <c r="E2942" s="15">
        <v>24462000</v>
      </c>
      <c r="F2942" s="15">
        <v>0</v>
      </c>
      <c r="G2942" s="15">
        <v>0</v>
      </c>
      <c r="H2942" s="15">
        <v>0</v>
      </c>
      <c r="I2942" s="15">
        <v>24462000</v>
      </c>
    </row>
    <row r="2943" spans="1:9" x14ac:dyDescent="0.25">
      <c r="A2943">
        <v>2019</v>
      </c>
      <c r="B2943" t="s">
        <v>61</v>
      </c>
      <c r="C2943" t="s">
        <v>334</v>
      </c>
      <c r="D2943" t="s">
        <v>403</v>
      </c>
      <c r="E2943" s="15" t="s">
        <v>423</v>
      </c>
      <c r="F2943" s="15" t="s">
        <v>423</v>
      </c>
      <c r="G2943" s="15" t="s">
        <v>423</v>
      </c>
      <c r="H2943" s="15" t="s">
        <v>423</v>
      </c>
      <c r="I2943" s="15" t="s">
        <v>423</v>
      </c>
    </row>
    <row r="2944" spans="1:9" x14ac:dyDescent="0.25">
      <c r="A2944">
        <v>2019</v>
      </c>
      <c r="B2944" t="s">
        <v>61</v>
      </c>
      <c r="C2944" t="s">
        <v>334</v>
      </c>
      <c r="D2944" t="s">
        <v>625</v>
      </c>
      <c r="E2944" s="15" t="s">
        <v>423</v>
      </c>
      <c r="F2944" s="15" t="s">
        <v>423</v>
      </c>
      <c r="G2944" s="15" t="s">
        <v>423</v>
      </c>
      <c r="H2944" s="15" t="s">
        <v>423</v>
      </c>
      <c r="I2944" s="15" t="s">
        <v>423</v>
      </c>
    </row>
    <row r="2945" spans="1:9" x14ac:dyDescent="0.25">
      <c r="A2945">
        <v>2019</v>
      </c>
      <c r="B2945" t="s">
        <v>61</v>
      </c>
      <c r="C2945" t="s">
        <v>919</v>
      </c>
      <c r="D2945" t="s">
        <v>403</v>
      </c>
      <c r="E2945" s="15">
        <v>5396000</v>
      </c>
      <c r="F2945" s="15">
        <v>0</v>
      </c>
      <c r="G2945" s="15">
        <v>0</v>
      </c>
      <c r="H2945" s="15">
        <v>0</v>
      </c>
      <c r="I2945" s="15">
        <v>5396000</v>
      </c>
    </row>
    <row r="2946" spans="1:9" x14ac:dyDescent="0.25">
      <c r="A2946">
        <v>2019</v>
      </c>
      <c r="B2946" t="s">
        <v>61</v>
      </c>
      <c r="C2946" t="s">
        <v>919</v>
      </c>
      <c r="D2946" t="s">
        <v>404</v>
      </c>
      <c r="E2946" s="15">
        <v>2915000</v>
      </c>
      <c r="F2946" s="15">
        <v>0</v>
      </c>
      <c r="G2946" s="15">
        <v>0</v>
      </c>
      <c r="H2946" s="15">
        <v>0</v>
      </c>
      <c r="I2946" s="15">
        <v>2915000</v>
      </c>
    </row>
    <row r="2947" spans="1:9" x14ac:dyDescent="0.25">
      <c r="A2947">
        <v>2019</v>
      </c>
      <c r="B2947" t="s">
        <v>61</v>
      </c>
      <c r="C2947" t="s">
        <v>919</v>
      </c>
      <c r="D2947" t="s">
        <v>920</v>
      </c>
      <c r="E2947" s="15">
        <v>12023000</v>
      </c>
      <c r="F2947" s="15">
        <v>0</v>
      </c>
      <c r="G2947" s="15">
        <v>0</v>
      </c>
      <c r="H2947" s="15">
        <v>0</v>
      </c>
      <c r="I2947" s="15">
        <v>12023000</v>
      </c>
    </row>
    <row r="2948" spans="1:9" x14ac:dyDescent="0.25">
      <c r="A2948">
        <v>2019</v>
      </c>
      <c r="B2948" t="s">
        <v>61</v>
      </c>
      <c r="C2948" t="s">
        <v>919</v>
      </c>
      <c r="D2948" t="s">
        <v>921</v>
      </c>
      <c r="E2948" s="15">
        <v>4104000</v>
      </c>
      <c r="F2948" s="15">
        <v>336500000</v>
      </c>
      <c r="G2948" s="15">
        <v>0</v>
      </c>
      <c r="H2948" s="15">
        <v>0</v>
      </c>
      <c r="I2948" s="15">
        <v>340604000</v>
      </c>
    </row>
    <row r="2949" spans="1:9" x14ac:dyDescent="0.25">
      <c r="A2949">
        <v>2019</v>
      </c>
      <c r="B2949" t="s">
        <v>61</v>
      </c>
      <c r="C2949" t="s">
        <v>922</v>
      </c>
      <c r="D2949" t="s">
        <v>403</v>
      </c>
      <c r="E2949" s="15">
        <v>17707000</v>
      </c>
      <c r="F2949" s="15">
        <v>10349000</v>
      </c>
      <c r="G2949" s="15">
        <v>0</v>
      </c>
      <c r="H2949" s="15">
        <v>0</v>
      </c>
      <c r="I2949" s="15">
        <v>28056000</v>
      </c>
    </row>
    <row r="2950" spans="1:9" x14ac:dyDescent="0.25">
      <c r="A2950">
        <v>2019</v>
      </c>
      <c r="B2950" t="s">
        <v>61</v>
      </c>
      <c r="C2950" t="s">
        <v>922</v>
      </c>
      <c r="D2950" t="s">
        <v>404</v>
      </c>
      <c r="E2950" s="15">
        <v>1549000</v>
      </c>
      <c r="F2950" s="15">
        <v>362000</v>
      </c>
      <c r="G2950" s="15">
        <v>0</v>
      </c>
      <c r="H2950" s="15">
        <v>0</v>
      </c>
      <c r="I2950" s="15">
        <v>1911000</v>
      </c>
    </row>
    <row r="2951" spans="1:9" x14ac:dyDescent="0.25">
      <c r="A2951">
        <v>2019</v>
      </c>
      <c r="B2951" t="s">
        <v>61</v>
      </c>
      <c r="C2951" t="s">
        <v>922</v>
      </c>
      <c r="D2951" t="s">
        <v>923</v>
      </c>
      <c r="E2951" s="15">
        <v>51437000</v>
      </c>
      <c r="F2951" s="15">
        <v>70156000</v>
      </c>
      <c r="G2951" s="15">
        <v>0</v>
      </c>
      <c r="H2951" s="15">
        <v>196010000</v>
      </c>
      <c r="I2951" s="15">
        <v>317603000</v>
      </c>
    </row>
    <row r="2952" spans="1:9" x14ac:dyDescent="0.25">
      <c r="A2952">
        <v>2019</v>
      </c>
      <c r="B2952" t="s">
        <v>61</v>
      </c>
      <c r="C2952" t="s">
        <v>922</v>
      </c>
      <c r="D2952" t="s">
        <v>924</v>
      </c>
      <c r="E2952" s="15">
        <v>9686000</v>
      </c>
      <c r="F2952" s="15">
        <v>61043000</v>
      </c>
      <c r="G2952" s="15">
        <v>0</v>
      </c>
      <c r="H2952" s="15">
        <v>0</v>
      </c>
      <c r="I2952" s="15">
        <v>70729000</v>
      </c>
    </row>
    <row r="2953" spans="1:9" x14ac:dyDescent="0.25">
      <c r="A2953">
        <v>2019</v>
      </c>
      <c r="B2953" t="s">
        <v>61</v>
      </c>
      <c r="C2953" t="s">
        <v>925</v>
      </c>
      <c r="D2953" t="s">
        <v>403</v>
      </c>
      <c r="E2953" s="15">
        <v>12821000</v>
      </c>
      <c r="F2953" s="15">
        <v>52141000</v>
      </c>
      <c r="G2953" s="15">
        <v>0</v>
      </c>
      <c r="H2953" s="15">
        <v>50000000</v>
      </c>
      <c r="I2953" s="15">
        <v>114962000</v>
      </c>
    </row>
    <row r="2954" spans="1:9" x14ac:dyDescent="0.25">
      <c r="A2954">
        <v>2019</v>
      </c>
      <c r="B2954" t="s">
        <v>61</v>
      </c>
      <c r="C2954" t="s">
        <v>925</v>
      </c>
      <c r="D2954" t="s">
        <v>926</v>
      </c>
      <c r="E2954" s="15">
        <v>45790000</v>
      </c>
      <c r="F2954" s="15">
        <v>24986000</v>
      </c>
      <c r="G2954" s="15">
        <v>0</v>
      </c>
      <c r="H2954" s="15">
        <v>0</v>
      </c>
      <c r="I2954" s="15">
        <v>70776000</v>
      </c>
    </row>
    <row r="2955" spans="1:9" x14ac:dyDescent="0.25">
      <c r="A2955">
        <v>2019</v>
      </c>
      <c r="B2955" t="s">
        <v>61</v>
      </c>
      <c r="C2955" t="s">
        <v>925</v>
      </c>
      <c r="D2955" t="s">
        <v>927</v>
      </c>
      <c r="E2955" s="15">
        <v>5490000</v>
      </c>
      <c r="F2955" s="15">
        <v>7538000</v>
      </c>
      <c r="G2955" s="15">
        <v>0</v>
      </c>
      <c r="H2955" s="15">
        <v>0</v>
      </c>
      <c r="I2955" s="15">
        <v>13028000</v>
      </c>
    </row>
    <row r="2956" spans="1:9" x14ac:dyDescent="0.25">
      <c r="A2956">
        <v>2019</v>
      </c>
      <c r="B2956" t="s">
        <v>61</v>
      </c>
      <c r="C2956" t="s">
        <v>928</v>
      </c>
      <c r="D2956" t="s">
        <v>403</v>
      </c>
      <c r="E2956" s="15">
        <v>25232000</v>
      </c>
      <c r="F2956" s="15">
        <v>46363000</v>
      </c>
      <c r="G2956" s="15">
        <v>0</v>
      </c>
      <c r="H2956" s="15">
        <v>3300000</v>
      </c>
      <c r="I2956" s="15">
        <v>74895000</v>
      </c>
    </row>
    <row r="2957" spans="1:9" x14ac:dyDescent="0.25">
      <c r="A2957">
        <v>2019</v>
      </c>
      <c r="B2957" t="s">
        <v>61</v>
      </c>
      <c r="C2957" t="s">
        <v>928</v>
      </c>
      <c r="D2957" t="s">
        <v>404</v>
      </c>
      <c r="E2957" s="15" t="s">
        <v>423</v>
      </c>
      <c r="F2957" s="15" t="s">
        <v>423</v>
      </c>
      <c r="G2957" s="15" t="s">
        <v>423</v>
      </c>
      <c r="H2957" s="15" t="s">
        <v>423</v>
      </c>
      <c r="I2957" s="15" t="s">
        <v>423</v>
      </c>
    </row>
    <row r="2958" spans="1:9" x14ac:dyDescent="0.25">
      <c r="A2958">
        <v>2019</v>
      </c>
      <c r="B2958" t="s">
        <v>61</v>
      </c>
      <c r="C2958" t="s">
        <v>928</v>
      </c>
      <c r="D2958" t="s">
        <v>929</v>
      </c>
      <c r="E2958" s="15">
        <v>25336000</v>
      </c>
      <c r="F2958" s="15">
        <v>31386000</v>
      </c>
      <c r="G2958" s="15">
        <v>0</v>
      </c>
      <c r="H2958" s="15">
        <v>9615000</v>
      </c>
      <c r="I2958" s="15">
        <v>66337000</v>
      </c>
    </row>
    <row r="2959" spans="1:9" x14ac:dyDescent="0.25">
      <c r="A2959">
        <v>2019</v>
      </c>
      <c r="B2959" t="s">
        <v>61</v>
      </c>
      <c r="C2959" t="s">
        <v>928</v>
      </c>
      <c r="D2959" t="s">
        <v>930</v>
      </c>
      <c r="E2959" s="15">
        <v>19375000</v>
      </c>
      <c r="F2959" s="15">
        <v>22501000</v>
      </c>
      <c r="G2959" s="15">
        <v>0</v>
      </c>
      <c r="H2959" s="15">
        <v>182517000</v>
      </c>
      <c r="I2959" s="15">
        <v>224393000</v>
      </c>
    </row>
    <row r="2960" spans="1:9" x14ac:dyDescent="0.25">
      <c r="A2960">
        <v>2019</v>
      </c>
      <c r="B2960" t="s">
        <v>61</v>
      </c>
      <c r="C2960" t="s">
        <v>385</v>
      </c>
      <c r="D2960" t="s">
        <v>403</v>
      </c>
      <c r="E2960" s="15" t="s">
        <v>423</v>
      </c>
      <c r="F2960" s="15" t="s">
        <v>423</v>
      </c>
      <c r="G2960" s="15" t="s">
        <v>423</v>
      </c>
      <c r="H2960" s="15" t="s">
        <v>423</v>
      </c>
      <c r="I2960" s="15" t="s">
        <v>423</v>
      </c>
    </row>
    <row r="2961" spans="1:9" x14ac:dyDescent="0.25">
      <c r="A2961">
        <v>2019</v>
      </c>
      <c r="B2961" t="s">
        <v>61</v>
      </c>
      <c r="C2961" t="s">
        <v>385</v>
      </c>
      <c r="D2961" t="s">
        <v>931</v>
      </c>
      <c r="E2961" s="15" t="s">
        <v>423</v>
      </c>
      <c r="F2961" s="15" t="s">
        <v>423</v>
      </c>
      <c r="G2961" s="15" t="s">
        <v>423</v>
      </c>
      <c r="H2961" s="15" t="s">
        <v>423</v>
      </c>
      <c r="I2961" s="15" t="s">
        <v>423</v>
      </c>
    </row>
    <row r="2962" spans="1:9" x14ac:dyDescent="0.25">
      <c r="A2962">
        <v>2019</v>
      </c>
      <c r="B2962" t="s">
        <v>61</v>
      </c>
      <c r="C2962" t="s">
        <v>335</v>
      </c>
      <c r="D2962" t="s">
        <v>403</v>
      </c>
      <c r="E2962" s="15" t="s">
        <v>423</v>
      </c>
      <c r="F2962" s="15" t="s">
        <v>423</v>
      </c>
      <c r="G2962" s="15" t="s">
        <v>423</v>
      </c>
      <c r="H2962" s="15" t="s">
        <v>423</v>
      </c>
      <c r="I2962" s="15" t="s">
        <v>423</v>
      </c>
    </row>
    <row r="2963" spans="1:9" x14ac:dyDescent="0.25">
      <c r="A2963">
        <v>2019</v>
      </c>
      <c r="B2963" t="s">
        <v>61</v>
      </c>
      <c r="C2963" t="s">
        <v>335</v>
      </c>
      <c r="D2963" t="s">
        <v>404</v>
      </c>
      <c r="E2963" s="15" t="s">
        <v>423</v>
      </c>
      <c r="F2963" s="15" t="s">
        <v>423</v>
      </c>
      <c r="G2963" s="15" t="s">
        <v>423</v>
      </c>
      <c r="H2963" s="15" t="s">
        <v>423</v>
      </c>
      <c r="I2963" s="15" t="s">
        <v>423</v>
      </c>
    </row>
    <row r="2964" spans="1:9" x14ac:dyDescent="0.25">
      <c r="A2964">
        <v>2019</v>
      </c>
      <c r="B2964" t="s">
        <v>61</v>
      </c>
      <c r="C2964" t="s">
        <v>335</v>
      </c>
      <c r="D2964" t="s">
        <v>626</v>
      </c>
      <c r="E2964" s="15" t="s">
        <v>423</v>
      </c>
      <c r="F2964" s="15" t="s">
        <v>423</v>
      </c>
      <c r="G2964" s="15" t="s">
        <v>423</v>
      </c>
      <c r="H2964" s="15" t="s">
        <v>423</v>
      </c>
      <c r="I2964" s="15" t="s">
        <v>423</v>
      </c>
    </row>
    <row r="2965" spans="1:9" x14ac:dyDescent="0.25">
      <c r="A2965">
        <v>2019</v>
      </c>
      <c r="B2965" t="s">
        <v>61</v>
      </c>
      <c r="C2965" t="s">
        <v>335</v>
      </c>
      <c r="D2965" t="s">
        <v>627</v>
      </c>
      <c r="E2965" s="15" t="s">
        <v>423</v>
      </c>
      <c r="F2965" s="15" t="s">
        <v>423</v>
      </c>
      <c r="G2965" s="15" t="s">
        <v>423</v>
      </c>
      <c r="H2965" s="15" t="s">
        <v>423</v>
      </c>
      <c r="I2965" s="15" t="s">
        <v>423</v>
      </c>
    </row>
    <row r="2966" spans="1:9" x14ac:dyDescent="0.25">
      <c r="A2966">
        <v>2019</v>
      </c>
      <c r="B2966" t="s">
        <v>61</v>
      </c>
      <c r="C2966" t="s">
        <v>335</v>
      </c>
      <c r="D2966" t="s">
        <v>628</v>
      </c>
      <c r="E2966" s="15" t="s">
        <v>423</v>
      </c>
      <c r="F2966" s="15" t="s">
        <v>423</v>
      </c>
      <c r="G2966" s="15" t="s">
        <v>423</v>
      </c>
      <c r="H2966" s="15" t="s">
        <v>423</v>
      </c>
      <c r="I2966" s="15" t="s">
        <v>423</v>
      </c>
    </row>
    <row r="2967" spans="1:9" x14ac:dyDescent="0.25">
      <c r="A2967">
        <v>2019</v>
      </c>
      <c r="B2967" t="s">
        <v>61</v>
      </c>
      <c r="C2967" t="s">
        <v>272</v>
      </c>
      <c r="D2967" t="s">
        <v>403</v>
      </c>
      <c r="E2967" s="15" t="s">
        <v>423</v>
      </c>
      <c r="F2967" s="15" t="s">
        <v>423</v>
      </c>
      <c r="G2967" s="15" t="s">
        <v>423</v>
      </c>
      <c r="H2967" s="15" t="s">
        <v>423</v>
      </c>
      <c r="I2967" s="15" t="s">
        <v>423</v>
      </c>
    </row>
    <row r="2968" spans="1:9" x14ac:dyDescent="0.25">
      <c r="A2968">
        <v>2019</v>
      </c>
      <c r="B2968" t="s">
        <v>61</v>
      </c>
      <c r="C2968" t="s">
        <v>272</v>
      </c>
      <c r="D2968" t="s">
        <v>404</v>
      </c>
      <c r="E2968" s="15" t="s">
        <v>423</v>
      </c>
      <c r="F2968" s="15" t="s">
        <v>423</v>
      </c>
      <c r="G2968" s="15" t="s">
        <v>423</v>
      </c>
      <c r="H2968" s="15" t="s">
        <v>423</v>
      </c>
      <c r="I2968" s="15" t="s">
        <v>423</v>
      </c>
    </row>
    <row r="2969" spans="1:9" x14ac:dyDescent="0.25">
      <c r="A2969">
        <v>2019</v>
      </c>
      <c r="B2969" t="s">
        <v>61</v>
      </c>
      <c r="C2969" t="s">
        <v>272</v>
      </c>
      <c r="D2969" t="s">
        <v>430</v>
      </c>
      <c r="E2969" s="15" t="s">
        <v>423</v>
      </c>
      <c r="F2969" s="15" t="s">
        <v>423</v>
      </c>
      <c r="G2969" s="15" t="s">
        <v>423</v>
      </c>
      <c r="H2969" s="15" t="s">
        <v>423</v>
      </c>
      <c r="I2969" s="15" t="s">
        <v>423</v>
      </c>
    </row>
    <row r="2970" spans="1:9" x14ac:dyDescent="0.25">
      <c r="A2970">
        <v>2019</v>
      </c>
      <c r="B2970" t="s">
        <v>61</v>
      </c>
      <c r="C2970" t="s">
        <v>272</v>
      </c>
      <c r="D2970" t="s">
        <v>431</v>
      </c>
      <c r="E2970" s="15" t="s">
        <v>423</v>
      </c>
      <c r="F2970" s="15" t="s">
        <v>423</v>
      </c>
      <c r="G2970" s="15" t="s">
        <v>423</v>
      </c>
      <c r="H2970" s="15" t="s">
        <v>423</v>
      </c>
      <c r="I2970" s="15" t="s">
        <v>423</v>
      </c>
    </row>
    <row r="2971" spans="1:9" x14ac:dyDescent="0.25">
      <c r="A2971">
        <v>2019</v>
      </c>
      <c r="B2971" t="s">
        <v>61</v>
      </c>
      <c r="C2971" t="s">
        <v>272</v>
      </c>
      <c r="D2971" t="s">
        <v>432</v>
      </c>
      <c r="E2971" s="15" t="s">
        <v>423</v>
      </c>
      <c r="F2971" s="15" t="s">
        <v>423</v>
      </c>
      <c r="G2971" s="15" t="s">
        <v>423</v>
      </c>
      <c r="H2971" s="15" t="s">
        <v>423</v>
      </c>
      <c r="I2971" s="15" t="s">
        <v>423</v>
      </c>
    </row>
    <row r="2972" spans="1:9" x14ac:dyDescent="0.25">
      <c r="A2972">
        <v>2019</v>
      </c>
      <c r="B2972" t="s">
        <v>61</v>
      </c>
      <c r="C2972" t="s">
        <v>386</v>
      </c>
      <c r="D2972" t="s">
        <v>403</v>
      </c>
      <c r="E2972" s="15">
        <v>129117000</v>
      </c>
      <c r="F2972" s="15">
        <v>23480000</v>
      </c>
      <c r="G2972" s="15">
        <v>0</v>
      </c>
      <c r="H2972" s="15">
        <v>19572000</v>
      </c>
      <c r="I2972" s="15">
        <v>172169000</v>
      </c>
    </row>
    <row r="2973" spans="1:9" x14ac:dyDescent="0.25">
      <c r="A2973">
        <v>2019</v>
      </c>
      <c r="B2973" t="s">
        <v>61</v>
      </c>
      <c r="C2973" t="s">
        <v>386</v>
      </c>
      <c r="D2973" t="s">
        <v>932</v>
      </c>
      <c r="E2973" s="15">
        <v>456811000</v>
      </c>
      <c r="F2973" s="15">
        <v>285416000</v>
      </c>
      <c r="G2973" s="15">
        <v>0</v>
      </c>
      <c r="H2973" s="15">
        <v>3750000</v>
      </c>
      <c r="I2973" s="15">
        <v>745977000</v>
      </c>
    </row>
    <row r="2974" spans="1:9" x14ac:dyDescent="0.25">
      <c r="A2974">
        <v>2019</v>
      </c>
      <c r="B2974" t="s">
        <v>61</v>
      </c>
      <c r="C2974" t="s">
        <v>387</v>
      </c>
      <c r="D2974" t="s">
        <v>403</v>
      </c>
      <c r="E2974" s="15">
        <v>76147000</v>
      </c>
      <c r="F2974" s="15">
        <v>65444000</v>
      </c>
      <c r="G2974" s="15">
        <v>0</v>
      </c>
      <c r="H2974" s="15">
        <v>0</v>
      </c>
      <c r="I2974" s="15">
        <v>141591000</v>
      </c>
    </row>
    <row r="2975" spans="1:9" x14ac:dyDescent="0.25">
      <c r="A2975">
        <v>2019</v>
      </c>
      <c r="B2975" t="s">
        <v>61</v>
      </c>
      <c r="C2975" t="s">
        <v>387</v>
      </c>
      <c r="D2975" t="s">
        <v>404</v>
      </c>
      <c r="E2975" s="15">
        <v>13395000</v>
      </c>
      <c r="F2975" s="15">
        <v>28289000</v>
      </c>
      <c r="G2975" s="15">
        <v>0</v>
      </c>
      <c r="H2975" s="15">
        <v>47005000</v>
      </c>
      <c r="I2975" s="15">
        <v>88689000</v>
      </c>
    </row>
    <row r="2976" spans="1:9" x14ac:dyDescent="0.25">
      <c r="A2976">
        <v>2019</v>
      </c>
      <c r="B2976" t="s">
        <v>61</v>
      </c>
      <c r="C2976" t="s">
        <v>387</v>
      </c>
      <c r="D2976" t="s">
        <v>933</v>
      </c>
      <c r="E2976" s="15">
        <v>31578000</v>
      </c>
      <c r="F2976" s="15">
        <v>60990000</v>
      </c>
      <c r="G2976" s="15">
        <v>0</v>
      </c>
      <c r="H2976" s="15">
        <v>0</v>
      </c>
      <c r="I2976" s="15">
        <v>92568000</v>
      </c>
    </row>
    <row r="2977" spans="1:9" x14ac:dyDescent="0.25">
      <c r="A2977">
        <v>2019</v>
      </c>
      <c r="B2977" t="s">
        <v>61</v>
      </c>
      <c r="C2977" t="s">
        <v>387</v>
      </c>
      <c r="D2977" t="s">
        <v>934</v>
      </c>
      <c r="E2977" s="15">
        <v>10202000</v>
      </c>
      <c r="F2977" s="15">
        <v>1885000</v>
      </c>
      <c r="G2977" s="15">
        <v>0</v>
      </c>
      <c r="H2977" s="15">
        <v>0</v>
      </c>
      <c r="I2977" s="15">
        <v>12087000</v>
      </c>
    </row>
    <row r="2978" spans="1:9" x14ac:dyDescent="0.25">
      <c r="A2978">
        <v>2019</v>
      </c>
      <c r="B2978" t="s">
        <v>61</v>
      </c>
      <c r="C2978" t="s">
        <v>274</v>
      </c>
      <c r="D2978" t="s">
        <v>403</v>
      </c>
      <c r="E2978" s="15" t="s">
        <v>423</v>
      </c>
      <c r="F2978" s="15" t="s">
        <v>423</v>
      </c>
      <c r="G2978" s="15" t="s">
        <v>423</v>
      </c>
      <c r="H2978" s="15" t="s">
        <v>423</v>
      </c>
      <c r="I2978" s="15" t="s">
        <v>423</v>
      </c>
    </row>
    <row r="2979" spans="1:9" x14ac:dyDescent="0.25">
      <c r="A2979">
        <v>2019</v>
      </c>
      <c r="B2979" t="s">
        <v>61</v>
      </c>
      <c r="C2979" t="s">
        <v>274</v>
      </c>
      <c r="D2979" t="s">
        <v>435</v>
      </c>
      <c r="E2979" s="15" t="s">
        <v>423</v>
      </c>
      <c r="F2979" s="15" t="s">
        <v>423</v>
      </c>
      <c r="G2979" s="15" t="s">
        <v>423</v>
      </c>
      <c r="H2979" s="15" t="s">
        <v>423</v>
      </c>
      <c r="I2979" s="15" t="s">
        <v>423</v>
      </c>
    </row>
    <row r="2980" spans="1:9" x14ac:dyDescent="0.25">
      <c r="A2980">
        <v>2019</v>
      </c>
      <c r="B2980" t="s">
        <v>61</v>
      </c>
      <c r="C2980" t="s">
        <v>388</v>
      </c>
      <c r="D2980" t="s">
        <v>403</v>
      </c>
      <c r="E2980" s="15">
        <v>46539000</v>
      </c>
      <c r="F2980" s="15">
        <v>156237000</v>
      </c>
      <c r="G2980" s="15">
        <v>0</v>
      </c>
      <c r="H2980" s="15">
        <v>0</v>
      </c>
      <c r="I2980" s="15">
        <v>202776000</v>
      </c>
    </row>
    <row r="2981" spans="1:9" x14ac:dyDescent="0.25">
      <c r="A2981">
        <v>2019</v>
      </c>
      <c r="B2981" t="s">
        <v>61</v>
      </c>
      <c r="C2981" t="s">
        <v>388</v>
      </c>
      <c r="D2981" t="s">
        <v>935</v>
      </c>
      <c r="E2981" s="15">
        <v>131653000</v>
      </c>
      <c r="F2981" s="15">
        <v>354230000</v>
      </c>
      <c r="G2981" s="15">
        <v>0</v>
      </c>
      <c r="H2981" s="15">
        <v>0</v>
      </c>
      <c r="I2981" s="15">
        <v>485883000</v>
      </c>
    </row>
    <row r="2982" spans="1:9" x14ac:dyDescent="0.25">
      <c r="A2982">
        <v>2019</v>
      </c>
      <c r="B2982" t="s">
        <v>61</v>
      </c>
      <c r="C2982" t="s">
        <v>389</v>
      </c>
      <c r="D2982" t="s">
        <v>403</v>
      </c>
      <c r="E2982" s="15">
        <v>13117000</v>
      </c>
      <c r="F2982" s="15">
        <v>11046000</v>
      </c>
      <c r="G2982" s="15">
        <v>0</v>
      </c>
      <c r="H2982" s="15">
        <v>0</v>
      </c>
      <c r="I2982" s="15">
        <v>24163000</v>
      </c>
    </row>
    <row r="2983" spans="1:9" x14ac:dyDescent="0.25">
      <c r="A2983">
        <v>2019</v>
      </c>
      <c r="B2983" t="s">
        <v>61</v>
      </c>
      <c r="C2983" t="s">
        <v>389</v>
      </c>
      <c r="D2983" t="s">
        <v>936</v>
      </c>
      <c r="E2983" s="15">
        <v>25489000</v>
      </c>
      <c r="F2983" s="15">
        <v>11606000</v>
      </c>
      <c r="G2983" s="15">
        <v>0</v>
      </c>
      <c r="H2983" s="15">
        <v>800000</v>
      </c>
      <c r="I2983" s="15">
        <v>37895000</v>
      </c>
    </row>
    <row r="2984" spans="1:9" x14ac:dyDescent="0.25">
      <c r="A2984">
        <v>2019</v>
      </c>
      <c r="B2984" t="s">
        <v>61</v>
      </c>
      <c r="C2984" t="s">
        <v>951</v>
      </c>
      <c r="D2984" t="s">
        <v>403</v>
      </c>
      <c r="E2984" s="15">
        <v>11153000</v>
      </c>
      <c r="F2984" s="15">
        <v>77453000</v>
      </c>
      <c r="G2984" s="15">
        <v>0</v>
      </c>
      <c r="H2984" s="15">
        <v>0</v>
      </c>
      <c r="I2984" s="15">
        <v>88606000</v>
      </c>
    </row>
    <row r="2985" spans="1:9" x14ac:dyDescent="0.25">
      <c r="A2985">
        <v>2019</v>
      </c>
      <c r="B2985" t="s">
        <v>61</v>
      </c>
      <c r="C2985" t="s">
        <v>951</v>
      </c>
      <c r="D2985" t="s">
        <v>952</v>
      </c>
      <c r="E2985" s="15">
        <v>5853000</v>
      </c>
      <c r="F2985" s="15">
        <v>31245000</v>
      </c>
      <c r="G2985" s="15">
        <v>0</v>
      </c>
      <c r="H2985" s="15">
        <v>200845000</v>
      </c>
      <c r="I2985" s="15">
        <v>237943000</v>
      </c>
    </row>
    <row r="2986" spans="1:9" x14ac:dyDescent="0.25">
      <c r="A2986">
        <v>2019</v>
      </c>
      <c r="B2986" t="s">
        <v>61</v>
      </c>
      <c r="C2986" t="s">
        <v>275</v>
      </c>
      <c r="D2986" t="s">
        <v>403</v>
      </c>
      <c r="E2986" s="15" t="s">
        <v>423</v>
      </c>
      <c r="F2986" s="15" t="s">
        <v>423</v>
      </c>
      <c r="G2986" s="15" t="s">
        <v>423</v>
      </c>
      <c r="H2986" s="15" t="s">
        <v>423</v>
      </c>
      <c r="I2986" s="15" t="s">
        <v>423</v>
      </c>
    </row>
    <row r="2987" spans="1:9" x14ac:dyDescent="0.25">
      <c r="A2987">
        <v>2019</v>
      </c>
      <c r="B2987" t="s">
        <v>61</v>
      </c>
      <c r="C2987" t="s">
        <v>275</v>
      </c>
      <c r="D2987" t="s">
        <v>436</v>
      </c>
      <c r="E2987" s="15" t="s">
        <v>423</v>
      </c>
      <c r="F2987" s="15" t="s">
        <v>423</v>
      </c>
      <c r="G2987" s="15" t="s">
        <v>423</v>
      </c>
      <c r="H2987" s="15" t="s">
        <v>423</v>
      </c>
      <c r="I2987" s="15" t="s">
        <v>423</v>
      </c>
    </row>
    <row r="2988" spans="1:9" x14ac:dyDescent="0.25">
      <c r="A2988">
        <v>2019</v>
      </c>
      <c r="B2988" t="s">
        <v>61</v>
      </c>
      <c r="C2988" t="s">
        <v>390</v>
      </c>
      <c r="D2988" t="s">
        <v>403</v>
      </c>
      <c r="E2988" s="15">
        <v>103686000</v>
      </c>
      <c r="F2988" s="15">
        <v>138192000</v>
      </c>
      <c r="G2988" s="15">
        <v>0</v>
      </c>
      <c r="H2988" s="15">
        <v>3943000</v>
      </c>
      <c r="I2988" s="15">
        <v>245821000</v>
      </c>
    </row>
    <row r="2989" spans="1:9" x14ac:dyDescent="0.25">
      <c r="A2989">
        <v>2019</v>
      </c>
      <c r="B2989" t="s">
        <v>61</v>
      </c>
      <c r="C2989" t="s">
        <v>390</v>
      </c>
      <c r="D2989" t="s">
        <v>937</v>
      </c>
      <c r="E2989" s="15">
        <v>76852000</v>
      </c>
      <c r="F2989" s="15">
        <v>107176000</v>
      </c>
      <c r="G2989" s="15">
        <v>0</v>
      </c>
      <c r="H2989" s="15">
        <v>0</v>
      </c>
      <c r="I2989" s="15">
        <v>184028000</v>
      </c>
    </row>
    <row r="2990" spans="1:9" x14ac:dyDescent="0.25">
      <c r="A2990">
        <v>2019</v>
      </c>
      <c r="B2990" t="s">
        <v>61</v>
      </c>
      <c r="C2990" t="s">
        <v>391</v>
      </c>
      <c r="D2990" t="s">
        <v>403</v>
      </c>
      <c r="E2990" s="15">
        <v>97741000</v>
      </c>
      <c r="F2990" s="15">
        <v>115690000</v>
      </c>
      <c r="G2990" s="15">
        <v>0</v>
      </c>
      <c r="H2990" s="15">
        <v>7000000</v>
      </c>
      <c r="I2990" s="15">
        <v>220431000</v>
      </c>
    </row>
    <row r="2991" spans="1:9" x14ac:dyDescent="0.25">
      <c r="A2991">
        <v>2019</v>
      </c>
      <c r="B2991" t="s">
        <v>61</v>
      </c>
      <c r="C2991" t="s">
        <v>391</v>
      </c>
      <c r="D2991" t="s">
        <v>938</v>
      </c>
      <c r="E2991" s="15">
        <v>937350000</v>
      </c>
      <c r="F2991" s="15">
        <v>844914000</v>
      </c>
      <c r="G2991" s="15">
        <v>0</v>
      </c>
      <c r="H2991" s="15">
        <v>54197000</v>
      </c>
      <c r="I2991" s="15">
        <v>1836461000</v>
      </c>
    </row>
    <row r="2992" spans="1:9" x14ac:dyDescent="0.25">
      <c r="A2992">
        <v>2019</v>
      </c>
      <c r="B2992" t="s">
        <v>61</v>
      </c>
      <c r="C2992" t="s">
        <v>392</v>
      </c>
      <c r="D2992" t="s">
        <v>403</v>
      </c>
      <c r="E2992" s="15">
        <v>18578000</v>
      </c>
      <c r="F2992" s="15">
        <v>11975000</v>
      </c>
      <c r="G2992" s="15">
        <v>0</v>
      </c>
      <c r="H2992" s="15">
        <v>0</v>
      </c>
      <c r="I2992" s="15">
        <v>30553000</v>
      </c>
    </row>
    <row r="2993" spans="1:9" x14ac:dyDescent="0.25">
      <c r="A2993">
        <v>2019</v>
      </c>
      <c r="B2993" t="s">
        <v>61</v>
      </c>
      <c r="C2993" t="s">
        <v>392</v>
      </c>
      <c r="D2993" t="s">
        <v>939</v>
      </c>
      <c r="E2993" s="15">
        <v>0</v>
      </c>
      <c r="F2993" s="15">
        <v>119946000</v>
      </c>
      <c r="G2993" s="15">
        <v>0</v>
      </c>
      <c r="H2993" s="15">
        <v>0</v>
      </c>
      <c r="I2993" s="15">
        <v>119946000</v>
      </c>
    </row>
    <row r="2994" spans="1:9" x14ac:dyDescent="0.25">
      <c r="A2994">
        <v>2019</v>
      </c>
      <c r="B2994" t="s">
        <v>61</v>
      </c>
      <c r="C2994" t="s">
        <v>392</v>
      </c>
      <c r="D2994" t="s">
        <v>940</v>
      </c>
      <c r="E2994" s="15">
        <v>22212000</v>
      </c>
      <c r="F2994" s="15">
        <v>12306000</v>
      </c>
      <c r="G2994" s="15">
        <v>0</v>
      </c>
      <c r="H2994" s="15">
        <v>2000000</v>
      </c>
      <c r="I2994" s="15">
        <v>36518000</v>
      </c>
    </row>
    <row r="2995" spans="1:9" x14ac:dyDescent="0.25">
      <c r="A2995">
        <v>2019</v>
      </c>
      <c r="B2995" t="s">
        <v>61</v>
      </c>
      <c r="C2995" t="s">
        <v>393</v>
      </c>
      <c r="D2995" t="s">
        <v>403</v>
      </c>
      <c r="E2995" s="15" t="s">
        <v>423</v>
      </c>
      <c r="F2995" s="15" t="s">
        <v>423</v>
      </c>
      <c r="G2995" s="15" t="s">
        <v>423</v>
      </c>
      <c r="H2995" s="15" t="s">
        <v>423</v>
      </c>
      <c r="I2995" s="15" t="s">
        <v>423</v>
      </c>
    </row>
    <row r="2996" spans="1:9" x14ac:dyDescent="0.25">
      <c r="A2996">
        <v>2019</v>
      </c>
      <c r="B2996" t="s">
        <v>61</v>
      </c>
      <c r="C2996" t="s">
        <v>393</v>
      </c>
      <c r="D2996" t="s">
        <v>941</v>
      </c>
      <c r="E2996" s="15" t="s">
        <v>423</v>
      </c>
      <c r="F2996" s="15" t="s">
        <v>423</v>
      </c>
      <c r="G2996" s="15" t="s">
        <v>423</v>
      </c>
      <c r="H2996" s="15" t="s">
        <v>423</v>
      </c>
      <c r="I2996" s="15" t="s">
        <v>423</v>
      </c>
    </row>
    <row r="2997" spans="1:9" x14ac:dyDescent="0.25">
      <c r="A2997">
        <v>2019</v>
      </c>
      <c r="B2997" t="s">
        <v>61</v>
      </c>
      <c r="C2997" t="s">
        <v>394</v>
      </c>
      <c r="D2997" t="s">
        <v>403</v>
      </c>
      <c r="E2997" s="15">
        <v>37763000</v>
      </c>
      <c r="F2997" s="15">
        <v>3993306000</v>
      </c>
      <c r="G2997" s="15">
        <v>0</v>
      </c>
      <c r="H2997" s="15">
        <v>1046460000</v>
      </c>
      <c r="I2997" s="15">
        <v>5077529000</v>
      </c>
    </row>
    <row r="2998" spans="1:9" x14ac:dyDescent="0.25">
      <c r="A2998">
        <v>2019</v>
      </c>
      <c r="B2998" t="s">
        <v>61</v>
      </c>
      <c r="C2998" t="s">
        <v>394</v>
      </c>
      <c r="D2998" t="s">
        <v>942</v>
      </c>
      <c r="E2998" s="15">
        <v>24416000</v>
      </c>
      <c r="F2998" s="15">
        <v>255370000</v>
      </c>
      <c r="G2998" s="15">
        <v>0</v>
      </c>
      <c r="H2998" s="15">
        <v>0</v>
      </c>
      <c r="I2998" s="15">
        <v>279786000</v>
      </c>
    </row>
    <row r="2999" spans="1:9" x14ac:dyDescent="0.25">
      <c r="A2999">
        <v>2019</v>
      </c>
      <c r="B2999" t="s">
        <v>61</v>
      </c>
      <c r="C2999" t="s">
        <v>337</v>
      </c>
      <c r="D2999" t="s">
        <v>403</v>
      </c>
      <c r="E2999" s="15" t="s">
        <v>423</v>
      </c>
      <c r="F2999" s="15" t="s">
        <v>423</v>
      </c>
      <c r="G2999" s="15" t="s">
        <v>423</v>
      </c>
      <c r="H2999" s="15" t="s">
        <v>423</v>
      </c>
      <c r="I2999" s="15" t="s">
        <v>423</v>
      </c>
    </row>
    <row r="3000" spans="1:9" x14ac:dyDescent="0.25">
      <c r="A3000">
        <v>2019</v>
      </c>
      <c r="B3000" t="s">
        <v>61</v>
      </c>
      <c r="C3000" t="s">
        <v>337</v>
      </c>
      <c r="D3000" t="s">
        <v>630</v>
      </c>
      <c r="E3000" s="15" t="s">
        <v>423</v>
      </c>
      <c r="F3000" s="15" t="s">
        <v>423</v>
      </c>
      <c r="G3000" s="15" t="s">
        <v>423</v>
      </c>
      <c r="H3000" s="15" t="s">
        <v>423</v>
      </c>
      <c r="I3000" s="15" t="s">
        <v>423</v>
      </c>
    </row>
    <row r="3001" spans="1:9" x14ac:dyDescent="0.25">
      <c r="A3001">
        <v>2019</v>
      </c>
      <c r="B3001" t="s">
        <v>61</v>
      </c>
      <c r="C3001" t="s">
        <v>395</v>
      </c>
      <c r="D3001" t="s">
        <v>403</v>
      </c>
      <c r="E3001" s="15">
        <v>5666000</v>
      </c>
      <c r="F3001" s="15">
        <v>15223000</v>
      </c>
      <c r="G3001" s="15">
        <v>0</v>
      </c>
      <c r="H3001" s="15">
        <v>0</v>
      </c>
      <c r="I3001" s="15">
        <v>20889000</v>
      </c>
    </row>
    <row r="3002" spans="1:9" x14ac:dyDescent="0.25">
      <c r="A3002">
        <v>2019</v>
      </c>
      <c r="B3002" t="s">
        <v>61</v>
      </c>
      <c r="C3002" t="s">
        <v>395</v>
      </c>
      <c r="D3002" t="s">
        <v>943</v>
      </c>
      <c r="E3002" s="15">
        <v>35168000</v>
      </c>
      <c r="F3002" s="15">
        <v>31392000</v>
      </c>
      <c r="G3002" s="15">
        <v>0</v>
      </c>
      <c r="H3002" s="15">
        <v>9300000</v>
      </c>
      <c r="I3002" s="15">
        <v>75860000</v>
      </c>
    </row>
    <row r="3003" spans="1:9" x14ac:dyDescent="0.25">
      <c r="A3003">
        <v>2019</v>
      </c>
      <c r="B3003" t="s">
        <v>61</v>
      </c>
      <c r="C3003" t="s">
        <v>396</v>
      </c>
      <c r="D3003" t="s">
        <v>403</v>
      </c>
      <c r="E3003" s="15">
        <v>75538000</v>
      </c>
      <c r="F3003" s="15">
        <v>154906000</v>
      </c>
      <c r="G3003" s="15">
        <v>0</v>
      </c>
      <c r="H3003" s="15">
        <v>149152000</v>
      </c>
      <c r="I3003" s="15">
        <v>379596000</v>
      </c>
    </row>
    <row r="3004" spans="1:9" x14ac:dyDescent="0.25">
      <c r="A3004">
        <v>2019</v>
      </c>
      <c r="B3004" t="s">
        <v>61</v>
      </c>
      <c r="C3004" t="s">
        <v>396</v>
      </c>
      <c r="D3004" t="s">
        <v>404</v>
      </c>
      <c r="E3004" s="15">
        <v>16289000</v>
      </c>
      <c r="F3004" s="15">
        <v>16681000</v>
      </c>
      <c r="G3004" s="15">
        <v>0</v>
      </c>
      <c r="H3004" s="15">
        <v>0</v>
      </c>
      <c r="I3004" s="15">
        <v>32970000</v>
      </c>
    </row>
    <row r="3005" spans="1:9" x14ac:dyDescent="0.25">
      <c r="A3005">
        <v>2019</v>
      </c>
      <c r="B3005" t="s">
        <v>61</v>
      </c>
      <c r="C3005" t="s">
        <v>396</v>
      </c>
      <c r="D3005" t="s">
        <v>944</v>
      </c>
      <c r="E3005" s="15">
        <v>141442000</v>
      </c>
      <c r="F3005" s="15">
        <v>83169000</v>
      </c>
      <c r="G3005" s="15">
        <v>0</v>
      </c>
      <c r="H3005" s="15">
        <v>0</v>
      </c>
      <c r="I3005" s="15">
        <v>224611000</v>
      </c>
    </row>
    <row r="3006" spans="1:9" x14ac:dyDescent="0.25">
      <c r="A3006">
        <v>2019</v>
      </c>
      <c r="B3006" t="s">
        <v>61</v>
      </c>
      <c r="C3006" t="s">
        <v>347</v>
      </c>
      <c r="D3006" t="s">
        <v>403</v>
      </c>
      <c r="E3006" s="15" t="s">
        <v>423</v>
      </c>
      <c r="F3006" s="15" t="s">
        <v>423</v>
      </c>
      <c r="G3006" s="15" t="s">
        <v>423</v>
      </c>
      <c r="H3006" s="15" t="s">
        <v>423</v>
      </c>
      <c r="I3006" s="15" t="s">
        <v>423</v>
      </c>
    </row>
    <row r="3007" spans="1:9" x14ac:dyDescent="0.25">
      <c r="A3007">
        <v>2019</v>
      </c>
      <c r="B3007" t="s">
        <v>61</v>
      </c>
      <c r="C3007" t="s">
        <v>347</v>
      </c>
      <c r="D3007" t="s">
        <v>404</v>
      </c>
      <c r="E3007" s="15" t="s">
        <v>423</v>
      </c>
      <c r="F3007" s="15" t="s">
        <v>423</v>
      </c>
      <c r="G3007" s="15" t="s">
        <v>423</v>
      </c>
      <c r="H3007" s="15" t="s">
        <v>423</v>
      </c>
      <c r="I3007" s="15" t="s">
        <v>423</v>
      </c>
    </row>
    <row r="3008" spans="1:9" x14ac:dyDescent="0.25">
      <c r="A3008">
        <v>2019</v>
      </c>
      <c r="B3008" t="s">
        <v>61</v>
      </c>
      <c r="C3008" t="s">
        <v>347</v>
      </c>
      <c r="D3008" t="s">
        <v>812</v>
      </c>
      <c r="E3008" s="15" t="s">
        <v>423</v>
      </c>
      <c r="F3008" s="15" t="s">
        <v>423</v>
      </c>
      <c r="G3008" s="15" t="s">
        <v>423</v>
      </c>
      <c r="H3008" s="15" t="s">
        <v>423</v>
      </c>
      <c r="I3008" s="15" t="s">
        <v>423</v>
      </c>
    </row>
    <row r="3009" spans="1:9" x14ac:dyDescent="0.25">
      <c r="A3009">
        <v>2019</v>
      </c>
      <c r="B3009" t="s">
        <v>61</v>
      </c>
      <c r="C3009" t="s">
        <v>347</v>
      </c>
      <c r="D3009" t="s">
        <v>813</v>
      </c>
      <c r="E3009" s="15" t="s">
        <v>423</v>
      </c>
      <c r="F3009" s="15" t="s">
        <v>423</v>
      </c>
      <c r="G3009" s="15" t="s">
        <v>423</v>
      </c>
      <c r="H3009" s="15" t="s">
        <v>423</v>
      </c>
      <c r="I3009" s="15" t="s">
        <v>423</v>
      </c>
    </row>
    <row r="3010" spans="1:9" x14ac:dyDescent="0.25">
      <c r="A3010">
        <v>2019</v>
      </c>
      <c r="B3010" t="s">
        <v>61</v>
      </c>
      <c r="C3010" t="s">
        <v>347</v>
      </c>
      <c r="D3010" t="s">
        <v>814</v>
      </c>
      <c r="E3010" s="15" t="s">
        <v>423</v>
      </c>
      <c r="F3010" s="15" t="s">
        <v>423</v>
      </c>
      <c r="G3010" s="15" t="s">
        <v>423</v>
      </c>
      <c r="H3010" s="15" t="s">
        <v>423</v>
      </c>
      <c r="I3010" s="15" t="s">
        <v>423</v>
      </c>
    </row>
    <row r="3011" spans="1:9" x14ac:dyDescent="0.25">
      <c r="A3011">
        <v>2018</v>
      </c>
      <c r="B3011" t="s">
        <v>61</v>
      </c>
      <c r="C3011" t="s">
        <v>371</v>
      </c>
      <c r="D3011" t="s">
        <v>901</v>
      </c>
      <c r="E3011" s="15">
        <v>0</v>
      </c>
      <c r="F3011" s="15">
        <v>40466000</v>
      </c>
      <c r="G3011" s="15">
        <v>0</v>
      </c>
      <c r="H3011" s="15">
        <v>34591000</v>
      </c>
      <c r="I3011" s="15">
        <v>75057000</v>
      </c>
    </row>
    <row r="3012" spans="1:9" x14ac:dyDescent="0.25">
      <c r="A3012">
        <v>2018</v>
      </c>
      <c r="B3012" t="s">
        <v>61</v>
      </c>
      <c r="C3012" t="s">
        <v>372</v>
      </c>
      <c r="D3012" t="s">
        <v>403</v>
      </c>
      <c r="E3012" s="15" t="s">
        <v>423</v>
      </c>
      <c r="F3012" s="15" t="s">
        <v>423</v>
      </c>
      <c r="G3012" s="15" t="s">
        <v>423</v>
      </c>
      <c r="H3012" s="15" t="s">
        <v>423</v>
      </c>
      <c r="I3012" s="15" t="s">
        <v>423</v>
      </c>
    </row>
    <row r="3013" spans="1:9" x14ac:dyDescent="0.25">
      <c r="A3013">
        <v>2018</v>
      </c>
      <c r="B3013" t="s">
        <v>61</v>
      </c>
      <c r="C3013" t="s">
        <v>372</v>
      </c>
      <c r="D3013" t="s">
        <v>902</v>
      </c>
      <c r="E3013" s="15" t="s">
        <v>423</v>
      </c>
      <c r="F3013" s="15" t="s">
        <v>423</v>
      </c>
      <c r="G3013" s="15" t="s">
        <v>423</v>
      </c>
      <c r="H3013" s="15" t="s">
        <v>423</v>
      </c>
      <c r="I3013" s="15" t="s">
        <v>423</v>
      </c>
    </row>
    <row r="3014" spans="1:9" x14ac:dyDescent="0.25">
      <c r="A3014">
        <v>2018</v>
      </c>
      <c r="B3014" t="s">
        <v>61</v>
      </c>
      <c r="C3014" t="s">
        <v>373</v>
      </c>
      <c r="D3014" t="s">
        <v>403</v>
      </c>
      <c r="E3014" s="15">
        <v>21382000</v>
      </c>
      <c r="F3014" s="15">
        <v>18111000</v>
      </c>
      <c r="G3014" s="15">
        <v>0</v>
      </c>
      <c r="H3014" s="15">
        <v>3400000</v>
      </c>
      <c r="I3014" s="15">
        <v>42893000</v>
      </c>
    </row>
    <row r="3015" spans="1:9" x14ac:dyDescent="0.25">
      <c r="A3015">
        <v>2018</v>
      </c>
      <c r="B3015" t="s">
        <v>61</v>
      </c>
      <c r="C3015" t="s">
        <v>373</v>
      </c>
      <c r="D3015" t="s">
        <v>903</v>
      </c>
      <c r="E3015" s="15">
        <v>5726000</v>
      </c>
      <c r="F3015" s="15">
        <v>109169000</v>
      </c>
      <c r="G3015" s="15">
        <v>0</v>
      </c>
      <c r="H3015" s="15">
        <v>0</v>
      </c>
      <c r="I3015" s="15">
        <v>114895000</v>
      </c>
    </row>
    <row r="3016" spans="1:9" x14ac:dyDescent="0.25">
      <c r="A3016">
        <v>2018</v>
      </c>
      <c r="B3016" t="s">
        <v>61</v>
      </c>
      <c r="C3016" t="s">
        <v>373</v>
      </c>
      <c r="D3016" t="s">
        <v>904</v>
      </c>
      <c r="E3016" s="15">
        <v>3561000</v>
      </c>
      <c r="F3016" s="15">
        <v>2347000</v>
      </c>
      <c r="G3016" s="15">
        <v>0</v>
      </c>
      <c r="H3016" s="15">
        <v>0</v>
      </c>
      <c r="I3016" s="15">
        <v>5908000</v>
      </c>
    </row>
    <row r="3017" spans="1:9" x14ac:dyDescent="0.25">
      <c r="A3017">
        <v>2018</v>
      </c>
      <c r="B3017" t="s">
        <v>61</v>
      </c>
      <c r="C3017" t="s">
        <v>374</v>
      </c>
      <c r="D3017" t="s">
        <v>403</v>
      </c>
      <c r="E3017" s="15">
        <v>5319000</v>
      </c>
      <c r="F3017" s="15">
        <v>19141000</v>
      </c>
      <c r="G3017" s="15">
        <v>0</v>
      </c>
      <c r="H3017" s="15">
        <v>750000</v>
      </c>
      <c r="I3017" s="15">
        <v>25210000</v>
      </c>
    </row>
    <row r="3018" spans="1:9" x14ac:dyDescent="0.25">
      <c r="A3018">
        <v>2018</v>
      </c>
      <c r="B3018" t="s">
        <v>61</v>
      </c>
      <c r="C3018" t="s">
        <v>374</v>
      </c>
      <c r="D3018" t="s">
        <v>905</v>
      </c>
      <c r="E3018" s="15">
        <v>24763000</v>
      </c>
      <c r="F3018" s="15">
        <v>30468000</v>
      </c>
      <c r="G3018" s="15">
        <v>0</v>
      </c>
      <c r="H3018" s="15">
        <v>1988000</v>
      </c>
      <c r="I3018" s="15">
        <v>57219000</v>
      </c>
    </row>
    <row r="3019" spans="1:9" x14ac:dyDescent="0.25">
      <c r="A3019">
        <v>2018</v>
      </c>
      <c r="B3019" t="s">
        <v>61</v>
      </c>
      <c r="C3019" t="s">
        <v>375</v>
      </c>
      <c r="D3019" t="s">
        <v>403</v>
      </c>
      <c r="E3019" s="15">
        <v>56393000</v>
      </c>
      <c r="F3019" s="15">
        <v>56178000</v>
      </c>
      <c r="G3019" s="15">
        <v>0</v>
      </c>
      <c r="H3019" s="15">
        <v>18300000</v>
      </c>
      <c r="I3019" s="15">
        <v>130871000</v>
      </c>
    </row>
    <row r="3020" spans="1:9" x14ac:dyDescent="0.25">
      <c r="A3020">
        <v>2018</v>
      </c>
      <c r="B3020" t="s">
        <v>61</v>
      </c>
      <c r="C3020" t="s">
        <v>375</v>
      </c>
      <c r="D3020" t="s">
        <v>404</v>
      </c>
      <c r="E3020" s="15">
        <v>6797000</v>
      </c>
      <c r="F3020" s="15">
        <v>19010000</v>
      </c>
      <c r="G3020" s="15">
        <v>0</v>
      </c>
      <c r="H3020" s="15">
        <v>85106000</v>
      </c>
      <c r="I3020" s="15">
        <v>110913000</v>
      </c>
    </row>
    <row r="3021" spans="1:9" x14ac:dyDescent="0.25">
      <c r="A3021">
        <v>2018</v>
      </c>
      <c r="B3021" t="s">
        <v>61</v>
      </c>
      <c r="C3021" t="s">
        <v>375</v>
      </c>
      <c r="D3021" t="s">
        <v>906</v>
      </c>
      <c r="E3021" s="15">
        <v>271351000</v>
      </c>
      <c r="F3021" s="15">
        <v>128633000</v>
      </c>
      <c r="G3021" s="15">
        <v>0</v>
      </c>
      <c r="H3021" s="15">
        <v>5361000</v>
      </c>
      <c r="I3021" s="15">
        <v>405345000</v>
      </c>
    </row>
    <row r="3022" spans="1:9" x14ac:dyDescent="0.25">
      <c r="A3022">
        <v>2018</v>
      </c>
      <c r="B3022" t="s">
        <v>61</v>
      </c>
      <c r="C3022" t="s">
        <v>375</v>
      </c>
      <c r="D3022" t="s">
        <v>907</v>
      </c>
      <c r="E3022" s="15">
        <v>40076000</v>
      </c>
      <c r="F3022" s="15">
        <v>48477982000</v>
      </c>
      <c r="G3022" s="15">
        <v>0</v>
      </c>
      <c r="H3022" s="15">
        <v>261000000</v>
      </c>
      <c r="I3022" s="15">
        <v>48779058000</v>
      </c>
    </row>
    <row r="3023" spans="1:9" x14ac:dyDescent="0.25">
      <c r="A3023">
        <v>2018</v>
      </c>
      <c r="B3023" t="s">
        <v>61</v>
      </c>
      <c r="C3023" t="s">
        <v>376</v>
      </c>
      <c r="D3023" t="s">
        <v>403</v>
      </c>
      <c r="E3023" s="15">
        <v>13084000</v>
      </c>
      <c r="F3023" s="15">
        <v>5715000</v>
      </c>
      <c r="G3023" s="15">
        <v>0</v>
      </c>
      <c r="H3023" s="15">
        <v>0</v>
      </c>
      <c r="I3023" s="15">
        <v>18799000</v>
      </c>
    </row>
    <row r="3024" spans="1:9" x14ac:dyDescent="0.25">
      <c r="A3024">
        <v>2018</v>
      </c>
      <c r="B3024" t="s">
        <v>61</v>
      </c>
      <c r="C3024" t="s">
        <v>376</v>
      </c>
      <c r="D3024" t="s">
        <v>908</v>
      </c>
      <c r="E3024" s="15">
        <v>33439000</v>
      </c>
      <c r="F3024" s="15">
        <v>45042000</v>
      </c>
      <c r="G3024" s="15">
        <v>0</v>
      </c>
      <c r="H3024" s="15">
        <v>10250000</v>
      </c>
      <c r="I3024" s="15">
        <v>88731000</v>
      </c>
    </row>
    <row r="3025" spans="1:9" x14ac:dyDescent="0.25">
      <c r="A3025">
        <v>2018</v>
      </c>
      <c r="B3025" t="s">
        <v>61</v>
      </c>
      <c r="C3025" t="s">
        <v>344</v>
      </c>
      <c r="D3025" t="s">
        <v>403</v>
      </c>
      <c r="E3025" s="15">
        <v>110020000</v>
      </c>
      <c r="F3025" s="15">
        <v>66103000</v>
      </c>
      <c r="G3025" s="15">
        <v>0</v>
      </c>
      <c r="H3025" s="15">
        <v>9727000</v>
      </c>
      <c r="I3025" s="15">
        <v>185850000</v>
      </c>
    </row>
    <row r="3026" spans="1:9" x14ac:dyDescent="0.25">
      <c r="A3026">
        <v>2018</v>
      </c>
      <c r="B3026" t="s">
        <v>61</v>
      </c>
      <c r="C3026" t="s">
        <v>344</v>
      </c>
      <c r="D3026" t="s">
        <v>404</v>
      </c>
      <c r="E3026" s="15">
        <v>17067000</v>
      </c>
      <c r="F3026" s="15">
        <v>21578000</v>
      </c>
      <c r="G3026" s="15">
        <v>0</v>
      </c>
      <c r="H3026" s="15">
        <v>27260000</v>
      </c>
      <c r="I3026" s="15">
        <v>65905000</v>
      </c>
    </row>
    <row r="3027" spans="1:9" x14ac:dyDescent="0.25">
      <c r="A3027">
        <v>2018</v>
      </c>
      <c r="B3027" t="s">
        <v>61</v>
      </c>
      <c r="C3027" t="s">
        <v>344</v>
      </c>
      <c r="D3027" t="s">
        <v>808</v>
      </c>
      <c r="E3027" s="15">
        <v>170238000</v>
      </c>
      <c r="F3027" s="15">
        <v>61317000</v>
      </c>
      <c r="G3027" s="15">
        <v>0</v>
      </c>
      <c r="H3027" s="15">
        <v>0</v>
      </c>
      <c r="I3027" s="15">
        <v>231555000</v>
      </c>
    </row>
    <row r="3028" spans="1:9" x14ac:dyDescent="0.25">
      <c r="A3028">
        <v>2018</v>
      </c>
      <c r="B3028" t="s">
        <v>61</v>
      </c>
      <c r="C3028" t="s">
        <v>344</v>
      </c>
      <c r="D3028" t="s">
        <v>809</v>
      </c>
      <c r="E3028" s="15">
        <v>28854000</v>
      </c>
      <c r="F3028" s="15">
        <v>14867000</v>
      </c>
      <c r="G3028" s="15">
        <v>0</v>
      </c>
      <c r="H3028" s="15">
        <v>0</v>
      </c>
      <c r="I3028" s="15">
        <v>43721000</v>
      </c>
    </row>
    <row r="3029" spans="1:9" x14ac:dyDescent="0.25">
      <c r="A3029">
        <v>2018</v>
      </c>
      <c r="B3029" t="s">
        <v>61</v>
      </c>
      <c r="C3029" t="s">
        <v>377</v>
      </c>
      <c r="D3029" t="s">
        <v>403</v>
      </c>
      <c r="E3029" s="15">
        <v>26142000</v>
      </c>
      <c r="F3029" s="15">
        <v>21819000</v>
      </c>
      <c r="G3029" s="15">
        <v>0</v>
      </c>
      <c r="H3029" s="15">
        <v>950000</v>
      </c>
      <c r="I3029" s="15">
        <v>48911000</v>
      </c>
    </row>
    <row r="3030" spans="1:9" x14ac:dyDescent="0.25">
      <c r="A3030">
        <v>2018</v>
      </c>
      <c r="B3030" t="s">
        <v>61</v>
      </c>
      <c r="C3030" t="s">
        <v>377</v>
      </c>
      <c r="D3030" t="s">
        <v>404</v>
      </c>
      <c r="E3030" s="15">
        <v>7963000</v>
      </c>
      <c r="F3030" s="15">
        <v>2724000</v>
      </c>
      <c r="G3030" s="15">
        <v>0</v>
      </c>
      <c r="H3030" s="15">
        <v>0</v>
      </c>
      <c r="I3030" s="15">
        <v>10687000</v>
      </c>
    </row>
    <row r="3031" spans="1:9" x14ac:dyDescent="0.25">
      <c r="A3031">
        <v>2018</v>
      </c>
      <c r="B3031" t="s">
        <v>61</v>
      </c>
      <c r="C3031" t="s">
        <v>377</v>
      </c>
      <c r="D3031" t="s">
        <v>909</v>
      </c>
      <c r="E3031" s="15">
        <v>15128000</v>
      </c>
      <c r="F3031" s="15">
        <v>66351000</v>
      </c>
      <c r="G3031" s="15">
        <v>0</v>
      </c>
      <c r="H3031" s="15">
        <v>9850000</v>
      </c>
      <c r="I3031" s="15">
        <v>91329000</v>
      </c>
    </row>
    <row r="3032" spans="1:9" x14ac:dyDescent="0.25">
      <c r="A3032">
        <v>2018</v>
      </c>
      <c r="B3032" t="s">
        <v>61</v>
      </c>
      <c r="C3032" t="s">
        <v>378</v>
      </c>
      <c r="D3032" t="s">
        <v>403</v>
      </c>
      <c r="E3032" s="15">
        <v>81640000</v>
      </c>
      <c r="F3032" s="15">
        <v>105990000</v>
      </c>
      <c r="G3032" s="15">
        <v>0</v>
      </c>
      <c r="H3032" s="15">
        <v>15220000</v>
      </c>
      <c r="I3032" s="15">
        <v>202850000</v>
      </c>
    </row>
    <row r="3033" spans="1:9" x14ac:dyDescent="0.25">
      <c r="A3033">
        <v>2018</v>
      </c>
      <c r="B3033" t="s">
        <v>61</v>
      </c>
      <c r="C3033" t="s">
        <v>378</v>
      </c>
      <c r="D3033" t="s">
        <v>910</v>
      </c>
      <c r="E3033" s="15">
        <v>85622000</v>
      </c>
      <c r="F3033" s="15">
        <v>83387000</v>
      </c>
      <c r="G3033" s="15">
        <v>0</v>
      </c>
      <c r="H3033" s="15">
        <v>27702000</v>
      </c>
      <c r="I3033" s="15">
        <v>196711000</v>
      </c>
    </row>
    <row r="3034" spans="1:9" x14ac:dyDescent="0.25">
      <c r="A3034">
        <v>2018</v>
      </c>
      <c r="B3034" t="s">
        <v>61</v>
      </c>
      <c r="C3034" t="s">
        <v>228</v>
      </c>
      <c r="D3034" t="s">
        <v>403</v>
      </c>
      <c r="E3034" s="15">
        <v>25085000</v>
      </c>
      <c r="F3034" s="15">
        <v>15165000</v>
      </c>
      <c r="G3034" s="15">
        <v>0</v>
      </c>
      <c r="H3034" s="15">
        <v>7772000</v>
      </c>
      <c r="I3034" s="15">
        <v>48022000</v>
      </c>
    </row>
    <row r="3035" spans="1:9" x14ac:dyDescent="0.25">
      <c r="A3035">
        <v>2018</v>
      </c>
      <c r="B3035" t="s">
        <v>61</v>
      </c>
      <c r="C3035" t="s">
        <v>228</v>
      </c>
      <c r="D3035" t="s">
        <v>669</v>
      </c>
      <c r="E3035" s="15">
        <v>29078000</v>
      </c>
      <c r="F3035" s="15">
        <v>37465000</v>
      </c>
      <c r="G3035" s="15">
        <v>0</v>
      </c>
      <c r="H3035" s="15">
        <v>14610000</v>
      </c>
      <c r="I3035" s="15">
        <v>81153000</v>
      </c>
    </row>
    <row r="3036" spans="1:9" x14ac:dyDescent="0.25">
      <c r="A3036">
        <v>2018</v>
      </c>
      <c r="B3036" t="s">
        <v>61</v>
      </c>
      <c r="C3036" t="s">
        <v>379</v>
      </c>
      <c r="D3036" t="s">
        <v>403</v>
      </c>
      <c r="E3036" s="15">
        <v>8478000</v>
      </c>
      <c r="F3036" s="15">
        <v>15873000</v>
      </c>
      <c r="G3036" s="15">
        <v>0</v>
      </c>
      <c r="H3036" s="15">
        <v>1100000</v>
      </c>
      <c r="I3036" s="15">
        <v>25451000</v>
      </c>
    </row>
    <row r="3037" spans="1:9" x14ac:dyDescent="0.25">
      <c r="A3037">
        <v>2018</v>
      </c>
      <c r="B3037" t="s">
        <v>61</v>
      </c>
      <c r="C3037" t="s">
        <v>379</v>
      </c>
      <c r="D3037" t="s">
        <v>911</v>
      </c>
      <c r="E3037" s="15">
        <v>9956000</v>
      </c>
      <c r="F3037" s="15">
        <v>63771000</v>
      </c>
      <c r="G3037" s="15">
        <v>0</v>
      </c>
      <c r="H3037" s="15">
        <v>0</v>
      </c>
      <c r="I3037" s="15">
        <v>73727000</v>
      </c>
    </row>
    <row r="3038" spans="1:9" x14ac:dyDescent="0.25">
      <c r="A3038">
        <v>2018</v>
      </c>
      <c r="B3038" t="s">
        <v>61</v>
      </c>
      <c r="C3038" t="s">
        <v>379</v>
      </c>
      <c r="D3038" t="s">
        <v>912</v>
      </c>
      <c r="E3038" s="15">
        <v>1486000</v>
      </c>
      <c r="F3038" s="15">
        <v>7380000</v>
      </c>
      <c r="G3038" s="15">
        <v>0</v>
      </c>
      <c r="H3038" s="15">
        <v>11198000</v>
      </c>
      <c r="I3038" s="15">
        <v>20064000</v>
      </c>
    </row>
    <row r="3039" spans="1:9" x14ac:dyDescent="0.25">
      <c r="A3039">
        <v>2018</v>
      </c>
      <c r="B3039" t="s">
        <v>61</v>
      </c>
      <c r="C3039" t="s">
        <v>380</v>
      </c>
      <c r="D3039" t="s">
        <v>403</v>
      </c>
      <c r="E3039" s="15">
        <v>30396000</v>
      </c>
      <c r="F3039" s="15">
        <v>39115000</v>
      </c>
      <c r="G3039" s="15">
        <v>0</v>
      </c>
      <c r="H3039" s="15">
        <v>15917000</v>
      </c>
      <c r="I3039" s="15">
        <v>85428000</v>
      </c>
    </row>
    <row r="3040" spans="1:9" x14ac:dyDescent="0.25">
      <c r="A3040">
        <v>2018</v>
      </c>
      <c r="B3040" t="s">
        <v>61</v>
      </c>
      <c r="C3040" t="s">
        <v>380</v>
      </c>
      <c r="D3040" t="s">
        <v>913</v>
      </c>
      <c r="E3040" s="15">
        <v>41356000</v>
      </c>
      <c r="F3040" s="15">
        <v>22507000</v>
      </c>
      <c r="G3040" s="15">
        <v>0</v>
      </c>
      <c r="H3040" s="15">
        <v>0</v>
      </c>
      <c r="I3040" s="15">
        <v>63863000</v>
      </c>
    </row>
    <row r="3041" spans="1:9" x14ac:dyDescent="0.25">
      <c r="A3041">
        <v>2018</v>
      </c>
      <c r="B3041" t="s">
        <v>61</v>
      </c>
      <c r="C3041" t="s">
        <v>381</v>
      </c>
      <c r="D3041" t="s">
        <v>403</v>
      </c>
      <c r="E3041" s="15">
        <v>35760000</v>
      </c>
      <c r="F3041" s="15">
        <v>36553000</v>
      </c>
      <c r="G3041" s="15">
        <v>0</v>
      </c>
      <c r="H3041" s="15">
        <v>8760000</v>
      </c>
      <c r="I3041" s="15">
        <v>81073000</v>
      </c>
    </row>
    <row r="3042" spans="1:9" x14ac:dyDescent="0.25">
      <c r="A3042">
        <v>2018</v>
      </c>
      <c r="B3042" t="s">
        <v>61</v>
      </c>
      <c r="C3042" t="s">
        <v>381</v>
      </c>
      <c r="D3042" t="s">
        <v>914</v>
      </c>
      <c r="E3042" s="15">
        <v>28211000</v>
      </c>
      <c r="F3042" s="15">
        <v>39973000</v>
      </c>
      <c r="G3042" s="15">
        <v>0</v>
      </c>
      <c r="H3042" s="15">
        <v>1500000</v>
      </c>
      <c r="I3042" s="15">
        <v>69684000</v>
      </c>
    </row>
    <row r="3043" spans="1:9" x14ac:dyDescent="0.25">
      <c r="A3043">
        <v>2018</v>
      </c>
      <c r="B3043" t="s">
        <v>61</v>
      </c>
      <c r="C3043" t="s">
        <v>945</v>
      </c>
      <c r="D3043" t="s">
        <v>403</v>
      </c>
      <c r="E3043" s="15">
        <v>63637000</v>
      </c>
      <c r="F3043" s="15">
        <v>0</v>
      </c>
      <c r="G3043" s="15">
        <v>0</v>
      </c>
      <c r="H3043" s="15">
        <v>0</v>
      </c>
      <c r="I3043" s="15">
        <v>63637000</v>
      </c>
    </row>
    <row r="3044" spans="1:9" x14ac:dyDescent="0.25">
      <c r="A3044">
        <v>2018</v>
      </c>
      <c r="B3044" t="s">
        <v>61</v>
      </c>
      <c r="C3044" t="s">
        <v>945</v>
      </c>
      <c r="D3044" t="s">
        <v>404</v>
      </c>
      <c r="E3044" s="15">
        <v>39245000</v>
      </c>
      <c r="F3044" s="15">
        <v>0</v>
      </c>
      <c r="G3044" s="15">
        <v>0</v>
      </c>
      <c r="H3044" s="15">
        <v>0</v>
      </c>
      <c r="I3044" s="15">
        <v>39245000</v>
      </c>
    </row>
    <row r="3045" spans="1:9" x14ac:dyDescent="0.25">
      <c r="A3045">
        <v>2018</v>
      </c>
      <c r="B3045" t="s">
        <v>61</v>
      </c>
      <c r="C3045" t="s">
        <v>945</v>
      </c>
      <c r="D3045" t="s">
        <v>946</v>
      </c>
      <c r="E3045" s="15">
        <v>118313000</v>
      </c>
      <c r="F3045" s="15">
        <v>0</v>
      </c>
      <c r="G3045" s="15">
        <v>0</v>
      </c>
      <c r="H3045" s="15">
        <v>0</v>
      </c>
      <c r="I3045" s="15">
        <v>118313000</v>
      </c>
    </row>
    <row r="3046" spans="1:9" x14ac:dyDescent="0.25">
      <c r="A3046">
        <v>2018</v>
      </c>
      <c r="B3046" t="s">
        <v>61</v>
      </c>
      <c r="C3046" t="s">
        <v>945</v>
      </c>
      <c r="D3046" t="s">
        <v>947</v>
      </c>
      <c r="E3046" s="15">
        <v>30278000</v>
      </c>
      <c r="F3046" s="15">
        <v>0</v>
      </c>
      <c r="G3046" s="15">
        <v>0</v>
      </c>
      <c r="H3046" s="15">
        <v>0</v>
      </c>
      <c r="I3046" s="15">
        <v>30278000</v>
      </c>
    </row>
    <row r="3047" spans="1:9" x14ac:dyDescent="0.25">
      <c r="A3047">
        <v>2018</v>
      </c>
      <c r="B3047" t="s">
        <v>61</v>
      </c>
      <c r="C3047" t="s">
        <v>948</v>
      </c>
      <c r="D3047" t="s">
        <v>403</v>
      </c>
      <c r="E3047" s="15">
        <v>19737000</v>
      </c>
      <c r="F3047" s="15">
        <v>8765000</v>
      </c>
      <c r="G3047" s="15">
        <v>0</v>
      </c>
      <c r="H3047" s="15">
        <v>11675000</v>
      </c>
      <c r="I3047" s="15">
        <v>40177000</v>
      </c>
    </row>
    <row r="3048" spans="1:9" x14ac:dyDescent="0.25">
      <c r="A3048">
        <v>2018</v>
      </c>
      <c r="B3048" t="s">
        <v>61</v>
      </c>
      <c r="C3048" t="s">
        <v>948</v>
      </c>
      <c r="D3048" t="s">
        <v>949</v>
      </c>
      <c r="E3048" s="15">
        <v>21583000</v>
      </c>
      <c r="F3048" s="15">
        <v>53946000</v>
      </c>
      <c r="G3048" s="15">
        <v>0</v>
      </c>
      <c r="H3048" s="15">
        <v>0</v>
      </c>
      <c r="I3048" s="15">
        <v>75529000</v>
      </c>
    </row>
    <row r="3049" spans="1:9" x14ac:dyDescent="0.25">
      <c r="A3049">
        <v>2018</v>
      </c>
      <c r="B3049" t="s">
        <v>61</v>
      </c>
      <c r="C3049" t="s">
        <v>948</v>
      </c>
      <c r="D3049" t="s">
        <v>950</v>
      </c>
      <c r="E3049" s="15">
        <v>12218000</v>
      </c>
      <c r="F3049" s="15">
        <v>35503000</v>
      </c>
      <c r="G3049" s="15">
        <v>0</v>
      </c>
      <c r="H3049" s="15">
        <v>1455000</v>
      </c>
      <c r="I3049" s="15">
        <v>49176000</v>
      </c>
    </row>
    <row r="3050" spans="1:9" x14ac:dyDescent="0.25">
      <c r="A3050">
        <v>2018</v>
      </c>
      <c r="B3050" t="s">
        <v>61</v>
      </c>
      <c r="C3050" t="s">
        <v>382</v>
      </c>
      <c r="D3050" t="s">
        <v>403</v>
      </c>
      <c r="E3050" s="15">
        <v>21428000</v>
      </c>
      <c r="F3050" s="15">
        <v>24594000</v>
      </c>
      <c r="G3050" s="15">
        <v>0</v>
      </c>
      <c r="H3050" s="15">
        <v>8850000</v>
      </c>
      <c r="I3050" s="15">
        <v>54872000</v>
      </c>
    </row>
    <row r="3051" spans="1:9" x14ac:dyDescent="0.25">
      <c r="A3051">
        <v>2018</v>
      </c>
      <c r="B3051" t="s">
        <v>61</v>
      </c>
      <c r="C3051" t="s">
        <v>382</v>
      </c>
      <c r="D3051" t="s">
        <v>404</v>
      </c>
      <c r="E3051" s="15">
        <v>6160000</v>
      </c>
      <c r="F3051" s="15">
        <v>9509000</v>
      </c>
      <c r="G3051" s="15">
        <v>0</v>
      </c>
      <c r="H3051" s="15">
        <v>7433000</v>
      </c>
      <c r="I3051" s="15">
        <v>23102000</v>
      </c>
    </row>
    <row r="3052" spans="1:9" x14ac:dyDescent="0.25">
      <c r="A3052">
        <v>2018</v>
      </c>
      <c r="B3052" t="s">
        <v>61</v>
      </c>
      <c r="C3052" t="s">
        <v>382</v>
      </c>
      <c r="D3052" t="s">
        <v>915</v>
      </c>
      <c r="E3052" s="15">
        <v>16641000</v>
      </c>
      <c r="F3052" s="15">
        <v>23377000</v>
      </c>
      <c r="G3052" s="15">
        <v>0</v>
      </c>
      <c r="H3052" s="15">
        <v>0</v>
      </c>
      <c r="I3052" s="15">
        <v>40018000</v>
      </c>
    </row>
    <row r="3053" spans="1:9" x14ac:dyDescent="0.25">
      <c r="A3053">
        <v>2018</v>
      </c>
      <c r="B3053" t="s">
        <v>61</v>
      </c>
      <c r="C3053" t="s">
        <v>382</v>
      </c>
      <c r="D3053" t="s">
        <v>916</v>
      </c>
      <c r="E3053" s="15">
        <v>8443000</v>
      </c>
      <c r="F3053" s="15">
        <v>8498000</v>
      </c>
      <c r="G3053" s="15">
        <v>0</v>
      </c>
      <c r="H3053" s="15">
        <v>0</v>
      </c>
      <c r="I3053" s="15">
        <v>16941000</v>
      </c>
    </row>
    <row r="3054" spans="1:9" x14ac:dyDescent="0.25">
      <c r="A3054">
        <v>2018</v>
      </c>
      <c r="B3054" t="s">
        <v>61</v>
      </c>
      <c r="C3054" t="s">
        <v>382</v>
      </c>
      <c r="D3054" t="s">
        <v>917</v>
      </c>
      <c r="E3054" s="15">
        <v>9209000</v>
      </c>
      <c r="F3054" s="15">
        <v>29395000</v>
      </c>
      <c r="G3054" s="15">
        <v>0</v>
      </c>
      <c r="H3054" s="15">
        <v>0</v>
      </c>
      <c r="I3054" s="15">
        <v>38604000</v>
      </c>
    </row>
    <row r="3055" spans="1:9" x14ac:dyDescent="0.25">
      <c r="A3055">
        <v>2018</v>
      </c>
      <c r="B3055" t="s">
        <v>61</v>
      </c>
      <c r="C3055" t="s">
        <v>383</v>
      </c>
      <c r="D3055" t="s">
        <v>403</v>
      </c>
      <c r="E3055" s="15">
        <v>12997000</v>
      </c>
      <c r="F3055" s="15">
        <v>0</v>
      </c>
      <c r="G3055" s="15">
        <v>0</v>
      </c>
      <c r="H3055" s="15">
        <v>10000000</v>
      </c>
      <c r="I3055" s="15">
        <v>22997000</v>
      </c>
    </row>
    <row r="3056" spans="1:9" x14ac:dyDescent="0.25">
      <c r="A3056">
        <v>2018</v>
      </c>
      <c r="B3056" t="s">
        <v>61</v>
      </c>
      <c r="C3056" t="s">
        <v>383</v>
      </c>
      <c r="D3056" t="s">
        <v>918</v>
      </c>
      <c r="E3056" s="15">
        <v>15735000</v>
      </c>
      <c r="F3056" s="15">
        <v>0</v>
      </c>
      <c r="G3056" s="15">
        <v>0</v>
      </c>
      <c r="H3056" s="15">
        <v>0</v>
      </c>
      <c r="I3056" s="15">
        <v>15735000</v>
      </c>
    </row>
    <row r="3057" spans="1:9" x14ac:dyDescent="0.25">
      <c r="A3057">
        <v>2018</v>
      </c>
      <c r="B3057" t="s">
        <v>61</v>
      </c>
      <c r="C3057" t="s">
        <v>334</v>
      </c>
      <c r="D3057" t="s">
        <v>403</v>
      </c>
      <c r="E3057" s="15">
        <v>20282000</v>
      </c>
      <c r="F3057" s="15">
        <v>33989000</v>
      </c>
      <c r="G3057" s="15">
        <v>0</v>
      </c>
      <c r="H3057" s="15">
        <v>3719000</v>
      </c>
      <c r="I3057" s="15">
        <v>57990000</v>
      </c>
    </row>
    <row r="3058" spans="1:9" x14ac:dyDescent="0.25">
      <c r="A3058">
        <v>2018</v>
      </c>
      <c r="B3058" t="s">
        <v>61</v>
      </c>
      <c r="C3058" t="s">
        <v>334</v>
      </c>
      <c r="D3058" t="s">
        <v>625</v>
      </c>
      <c r="E3058" s="15">
        <v>38971000</v>
      </c>
      <c r="F3058" s="15">
        <v>126716000</v>
      </c>
      <c r="G3058" s="15">
        <v>0</v>
      </c>
      <c r="H3058" s="15">
        <v>0</v>
      </c>
      <c r="I3058" s="15">
        <v>165687000</v>
      </c>
    </row>
    <row r="3059" spans="1:9" x14ac:dyDescent="0.25">
      <c r="A3059">
        <v>2018</v>
      </c>
      <c r="B3059" t="s">
        <v>61</v>
      </c>
      <c r="C3059" t="s">
        <v>919</v>
      </c>
      <c r="D3059" t="s">
        <v>403</v>
      </c>
      <c r="E3059" s="15">
        <v>4407000</v>
      </c>
      <c r="F3059" s="15">
        <v>0</v>
      </c>
      <c r="G3059" s="15">
        <v>0</v>
      </c>
      <c r="H3059" s="15">
        <v>0</v>
      </c>
      <c r="I3059" s="15">
        <v>4407000</v>
      </c>
    </row>
    <row r="3060" spans="1:9" x14ac:dyDescent="0.25">
      <c r="A3060">
        <v>2018</v>
      </c>
      <c r="B3060" t="s">
        <v>61</v>
      </c>
      <c r="C3060" t="s">
        <v>919</v>
      </c>
      <c r="D3060" t="s">
        <v>404</v>
      </c>
      <c r="E3060" s="15">
        <v>2595000</v>
      </c>
      <c r="F3060" s="15">
        <v>0</v>
      </c>
      <c r="G3060" s="15">
        <v>0</v>
      </c>
      <c r="H3060" s="15">
        <v>0</v>
      </c>
      <c r="I3060" s="15">
        <v>2595000</v>
      </c>
    </row>
    <row r="3061" spans="1:9" x14ac:dyDescent="0.25">
      <c r="A3061">
        <v>2018</v>
      </c>
      <c r="B3061" t="s">
        <v>61</v>
      </c>
      <c r="C3061" t="s">
        <v>919</v>
      </c>
      <c r="D3061" t="s">
        <v>920</v>
      </c>
      <c r="E3061" s="15">
        <v>11172000</v>
      </c>
      <c r="F3061" s="15">
        <v>0</v>
      </c>
      <c r="G3061" s="15">
        <v>0</v>
      </c>
      <c r="H3061" s="15">
        <v>0</v>
      </c>
      <c r="I3061" s="15">
        <v>11172000</v>
      </c>
    </row>
    <row r="3062" spans="1:9" x14ac:dyDescent="0.25">
      <c r="A3062">
        <v>2018</v>
      </c>
      <c r="B3062" t="s">
        <v>61</v>
      </c>
      <c r="C3062" t="s">
        <v>919</v>
      </c>
      <c r="D3062" t="s">
        <v>921</v>
      </c>
      <c r="E3062" s="15">
        <v>3786000</v>
      </c>
      <c r="F3062" s="15">
        <v>208500000</v>
      </c>
      <c r="G3062" s="15">
        <v>0</v>
      </c>
      <c r="H3062" s="15">
        <v>0</v>
      </c>
      <c r="I3062" s="15">
        <v>212286000</v>
      </c>
    </row>
    <row r="3063" spans="1:9" x14ac:dyDescent="0.25">
      <c r="A3063">
        <v>2018</v>
      </c>
      <c r="B3063" t="s">
        <v>61</v>
      </c>
      <c r="C3063" t="s">
        <v>922</v>
      </c>
      <c r="D3063" t="s">
        <v>403</v>
      </c>
      <c r="E3063" s="15">
        <v>16110000</v>
      </c>
      <c r="F3063" s="15">
        <v>10590000</v>
      </c>
      <c r="G3063" s="15">
        <v>0</v>
      </c>
      <c r="H3063" s="15">
        <v>300000</v>
      </c>
      <c r="I3063" s="15">
        <v>27000000</v>
      </c>
    </row>
    <row r="3064" spans="1:9" x14ac:dyDescent="0.25">
      <c r="A3064">
        <v>2018</v>
      </c>
      <c r="B3064" t="s">
        <v>61</v>
      </c>
      <c r="C3064" t="s">
        <v>922</v>
      </c>
      <c r="D3064" t="s">
        <v>404</v>
      </c>
      <c r="E3064" s="15">
        <v>1465000</v>
      </c>
      <c r="F3064" s="15">
        <v>383000</v>
      </c>
      <c r="G3064" s="15">
        <v>0</v>
      </c>
      <c r="H3064" s="15">
        <v>0</v>
      </c>
      <c r="I3064" s="15">
        <v>1848000</v>
      </c>
    </row>
    <row r="3065" spans="1:9" x14ac:dyDescent="0.25">
      <c r="A3065">
        <v>2018</v>
      </c>
      <c r="B3065" t="s">
        <v>61</v>
      </c>
      <c r="C3065" t="s">
        <v>922</v>
      </c>
      <c r="D3065" t="s">
        <v>923</v>
      </c>
      <c r="E3065" s="15">
        <v>39524000</v>
      </c>
      <c r="F3065" s="15">
        <v>38839000</v>
      </c>
      <c r="G3065" s="15">
        <v>0</v>
      </c>
      <c r="H3065" s="15">
        <v>373250000</v>
      </c>
      <c r="I3065" s="15">
        <v>451613000</v>
      </c>
    </row>
    <row r="3066" spans="1:9" x14ac:dyDescent="0.25">
      <c r="A3066">
        <v>2018</v>
      </c>
      <c r="B3066" t="s">
        <v>61</v>
      </c>
      <c r="C3066" t="s">
        <v>922</v>
      </c>
      <c r="D3066" t="s">
        <v>924</v>
      </c>
      <c r="E3066" s="15">
        <v>9614000</v>
      </c>
      <c r="F3066" s="15">
        <v>44510000</v>
      </c>
      <c r="G3066" s="15">
        <v>0</v>
      </c>
      <c r="H3066" s="15">
        <v>300000</v>
      </c>
      <c r="I3066" s="15">
        <v>54424000</v>
      </c>
    </row>
    <row r="3067" spans="1:9" x14ac:dyDescent="0.25">
      <c r="A3067">
        <v>2018</v>
      </c>
      <c r="B3067" t="s">
        <v>61</v>
      </c>
      <c r="C3067" t="s">
        <v>925</v>
      </c>
      <c r="D3067" t="s">
        <v>403</v>
      </c>
      <c r="E3067" s="15">
        <v>13206000</v>
      </c>
      <c r="F3067" s="15">
        <v>58203000</v>
      </c>
      <c r="G3067" s="15">
        <v>0</v>
      </c>
      <c r="H3067" s="15">
        <v>161710000</v>
      </c>
      <c r="I3067" s="15">
        <v>233119000</v>
      </c>
    </row>
    <row r="3068" spans="1:9" x14ac:dyDescent="0.25">
      <c r="A3068">
        <v>2018</v>
      </c>
      <c r="B3068" t="s">
        <v>61</v>
      </c>
      <c r="C3068" t="s">
        <v>925</v>
      </c>
      <c r="D3068" t="s">
        <v>926</v>
      </c>
      <c r="E3068" s="15">
        <v>44019000</v>
      </c>
      <c r="F3068" s="15">
        <v>27694000</v>
      </c>
      <c r="G3068" s="15">
        <v>0</v>
      </c>
      <c r="H3068" s="15">
        <v>5482000</v>
      </c>
      <c r="I3068" s="15">
        <v>77195000</v>
      </c>
    </row>
    <row r="3069" spans="1:9" x14ac:dyDescent="0.25">
      <c r="A3069">
        <v>2018</v>
      </c>
      <c r="B3069" t="s">
        <v>61</v>
      </c>
      <c r="C3069" t="s">
        <v>925</v>
      </c>
      <c r="D3069" t="s">
        <v>927</v>
      </c>
      <c r="E3069" s="15">
        <v>5888000</v>
      </c>
      <c r="F3069" s="15">
        <v>11054000</v>
      </c>
      <c r="G3069" s="15">
        <v>0</v>
      </c>
      <c r="H3069" s="15">
        <v>3360000</v>
      </c>
      <c r="I3069" s="15">
        <v>20302000</v>
      </c>
    </row>
    <row r="3070" spans="1:9" x14ac:dyDescent="0.25">
      <c r="A3070">
        <v>2018</v>
      </c>
      <c r="B3070" t="s">
        <v>61</v>
      </c>
      <c r="C3070" t="s">
        <v>928</v>
      </c>
      <c r="D3070" t="s">
        <v>403</v>
      </c>
      <c r="E3070" s="15">
        <v>13524000</v>
      </c>
      <c r="F3070" s="15">
        <v>20691000</v>
      </c>
      <c r="G3070" s="15">
        <v>0</v>
      </c>
      <c r="H3070" s="15">
        <v>1550000</v>
      </c>
      <c r="I3070" s="15">
        <v>35765000</v>
      </c>
    </row>
    <row r="3071" spans="1:9" x14ac:dyDescent="0.25">
      <c r="A3071">
        <v>2018</v>
      </c>
      <c r="B3071" t="s">
        <v>61</v>
      </c>
      <c r="C3071" t="s">
        <v>928</v>
      </c>
      <c r="D3071" t="s">
        <v>404</v>
      </c>
      <c r="E3071" s="15">
        <v>0</v>
      </c>
      <c r="F3071" s="15">
        <v>800000</v>
      </c>
      <c r="G3071" s="15">
        <v>0</v>
      </c>
      <c r="H3071" s="15">
        <v>308400000</v>
      </c>
      <c r="I3071" s="15">
        <v>309200000</v>
      </c>
    </row>
    <row r="3072" spans="1:9" x14ac:dyDescent="0.25">
      <c r="A3072">
        <v>2018</v>
      </c>
      <c r="B3072" t="s">
        <v>61</v>
      </c>
      <c r="C3072" t="s">
        <v>928</v>
      </c>
      <c r="D3072" t="s">
        <v>929</v>
      </c>
      <c r="E3072" s="15">
        <v>24896000</v>
      </c>
      <c r="F3072" s="15">
        <v>21586000</v>
      </c>
      <c r="G3072" s="15">
        <v>0</v>
      </c>
      <c r="H3072" s="15">
        <v>1550000</v>
      </c>
      <c r="I3072" s="15">
        <v>48032000</v>
      </c>
    </row>
    <row r="3073" spans="1:9" x14ac:dyDescent="0.25">
      <c r="A3073">
        <v>2018</v>
      </c>
      <c r="B3073" t="s">
        <v>61</v>
      </c>
      <c r="C3073" t="s">
        <v>928</v>
      </c>
      <c r="D3073" t="s">
        <v>930</v>
      </c>
      <c r="E3073" s="15">
        <v>16895000</v>
      </c>
      <c r="F3073" s="15">
        <v>23358000</v>
      </c>
      <c r="G3073" s="15">
        <v>0</v>
      </c>
      <c r="H3073" s="15">
        <v>1700000</v>
      </c>
      <c r="I3073" s="15">
        <v>41953000</v>
      </c>
    </row>
    <row r="3074" spans="1:9" x14ac:dyDescent="0.25">
      <c r="A3074">
        <v>2018</v>
      </c>
      <c r="B3074" t="s">
        <v>61</v>
      </c>
      <c r="C3074" t="s">
        <v>385</v>
      </c>
      <c r="D3074" t="s">
        <v>403</v>
      </c>
      <c r="E3074" s="15" t="s">
        <v>423</v>
      </c>
      <c r="F3074" s="15" t="s">
        <v>423</v>
      </c>
      <c r="G3074" s="15" t="s">
        <v>423</v>
      </c>
      <c r="H3074" s="15" t="s">
        <v>423</v>
      </c>
      <c r="I3074" s="15" t="s">
        <v>423</v>
      </c>
    </row>
    <row r="3075" spans="1:9" x14ac:dyDescent="0.25">
      <c r="A3075">
        <v>2018</v>
      </c>
      <c r="B3075" t="s">
        <v>61</v>
      </c>
      <c r="C3075" t="s">
        <v>385</v>
      </c>
      <c r="D3075" t="s">
        <v>931</v>
      </c>
      <c r="E3075" s="15" t="s">
        <v>423</v>
      </c>
      <c r="F3075" s="15" t="s">
        <v>423</v>
      </c>
      <c r="G3075" s="15" t="s">
        <v>423</v>
      </c>
      <c r="H3075" s="15" t="s">
        <v>423</v>
      </c>
      <c r="I3075" s="15" t="s">
        <v>423</v>
      </c>
    </row>
    <row r="3076" spans="1:9" x14ac:dyDescent="0.25">
      <c r="A3076">
        <v>2018</v>
      </c>
      <c r="B3076" t="s">
        <v>61</v>
      </c>
      <c r="C3076" t="s">
        <v>335</v>
      </c>
      <c r="D3076" t="s">
        <v>403</v>
      </c>
      <c r="E3076" s="15">
        <v>162419000</v>
      </c>
      <c r="F3076" s="15">
        <v>84828000</v>
      </c>
      <c r="G3076" s="15">
        <v>0</v>
      </c>
      <c r="H3076" s="15">
        <v>8202000</v>
      </c>
      <c r="I3076" s="15">
        <v>255449000</v>
      </c>
    </row>
    <row r="3077" spans="1:9" x14ac:dyDescent="0.25">
      <c r="A3077">
        <v>2018</v>
      </c>
      <c r="B3077" t="s">
        <v>61</v>
      </c>
      <c r="C3077" t="s">
        <v>335</v>
      </c>
      <c r="D3077" t="s">
        <v>404</v>
      </c>
      <c r="E3077" s="15">
        <v>191819000</v>
      </c>
      <c r="F3077" s="15">
        <v>9388000</v>
      </c>
      <c r="G3077" s="15">
        <v>0</v>
      </c>
      <c r="H3077" s="15">
        <v>0</v>
      </c>
      <c r="I3077" s="15">
        <v>201207000</v>
      </c>
    </row>
    <row r="3078" spans="1:9" x14ac:dyDescent="0.25">
      <c r="A3078">
        <v>2018</v>
      </c>
      <c r="B3078" t="s">
        <v>61</v>
      </c>
      <c r="C3078" t="s">
        <v>335</v>
      </c>
      <c r="D3078" t="s">
        <v>626</v>
      </c>
      <c r="E3078" s="15">
        <v>62859000</v>
      </c>
      <c r="F3078" s="15">
        <v>19265000</v>
      </c>
      <c r="G3078" s="15">
        <v>0</v>
      </c>
      <c r="H3078" s="15">
        <v>0</v>
      </c>
      <c r="I3078" s="15">
        <v>82124000</v>
      </c>
    </row>
    <row r="3079" spans="1:9" x14ac:dyDescent="0.25">
      <c r="A3079">
        <v>2018</v>
      </c>
      <c r="B3079" t="s">
        <v>61</v>
      </c>
      <c r="C3079" t="s">
        <v>335</v>
      </c>
      <c r="D3079" t="s">
        <v>627</v>
      </c>
      <c r="E3079" s="15">
        <v>113415000</v>
      </c>
      <c r="F3079" s="15">
        <v>215947000</v>
      </c>
      <c r="G3079" s="15">
        <v>0</v>
      </c>
      <c r="H3079" s="15">
        <v>0</v>
      </c>
      <c r="I3079" s="15">
        <v>329362000</v>
      </c>
    </row>
    <row r="3080" spans="1:9" x14ac:dyDescent="0.25">
      <c r="A3080">
        <v>2018</v>
      </c>
      <c r="B3080" t="s">
        <v>61</v>
      </c>
      <c r="C3080" t="s">
        <v>335</v>
      </c>
      <c r="D3080" t="s">
        <v>628</v>
      </c>
      <c r="E3080" s="15">
        <v>86997000</v>
      </c>
      <c r="F3080" s="15">
        <v>13296000</v>
      </c>
      <c r="G3080" s="15">
        <v>0</v>
      </c>
      <c r="H3080" s="15">
        <v>0</v>
      </c>
      <c r="I3080" s="15">
        <v>100293000</v>
      </c>
    </row>
    <row r="3081" spans="1:9" x14ac:dyDescent="0.25">
      <c r="A3081">
        <v>2018</v>
      </c>
      <c r="B3081" t="s">
        <v>61</v>
      </c>
      <c r="C3081" t="s">
        <v>272</v>
      </c>
      <c r="D3081" t="s">
        <v>403</v>
      </c>
      <c r="E3081" s="15">
        <v>96566000</v>
      </c>
      <c r="F3081" s="15">
        <v>26665000</v>
      </c>
      <c r="G3081" s="15">
        <v>0</v>
      </c>
      <c r="H3081" s="15">
        <v>0</v>
      </c>
      <c r="I3081" s="15">
        <v>123231000</v>
      </c>
    </row>
    <row r="3082" spans="1:9" x14ac:dyDescent="0.25">
      <c r="A3082">
        <v>2018</v>
      </c>
      <c r="B3082" t="s">
        <v>61</v>
      </c>
      <c r="C3082" t="s">
        <v>272</v>
      </c>
      <c r="D3082" t="s">
        <v>404</v>
      </c>
      <c r="E3082" s="15">
        <v>23487000</v>
      </c>
      <c r="F3082" s="15">
        <v>8999000</v>
      </c>
      <c r="G3082" s="15">
        <v>0</v>
      </c>
      <c r="H3082" s="15">
        <v>0</v>
      </c>
      <c r="I3082" s="15">
        <v>32486000</v>
      </c>
    </row>
    <row r="3083" spans="1:9" x14ac:dyDescent="0.25">
      <c r="A3083">
        <v>2018</v>
      </c>
      <c r="B3083" t="s">
        <v>61</v>
      </c>
      <c r="C3083" t="s">
        <v>272</v>
      </c>
      <c r="D3083" t="s">
        <v>430</v>
      </c>
      <c r="E3083" s="15">
        <v>302143000</v>
      </c>
      <c r="F3083" s="15">
        <v>40910000</v>
      </c>
      <c r="G3083" s="15">
        <v>0</v>
      </c>
      <c r="H3083" s="15">
        <v>0</v>
      </c>
      <c r="I3083" s="15">
        <v>343053000</v>
      </c>
    </row>
    <row r="3084" spans="1:9" x14ac:dyDescent="0.25">
      <c r="A3084">
        <v>2018</v>
      </c>
      <c r="B3084" t="s">
        <v>61</v>
      </c>
      <c r="C3084" t="s">
        <v>272</v>
      </c>
      <c r="D3084" t="s">
        <v>431</v>
      </c>
      <c r="E3084" s="15">
        <v>8656000</v>
      </c>
      <c r="F3084" s="15">
        <v>2978000</v>
      </c>
      <c r="G3084" s="15">
        <v>0</v>
      </c>
      <c r="H3084" s="15">
        <v>0</v>
      </c>
      <c r="I3084" s="15">
        <v>11634000</v>
      </c>
    </row>
    <row r="3085" spans="1:9" x14ac:dyDescent="0.25">
      <c r="A3085">
        <v>2018</v>
      </c>
      <c r="B3085" t="s">
        <v>61</v>
      </c>
      <c r="C3085" t="s">
        <v>272</v>
      </c>
      <c r="D3085" t="s">
        <v>432</v>
      </c>
      <c r="E3085" s="15">
        <v>20268000</v>
      </c>
      <c r="F3085" s="15">
        <v>4493000</v>
      </c>
      <c r="G3085" s="15">
        <v>0</v>
      </c>
      <c r="H3085" s="15">
        <v>0</v>
      </c>
      <c r="I3085" s="15">
        <v>24761000</v>
      </c>
    </row>
    <row r="3086" spans="1:9" x14ac:dyDescent="0.25">
      <c r="A3086">
        <v>2018</v>
      </c>
      <c r="B3086" t="s">
        <v>61</v>
      </c>
      <c r="C3086" t="s">
        <v>386</v>
      </c>
      <c r="D3086" t="s">
        <v>403</v>
      </c>
      <c r="E3086" s="15">
        <v>112775000</v>
      </c>
      <c r="F3086" s="15">
        <v>22829000</v>
      </c>
      <c r="G3086" s="15">
        <v>0</v>
      </c>
      <c r="H3086" s="15">
        <v>4400000</v>
      </c>
      <c r="I3086" s="15">
        <v>140004000</v>
      </c>
    </row>
    <row r="3087" spans="1:9" x14ac:dyDescent="0.25">
      <c r="A3087">
        <v>2018</v>
      </c>
      <c r="B3087" t="s">
        <v>61</v>
      </c>
      <c r="C3087" t="s">
        <v>386</v>
      </c>
      <c r="D3087" t="s">
        <v>932</v>
      </c>
      <c r="E3087" s="15">
        <v>416141000</v>
      </c>
      <c r="F3087" s="15">
        <v>285097000</v>
      </c>
      <c r="G3087" s="15">
        <v>0</v>
      </c>
      <c r="H3087" s="15">
        <v>27188000</v>
      </c>
      <c r="I3087" s="15">
        <v>728426000</v>
      </c>
    </row>
    <row r="3088" spans="1:9" x14ac:dyDescent="0.25">
      <c r="A3088">
        <v>2018</v>
      </c>
      <c r="B3088" t="s">
        <v>61</v>
      </c>
      <c r="C3088" t="s">
        <v>387</v>
      </c>
      <c r="D3088" t="s">
        <v>403</v>
      </c>
      <c r="E3088" s="15">
        <v>33566000</v>
      </c>
      <c r="F3088" s="15">
        <v>35054000</v>
      </c>
      <c r="G3088" s="15">
        <v>0</v>
      </c>
      <c r="H3088" s="15">
        <v>0</v>
      </c>
      <c r="I3088" s="15">
        <v>68620000</v>
      </c>
    </row>
    <row r="3089" spans="1:9" x14ac:dyDescent="0.25">
      <c r="A3089">
        <v>2018</v>
      </c>
      <c r="B3089" t="s">
        <v>61</v>
      </c>
      <c r="C3089" t="s">
        <v>387</v>
      </c>
      <c r="D3089" t="s">
        <v>404</v>
      </c>
      <c r="E3089" s="15">
        <v>10506000</v>
      </c>
      <c r="F3089" s="15">
        <v>29219000</v>
      </c>
      <c r="G3089" s="15">
        <v>0</v>
      </c>
      <c r="H3089" s="15">
        <v>60625000</v>
      </c>
      <c r="I3089" s="15">
        <v>100350000</v>
      </c>
    </row>
    <row r="3090" spans="1:9" x14ac:dyDescent="0.25">
      <c r="A3090">
        <v>2018</v>
      </c>
      <c r="B3090" t="s">
        <v>61</v>
      </c>
      <c r="C3090" t="s">
        <v>387</v>
      </c>
      <c r="D3090" t="s">
        <v>933</v>
      </c>
      <c r="E3090" s="15">
        <v>19574000</v>
      </c>
      <c r="F3090" s="15">
        <v>60621000</v>
      </c>
      <c r="G3090" s="15">
        <v>0</v>
      </c>
      <c r="H3090" s="15">
        <v>0</v>
      </c>
      <c r="I3090" s="15">
        <v>80195000</v>
      </c>
    </row>
    <row r="3091" spans="1:9" x14ac:dyDescent="0.25">
      <c r="A3091">
        <v>2018</v>
      </c>
      <c r="B3091" t="s">
        <v>61</v>
      </c>
      <c r="C3091" t="s">
        <v>387</v>
      </c>
      <c r="D3091" t="s">
        <v>934</v>
      </c>
      <c r="E3091" s="15">
        <v>9814000</v>
      </c>
      <c r="F3091" s="15">
        <v>1829000</v>
      </c>
      <c r="G3091" s="15">
        <v>0</v>
      </c>
      <c r="H3091" s="15">
        <v>0</v>
      </c>
      <c r="I3091" s="15">
        <v>11643000</v>
      </c>
    </row>
    <row r="3092" spans="1:9" x14ac:dyDescent="0.25">
      <c r="A3092">
        <v>2018</v>
      </c>
      <c r="B3092" t="s">
        <v>61</v>
      </c>
      <c r="C3092" t="s">
        <v>274</v>
      </c>
      <c r="D3092" t="s">
        <v>403</v>
      </c>
      <c r="E3092" s="15">
        <v>8735000</v>
      </c>
      <c r="F3092" s="15">
        <v>5200000</v>
      </c>
      <c r="G3092" s="15">
        <v>0</v>
      </c>
      <c r="H3092" s="15">
        <v>0</v>
      </c>
      <c r="I3092" s="15">
        <v>13935000</v>
      </c>
    </row>
    <row r="3093" spans="1:9" x14ac:dyDescent="0.25">
      <c r="A3093">
        <v>2018</v>
      </c>
      <c r="B3093" t="s">
        <v>61</v>
      </c>
      <c r="C3093" t="s">
        <v>274</v>
      </c>
      <c r="D3093" t="s">
        <v>435</v>
      </c>
      <c r="E3093" s="15">
        <v>32682000</v>
      </c>
      <c r="F3093" s="15">
        <v>115405000</v>
      </c>
      <c r="G3093" s="15">
        <v>0</v>
      </c>
      <c r="H3093" s="15">
        <v>2545000</v>
      </c>
      <c r="I3093" s="15">
        <v>150632000</v>
      </c>
    </row>
    <row r="3094" spans="1:9" x14ac:dyDescent="0.25">
      <c r="A3094">
        <v>2018</v>
      </c>
      <c r="B3094" t="s">
        <v>61</v>
      </c>
      <c r="C3094" t="s">
        <v>388</v>
      </c>
      <c r="D3094" t="s">
        <v>403</v>
      </c>
      <c r="E3094" s="15">
        <v>40377000</v>
      </c>
      <c r="F3094" s="15">
        <v>153912000</v>
      </c>
      <c r="G3094" s="15">
        <v>0</v>
      </c>
      <c r="H3094" s="15">
        <v>0</v>
      </c>
      <c r="I3094" s="15">
        <v>194289000</v>
      </c>
    </row>
    <row r="3095" spans="1:9" x14ac:dyDescent="0.25">
      <c r="A3095">
        <v>2018</v>
      </c>
      <c r="B3095" t="s">
        <v>61</v>
      </c>
      <c r="C3095" t="s">
        <v>388</v>
      </c>
      <c r="D3095" t="s">
        <v>935</v>
      </c>
      <c r="E3095" s="15">
        <v>118238000</v>
      </c>
      <c r="F3095" s="15">
        <v>349478000</v>
      </c>
      <c r="G3095" s="15">
        <v>0</v>
      </c>
      <c r="H3095" s="15">
        <v>5221818000</v>
      </c>
      <c r="I3095" s="15">
        <v>5689534000</v>
      </c>
    </row>
    <row r="3096" spans="1:9" x14ac:dyDescent="0.25">
      <c r="A3096">
        <v>2018</v>
      </c>
      <c r="B3096" t="s">
        <v>61</v>
      </c>
      <c r="C3096" t="s">
        <v>389</v>
      </c>
      <c r="D3096" t="s">
        <v>403</v>
      </c>
      <c r="E3096" s="15">
        <v>11863000</v>
      </c>
      <c r="F3096" s="15">
        <v>10960000</v>
      </c>
      <c r="G3096" s="15">
        <v>0</v>
      </c>
      <c r="H3096" s="15">
        <v>0</v>
      </c>
      <c r="I3096" s="15">
        <v>22823000</v>
      </c>
    </row>
    <row r="3097" spans="1:9" x14ac:dyDescent="0.25">
      <c r="A3097">
        <v>2018</v>
      </c>
      <c r="B3097" t="s">
        <v>61</v>
      </c>
      <c r="C3097" t="s">
        <v>389</v>
      </c>
      <c r="D3097" t="s">
        <v>936</v>
      </c>
      <c r="E3097" s="15">
        <v>22753000</v>
      </c>
      <c r="F3097" s="15">
        <v>17224000</v>
      </c>
      <c r="G3097" s="15">
        <v>0</v>
      </c>
      <c r="H3097" s="15">
        <v>3300000</v>
      </c>
      <c r="I3097" s="15">
        <v>43277000</v>
      </c>
    </row>
    <row r="3098" spans="1:9" x14ac:dyDescent="0.25">
      <c r="A3098">
        <v>2018</v>
      </c>
      <c r="B3098" t="s">
        <v>61</v>
      </c>
      <c r="C3098" t="s">
        <v>951</v>
      </c>
      <c r="D3098" t="s">
        <v>403</v>
      </c>
      <c r="E3098" s="15">
        <v>9827000</v>
      </c>
      <c r="F3098" s="15">
        <v>66182000</v>
      </c>
      <c r="G3098" s="15">
        <v>0</v>
      </c>
      <c r="H3098" s="15">
        <v>3315000</v>
      </c>
      <c r="I3098" s="15">
        <v>79324000</v>
      </c>
    </row>
    <row r="3099" spans="1:9" x14ac:dyDescent="0.25">
      <c r="A3099">
        <v>2018</v>
      </c>
      <c r="B3099" t="s">
        <v>61</v>
      </c>
      <c r="C3099" t="s">
        <v>951</v>
      </c>
      <c r="D3099" t="s">
        <v>952</v>
      </c>
      <c r="E3099" s="15">
        <v>5272000</v>
      </c>
      <c r="F3099" s="15">
        <v>35098000</v>
      </c>
      <c r="G3099" s="15">
        <v>0</v>
      </c>
      <c r="H3099" s="15">
        <v>111078000</v>
      </c>
      <c r="I3099" s="15">
        <v>151448000</v>
      </c>
    </row>
    <row r="3100" spans="1:9" x14ac:dyDescent="0.25">
      <c r="A3100">
        <v>2018</v>
      </c>
      <c r="B3100" t="s">
        <v>61</v>
      </c>
      <c r="C3100" t="s">
        <v>275</v>
      </c>
      <c r="D3100" t="s">
        <v>403</v>
      </c>
      <c r="E3100" s="15">
        <v>13788000</v>
      </c>
      <c r="F3100" s="15">
        <v>18128000</v>
      </c>
      <c r="G3100" s="15">
        <v>0</v>
      </c>
      <c r="H3100" s="15">
        <v>0</v>
      </c>
      <c r="I3100" s="15">
        <v>31916000</v>
      </c>
    </row>
    <row r="3101" spans="1:9" x14ac:dyDescent="0.25">
      <c r="A3101">
        <v>2018</v>
      </c>
      <c r="B3101" t="s">
        <v>61</v>
      </c>
      <c r="C3101" t="s">
        <v>275</v>
      </c>
      <c r="D3101" t="s">
        <v>436</v>
      </c>
      <c r="E3101" s="15">
        <v>19387000</v>
      </c>
      <c r="F3101" s="15">
        <v>56467000</v>
      </c>
      <c r="G3101" s="15">
        <v>0</v>
      </c>
      <c r="H3101" s="15">
        <v>4045000</v>
      </c>
      <c r="I3101" s="15">
        <v>79899000</v>
      </c>
    </row>
    <row r="3102" spans="1:9" x14ac:dyDescent="0.25">
      <c r="A3102">
        <v>2018</v>
      </c>
      <c r="B3102" t="s">
        <v>61</v>
      </c>
      <c r="C3102" t="s">
        <v>390</v>
      </c>
      <c r="D3102" t="s">
        <v>403</v>
      </c>
      <c r="E3102" s="15">
        <v>96801000</v>
      </c>
      <c r="F3102" s="15">
        <v>139127000</v>
      </c>
      <c r="G3102" s="15">
        <v>0</v>
      </c>
      <c r="H3102" s="15">
        <v>11185000</v>
      </c>
      <c r="I3102" s="15">
        <v>247113000</v>
      </c>
    </row>
    <row r="3103" spans="1:9" x14ac:dyDescent="0.25">
      <c r="A3103">
        <v>2018</v>
      </c>
      <c r="B3103" t="s">
        <v>61</v>
      </c>
      <c r="C3103" t="s">
        <v>390</v>
      </c>
      <c r="D3103" t="s">
        <v>937</v>
      </c>
      <c r="E3103" s="15">
        <v>71566000</v>
      </c>
      <c r="F3103" s="15">
        <v>121859000</v>
      </c>
      <c r="G3103" s="15">
        <v>0</v>
      </c>
      <c r="H3103" s="15">
        <v>0</v>
      </c>
      <c r="I3103" s="15">
        <v>193425000</v>
      </c>
    </row>
    <row r="3104" spans="1:9" x14ac:dyDescent="0.25">
      <c r="A3104">
        <v>2018</v>
      </c>
      <c r="B3104" t="s">
        <v>61</v>
      </c>
      <c r="C3104" t="s">
        <v>391</v>
      </c>
      <c r="D3104" t="s">
        <v>403</v>
      </c>
      <c r="E3104" s="15">
        <v>87516000</v>
      </c>
      <c r="F3104" s="15">
        <v>98872000</v>
      </c>
      <c r="G3104" s="15">
        <v>0</v>
      </c>
      <c r="H3104" s="15">
        <v>7280000</v>
      </c>
      <c r="I3104" s="15">
        <v>193668000</v>
      </c>
    </row>
    <row r="3105" spans="1:9" x14ac:dyDescent="0.25">
      <c r="A3105">
        <v>2018</v>
      </c>
      <c r="B3105" t="s">
        <v>61</v>
      </c>
      <c r="C3105" t="s">
        <v>391</v>
      </c>
      <c r="D3105" t="s">
        <v>938</v>
      </c>
      <c r="E3105" s="15">
        <v>754318000</v>
      </c>
      <c r="F3105" s="15">
        <v>1040662000</v>
      </c>
      <c r="G3105" s="15">
        <v>0</v>
      </c>
      <c r="H3105" s="15">
        <v>600115000</v>
      </c>
      <c r="I3105" s="15">
        <v>2395095000</v>
      </c>
    </row>
    <row r="3106" spans="1:9" x14ac:dyDescent="0.25">
      <c r="A3106">
        <v>2018</v>
      </c>
      <c r="B3106" t="s">
        <v>61</v>
      </c>
      <c r="C3106" t="s">
        <v>392</v>
      </c>
      <c r="D3106" t="s">
        <v>403</v>
      </c>
      <c r="E3106" s="15">
        <v>17025000</v>
      </c>
      <c r="F3106" s="15">
        <v>13104000</v>
      </c>
      <c r="G3106" s="15">
        <v>0</v>
      </c>
      <c r="H3106" s="15">
        <v>0</v>
      </c>
      <c r="I3106" s="15">
        <v>30129000</v>
      </c>
    </row>
    <row r="3107" spans="1:9" x14ac:dyDescent="0.25">
      <c r="A3107">
        <v>2018</v>
      </c>
      <c r="B3107" t="s">
        <v>61</v>
      </c>
      <c r="C3107" t="s">
        <v>392</v>
      </c>
      <c r="D3107" t="s">
        <v>939</v>
      </c>
      <c r="E3107" s="15">
        <v>0</v>
      </c>
      <c r="F3107" s="15">
        <v>119946000</v>
      </c>
      <c r="G3107" s="15">
        <v>0</v>
      </c>
      <c r="H3107" s="15">
        <v>0</v>
      </c>
      <c r="I3107" s="15">
        <v>119946000</v>
      </c>
    </row>
    <row r="3108" spans="1:9" x14ac:dyDescent="0.25">
      <c r="A3108">
        <v>2018</v>
      </c>
      <c r="B3108" t="s">
        <v>61</v>
      </c>
      <c r="C3108" t="s">
        <v>392</v>
      </c>
      <c r="D3108" t="s">
        <v>940</v>
      </c>
      <c r="E3108" s="15">
        <v>18979000</v>
      </c>
      <c r="F3108" s="15">
        <v>14268000</v>
      </c>
      <c r="G3108" s="15">
        <v>0</v>
      </c>
      <c r="H3108" s="15">
        <v>8280000</v>
      </c>
      <c r="I3108" s="15">
        <v>41527000</v>
      </c>
    </row>
    <row r="3109" spans="1:9" x14ac:dyDescent="0.25">
      <c r="A3109">
        <v>2018</v>
      </c>
      <c r="B3109" t="s">
        <v>61</v>
      </c>
      <c r="C3109" t="s">
        <v>393</v>
      </c>
      <c r="D3109" t="s">
        <v>403</v>
      </c>
      <c r="E3109" s="15" t="s">
        <v>423</v>
      </c>
      <c r="F3109" s="15" t="s">
        <v>423</v>
      </c>
      <c r="G3109" s="15" t="s">
        <v>423</v>
      </c>
      <c r="H3109" s="15" t="s">
        <v>423</v>
      </c>
      <c r="I3109" s="15" t="s">
        <v>423</v>
      </c>
    </row>
    <row r="3110" spans="1:9" x14ac:dyDescent="0.25">
      <c r="A3110">
        <v>2018</v>
      </c>
      <c r="B3110" t="s">
        <v>61</v>
      </c>
      <c r="C3110" t="s">
        <v>393</v>
      </c>
      <c r="D3110" t="s">
        <v>941</v>
      </c>
      <c r="E3110" s="15" t="s">
        <v>423</v>
      </c>
      <c r="F3110" s="15" t="s">
        <v>423</v>
      </c>
      <c r="G3110" s="15" t="s">
        <v>423</v>
      </c>
      <c r="H3110" s="15" t="s">
        <v>423</v>
      </c>
      <c r="I3110" s="15" t="s">
        <v>423</v>
      </c>
    </row>
    <row r="3111" spans="1:9" x14ac:dyDescent="0.25">
      <c r="A3111">
        <v>2018</v>
      </c>
      <c r="B3111" t="s">
        <v>61</v>
      </c>
      <c r="C3111" t="s">
        <v>394</v>
      </c>
      <c r="D3111" t="s">
        <v>403</v>
      </c>
      <c r="E3111" s="15">
        <v>36142000</v>
      </c>
      <c r="F3111" s="15">
        <v>44063000</v>
      </c>
      <c r="G3111" s="15">
        <v>0</v>
      </c>
      <c r="H3111" s="15">
        <v>0</v>
      </c>
      <c r="I3111" s="15">
        <v>80205000</v>
      </c>
    </row>
    <row r="3112" spans="1:9" x14ac:dyDescent="0.25">
      <c r="A3112">
        <v>2018</v>
      </c>
      <c r="B3112" t="s">
        <v>61</v>
      </c>
      <c r="C3112" t="s">
        <v>394</v>
      </c>
      <c r="D3112" t="s">
        <v>942</v>
      </c>
      <c r="E3112" s="15">
        <v>23159000</v>
      </c>
      <c r="F3112" s="15">
        <v>96129000</v>
      </c>
      <c r="G3112" s="15">
        <v>0</v>
      </c>
      <c r="H3112" s="15">
        <v>0</v>
      </c>
      <c r="I3112" s="15">
        <v>119288000</v>
      </c>
    </row>
    <row r="3113" spans="1:9" x14ac:dyDescent="0.25">
      <c r="A3113">
        <v>2018</v>
      </c>
      <c r="B3113" t="s">
        <v>61</v>
      </c>
      <c r="C3113" t="s">
        <v>337</v>
      </c>
      <c r="D3113" t="s">
        <v>403</v>
      </c>
      <c r="E3113" s="15">
        <v>28437000</v>
      </c>
      <c r="F3113" s="15">
        <v>25024000</v>
      </c>
      <c r="G3113" s="15">
        <v>0</v>
      </c>
      <c r="H3113" s="15">
        <v>0</v>
      </c>
      <c r="I3113" s="15">
        <v>53461000</v>
      </c>
    </row>
    <row r="3114" spans="1:9" x14ac:dyDescent="0.25">
      <c r="A3114">
        <v>2018</v>
      </c>
      <c r="B3114" t="s">
        <v>61</v>
      </c>
      <c r="C3114" t="s">
        <v>337</v>
      </c>
      <c r="D3114" t="s">
        <v>630</v>
      </c>
      <c r="E3114" s="15">
        <v>53089000</v>
      </c>
      <c r="F3114" s="15">
        <v>58537000</v>
      </c>
      <c r="G3114" s="15">
        <v>0</v>
      </c>
      <c r="H3114" s="15">
        <v>3061000</v>
      </c>
      <c r="I3114" s="15">
        <v>114687000</v>
      </c>
    </row>
    <row r="3115" spans="1:9" x14ac:dyDescent="0.25">
      <c r="A3115">
        <v>2018</v>
      </c>
      <c r="B3115" t="s">
        <v>61</v>
      </c>
      <c r="C3115" t="s">
        <v>395</v>
      </c>
      <c r="D3115" t="s">
        <v>403</v>
      </c>
      <c r="E3115" s="15">
        <v>5551000</v>
      </c>
      <c r="F3115" s="15">
        <v>14962000</v>
      </c>
      <c r="G3115" s="15">
        <v>0</v>
      </c>
      <c r="H3115" s="15">
        <v>3750000</v>
      </c>
      <c r="I3115" s="15">
        <v>24263000</v>
      </c>
    </row>
    <row r="3116" spans="1:9" x14ac:dyDescent="0.25">
      <c r="A3116">
        <v>2018</v>
      </c>
      <c r="B3116" t="s">
        <v>61</v>
      </c>
      <c r="C3116" t="s">
        <v>395</v>
      </c>
      <c r="D3116" t="s">
        <v>943</v>
      </c>
      <c r="E3116" s="15">
        <v>28464000</v>
      </c>
      <c r="F3116" s="15">
        <v>28520000</v>
      </c>
      <c r="G3116" s="15">
        <v>0</v>
      </c>
      <c r="H3116" s="15">
        <v>0</v>
      </c>
      <c r="I3116" s="15">
        <v>56984000</v>
      </c>
    </row>
    <row r="3117" spans="1:9" x14ac:dyDescent="0.25">
      <c r="A3117">
        <v>2018</v>
      </c>
      <c r="B3117" t="s">
        <v>61</v>
      </c>
      <c r="C3117" t="s">
        <v>396</v>
      </c>
      <c r="D3117" t="s">
        <v>403</v>
      </c>
      <c r="E3117" s="15">
        <v>58958000</v>
      </c>
      <c r="F3117" s="15">
        <v>126752000</v>
      </c>
      <c r="G3117" s="15">
        <v>0</v>
      </c>
      <c r="H3117" s="15">
        <v>117635000</v>
      </c>
      <c r="I3117" s="15">
        <v>303345000</v>
      </c>
    </row>
    <row r="3118" spans="1:9" x14ac:dyDescent="0.25">
      <c r="A3118">
        <v>2018</v>
      </c>
      <c r="B3118" t="s">
        <v>61</v>
      </c>
      <c r="C3118" t="s">
        <v>396</v>
      </c>
      <c r="D3118" t="s">
        <v>404</v>
      </c>
      <c r="E3118" s="15">
        <v>15359000</v>
      </c>
      <c r="F3118" s="15">
        <v>18001000</v>
      </c>
      <c r="G3118" s="15">
        <v>0</v>
      </c>
      <c r="H3118" s="15">
        <v>0</v>
      </c>
      <c r="I3118" s="15">
        <v>33360000</v>
      </c>
    </row>
    <row r="3119" spans="1:9" x14ac:dyDescent="0.25">
      <c r="A3119">
        <v>2018</v>
      </c>
      <c r="B3119" t="s">
        <v>61</v>
      </c>
      <c r="C3119" t="s">
        <v>396</v>
      </c>
      <c r="D3119" t="s">
        <v>944</v>
      </c>
      <c r="E3119" s="15">
        <v>134965000</v>
      </c>
      <c r="F3119" s="15">
        <v>103105000</v>
      </c>
      <c r="G3119" s="15">
        <v>0</v>
      </c>
      <c r="H3119" s="15">
        <v>0</v>
      </c>
      <c r="I3119" s="15">
        <v>238070000</v>
      </c>
    </row>
    <row r="3120" spans="1:9" x14ac:dyDescent="0.25">
      <c r="A3120">
        <v>2018</v>
      </c>
      <c r="B3120" t="s">
        <v>61</v>
      </c>
      <c r="C3120" t="s">
        <v>347</v>
      </c>
      <c r="D3120" t="s">
        <v>403</v>
      </c>
      <c r="E3120" s="15">
        <v>184199000</v>
      </c>
      <c r="F3120" s="15">
        <v>128786000</v>
      </c>
      <c r="G3120" s="15">
        <v>0</v>
      </c>
      <c r="H3120" s="15">
        <v>37600000</v>
      </c>
      <c r="I3120" s="15">
        <v>350585000</v>
      </c>
    </row>
    <row r="3121" spans="1:9" x14ac:dyDescent="0.25">
      <c r="A3121">
        <v>2018</v>
      </c>
      <c r="B3121" t="s">
        <v>61</v>
      </c>
      <c r="C3121" t="s">
        <v>347</v>
      </c>
      <c r="D3121" t="s">
        <v>404</v>
      </c>
      <c r="E3121" s="15">
        <v>4840000</v>
      </c>
      <c r="F3121" s="15">
        <v>11953000</v>
      </c>
      <c r="G3121" s="15">
        <v>0</v>
      </c>
      <c r="H3121" s="15">
        <v>44219000</v>
      </c>
      <c r="I3121" s="15">
        <v>61012000</v>
      </c>
    </row>
    <row r="3122" spans="1:9" x14ac:dyDescent="0.25">
      <c r="A3122">
        <v>2018</v>
      </c>
      <c r="B3122" t="s">
        <v>61</v>
      </c>
      <c r="C3122" t="s">
        <v>347</v>
      </c>
      <c r="D3122" t="s">
        <v>812</v>
      </c>
      <c r="E3122" s="15">
        <v>18049000</v>
      </c>
      <c r="F3122" s="15">
        <v>28560000</v>
      </c>
      <c r="G3122" s="15">
        <v>0</v>
      </c>
      <c r="H3122" s="15">
        <v>0</v>
      </c>
      <c r="I3122" s="15">
        <v>46609000</v>
      </c>
    </row>
    <row r="3123" spans="1:9" x14ac:dyDescent="0.25">
      <c r="A3123">
        <v>2018</v>
      </c>
      <c r="B3123" t="s">
        <v>61</v>
      </c>
      <c r="C3123" t="s">
        <v>347</v>
      </c>
      <c r="D3123" t="s">
        <v>813</v>
      </c>
      <c r="E3123" s="15">
        <v>39358000</v>
      </c>
      <c r="F3123" s="15">
        <v>47395000</v>
      </c>
      <c r="G3123" s="15">
        <v>0</v>
      </c>
      <c r="H3123" s="15">
        <v>0</v>
      </c>
      <c r="I3123" s="15">
        <v>86753000</v>
      </c>
    </row>
    <row r="3124" spans="1:9" x14ac:dyDescent="0.25">
      <c r="A3124">
        <v>2018</v>
      </c>
      <c r="B3124" t="s">
        <v>61</v>
      </c>
      <c r="C3124" t="s">
        <v>347</v>
      </c>
      <c r="D3124" t="s">
        <v>814</v>
      </c>
      <c r="E3124" s="15">
        <v>1632482000</v>
      </c>
      <c r="F3124" s="15">
        <v>5152944000</v>
      </c>
      <c r="G3124" s="15">
        <v>0</v>
      </c>
      <c r="H3124" s="15">
        <v>230000000</v>
      </c>
      <c r="I3124" s="15">
        <v>7015426000</v>
      </c>
    </row>
    <row r="3125" spans="1:9" x14ac:dyDescent="0.25">
      <c r="A3125">
        <v>2022</v>
      </c>
      <c r="B3125" t="s">
        <v>155</v>
      </c>
      <c r="C3125" t="s">
        <v>953</v>
      </c>
      <c r="D3125" t="s">
        <v>403</v>
      </c>
      <c r="E3125" s="15" t="s">
        <v>423</v>
      </c>
      <c r="F3125" s="15" t="s">
        <v>423</v>
      </c>
      <c r="G3125" s="15" t="s">
        <v>423</v>
      </c>
      <c r="H3125" s="15" t="s">
        <v>423</v>
      </c>
      <c r="I3125" s="15" t="s">
        <v>423</v>
      </c>
    </row>
    <row r="3126" spans="1:9" x14ac:dyDescent="0.25">
      <c r="A3126">
        <v>2022</v>
      </c>
      <c r="B3126" t="s">
        <v>155</v>
      </c>
      <c r="C3126" t="s">
        <v>953</v>
      </c>
      <c r="D3126" t="s">
        <v>404</v>
      </c>
      <c r="E3126" s="15" t="s">
        <v>423</v>
      </c>
      <c r="F3126" s="15" t="s">
        <v>423</v>
      </c>
      <c r="G3126" s="15" t="s">
        <v>423</v>
      </c>
      <c r="H3126" s="15" t="s">
        <v>423</v>
      </c>
      <c r="I3126" s="15" t="s">
        <v>423</v>
      </c>
    </row>
    <row r="3127" spans="1:9" x14ac:dyDescent="0.25">
      <c r="A3127">
        <v>2022</v>
      </c>
      <c r="B3127" t="s">
        <v>155</v>
      </c>
      <c r="C3127" t="s">
        <v>953</v>
      </c>
      <c r="D3127" t="s">
        <v>954</v>
      </c>
      <c r="E3127" s="15" t="s">
        <v>423</v>
      </c>
      <c r="F3127" s="15" t="s">
        <v>423</v>
      </c>
      <c r="G3127" s="15" t="s">
        <v>423</v>
      </c>
      <c r="H3127" s="15" t="s">
        <v>423</v>
      </c>
      <c r="I3127" s="15" t="s">
        <v>423</v>
      </c>
    </row>
    <row r="3128" spans="1:9" x14ac:dyDescent="0.25">
      <c r="A3128">
        <v>2022</v>
      </c>
      <c r="B3128" t="s">
        <v>155</v>
      </c>
      <c r="C3128" t="s">
        <v>953</v>
      </c>
      <c r="D3128" t="s">
        <v>955</v>
      </c>
      <c r="E3128" s="15" t="s">
        <v>423</v>
      </c>
      <c r="F3128" s="15" t="s">
        <v>423</v>
      </c>
      <c r="G3128" s="15" t="s">
        <v>423</v>
      </c>
      <c r="H3128" s="15" t="s">
        <v>423</v>
      </c>
      <c r="I3128" s="15" t="s">
        <v>423</v>
      </c>
    </row>
    <row r="3129" spans="1:9" x14ac:dyDescent="0.25">
      <c r="A3129">
        <v>2022</v>
      </c>
      <c r="B3129" t="s">
        <v>155</v>
      </c>
      <c r="C3129" t="s">
        <v>953</v>
      </c>
      <c r="D3129" t="s">
        <v>956</v>
      </c>
      <c r="E3129" s="15" t="s">
        <v>423</v>
      </c>
      <c r="F3129" s="15" t="s">
        <v>423</v>
      </c>
      <c r="G3129" s="15" t="s">
        <v>423</v>
      </c>
      <c r="H3129" s="15" t="s">
        <v>423</v>
      </c>
      <c r="I3129" s="15" t="s">
        <v>423</v>
      </c>
    </row>
    <row r="3130" spans="1:9" x14ac:dyDescent="0.25">
      <c r="A3130">
        <v>2022</v>
      </c>
      <c r="B3130" t="s">
        <v>155</v>
      </c>
      <c r="C3130" t="s">
        <v>953</v>
      </c>
      <c r="D3130" t="s">
        <v>957</v>
      </c>
      <c r="E3130" s="15" t="s">
        <v>423</v>
      </c>
      <c r="F3130" s="15" t="s">
        <v>423</v>
      </c>
      <c r="G3130" s="15" t="s">
        <v>423</v>
      </c>
      <c r="H3130" s="15" t="s">
        <v>423</v>
      </c>
      <c r="I3130" s="15" t="s">
        <v>423</v>
      </c>
    </row>
    <row r="3131" spans="1:9" x14ac:dyDescent="0.25">
      <c r="A3131">
        <v>2022</v>
      </c>
      <c r="B3131" t="s">
        <v>155</v>
      </c>
      <c r="C3131" t="s">
        <v>953</v>
      </c>
      <c r="D3131" t="s">
        <v>958</v>
      </c>
      <c r="E3131" s="15" t="s">
        <v>423</v>
      </c>
      <c r="F3131" s="15" t="s">
        <v>423</v>
      </c>
      <c r="G3131" s="15" t="s">
        <v>423</v>
      </c>
      <c r="H3131" s="15" t="s">
        <v>423</v>
      </c>
      <c r="I3131" s="15" t="s">
        <v>423</v>
      </c>
    </row>
    <row r="3132" spans="1:9" x14ac:dyDescent="0.25">
      <c r="A3132">
        <v>2022</v>
      </c>
      <c r="B3132" t="s">
        <v>155</v>
      </c>
      <c r="C3132" t="s">
        <v>953</v>
      </c>
      <c r="D3132" t="s">
        <v>959</v>
      </c>
      <c r="E3132" s="15" t="s">
        <v>423</v>
      </c>
      <c r="F3132" s="15" t="s">
        <v>423</v>
      </c>
      <c r="G3132" s="15" t="s">
        <v>423</v>
      </c>
      <c r="H3132" s="15" t="s">
        <v>423</v>
      </c>
      <c r="I3132" s="15" t="s">
        <v>423</v>
      </c>
    </row>
    <row r="3133" spans="1:9" x14ac:dyDescent="0.25">
      <c r="A3133">
        <v>2022</v>
      </c>
      <c r="B3133" t="s">
        <v>155</v>
      </c>
      <c r="C3133" t="s">
        <v>953</v>
      </c>
      <c r="D3133" t="s">
        <v>960</v>
      </c>
      <c r="E3133" s="15" t="s">
        <v>423</v>
      </c>
      <c r="F3133" s="15" t="s">
        <v>423</v>
      </c>
      <c r="G3133" s="15" t="s">
        <v>423</v>
      </c>
      <c r="H3133" s="15" t="s">
        <v>423</v>
      </c>
      <c r="I3133" s="15" t="s">
        <v>423</v>
      </c>
    </row>
    <row r="3134" spans="1:9" x14ac:dyDescent="0.25">
      <c r="A3134">
        <v>2022</v>
      </c>
      <c r="B3134" t="s">
        <v>155</v>
      </c>
      <c r="C3134" t="s">
        <v>953</v>
      </c>
      <c r="D3134" t="s">
        <v>961</v>
      </c>
      <c r="E3134" s="15" t="s">
        <v>423</v>
      </c>
      <c r="F3134" s="15" t="s">
        <v>423</v>
      </c>
      <c r="G3134" s="15" t="s">
        <v>423</v>
      </c>
      <c r="H3134" s="15" t="s">
        <v>423</v>
      </c>
      <c r="I3134" s="15" t="s">
        <v>423</v>
      </c>
    </row>
    <row r="3135" spans="1:9" x14ac:dyDescent="0.25">
      <c r="A3135">
        <v>2022</v>
      </c>
      <c r="B3135" t="s">
        <v>155</v>
      </c>
      <c r="C3135" t="s">
        <v>953</v>
      </c>
      <c r="D3135" t="s">
        <v>962</v>
      </c>
      <c r="E3135" s="15" t="s">
        <v>423</v>
      </c>
      <c r="F3135" s="15" t="s">
        <v>423</v>
      </c>
      <c r="G3135" s="15" t="s">
        <v>423</v>
      </c>
      <c r="H3135" s="15" t="s">
        <v>423</v>
      </c>
      <c r="I3135" s="15" t="s">
        <v>423</v>
      </c>
    </row>
    <row r="3136" spans="1:9" x14ac:dyDescent="0.25">
      <c r="A3136">
        <v>2022</v>
      </c>
      <c r="B3136" t="s">
        <v>155</v>
      </c>
      <c r="C3136" t="s">
        <v>953</v>
      </c>
      <c r="D3136" t="s">
        <v>963</v>
      </c>
      <c r="E3136" s="15" t="s">
        <v>423</v>
      </c>
      <c r="F3136" s="15" t="s">
        <v>423</v>
      </c>
      <c r="G3136" s="15" t="s">
        <v>423</v>
      </c>
      <c r="H3136" s="15" t="s">
        <v>423</v>
      </c>
      <c r="I3136" s="15" t="s">
        <v>423</v>
      </c>
    </row>
    <row r="3137" spans="1:9" x14ac:dyDescent="0.25">
      <c r="A3137">
        <v>2022</v>
      </c>
      <c r="B3137" t="s">
        <v>155</v>
      </c>
      <c r="C3137" t="s">
        <v>953</v>
      </c>
      <c r="D3137" t="s">
        <v>964</v>
      </c>
      <c r="E3137" s="15" t="s">
        <v>423</v>
      </c>
      <c r="F3137" s="15" t="s">
        <v>423</v>
      </c>
      <c r="G3137" s="15" t="s">
        <v>423</v>
      </c>
      <c r="H3137" s="15" t="s">
        <v>423</v>
      </c>
      <c r="I3137" s="15" t="s">
        <v>423</v>
      </c>
    </row>
    <row r="3138" spans="1:9" x14ac:dyDescent="0.25">
      <c r="A3138">
        <v>2022</v>
      </c>
      <c r="B3138" t="s">
        <v>155</v>
      </c>
      <c r="C3138" t="s">
        <v>953</v>
      </c>
      <c r="D3138" t="s">
        <v>965</v>
      </c>
      <c r="E3138" s="15" t="s">
        <v>423</v>
      </c>
      <c r="F3138" s="15" t="s">
        <v>423</v>
      </c>
      <c r="G3138" s="15" t="s">
        <v>423</v>
      </c>
      <c r="H3138" s="15" t="s">
        <v>423</v>
      </c>
      <c r="I3138" s="15" t="s">
        <v>423</v>
      </c>
    </row>
    <row r="3139" spans="1:9" x14ac:dyDescent="0.25">
      <c r="A3139">
        <v>2021</v>
      </c>
      <c r="B3139" t="s">
        <v>155</v>
      </c>
      <c r="C3139" t="s">
        <v>953</v>
      </c>
      <c r="D3139" t="s">
        <v>403</v>
      </c>
      <c r="E3139" s="15" t="s">
        <v>423</v>
      </c>
      <c r="F3139" s="15" t="s">
        <v>423</v>
      </c>
      <c r="G3139" s="15" t="s">
        <v>423</v>
      </c>
      <c r="H3139" s="15" t="s">
        <v>423</v>
      </c>
      <c r="I3139" s="15" t="s">
        <v>423</v>
      </c>
    </row>
    <row r="3140" spans="1:9" x14ac:dyDescent="0.25">
      <c r="A3140">
        <v>2021</v>
      </c>
      <c r="B3140" t="s">
        <v>155</v>
      </c>
      <c r="C3140" t="s">
        <v>953</v>
      </c>
      <c r="D3140" t="s">
        <v>404</v>
      </c>
      <c r="E3140" s="15" t="s">
        <v>423</v>
      </c>
      <c r="F3140" s="15" t="s">
        <v>423</v>
      </c>
      <c r="G3140" s="15" t="s">
        <v>423</v>
      </c>
      <c r="H3140" s="15" t="s">
        <v>423</v>
      </c>
      <c r="I3140" s="15" t="s">
        <v>423</v>
      </c>
    </row>
    <row r="3141" spans="1:9" x14ac:dyDescent="0.25">
      <c r="A3141">
        <v>2021</v>
      </c>
      <c r="B3141" t="s">
        <v>155</v>
      </c>
      <c r="C3141" t="s">
        <v>953</v>
      </c>
      <c r="D3141" t="s">
        <v>954</v>
      </c>
      <c r="E3141" s="15" t="s">
        <v>423</v>
      </c>
      <c r="F3141" s="15" t="s">
        <v>423</v>
      </c>
      <c r="G3141" s="15" t="s">
        <v>423</v>
      </c>
      <c r="H3141" s="15" t="s">
        <v>423</v>
      </c>
      <c r="I3141" s="15" t="s">
        <v>423</v>
      </c>
    </row>
    <row r="3142" spans="1:9" x14ac:dyDescent="0.25">
      <c r="A3142">
        <v>2021</v>
      </c>
      <c r="B3142" t="s">
        <v>155</v>
      </c>
      <c r="C3142" t="s">
        <v>953</v>
      </c>
      <c r="D3142" t="s">
        <v>955</v>
      </c>
      <c r="E3142" s="15" t="s">
        <v>423</v>
      </c>
      <c r="F3142" s="15" t="s">
        <v>423</v>
      </c>
      <c r="G3142" s="15" t="s">
        <v>423</v>
      </c>
      <c r="H3142" s="15" t="s">
        <v>423</v>
      </c>
      <c r="I3142" s="15" t="s">
        <v>423</v>
      </c>
    </row>
    <row r="3143" spans="1:9" x14ac:dyDescent="0.25">
      <c r="A3143">
        <v>2021</v>
      </c>
      <c r="B3143" t="s">
        <v>155</v>
      </c>
      <c r="C3143" t="s">
        <v>953</v>
      </c>
      <c r="D3143" t="s">
        <v>956</v>
      </c>
      <c r="E3143" s="15" t="s">
        <v>423</v>
      </c>
      <c r="F3143" s="15" t="s">
        <v>423</v>
      </c>
      <c r="G3143" s="15" t="s">
        <v>423</v>
      </c>
      <c r="H3143" s="15" t="s">
        <v>423</v>
      </c>
      <c r="I3143" s="15" t="s">
        <v>423</v>
      </c>
    </row>
    <row r="3144" spans="1:9" x14ac:dyDescent="0.25">
      <c r="A3144">
        <v>2021</v>
      </c>
      <c r="B3144" t="s">
        <v>155</v>
      </c>
      <c r="C3144" t="s">
        <v>953</v>
      </c>
      <c r="D3144" t="s">
        <v>957</v>
      </c>
      <c r="E3144" s="15" t="s">
        <v>423</v>
      </c>
      <c r="F3144" s="15" t="s">
        <v>423</v>
      </c>
      <c r="G3144" s="15" t="s">
        <v>423</v>
      </c>
      <c r="H3144" s="15" t="s">
        <v>423</v>
      </c>
      <c r="I3144" s="15" t="s">
        <v>423</v>
      </c>
    </row>
    <row r="3145" spans="1:9" x14ac:dyDescent="0.25">
      <c r="A3145">
        <v>2021</v>
      </c>
      <c r="B3145" t="s">
        <v>155</v>
      </c>
      <c r="C3145" t="s">
        <v>953</v>
      </c>
      <c r="D3145" t="s">
        <v>958</v>
      </c>
      <c r="E3145" s="15" t="s">
        <v>423</v>
      </c>
      <c r="F3145" s="15" t="s">
        <v>423</v>
      </c>
      <c r="G3145" s="15" t="s">
        <v>423</v>
      </c>
      <c r="H3145" s="15" t="s">
        <v>423</v>
      </c>
      <c r="I3145" s="15" t="s">
        <v>423</v>
      </c>
    </row>
    <row r="3146" spans="1:9" x14ac:dyDescent="0.25">
      <c r="A3146">
        <v>2021</v>
      </c>
      <c r="B3146" t="s">
        <v>155</v>
      </c>
      <c r="C3146" t="s">
        <v>953</v>
      </c>
      <c r="D3146" t="s">
        <v>959</v>
      </c>
      <c r="E3146" s="15" t="s">
        <v>423</v>
      </c>
      <c r="F3146" s="15" t="s">
        <v>423</v>
      </c>
      <c r="G3146" s="15" t="s">
        <v>423</v>
      </c>
      <c r="H3146" s="15" t="s">
        <v>423</v>
      </c>
      <c r="I3146" s="15" t="s">
        <v>423</v>
      </c>
    </row>
    <row r="3147" spans="1:9" x14ac:dyDescent="0.25">
      <c r="A3147">
        <v>2021</v>
      </c>
      <c r="B3147" t="s">
        <v>155</v>
      </c>
      <c r="C3147" t="s">
        <v>953</v>
      </c>
      <c r="D3147" t="s">
        <v>960</v>
      </c>
      <c r="E3147" s="15" t="s">
        <v>423</v>
      </c>
      <c r="F3147" s="15" t="s">
        <v>423</v>
      </c>
      <c r="G3147" s="15" t="s">
        <v>423</v>
      </c>
      <c r="H3147" s="15" t="s">
        <v>423</v>
      </c>
      <c r="I3147" s="15" t="s">
        <v>423</v>
      </c>
    </row>
    <row r="3148" spans="1:9" x14ac:dyDescent="0.25">
      <c r="A3148">
        <v>2021</v>
      </c>
      <c r="B3148" t="s">
        <v>155</v>
      </c>
      <c r="C3148" t="s">
        <v>953</v>
      </c>
      <c r="D3148" t="s">
        <v>961</v>
      </c>
      <c r="E3148" s="15" t="s">
        <v>423</v>
      </c>
      <c r="F3148" s="15" t="s">
        <v>423</v>
      </c>
      <c r="G3148" s="15" t="s">
        <v>423</v>
      </c>
      <c r="H3148" s="15" t="s">
        <v>423</v>
      </c>
      <c r="I3148" s="15" t="s">
        <v>423</v>
      </c>
    </row>
    <row r="3149" spans="1:9" x14ac:dyDescent="0.25">
      <c r="A3149">
        <v>2021</v>
      </c>
      <c r="B3149" t="s">
        <v>155</v>
      </c>
      <c r="C3149" t="s">
        <v>953</v>
      </c>
      <c r="D3149" t="s">
        <v>962</v>
      </c>
      <c r="E3149" s="15" t="s">
        <v>423</v>
      </c>
      <c r="F3149" s="15" t="s">
        <v>423</v>
      </c>
      <c r="G3149" s="15" t="s">
        <v>423</v>
      </c>
      <c r="H3149" s="15" t="s">
        <v>423</v>
      </c>
      <c r="I3149" s="15" t="s">
        <v>423</v>
      </c>
    </row>
    <row r="3150" spans="1:9" x14ac:dyDescent="0.25">
      <c r="A3150">
        <v>2021</v>
      </c>
      <c r="B3150" t="s">
        <v>155</v>
      </c>
      <c r="C3150" t="s">
        <v>953</v>
      </c>
      <c r="D3150" t="s">
        <v>963</v>
      </c>
      <c r="E3150" s="15" t="s">
        <v>423</v>
      </c>
      <c r="F3150" s="15" t="s">
        <v>423</v>
      </c>
      <c r="G3150" s="15" t="s">
        <v>423</v>
      </c>
      <c r="H3150" s="15" t="s">
        <v>423</v>
      </c>
      <c r="I3150" s="15" t="s">
        <v>423</v>
      </c>
    </row>
    <row r="3151" spans="1:9" x14ac:dyDescent="0.25">
      <c r="A3151">
        <v>2021</v>
      </c>
      <c r="B3151" t="s">
        <v>155</v>
      </c>
      <c r="C3151" t="s">
        <v>953</v>
      </c>
      <c r="D3151" t="s">
        <v>964</v>
      </c>
      <c r="E3151" s="15" t="s">
        <v>423</v>
      </c>
      <c r="F3151" s="15" t="s">
        <v>423</v>
      </c>
      <c r="G3151" s="15" t="s">
        <v>423</v>
      </c>
      <c r="H3151" s="15" t="s">
        <v>423</v>
      </c>
      <c r="I3151" s="15" t="s">
        <v>423</v>
      </c>
    </row>
    <row r="3152" spans="1:9" x14ac:dyDescent="0.25">
      <c r="A3152">
        <v>2021</v>
      </c>
      <c r="B3152" t="s">
        <v>155</v>
      </c>
      <c r="C3152" t="s">
        <v>953</v>
      </c>
      <c r="D3152" t="s">
        <v>965</v>
      </c>
      <c r="E3152" s="15" t="s">
        <v>423</v>
      </c>
      <c r="F3152" s="15" t="s">
        <v>423</v>
      </c>
      <c r="G3152" s="15" t="s">
        <v>423</v>
      </c>
      <c r="H3152" s="15" t="s">
        <v>423</v>
      </c>
      <c r="I3152" s="15" t="s">
        <v>423</v>
      </c>
    </row>
    <row r="3153" spans="1:9" x14ac:dyDescent="0.25">
      <c r="A3153">
        <v>2020</v>
      </c>
      <c r="B3153" t="s">
        <v>155</v>
      </c>
      <c r="C3153" t="s">
        <v>953</v>
      </c>
      <c r="D3153" t="s">
        <v>403</v>
      </c>
      <c r="E3153" s="15" t="s">
        <v>423</v>
      </c>
      <c r="F3153" s="15" t="s">
        <v>423</v>
      </c>
      <c r="G3153" s="15" t="s">
        <v>423</v>
      </c>
      <c r="H3153" s="15" t="s">
        <v>423</v>
      </c>
      <c r="I3153" s="15" t="s">
        <v>423</v>
      </c>
    </row>
    <row r="3154" spans="1:9" x14ac:dyDescent="0.25">
      <c r="A3154">
        <v>2020</v>
      </c>
      <c r="B3154" t="s">
        <v>155</v>
      </c>
      <c r="C3154" t="s">
        <v>953</v>
      </c>
      <c r="D3154" t="s">
        <v>404</v>
      </c>
      <c r="E3154" s="15" t="s">
        <v>423</v>
      </c>
      <c r="F3154" s="15" t="s">
        <v>423</v>
      </c>
      <c r="G3154" s="15" t="s">
        <v>423</v>
      </c>
      <c r="H3154" s="15" t="s">
        <v>423</v>
      </c>
      <c r="I3154" s="15" t="s">
        <v>423</v>
      </c>
    </row>
    <row r="3155" spans="1:9" x14ac:dyDescent="0.25">
      <c r="A3155">
        <v>2020</v>
      </c>
      <c r="B3155" t="s">
        <v>155</v>
      </c>
      <c r="C3155" t="s">
        <v>953</v>
      </c>
      <c r="D3155" t="s">
        <v>954</v>
      </c>
      <c r="E3155" s="15" t="s">
        <v>423</v>
      </c>
      <c r="F3155" s="15" t="s">
        <v>423</v>
      </c>
      <c r="G3155" s="15" t="s">
        <v>423</v>
      </c>
      <c r="H3155" s="15" t="s">
        <v>423</v>
      </c>
      <c r="I3155" s="15" t="s">
        <v>423</v>
      </c>
    </row>
    <row r="3156" spans="1:9" x14ac:dyDescent="0.25">
      <c r="A3156">
        <v>2020</v>
      </c>
      <c r="B3156" t="s">
        <v>155</v>
      </c>
      <c r="C3156" t="s">
        <v>953</v>
      </c>
      <c r="D3156" t="s">
        <v>955</v>
      </c>
      <c r="E3156" s="15" t="s">
        <v>423</v>
      </c>
      <c r="F3156" s="15" t="s">
        <v>423</v>
      </c>
      <c r="G3156" s="15" t="s">
        <v>423</v>
      </c>
      <c r="H3156" s="15" t="s">
        <v>423</v>
      </c>
      <c r="I3156" s="15" t="s">
        <v>423</v>
      </c>
    </row>
    <row r="3157" spans="1:9" x14ac:dyDescent="0.25">
      <c r="A3157">
        <v>2020</v>
      </c>
      <c r="B3157" t="s">
        <v>155</v>
      </c>
      <c r="C3157" t="s">
        <v>953</v>
      </c>
      <c r="D3157" t="s">
        <v>956</v>
      </c>
      <c r="E3157" s="15" t="s">
        <v>423</v>
      </c>
      <c r="F3157" s="15" t="s">
        <v>423</v>
      </c>
      <c r="G3157" s="15" t="s">
        <v>423</v>
      </c>
      <c r="H3157" s="15" t="s">
        <v>423</v>
      </c>
      <c r="I3157" s="15" t="s">
        <v>423</v>
      </c>
    </row>
    <row r="3158" spans="1:9" x14ac:dyDescent="0.25">
      <c r="A3158">
        <v>2020</v>
      </c>
      <c r="B3158" t="s">
        <v>155</v>
      </c>
      <c r="C3158" t="s">
        <v>953</v>
      </c>
      <c r="D3158" t="s">
        <v>957</v>
      </c>
      <c r="E3158" s="15" t="s">
        <v>423</v>
      </c>
      <c r="F3158" s="15" t="s">
        <v>423</v>
      </c>
      <c r="G3158" s="15" t="s">
        <v>423</v>
      </c>
      <c r="H3158" s="15" t="s">
        <v>423</v>
      </c>
      <c r="I3158" s="15" t="s">
        <v>423</v>
      </c>
    </row>
    <row r="3159" spans="1:9" x14ac:dyDescent="0.25">
      <c r="A3159">
        <v>2020</v>
      </c>
      <c r="B3159" t="s">
        <v>155</v>
      </c>
      <c r="C3159" t="s">
        <v>953</v>
      </c>
      <c r="D3159" t="s">
        <v>958</v>
      </c>
      <c r="E3159" s="15" t="s">
        <v>423</v>
      </c>
      <c r="F3159" s="15" t="s">
        <v>423</v>
      </c>
      <c r="G3159" s="15" t="s">
        <v>423</v>
      </c>
      <c r="H3159" s="15" t="s">
        <v>423</v>
      </c>
      <c r="I3159" s="15" t="s">
        <v>423</v>
      </c>
    </row>
    <row r="3160" spans="1:9" x14ac:dyDescent="0.25">
      <c r="A3160">
        <v>2020</v>
      </c>
      <c r="B3160" t="s">
        <v>155</v>
      </c>
      <c r="C3160" t="s">
        <v>953</v>
      </c>
      <c r="D3160" t="s">
        <v>959</v>
      </c>
      <c r="E3160" s="15" t="s">
        <v>423</v>
      </c>
      <c r="F3160" s="15" t="s">
        <v>423</v>
      </c>
      <c r="G3160" s="15" t="s">
        <v>423</v>
      </c>
      <c r="H3160" s="15" t="s">
        <v>423</v>
      </c>
      <c r="I3160" s="15" t="s">
        <v>423</v>
      </c>
    </row>
    <row r="3161" spans="1:9" x14ac:dyDescent="0.25">
      <c r="A3161">
        <v>2020</v>
      </c>
      <c r="B3161" t="s">
        <v>155</v>
      </c>
      <c r="C3161" t="s">
        <v>953</v>
      </c>
      <c r="D3161" t="s">
        <v>960</v>
      </c>
      <c r="E3161" s="15" t="s">
        <v>423</v>
      </c>
      <c r="F3161" s="15" t="s">
        <v>423</v>
      </c>
      <c r="G3161" s="15" t="s">
        <v>423</v>
      </c>
      <c r="H3161" s="15" t="s">
        <v>423</v>
      </c>
      <c r="I3161" s="15" t="s">
        <v>423</v>
      </c>
    </row>
    <row r="3162" spans="1:9" x14ac:dyDescent="0.25">
      <c r="A3162">
        <v>2020</v>
      </c>
      <c r="B3162" t="s">
        <v>155</v>
      </c>
      <c r="C3162" t="s">
        <v>953</v>
      </c>
      <c r="D3162" t="s">
        <v>961</v>
      </c>
      <c r="E3162" s="15" t="s">
        <v>423</v>
      </c>
      <c r="F3162" s="15" t="s">
        <v>423</v>
      </c>
      <c r="G3162" s="15" t="s">
        <v>423</v>
      </c>
      <c r="H3162" s="15" t="s">
        <v>423</v>
      </c>
      <c r="I3162" s="15" t="s">
        <v>423</v>
      </c>
    </row>
    <row r="3163" spans="1:9" x14ac:dyDescent="0.25">
      <c r="A3163">
        <v>2020</v>
      </c>
      <c r="B3163" t="s">
        <v>155</v>
      </c>
      <c r="C3163" t="s">
        <v>953</v>
      </c>
      <c r="D3163" t="s">
        <v>962</v>
      </c>
      <c r="E3163" s="15" t="s">
        <v>423</v>
      </c>
      <c r="F3163" s="15" t="s">
        <v>423</v>
      </c>
      <c r="G3163" s="15" t="s">
        <v>423</v>
      </c>
      <c r="H3163" s="15" t="s">
        <v>423</v>
      </c>
      <c r="I3163" s="15" t="s">
        <v>423</v>
      </c>
    </row>
    <row r="3164" spans="1:9" x14ac:dyDescent="0.25">
      <c r="A3164">
        <v>2020</v>
      </c>
      <c r="B3164" t="s">
        <v>155</v>
      </c>
      <c r="C3164" t="s">
        <v>953</v>
      </c>
      <c r="D3164" t="s">
        <v>963</v>
      </c>
      <c r="E3164" s="15" t="s">
        <v>423</v>
      </c>
      <c r="F3164" s="15" t="s">
        <v>423</v>
      </c>
      <c r="G3164" s="15" t="s">
        <v>423</v>
      </c>
      <c r="H3164" s="15" t="s">
        <v>423</v>
      </c>
      <c r="I3164" s="15" t="s">
        <v>423</v>
      </c>
    </row>
    <row r="3165" spans="1:9" x14ac:dyDescent="0.25">
      <c r="A3165">
        <v>2020</v>
      </c>
      <c r="B3165" t="s">
        <v>155</v>
      </c>
      <c r="C3165" t="s">
        <v>953</v>
      </c>
      <c r="D3165" t="s">
        <v>964</v>
      </c>
      <c r="E3165" s="15" t="s">
        <v>423</v>
      </c>
      <c r="F3165" s="15" t="s">
        <v>423</v>
      </c>
      <c r="G3165" s="15" t="s">
        <v>423</v>
      </c>
      <c r="H3165" s="15" t="s">
        <v>423</v>
      </c>
      <c r="I3165" s="15" t="s">
        <v>423</v>
      </c>
    </row>
    <row r="3166" spans="1:9" x14ac:dyDescent="0.25">
      <c r="A3166">
        <v>2020</v>
      </c>
      <c r="B3166" t="s">
        <v>155</v>
      </c>
      <c r="C3166" t="s">
        <v>953</v>
      </c>
      <c r="D3166" t="s">
        <v>965</v>
      </c>
      <c r="E3166" s="15" t="s">
        <v>423</v>
      </c>
      <c r="F3166" s="15" t="s">
        <v>423</v>
      </c>
      <c r="G3166" s="15" t="s">
        <v>423</v>
      </c>
      <c r="H3166" s="15" t="s">
        <v>423</v>
      </c>
      <c r="I3166" s="15" t="s">
        <v>423</v>
      </c>
    </row>
    <row r="3167" spans="1:9" x14ac:dyDescent="0.25">
      <c r="A3167">
        <v>2019</v>
      </c>
      <c r="B3167" t="s">
        <v>155</v>
      </c>
      <c r="C3167" t="s">
        <v>953</v>
      </c>
      <c r="D3167" t="s">
        <v>403</v>
      </c>
      <c r="E3167" s="15">
        <v>238059000</v>
      </c>
      <c r="F3167" s="15">
        <v>180610000</v>
      </c>
      <c r="G3167" s="15">
        <v>0</v>
      </c>
      <c r="H3167" s="15">
        <v>0</v>
      </c>
      <c r="I3167" s="15">
        <v>418669000</v>
      </c>
    </row>
    <row r="3168" spans="1:9" x14ac:dyDescent="0.25">
      <c r="A3168">
        <v>2019</v>
      </c>
      <c r="B3168" t="s">
        <v>155</v>
      </c>
      <c r="C3168" t="s">
        <v>953</v>
      </c>
      <c r="D3168" t="s">
        <v>404</v>
      </c>
      <c r="E3168" s="15">
        <v>24940000</v>
      </c>
      <c r="F3168" s="15">
        <v>1320406000</v>
      </c>
      <c r="G3168" s="15">
        <v>0</v>
      </c>
      <c r="H3168" s="15">
        <v>2910445000</v>
      </c>
      <c r="I3168" s="15">
        <v>4255791000</v>
      </c>
    </row>
    <row r="3169" spans="1:9" x14ac:dyDescent="0.25">
      <c r="A3169">
        <v>2019</v>
      </c>
      <c r="B3169" t="s">
        <v>155</v>
      </c>
      <c r="C3169" t="s">
        <v>953</v>
      </c>
      <c r="D3169" t="s">
        <v>954</v>
      </c>
      <c r="E3169" s="15">
        <v>215877000</v>
      </c>
      <c r="F3169" s="15">
        <v>20444000</v>
      </c>
      <c r="G3169" s="15">
        <v>0</v>
      </c>
      <c r="H3169" s="15">
        <v>0</v>
      </c>
      <c r="I3169" s="15">
        <v>236321000</v>
      </c>
    </row>
    <row r="3170" spans="1:9" x14ac:dyDescent="0.25">
      <c r="A3170">
        <v>2019</v>
      </c>
      <c r="B3170" t="s">
        <v>155</v>
      </c>
      <c r="C3170" t="s">
        <v>953</v>
      </c>
      <c r="D3170" t="s">
        <v>955</v>
      </c>
      <c r="E3170" s="15">
        <v>166781000</v>
      </c>
      <c r="F3170" s="15">
        <v>1111550000</v>
      </c>
      <c r="G3170" s="15">
        <v>0</v>
      </c>
      <c r="H3170" s="15">
        <v>0</v>
      </c>
      <c r="I3170" s="15">
        <v>1278331000</v>
      </c>
    </row>
    <row r="3171" spans="1:9" x14ac:dyDescent="0.25">
      <c r="A3171">
        <v>2019</v>
      </c>
      <c r="B3171" t="s">
        <v>155</v>
      </c>
      <c r="C3171" t="s">
        <v>953</v>
      </c>
      <c r="D3171" t="s">
        <v>956</v>
      </c>
      <c r="E3171" s="15">
        <v>32977000</v>
      </c>
      <c r="F3171" s="15">
        <v>7321000</v>
      </c>
      <c r="G3171" s="15">
        <v>0</v>
      </c>
      <c r="H3171" s="15">
        <v>0</v>
      </c>
      <c r="I3171" s="15">
        <v>40298000</v>
      </c>
    </row>
    <row r="3172" spans="1:9" x14ac:dyDescent="0.25">
      <c r="A3172">
        <v>2019</v>
      </c>
      <c r="B3172" t="s">
        <v>155</v>
      </c>
      <c r="C3172" t="s">
        <v>953</v>
      </c>
      <c r="D3172" t="s">
        <v>957</v>
      </c>
      <c r="E3172" s="15">
        <v>494101000</v>
      </c>
      <c r="F3172" s="15">
        <v>135438000</v>
      </c>
      <c r="G3172" s="15">
        <v>0</v>
      </c>
      <c r="H3172" s="15">
        <v>0</v>
      </c>
      <c r="I3172" s="15">
        <v>629539000</v>
      </c>
    </row>
    <row r="3173" spans="1:9" x14ac:dyDescent="0.25">
      <c r="A3173">
        <v>2019</v>
      </c>
      <c r="B3173" t="s">
        <v>155</v>
      </c>
      <c r="C3173" t="s">
        <v>953</v>
      </c>
      <c r="D3173" t="s">
        <v>958</v>
      </c>
      <c r="E3173" s="15">
        <v>38597000</v>
      </c>
      <c r="F3173" s="15">
        <v>17496000</v>
      </c>
      <c r="G3173" s="15">
        <v>0</v>
      </c>
      <c r="H3173" s="15">
        <v>0</v>
      </c>
      <c r="I3173" s="15">
        <v>56093000</v>
      </c>
    </row>
    <row r="3174" spans="1:9" x14ac:dyDescent="0.25">
      <c r="A3174">
        <v>2019</v>
      </c>
      <c r="B3174" t="s">
        <v>155</v>
      </c>
      <c r="C3174" t="s">
        <v>953</v>
      </c>
      <c r="D3174" t="s">
        <v>959</v>
      </c>
      <c r="E3174" s="15">
        <v>105933000</v>
      </c>
      <c r="F3174" s="15">
        <v>41200000</v>
      </c>
      <c r="G3174" s="15">
        <v>0</v>
      </c>
      <c r="H3174" s="15">
        <v>0</v>
      </c>
      <c r="I3174" s="15">
        <v>147133000</v>
      </c>
    </row>
    <row r="3175" spans="1:9" x14ac:dyDescent="0.25">
      <c r="A3175">
        <v>2019</v>
      </c>
      <c r="B3175" t="s">
        <v>155</v>
      </c>
      <c r="C3175" t="s">
        <v>953</v>
      </c>
      <c r="D3175" t="s">
        <v>960</v>
      </c>
      <c r="E3175" s="15">
        <v>1071534000</v>
      </c>
      <c r="F3175" s="15">
        <v>432601000</v>
      </c>
      <c r="G3175" s="15">
        <v>0</v>
      </c>
      <c r="H3175" s="15">
        <v>0</v>
      </c>
      <c r="I3175" s="15">
        <v>1504135000</v>
      </c>
    </row>
    <row r="3176" spans="1:9" x14ac:dyDescent="0.25">
      <c r="A3176">
        <v>2019</v>
      </c>
      <c r="B3176" t="s">
        <v>155</v>
      </c>
      <c r="C3176" t="s">
        <v>953</v>
      </c>
      <c r="D3176" t="s">
        <v>961</v>
      </c>
      <c r="E3176" s="15">
        <v>10248624000</v>
      </c>
      <c r="F3176" s="15">
        <v>965241000</v>
      </c>
      <c r="G3176" s="15">
        <v>0</v>
      </c>
      <c r="H3176" s="15">
        <v>0</v>
      </c>
      <c r="I3176" s="15">
        <v>11213865000</v>
      </c>
    </row>
    <row r="3177" spans="1:9" x14ac:dyDescent="0.25">
      <c r="A3177">
        <v>2019</v>
      </c>
      <c r="B3177" t="s">
        <v>155</v>
      </c>
      <c r="C3177" t="s">
        <v>953</v>
      </c>
      <c r="D3177" t="s">
        <v>962</v>
      </c>
      <c r="E3177" s="15">
        <v>122862000</v>
      </c>
      <c r="F3177" s="15">
        <v>34118000</v>
      </c>
      <c r="G3177" s="15">
        <v>0</v>
      </c>
      <c r="H3177" s="15">
        <v>0</v>
      </c>
      <c r="I3177" s="15">
        <v>156980000</v>
      </c>
    </row>
    <row r="3178" spans="1:9" x14ac:dyDescent="0.25">
      <c r="A3178">
        <v>2019</v>
      </c>
      <c r="B3178" t="s">
        <v>155</v>
      </c>
      <c r="C3178" t="s">
        <v>953</v>
      </c>
      <c r="D3178" t="s">
        <v>963</v>
      </c>
      <c r="E3178" s="15">
        <v>51418000</v>
      </c>
      <c r="F3178" s="15">
        <v>16069000</v>
      </c>
      <c r="G3178" s="15">
        <v>0</v>
      </c>
      <c r="H3178" s="15">
        <v>0</v>
      </c>
      <c r="I3178" s="15">
        <v>67487000</v>
      </c>
    </row>
    <row r="3179" spans="1:9" x14ac:dyDescent="0.25">
      <c r="A3179">
        <v>2019</v>
      </c>
      <c r="B3179" t="s">
        <v>155</v>
      </c>
      <c r="C3179" t="s">
        <v>953</v>
      </c>
      <c r="D3179" t="s">
        <v>964</v>
      </c>
      <c r="E3179" s="15">
        <v>289986000</v>
      </c>
      <c r="F3179" s="15">
        <v>340842000</v>
      </c>
      <c r="G3179" s="15">
        <v>0</v>
      </c>
      <c r="H3179" s="15">
        <v>10148316000</v>
      </c>
      <c r="I3179" s="15">
        <v>10779144000</v>
      </c>
    </row>
    <row r="3180" spans="1:9" x14ac:dyDescent="0.25">
      <c r="A3180">
        <v>2019</v>
      </c>
      <c r="B3180" t="s">
        <v>155</v>
      </c>
      <c r="C3180" t="s">
        <v>953</v>
      </c>
      <c r="D3180" t="s">
        <v>965</v>
      </c>
      <c r="E3180" s="15">
        <v>297925000</v>
      </c>
      <c r="F3180" s="15">
        <v>35305000</v>
      </c>
      <c r="G3180" s="15">
        <v>0</v>
      </c>
      <c r="H3180" s="15">
        <v>0</v>
      </c>
      <c r="I3180" s="15">
        <v>333230000</v>
      </c>
    </row>
    <row r="3181" spans="1:9" x14ac:dyDescent="0.25">
      <c r="A3181">
        <v>2018</v>
      </c>
      <c r="B3181" t="s">
        <v>155</v>
      </c>
      <c r="C3181" t="s">
        <v>953</v>
      </c>
      <c r="D3181" t="s">
        <v>403</v>
      </c>
      <c r="E3181" s="15">
        <v>1008501000</v>
      </c>
      <c r="F3181" s="15">
        <v>175499000</v>
      </c>
      <c r="G3181" s="15">
        <v>0</v>
      </c>
      <c r="H3181" s="15">
        <v>0</v>
      </c>
      <c r="I3181" s="15">
        <v>1184000000</v>
      </c>
    </row>
    <row r="3182" spans="1:9" x14ac:dyDescent="0.25">
      <c r="A3182">
        <v>2018</v>
      </c>
      <c r="B3182" t="s">
        <v>155</v>
      </c>
      <c r="C3182" t="s">
        <v>953</v>
      </c>
      <c r="D3182" t="s">
        <v>404</v>
      </c>
      <c r="E3182" s="15">
        <v>21130000</v>
      </c>
      <c r="F3182" s="15">
        <v>1754917000</v>
      </c>
      <c r="G3182" s="15">
        <v>0</v>
      </c>
      <c r="H3182" s="15">
        <v>4440694000</v>
      </c>
      <c r="I3182" s="15">
        <v>6216741000</v>
      </c>
    </row>
    <row r="3183" spans="1:9" x14ac:dyDescent="0.25">
      <c r="A3183">
        <v>2018</v>
      </c>
      <c r="B3183" t="s">
        <v>155</v>
      </c>
      <c r="C3183" t="s">
        <v>953</v>
      </c>
      <c r="D3183" t="s">
        <v>954</v>
      </c>
      <c r="E3183" s="15">
        <v>198986000</v>
      </c>
      <c r="F3183" s="15">
        <v>20096000</v>
      </c>
      <c r="G3183" s="15">
        <v>0</v>
      </c>
      <c r="H3183" s="15">
        <v>0</v>
      </c>
      <c r="I3183" s="15">
        <v>219082000</v>
      </c>
    </row>
    <row r="3184" spans="1:9" x14ac:dyDescent="0.25">
      <c r="A3184">
        <v>2018</v>
      </c>
      <c r="B3184" t="s">
        <v>155</v>
      </c>
      <c r="C3184" t="s">
        <v>953</v>
      </c>
      <c r="D3184" t="s">
        <v>955</v>
      </c>
      <c r="E3184" s="15">
        <v>152002000</v>
      </c>
      <c r="F3184" s="15">
        <v>1111312000</v>
      </c>
      <c r="G3184" s="15">
        <v>0</v>
      </c>
      <c r="H3184" s="15">
        <v>0</v>
      </c>
      <c r="I3184" s="15">
        <v>1263314000</v>
      </c>
    </row>
    <row r="3185" spans="1:9" x14ac:dyDescent="0.25">
      <c r="A3185">
        <v>2018</v>
      </c>
      <c r="B3185" t="s">
        <v>155</v>
      </c>
      <c r="C3185" t="s">
        <v>953</v>
      </c>
      <c r="D3185" t="s">
        <v>956</v>
      </c>
      <c r="E3185" s="15">
        <v>29385000</v>
      </c>
      <c r="F3185" s="15">
        <v>7188000</v>
      </c>
      <c r="G3185" s="15">
        <v>0</v>
      </c>
      <c r="H3185" s="15">
        <v>0</v>
      </c>
      <c r="I3185" s="15">
        <v>36573000</v>
      </c>
    </row>
    <row r="3186" spans="1:9" x14ac:dyDescent="0.25">
      <c r="A3186">
        <v>2018</v>
      </c>
      <c r="B3186" t="s">
        <v>155</v>
      </c>
      <c r="C3186" t="s">
        <v>953</v>
      </c>
      <c r="D3186" t="s">
        <v>957</v>
      </c>
      <c r="E3186" s="15">
        <v>458678000</v>
      </c>
      <c r="F3186" s="15">
        <v>132222000</v>
      </c>
      <c r="G3186" s="15">
        <v>0</v>
      </c>
      <c r="H3186" s="15">
        <v>0</v>
      </c>
      <c r="I3186" s="15">
        <v>590900000</v>
      </c>
    </row>
    <row r="3187" spans="1:9" x14ac:dyDescent="0.25">
      <c r="A3187">
        <v>2018</v>
      </c>
      <c r="B3187" t="s">
        <v>155</v>
      </c>
      <c r="C3187" t="s">
        <v>953</v>
      </c>
      <c r="D3187" t="s">
        <v>958</v>
      </c>
      <c r="E3187" s="15">
        <v>35693000</v>
      </c>
      <c r="F3187" s="15">
        <v>17199000</v>
      </c>
      <c r="G3187" s="15">
        <v>0</v>
      </c>
      <c r="H3187" s="15">
        <v>0</v>
      </c>
      <c r="I3187" s="15">
        <v>52892000</v>
      </c>
    </row>
    <row r="3188" spans="1:9" x14ac:dyDescent="0.25">
      <c r="A3188">
        <v>2018</v>
      </c>
      <c r="B3188" t="s">
        <v>155</v>
      </c>
      <c r="C3188" t="s">
        <v>953</v>
      </c>
      <c r="D3188" t="s">
        <v>959</v>
      </c>
      <c r="E3188" s="15">
        <v>101614000</v>
      </c>
      <c r="F3188" s="15">
        <v>49084000</v>
      </c>
      <c r="G3188" s="15">
        <v>0</v>
      </c>
      <c r="H3188" s="15">
        <v>1740000</v>
      </c>
      <c r="I3188" s="15">
        <v>152438000</v>
      </c>
    </row>
    <row r="3189" spans="1:9" x14ac:dyDescent="0.25">
      <c r="A3189">
        <v>2018</v>
      </c>
      <c r="B3189" t="s">
        <v>155</v>
      </c>
      <c r="C3189" t="s">
        <v>953</v>
      </c>
      <c r="D3189" t="s">
        <v>960</v>
      </c>
      <c r="E3189" s="15">
        <v>911149000</v>
      </c>
      <c r="F3189" s="15">
        <v>422209000</v>
      </c>
      <c r="G3189" s="15">
        <v>0</v>
      </c>
      <c r="H3189" s="15">
        <v>0</v>
      </c>
      <c r="I3189" s="15">
        <v>1333358000</v>
      </c>
    </row>
    <row r="3190" spans="1:9" x14ac:dyDescent="0.25">
      <c r="A3190">
        <v>2018</v>
      </c>
      <c r="B3190" t="s">
        <v>155</v>
      </c>
      <c r="C3190" t="s">
        <v>953</v>
      </c>
      <c r="D3190" t="s">
        <v>961</v>
      </c>
      <c r="E3190" s="15">
        <v>9900119000</v>
      </c>
      <c r="F3190" s="15">
        <v>669793000</v>
      </c>
      <c r="G3190" s="15">
        <v>0</v>
      </c>
      <c r="H3190" s="15">
        <v>0</v>
      </c>
      <c r="I3190" s="15">
        <v>10569912000</v>
      </c>
    </row>
    <row r="3191" spans="1:9" x14ac:dyDescent="0.25">
      <c r="A3191">
        <v>2018</v>
      </c>
      <c r="B3191" t="s">
        <v>155</v>
      </c>
      <c r="C3191" t="s">
        <v>953</v>
      </c>
      <c r="D3191" t="s">
        <v>962</v>
      </c>
      <c r="E3191" s="15">
        <v>117904000</v>
      </c>
      <c r="F3191" s="15">
        <v>33818000</v>
      </c>
      <c r="G3191" s="15">
        <v>0</v>
      </c>
      <c r="H3191" s="15">
        <v>0</v>
      </c>
      <c r="I3191" s="15">
        <v>151722000</v>
      </c>
    </row>
    <row r="3192" spans="1:9" x14ac:dyDescent="0.25">
      <c r="A3192">
        <v>2018</v>
      </c>
      <c r="B3192" t="s">
        <v>155</v>
      </c>
      <c r="C3192" t="s">
        <v>953</v>
      </c>
      <c r="D3192" t="s">
        <v>963</v>
      </c>
      <c r="E3192" s="15">
        <v>50492000</v>
      </c>
      <c r="F3192" s="15">
        <v>15656000</v>
      </c>
      <c r="G3192" s="15">
        <v>0</v>
      </c>
      <c r="H3192" s="15">
        <v>0</v>
      </c>
      <c r="I3192" s="15">
        <v>66148000</v>
      </c>
    </row>
    <row r="3193" spans="1:9" x14ac:dyDescent="0.25">
      <c r="A3193">
        <v>2018</v>
      </c>
      <c r="B3193" t="s">
        <v>155</v>
      </c>
      <c r="C3193" t="s">
        <v>953</v>
      </c>
      <c r="D3193" t="s">
        <v>964</v>
      </c>
      <c r="E3193" s="15">
        <v>273276000</v>
      </c>
      <c r="F3193" s="15">
        <v>331550000</v>
      </c>
      <c r="G3193" s="15">
        <v>0</v>
      </c>
      <c r="H3193" s="15">
        <v>10299565000</v>
      </c>
      <c r="I3193" s="15">
        <v>10904391000</v>
      </c>
    </row>
    <row r="3194" spans="1:9" x14ac:dyDescent="0.25">
      <c r="A3194">
        <v>2018</v>
      </c>
      <c r="B3194" t="s">
        <v>155</v>
      </c>
      <c r="C3194" t="s">
        <v>953</v>
      </c>
      <c r="D3194" t="s">
        <v>965</v>
      </c>
      <c r="E3194" s="15">
        <v>281074000</v>
      </c>
      <c r="F3194" s="15">
        <v>34454000</v>
      </c>
      <c r="G3194" s="15">
        <v>0</v>
      </c>
      <c r="H3194" s="15">
        <v>0</v>
      </c>
      <c r="I3194" s="15">
        <v>315528000</v>
      </c>
    </row>
    <row r="3195" spans="1:9" x14ac:dyDescent="0.25">
      <c r="A3195">
        <v>2022</v>
      </c>
      <c r="B3195" t="s">
        <v>62</v>
      </c>
      <c r="C3195" t="s">
        <v>369</v>
      </c>
      <c r="D3195" t="s">
        <v>852</v>
      </c>
      <c r="E3195" s="15">
        <v>3717000</v>
      </c>
      <c r="F3195" s="15">
        <v>266000</v>
      </c>
      <c r="G3195" s="15">
        <v>0</v>
      </c>
      <c r="H3195" s="15">
        <v>0</v>
      </c>
      <c r="I3195" s="15">
        <v>3983000</v>
      </c>
    </row>
    <row r="3196" spans="1:9" x14ac:dyDescent="0.25">
      <c r="A3196">
        <v>2021</v>
      </c>
      <c r="B3196" t="s">
        <v>62</v>
      </c>
      <c r="C3196" t="s">
        <v>369</v>
      </c>
      <c r="D3196" t="s">
        <v>852</v>
      </c>
      <c r="E3196" s="15">
        <v>3594000</v>
      </c>
      <c r="F3196" s="15">
        <v>266000</v>
      </c>
      <c r="G3196" s="15">
        <v>0</v>
      </c>
      <c r="H3196" s="15">
        <v>0</v>
      </c>
      <c r="I3196" s="15">
        <v>3860000</v>
      </c>
    </row>
    <row r="3197" spans="1:9" x14ac:dyDescent="0.25">
      <c r="A3197">
        <v>2020</v>
      </c>
      <c r="B3197" t="s">
        <v>62</v>
      </c>
      <c r="C3197" t="s">
        <v>369</v>
      </c>
      <c r="D3197" t="s">
        <v>852</v>
      </c>
      <c r="E3197" s="15">
        <v>3377000</v>
      </c>
      <c r="F3197" s="15">
        <v>984000</v>
      </c>
      <c r="G3197" s="15">
        <v>0</v>
      </c>
      <c r="H3197" s="15">
        <v>0</v>
      </c>
      <c r="I3197" s="15">
        <v>4361000</v>
      </c>
    </row>
    <row r="3198" spans="1:9" x14ac:dyDescent="0.25">
      <c r="A3198">
        <v>2019</v>
      </c>
      <c r="B3198" t="s">
        <v>62</v>
      </c>
      <c r="C3198" t="s">
        <v>369</v>
      </c>
      <c r="D3198" t="s">
        <v>852</v>
      </c>
      <c r="E3198" s="15">
        <v>3370000</v>
      </c>
      <c r="F3198" s="15">
        <v>385000</v>
      </c>
      <c r="G3198" s="15">
        <v>0</v>
      </c>
      <c r="H3198" s="15">
        <v>0</v>
      </c>
      <c r="I3198" s="15">
        <v>3755000</v>
      </c>
    </row>
    <row r="3199" spans="1:9" x14ac:dyDescent="0.25">
      <c r="A3199">
        <v>2018</v>
      </c>
      <c r="B3199" t="s">
        <v>62</v>
      </c>
      <c r="C3199" t="s">
        <v>369</v>
      </c>
      <c r="D3199" t="s">
        <v>852</v>
      </c>
      <c r="E3199" s="15">
        <v>3064000</v>
      </c>
      <c r="F3199" s="15">
        <v>545000</v>
      </c>
      <c r="G3199" s="15">
        <v>0</v>
      </c>
      <c r="H3199" s="15">
        <v>0</v>
      </c>
      <c r="I3199" s="15">
        <v>3609000</v>
      </c>
    </row>
    <row r="3200" spans="1:9" x14ac:dyDescent="0.25">
      <c r="A3200">
        <v>2022</v>
      </c>
      <c r="B3200" t="s">
        <v>63</v>
      </c>
      <c r="C3200" t="s">
        <v>306</v>
      </c>
      <c r="D3200" t="s">
        <v>403</v>
      </c>
      <c r="E3200" s="15">
        <v>10749760000</v>
      </c>
      <c r="F3200" s="15">
        <v>3379052000</v>
      </c>
      <c r="G3200" s="15">
        <v>0</v>
      </c>
      <c r="H3200" s="15">
        <v>115478000</v>
      </c>
      <c r="I3200" s="15">
        <v>14244290000</v>
      </c>
    </row>
    <row r="3201" spans="1:9" x14ac:dyDescent="0.25">
      <c r="A3201">
        <v>2022</v>
      </c>
      <c r="B3201" t="s">
        <v>63</v>
      </c>
      <c r="C3201" t="s">
        <v>306</v>
      </c>
      <c r="D3201" t="s">
        <v>404</v>
      </c>
      <c r="E3201" s="15">
        <v>156997000</v>
      </c>
      <c r="F3201" s="15">
        <v>281457000</v>
      </c>
      <c r="G3201" s="15">
        <v>0</v>
      </c>
      <c r="H3201" s="15">
        <v>1369273000</v>
      </c>
      <c r="I3201" s="15">
        <v>1807727000</v>
      </c>
    </row>
    <row r="3202" spans="1:9" x14ac:dyDescent="0.25">
      <c r="A3202">
        <v>2022</v>
      </c>
      <c r="B3202" t="s">
        <v>63</v>
      </c>
      <c r="C3202" t="s">
        <v>306</v>
      </c>
      <c r="D3202" t="s">
        <v>685</v>
      </c>
      <c r="E3202" s="15">
        <v>20570987000</v>
      </c>
      <c r="F3202" s="15">
        <v>3082652000</v>
      </c>
      <c r="G3202" s="15">
        <v>0</v>
      </c>
      <c r="H3202" s="15">
        <v>14555000</v>
      </c>
      <c r="I3202" s="15">
        <v>23668194000</v>
      </c>
    </row>
    <row r="3203" spans="1:9" x14ac:dyDescent="0.25">
      <c r="A3203">
        <v>2022</v>
      </c>
      <c r="B3203" t="s">
        <v>63</v>
      </c>
      <c r="C3203" t="s">
        <v>307</v>
      </c>
      <c r="D3203" t="s">
        <v>403</v>
      </c>
      <c r="E3203" s="15">
        <v>85242000</v>
      </c>
      <c r="F3203" s="15">
        <v>8454000</v>
      </c>
      <c r="G3203" s="15">
        <v>0</v>
      </c>
      <c r="H3203" s="15">
        <v>7300000</v>
      </c>
      <c r="I3203" s="15">
        <v>100996000</v>
      </c>
    </row>
    <row r="3204" spans="1:9" x14ac:dyDescent="0.25">
      <c r="A3204">
        <v>2022</v>
      </c>
      <c r="B3204" t="s">
        <v>63</v>
      </c>
      <c r="C3204" t="s">
        <v>307</v>
      </c>
      <c r="D3204" t="s">
        <v>686</v>
      </c>
      <c r="E3204" s="15">
        <v>50939000</v>
      </c>
      <c r="F3204" s="15">
        <v>5385000</v>
      </c>
      <c r="G3204" s="15">
        <v>0</v>
      </c>
      <c r="H3204" s="15">
        <v>0</v>
      </c>
      <c r="I3204" s="15">
        <v>56324000</v>
      </c>
    </row>
    <row r="3205" spans="1:9" x14ac:dyDescent="0.25">
      <c r="A3205">
        <v>2022</v>
      </c>
      <c r="B3205" t="s">
        <v>63</v>
      </c>
      <c r="C3205" t="s">
        <v>308</v>
      </c>
      <c r="D3205" t="s">
        <v>403</v>
      </c>
      <c r="E3205" s="15">
        <v>563925000</v>
      </c>
      <c r="F3205" s="15">
        <v>477702000</v>
      </c>
      <c r="G3205" s="15">
        <v>0</v>
      </c>
      <c r="H3205" s="15">
        <v>0</v>
      </c>
      <c r="I3205" s="15">
        <v>1041627000</v>
      </c>
    </row>
    <row r="3206" spans="1:9" x14ac:dyDescent="0.25">
      <c r="A3206">
        <v>2022</v>
      </c>
      <c r="B3206" t="s">
        <v>63</v>
      </c>
      <c r="C3206" t="s">
        <v>308</v>
      </c>
      <c r="D3206" t="s">
        <v>404</v>
      </c>
      <c r="E3206" s="15">
        <v>19118000</v>
      </c>
      <c r="F3206" s="15">
        <v>9100000</v>
      </c>
      <c r="G3206" s="15">
        <v>0</v>
      </c>
      <c r="H3206" s="15">
        <v>70456000</v>
      </c>
      <c r="I3206" s="15">
        <v>98674000</v>
      </c>
    </row>
    <row r="3207" spans="1:9" x14ac:dyDescent="0.25">
      <c r="A3207">
        <v>2022</v>
      </c>
      <c r="B3207" t="s">
        <v>63</v>
      </c>
      <c r="C3207" t="s">
        <v>308</v>
      </c>
      <c r="D3207" t="s">
        <v>687</v>
      </c>
      <c r="E3207" s="15">
        <v>330268000</v>
      </c>
      <c r="F3207" s="15">
        <v>106946000</v>
      </c>
      <c r="G3207" s="15">
        <v>0</v>
      </c>
      <c r="H3207" s="15">
        <v>15145000</v>
      </c>
      <c r="I3207" s="15">
        <v>452359000</v>
      </c>
    </row>
    <row r="3208" spans="1:9" x14ac:dyDescent="0.25">
      <c r="A3208">
        <v>2022</v>
      </c>
      <c r="B3208" t="s">
        <v>63</v>
      </c>
      <c r="C3208" t="s">
        <v>309</v>
      </c>
      <c r="D3208" t="s">
        <v>403</v>
      </c>
      <c r="E3208" s="15">
        <v>1690011000</v>
      </c>
      <c r="F3208" s="15">
        <v>696452000</v>
      </c>
      <c r="G3208" s="15">
        <v>0</v>
      </c>
      <c r="H3208" s="15">
        <v>0</v>
      </c>
      <c r="I3208" s="15">
        <v>2386463000</v>
      </c>
    </row>
    <row r="3209" spans="1:9" x14ac:dyDescent="0.25">
      <c r="A3209">
        <v>2022</v>
      </c>
      <c r="B3209" t="s">
        <v>63</v>
      </c>
      <c r="C3209" t="s">
        <v>309</v>
      </c>
      <c r="D3209" t="s">
        <v>688</v>
      </c>
      <c r="E3209" s="15">
        <v>384564000</v>
      </c>
      <c r="F3209" s="15">
        <v>200610000</v>
      </c>
      <c r="G3209" s="15">
        <v>0</v>
      </c>
      <c r="H3209" s="15">
        <v>532290000</v>
      </c>
      <c r="I3209" s="15">
        <v>1117464000</v>
      </c>
    </row>
    <row r="3210" spans="1:9" x14ac:dyDescent="0.25">
      <c r="A3210">
        <v>2022</v>
      </c>
      <c r="B3210" t="s">
        <v>63</v>
      </c>
      <c r="C3210" t="s">
        <v>310</v>
      </c>
      <c r="D3210" t="s">
        <v>403</v>
      </c>
      <c r="E3210" s="15">
        <v>468716000</v>
      </c>
      <c r="F3210" s="15">
        <v>70872000</v>
      </c>
      <c r="G3210" s="15">
        <v>0</v>
      </c>
      <c r="H3210" s="15">
        <v>26883000</v>
      </c>
      <c r="I3210" s="15">
        <v>566471000</v>
      </c>
    </row>
    <row r="3211" spans="1:9" x14ac:dyDescent="0.25">
      <c r="A3211">
        <v>2022</v>
      </c>
      <c r="B3211" t="s">
        <v>63</v>
      </c>
      <c r="C3211" t="s">
        <v>310</v>
      </c>
      <c r="D3211" t="s">
        <v>689</v>
      </c>
      <c r="E3211" s="15">
        <v>112522000</v>
      </c>
      <c r="F3211" s="15">
        <v>81907000</v>
      </c>
      <c r="G3211" s="15">
        <v>0</v>
      </c>
      <c r="H3211" s="15">
        <v>0</v>
      </c>
      <c r="I3211" s="15">
        <v>194429000</v>
      </c>
    </row>
    <row r="3212" spans="1:9" x14ac:dyDescent="0.25">
      <c r="A3212">
        <v>2021</v>
      </c>
      <c r="B3212" t="s">
        <v>63</v>
      </c>
      <c r="C3212" t="s">
        <v>306</v>
      </c>
      <c r="D3212" t="s">
        <v>403</v>
      </c>
      <c r="E3212" s="15">
        <v>10994138000</v>
      </c>
      <c r="F3212" s="15">
        <v>3205352000</v>
      </c>
      <c r="G3212" s="15">
        <v>0</v>
      </c>
      <c r="H3212" s="15">
        <v>32047000</v>
      </c>
      <c r="I3212" s="15">
        <v>14231537000</v>
      </c>
    </row>
    <row r="3213" spans="1:9" x14ac:dyDescent="0.25">
      <c r="A3213">
        <v>2021</v>
      </c>
      <c r="B3213" t="s">
        <v>63</v>
      </c>
      <c r="C3213" t="s">
        <v>306</v>
      </c>
      <c r="D3213" t="s">
        <v>404</v>
      </c>
      <c r="E3213" s="15">
        <v>152646000</v>
      </c>
      <c r="F3213" s="15">
        <v>327457000</v>
      </c>
      <c r="G3213" s="15">
        <v>0</v>
      </c>
      <c r="H3213" s="15">
        <v>1034419000</v>
      </c>
      <c r="I3213" s="15">
        <v>1514522000</v>
      </c>
    </row>
    <row r="3214" spans="1:9" x14ac:dyDescent="0.25">
      <c r="A3214">
        <v>2021</v>
      </c>
      <c r="B3214" t="s">
        <v>63</v>
      </c>
      <c r="C3214" t="s">
        <v>306</v>
      </c>
      <c r="D3214" t="s">
        <v>685</v>
      </c>
      <c r="E3214" s="15">
        <v>19932723000</v>
      </c>
      <c r="F3214" s="15">
        <v>3024868000</v>
      </c>
      <c r="G3214" s="15">
        <v>0</v>
      </c>
      <c r="H3214" s="15">
        <v>5408000</v>
      </c>
      <c r="I3214" s="15">
        <v>22962999000</v>
      </c>
    </row>
    <row r="3215" spans="1:9" x14ac:dyDescent="0.25">
      <c r="A3215">
        <v>2021</v>
      </c>
      <c r="B3215" t="s">
        <v>63</v>
      </c>
      <c r="C3215" t="s">
        <v>307</v>
      </c>
      <c r="D3215" t="s">
        <v>403</v>
      </c>
      <c r="E3215" s="15">
        <v>96652000</v>
      </c>
      <c r="F3215" s="15">
        <v>8051000</v>
      </c>
      <c r="G3215" s="15">
        <v>0</v>
      </c>
      <c r="H3215" s="15">
        <v>7300000</v>
      </c>
      <c r="I3215" s="15">
        <v>112003000</v>
      </c>
    </row>
    <row r="3216" spans="1:9" x14ac:dyDescent="0.25">
      <c r="A3216">
        <v>2021</v>
      </c>
      <c r="B3216" t="s">
        <v>63</v>
      </c>
      <c r="C3216" t="s">
        <v>307</v>
      </c>
      <c r="D3216" t="s">
        <v>686</v>
      </c>
      <c r="E3216" s="15">
        <v>36641000</v>
      </c>
      <c r="F3216" s="15">
        <v>5385000</v>
      </c>
      <c r="G3216" s="15">
        <v>0</v>
      </c>
      <c r="H3216" s="15">
        <v>0</v>
      </c>
      <c r="I3216" s="15">
        <v>42026000</v>
      </c>
    </row>
    <row r="3217" spans="1:9" x14ac:dyDescent="0.25">
      <c r="A3217">
        <v>2021</v>
      </c>
      <c r="B3217" t="s">
        <v>63</v>
      </c>
      <c r="C3217" t="s">
        <v>308</v>
      </c>
      <c r="D3217" t="s">
        <v>403</v>
      </c>
      <c r="E3217" s="15">
        <v>429539000</v>
      </c>
      <c r="F3217" s="15">
        <v>298169000</v>
      </c>
      <c r="G3217" s="15">
        <v>0</v>
      </c>
      <c r="H3217" s="15">
        <v>17882000</v>
      </c>
      <c r="I3217" s="15">
        <v>745590000</v>
      </c>
    </row>
    <row r="3218" spans="1:9" x14ac:dyDescent="0.25">
      <c r="A3218">
        <v>2021</v>
      </c>
      <c r="B3218" t="s">
        <v>63</v>
      </c>
      <c r="C3218" t="s">
        <v>308</v>
      </c>
      <c r="D3218" t="s">
        <v>404</v>
      </c>
      <c r="E3218" s="15">
        <v>17066000</v>
      </c>
      <c r="F3218" s="15">
        <v>9100000</v>
      </c>
      <c r="G3218" s="15">
        <v>0</v>
      </c>
      <c r="H3218" s="15">
        <v>70456000</v>
      </c>
      <c r="I3218" s="15">
        <v>96622000</v>
      </c>
    </row>
    <row r="3219" spans="1:9" x14ac:dyDescent="0.25">
      <c r="A3219">
        <v>2021</v>
      </c>
      <c r="B3219" t="s">
        <v>63</v>
      </c>
      <c r="C3219" t="s">
        <v>308</v>
      </c>
      <c r="D3219" t="s">
        <v>687</v>
      </c>
      <c r="E3219" s="15">
        <v>314292000</v>
      </c>
      <c r="F3219" s="15">
        <v>106946000</v>
      </c>
      <c r="G3219" s="15">
        <v>0</v>
      </c>
      <c r="H3219" s="15">
        <v>15145000</v>
      </c>
      <c r="I3219" s="15">
        <v>436383000</v>
      </c>
    </row>
    <row r="3220" spans="1:9" x14ac:dyDescent="0.25">
      <c r="A3220">
        <v>2021</v>
      </c>
      <c r="B3220" t="s">
        <v>63</v>
      </c>
      <c r="C3220" t="s">
        <v>309</v>
      </c>
      <c r="D3220" t="s">
        <v>403</v>
      </c>
      <c r="E3220" s="15">
        <v>1369489000</v>
      </c>
      <c r="F3220" s="15">
        <v>558692000</v>
      </c>
      <c r="G3220" s="15">
        <v>0</v>
      </c>
      <c r="H3220" s="15">
        <v>71092000</v>
      </c>
      <c r="I3220" s="15">
        <v>1999273000</v>
      </c>
    </row>
    <row r="3221" spans="1:9" x14ac:dyDescent="0.25">
      <c r="A3221">
        <v>2021</v>
      </c>
      <c r="B3221" t="s">
        <v>63</v>
      </c>
      <c r="C3221" t="s">
        <v>309</v>
      </c>
      <c r="D3221" t="s">
        <v>688</v>
      </c>
      <c r="E3221" s="15">
        <v>704094000</v>
      </c>
      <c r="F3221" s="15">
        <v>186254000</v>
      </c>
      <c r="G3221" s="15">
        <v>0</v>
      </c>
      <c r="H3221" s="15">
        <v>553700000</v>
      </c>
      <c r="I3221" s="15">
        <v>1444048000</v>
      </c>
    </row>
    <row r="3222" spans="1:9" x14ac:dyDescent="0.25">
      <c r="A3222">
        <v>2021</v>
      </c>
      <c r="B3222" t="s">
        <v>63</v>
      </c>
      <c r="C3222" t="s">
        <v>310</v>
      </c>
      <c r="D3222" t="s">
        <v>403</v>
      </c>
      <c r="E3222" s="15">
        <v>221340000</v>
      </c>
      <c r="F3222" s="15">
        <v>84474000</v>
      </c>
      <c r="G3222" s="15">
        <v>0</v>
      </c>
      <c r="H3222" s="15">
        <v>26958000</v>
      </c>
      <c r="I3222" s="15">
        <v>332772000</v>
      </c>
    </row>
    <row r="3223" spans="1:9" x14ac:dyDescent="0.25">
      <c r="A3223">
        <v>2021</v>
      </c>
      <c r="B3223" t="s">
        <v>63</v>
      </c>
      <c r="C3223" t="s">
        <v>310</v>
      </c>
      <c r="D3223" t="s">
        <v>689</v>
      </c>
      <c r="E3223" s="15">
        <v>133637000</v>
      </c>
      <c r="F3223" s="15">
        <v>57487000</v>
      </c>
      <c r="G3223" s="15">
        <v>0</v>
      </c>
      <c r="H3223" s="15">
        <v>0</v>
      </c>
      <c r="I3223" s="15">
        <v>191124000</v>
      </c>
    </row>
    <row r="3224" spans="1:9" x14ac:dyDescent="0.25">
      <c r="A3224">
        <v>2020</v>
      </c>
      <c r="B3224" t="s">
        <v>63</v>
      </c>
      <c r="C3224" t="s">
        <v>306</v>
      </c>
      <c r="D3224" t="s">
        <v>403</v>
      </c>
      <c r="E3224" s="15">
        <v>9913739000</v>
      </c>
      <c r="F3224" s="15">
        <v>3115441000</v>
      </c>
      <c r="G3224" s="15">
        <v>0</v>
      </c>
      <c r="H3224" s="15">
        <v>165017000</v>
      </c>
      <c r="I3224" s="15">
        <v>13194197000</v>
      </c>
    </row>
    <row r="3225" spans="1:9" x14ac:dyDescent="0.25">
      <c r="A3225">
        <v>2020</v>
      </c>
      <c r="B3225" t="s">
        <v>63</v>
      </c>
      <c r="C3225" t="s">
        <v>306</v>
      </c>
      <c r="D3225" t="s">
        <v>404</v>
      </c>
      <c r="E3225" s="15">
        <v>145663000</v>
      </c>
      <c r="F3225" s="15">
        <v>173457000</v>
      </c>
      <c r="G3225" s="15">
        <v>0</v>
      </c>
      <c r="H3225" s="15">
        <v>1268808000</v>
      </c>
      <c r="I3225" s="15">
        <v>1587928000</v>
      </c>
    </row>
    <row r="3226" spans="1:9" x14ac:dyDescent="0.25">
      <c r="A3226">
        <v>2020</v>
      </c>
      <c r="B3226" t="s">
        <v>63</v>
      </c>
      <c r="C3226" t="s">
        <v>306</v>
      </c>
      <c r="D3226" t="s">
        <v>685</v>
      </c>
      <c r="E3226" s="15">
        <v>17202937000</v>
      </c>
      <c r="F3226" s="15">
        <v>3010756000</v>
      </c>
      <c r="G3226" s="15">
        <v>0</v>
      </c>
      <c r="H3226" s="15">
        <v>0</v>
      </c>
      <c r="I3226" s="15">
        <v>20213693000</v>
      </c>
    </row>
    <row r="3227" spans="1:9" x14ac:dyDescent="0.25">
      <c r="A3227">
        <v>2020</v>
      </c>
      <c r="B3227" t="s">
        <v>63</v>
      </c>
      <c r="C3227" t="s">
        <v>307</v>
      </c>
      <c r="D3227" t="s">
        <v>403</v>
      </c>
      <c r="E3227" s="15">
        <v>82300000</v>
      </c>
      <c r="F3227" s="15">
        <v>7817000</v>
      </c>
      <c r="G3227" s="15">
        <v>0</v>
      </c>
      <c r="H3227" s="15">
        <v>3300000</v>
      </c>
      <c r="I3227" s="15">
        <v>93417000</v>
      </c>
    </row>
    <row r="3228" spans="1:9" x14ac:dyDescent="0.25">
      <c r="A3228">
        <v>2020</v>
      </c>
      <c r="B3228" t="s">
        <v>63</v>
      </c>
      <c r="C3228" t="s">
        <v>307</v>
      </c>
      <c r="D3228" t="s">
        <v>686</v>
      </c>
      <c r="E3228" s="15">
        <v>46276000</v>
      </c>
      <c r="F3228" s="15">
        <v>5228000</v>
      </c>
      <c r="G3228" s="15">
        <v>0</v>
      </c>
      <c r="H3228" s="15">
        <v>0</v>
      </c>
      <c r="I3228" s="15">
        <v>51504000</v>
      </c>
    </row>
    <row r="3229" spans="1:9" x14ac:dyDescent="0.25">
      <c r="A3229">
        <v>2020</v>
      </c>
      <c r="B3229" t="s">
        <v>63</v>
      </c>
      <c r="C3229" t="s">
        <v>308</v>
      </c>
      <c r="D3229" t="s">
        <v>403</v>
      </c>
      <c r="E3229" s="15">
        <v>470432000</v>
      </c>
      <c r="F3229" s="15">
        <v>178497000</v>
      </c>
      <c r="G3229" s="15">
        <v>0</v>
      </c>
      <c r="H3229" s="15">
        <v>50250000</v>
      </c>
      <c r="I3229" s="15">
        <v>699179000</v>
      </c>
    </row>
    <row r="3230" spans="1:9" x14ac:dyDescent="0.25">
      <c r="A3230">
        <v>2020</v>
      </c>
      <c r="B3230" t="s">
        <v>63</v>
      </c>
      <c r="C3230" t="s">
        <v>308</v>
      </c>
      <c r="D3230" t="s">
        <v>404</v>
      </c>
      <c r="E3230" s="15">
        <v>18827000</v>
      </c>
      <c r="F3230" s="15">
        <v>9100000</v>
      </c>
      <c r="G3230" s="15">
        <v>0</v>
      </c>
      <c r="H3230" s="15">
        <v>0</v>
      </c>
      <c r="I3230" s="15">
        <v>27927000</v>
      </c>
    </row>
    <row r="3231" spans="1:9" x14ac:dyDescent="0.25">
      <c r="A3231">
        <v>2020</v>
      </c>
      <c r="B3231" t="s">
        <v>63</v>
      </c>
      <c r="C3231" t="s">
        <v>308</v>
      </c>
      <c r="D3231" t="s">
        <v>687</v>
      </c>
      <c r="E3231" s="15">
        <v>304762000</v>
      </c>
      <c r="F3231" s="15">
        <v>106946000</v>
      </c>
      <c r="G3231" s="15">
        <v>0</v>
      </c>
      <c r="H3231" s="15">
        <v>226750000</v>
      </c>
      <c r="I3231" s="15">
        <v>638458000</v>
      </c>
    </row>
    <row r="3232" spans="1:9" x14ac:dyDescent="0.25">
      <c r="A3232">
        <v>2020</v>
      </c>
      <c r="B3232" t="s">
        <v>63</v>
      </c>
      <c r="C3232" t="s">
        <v>309</v>
      </c>
      <c r="D3232" t="s">
        <v>403</v>
      </c>
      <c r="E3232" s="15">
        <v>1195918000</v>
      </c>
      <c r="F3232" s="15">
        <v>413618000</v>
      </c>
      <c r="G3232" s="15">
        <v>0</v>
      </c>
      <c r="H3232" s="15">
        <v>100000000</v>
      </c>
      <c r="I3232" s="15">
        <v>1709536000</v>
      </c>
    </row>
    <row r="3233" spans="1:9" x14ac:dyDescent="0.25">
      <c r="A3233">
        <v>2020</v>
      </c>
      <c r="B3233" t="s">
        <v>63</v>
      </c>
      <c r="C3233" t="s">
        <v>309</v>
      </c>
      <c r="D3233" t="s">
        <v>688</v>
      </c>
      <c r="E3233" s="15">
        <v>706234000</v>
      </c>
      <c r="F3233" s="15">
        <v>186254000</v>
      </c>
      <c r="G3233" s="15">
        <v>0</v>
      </c>
      <c r="H3233" s="15">
        <v>485397000</v>
      </c>
      <c r="I3233" s="15">
        <v>1377885000</v>
      </c>
    </row>
    <row r="3234" spans="1:9" x14ac:dyDescent="0.25">
      <c r="A3234">
        <v>2020</v>
      </c>
      <c r="B3234" t="s">
        <v>63</v>
      </c>
      <c r="C3234" t="s">
        <v>310</v>
      </c>
      <c r="D3234" t="s">
        <v>403</v>
      </c>
      <c r="E3234" s="15">
        <v>332971000</v>
      </c>
      <c r="F3234" s="15">
        <v>42796000</v>
      </c>
      <c r="G3234" s="15">
        <v>0</v>
      </c>
      <c r="H3234" s="15">
        <v>14944000</v>
      </c>
      <c r="I3234" s="15">
        <v>390711000</v>
      </c>
    </row>
    <row r="3235" spans="1:9" x14ac:dyDescent="0.25">
      <c r="A3235">
        <v>2020</v>
      </c>
      <c r="B3235" t="s">
        <v>63</v>
      </c>
      <c r="C3235" t="s">
        <v>310</v>
      </c>
      <c r="D3235" t="s">
        <v>689</v>
      </c>
      <c r="E3235" s="15">
        <v>109798000</v>
      </c>
      <c r="F3235" s="15">
        <v>49596000</v>
      </c>
      <c r="G3235" s="15">
        <v>0</v>
      </c>
      <c r="H3235" s="15">
        <v>27792000</v>
      </c>
      <c r="I3235" s="15">
        <v>187186000</v>
      </c>
    </row>
    <row r="3236" spans="1:9" x14ac:dyDescent="0.25">
      <c r="A3236">
        <v>2019</v>
      </c>
      <c r="B3236" t="s">
        <v>63</v>
      </c>
      <c r="C3236" t="s">
        <v>306</v>
      </c>
      <c r="D3236" t="s">
        <v>403</v>
      </c>
      <c r="E3236" s="15">
        <v>9539885000</v>
      </c>
      <c r="F3236" s="15">
        <v>1980242000</v>
      </c>
      <c r="G3236" s="15">
        <v>0</v>
      </c>
      <c r="H3236" s="15">
        <v>344053000</v>
      </c>
      <c r="I3236" s="15">
        <v>11864180000</v>
      </c>
    </row>
    <row r="3237" spans="1:9" x14ac:dyDescent="0.25">
      <c r="A3237">
        <v>2019</v>
      </c>
      <c r="B3237" t="s">
        <v>63</v>
      </c>
      <c r="C3237" t="s">
        <v>306</v>
      </c>
      <c r="D3237" t="s">
        <v>404</v>
      </c>
      <c r="E3237" s="15">
        <v>145609000</v>
      </c>
      <c r="F3237" s="15">
        <v>257726000</v>
      </c>
      <c r="G3237" s="15">
        <v>0</v>
      </c>
      <c r="H3237" s="15">
        <v>1896750000</v>
      </c>
      <c r="I3237" s="15">
        <v>2300085000</v>
      </c>
    </row>
    <row r="3238" spans="1:9" x14ac:dyDescent="0.25">
      <c r="A3238">
        <v>2019</v>
      </c>
      <c r="B3238" t="s">
        <v>63</v>
      </c>
      <c r="C3238" t="s">
        <v>306</v>
      </c>
      <c r="D3238" t="s">
        <v>685</v>
      </c>
      <c r="E3238" s="15">
        <v>16401415000</v>
      </c>
      <c r="F3238" s="15">
        <v>2923064000</v>
      </c>
      <c r="G3238" s="15">
        <v>0</v>
      </c>
      <c r="H3238" s="15">
        <v>0</v>
      </c>
      <c r="I3238" s="15">
        <v>19324479000</v>
      </c>
    </row>
    <row r="3239" spans="1:9" x14ac:dyDescent="0.25">
      <c r="A3239">
        <v>2019</v>
      </c>
      <c r="B3239" t="s">
        <v>63</v>
      </c>
      <c r="C3239" t="s">
        <v>307</v>
      </c>
      <c r="D3239" t="s">
        <v>403</v>
      </c>
      <c r="E3239" s="15">
        <v>82169000</v>
      </c>
      <c r="F3239" s="15">
        <v>7589000</v>
      </c>
      <c r="G3239" s="15">
        <v>0</v>
      </c>
      <c r="H3239" s="15">
        <v>0</v>
      </c>
      <c r="I3239" s="15">
        <v>89758000</v>
      </c>
    </row>
    <row r="3240" spans="1:9" x14ac:dyDescent="0.25">
      <c r="A3240">
        <v>2019</v>
      </c>
      <c r="B3240" t="s">
        <v>63</v>
      </c>
      <c r="C3240" t="s">
        <v>307</v>
      </c>
      <c r="D3240" t="s">
        <v>686</v>
      </c>
      <c r="E3240" s="15">
        <v>35159000</v>
      </c>
      <c r="F3240" s="15">
        <v>5076000</v>
      </c>
      <c r="G3240" s="15">
        <v>0</v>
      </c>
      <c r="H3240" s="15">
        <v>0</v>
      </c>
      <c r="I3240" s="15">
        <v>40235000</v>
      </c>
    </row>
    <row r="3241" spans="1:9" x14ac:dyDescent="0.25">
      <c r="A3241">
        <v>2019</v>
      </c>
      <c r="B3241" t="s">
        <v>63</v>
      </c>
      <c r="C3241" t="s">
        <v>308</v>
      </c>
      <c r="D3241" t="s">
        <v>403</v>
      </c>
      <c r="E3241" s="15">
        <v>439256000</v>
      </c>
      <c r="F3241" s="15">
        <v>98728000</v>
      </c>
      <c r="G3241" s="15">
        <v>0</v>
      </c>
      <c r="H3241" s="15">
        <v>4246000</v>
      </c>
      <c r="I3241" s="15">
        <v>542230000</v>
      </c>
    </row>
    <row r="3242" spans="1:9" x14ac:dyDescent="0.25">
      <c r="A3242">
        <v>2019</v>
      </c>
      <c r="B3242" t="s">
        <v>63</v>
      </c>
      <c r="C3242" t="s">
        <v>308</v>
      </c>
      <c r="D3242" t="s">
        <v>404</v>
      </c>
      <c r="E3242" s="15">
        <v>16733000</v>
      </c>
      <c r="F3242" s="15">
        <v>8835000</v>
      </c>
      <c r="G3242" s="15">
        <v>0</v>
      </c>
      <c r="H3242" s="15">
        <v>45281000</v>
      </c>
      <c r="I3242" s="15">
        <v>70849000</v>
      </c>
    </row>
    <row r="3243" spans="1:9" x14ac:dyDescent="0.25">
      <c r="A3243">
        <v>2019</v>
      </c>
      <c r="B3243" t="s">
        <v>63</v>
      </c>
      <c r="C3243" t="s">
        <v>308</v>
      </c>
      <c r="D3243" t="s">
        <v>687</v>
      </c>
      <c r="E3243" s="15">
        <v>229125000</v>
      </c>
      <c r="F3243" s="15">
        <v>135006000</v>
      </c>
      <c r="G3243" s="15">
        <v>0</v>
      </c>
      <c r="H3243" s="15">
        <v>518513000</v>
      </c>
      <c r="I3243" s="15">
        <v>882644000</v>
      </c>
    </row>
    <row r="3244" spans="1:9" x14ac:dyDescent="0.25">
      <c r="A3244">
        <v>2019</v>
      </c>
      <c r="B3244" t="s">
        <v>63</v>
      </c>
      <c r="C3244" t="s">
        <v>309</v>
      </c>
      <c r="D3244" t="s">
        <v>403</v>
      </c>
      <c r="E3244" s="15">
        <v>1144735000</v>
      </c>
      <c r="F3244" s="15">
        <v>298173000</v>
      </c>
      <c r="G3244" s="15">
        <v>0</v>
      </c>
      <c r="H3244" s="15">
        <v>79000000</v>
      </c>
      <c r="I3244" s="15">
        <v>1521908000</v>
      </c>
    </row>
    <row r="3245" spans="1:9" x14ac:dyDescent="0.25">
      <c r="A3245">
        <v>2019</v>
      </c>
      <c r="B3245" t="s">
        <v>63</v>
      </c>
      <c r="C3245" t="s">
        <v>309</v>
      </c>
      <c r="D3245" t="s">
        <v>688</v>
      </c>
      <c r="E3245" s="15">
        <v>719115000</v>
      </c>
      <c r="F3245" s="15">
        <v>251896000</v>
      </c>
      <c r="G3245" s="15">
        <v>0</v>
      </c>
      <c r="H3245" s="15">
        <v>445890000</v>
      </c>
      <c r="I3245" s="15">
        <v>1416901000</v>
      </c>
    </row>
    <row r="3246" spans="1:9" x14ac:dyDescent="0.25">
      <c r="A3246">
        <v>2019</v>
      </c>
      <c r="B3246" t="s">
        <v>63</v>
      </c>
      <c r="C3246" t="s">
        <v>310</v>
      </c>
      <c r="D3246" t="s">
        <v>403</v>
      </c>
      <c r="E3246" s="15">
        <v>194348000</v>
      </c>
      <c r="F3246" s="15">
        <v>31684000</v>
      </c>
      <c r="G3246" s="15">
        <v>0</v>
      </c>
      <c r="H3246" s="15">
        <v>0</v>
      </c>
      <c r="I3246" s="15">
        <v>226032000</v>
      </c>
    </row>
    <row r="3247" spans="1:9" x14ac:dyDescent="0.25">
      <c r="A3247">
        <v>2019</v>
      </c>
      <c r="B3247" t="s">
        <v>63</v>
      </c>
      <c r="C3247" t="s">
        <v>310</v>
      </c>
      <c r="D3247" t="s">
        <v>689</v>
      </c>
      <c r="E3247" s="15">
        <v>131693000</v>
      </c>
      <c r="F3247" s="15">
        <v>48151000</v>
      </c>
      <c r="G3247" s="15">
        <v>0</v>
      </c>
      <c r="H3247" s="15">
        <v>0</v>
      </c>
      <c r="I3247" s="15">
        <v>179844000</v>
      </c>
    </row>
    <row r="3248" spans="1:9" x14ac:dyDescent="0.25">
      <c r="A3248">
        <v>2018</v>
      </c>
      <c r="B3248" t="s">
        <v>63</v>
      </c>
      <c r="C3248" t="s">
        <v>306</v>
      </c>
      <c r="D3248" t="s">
        <v>403</v>
      </c>
      <c r="E3248" s="15">
        <v>7879347000</v>
      </c>
      <c r="F3248" s="15">
        <v>1928371000</v>
      </c>
      <c r="G3248" s="15">
        <v>0</v>
      </c>
      <c r="H3248" s="15">
        <v>1472109000</v>
      </c>
      <c r="I3248" s="15">
        <v>11279827000</v>
      </c>
    </row>
    <row r="3249" spans="1:9" x14ac:dyDescent="0.25">
      <c r="A3249">
        <v>2018</v>
      </c>
      <c r="B3249" t="s">
        <v>63</v>
      </c>
      <c r="C3249" t="s">
        <v>306</v>
      </c>
      <c r="D3249" t="s">
        <v>404</v>
      </c>
      <c r="E3249" s="15">
        <v>130051000</v>
      </c>
      <c r="F3249" s="15">
        <v>226875000</v>
      </c>
      <c r="G3249" s="15">
        <v>0</v>
      </c>
      <c r="H3249" s="15">
        <v>1347210000</v>
      </c>
      <c r="I3249" s="15">
        <v>1704136000</v>
      </c>
    </row>
    <row r="3250" spans="1:9" x14ac:dyDescent="0.25">
      <c r="A3250">
        <v>2018</v>
      </c>
      <c r="B3250" t="s">
        <v>63</v>
      </c>
      <c r="C3250" t="s">
        <v>306</v>
      </c>
      <c r="D3250" t="s">
        <v>685</v>
      </c>
      <c r="E3250" s="15">
        <v>14848198000</v>
      </c>
      <c r="F3250" s="15">
        <v>2855167000</v>
      </c>
      <c r="G3250" s="15">
        <v>0</v>
      </c>
      <c r="H3250" s="15">
        <v>0</v>
      </c>
      <c r="I3250" s="15">
        <v>17703365000</v>
      </c>
    </row>
    <row r="3251" spans="1:9" x14ac:dyDescent="0.25">
      <c r="A3251">
        <v>2018</v>
      </c>
      <c r="B3251" t="s">
        <v>63</v>
      </c>
      <c r="C3251" t="s">
        <v>307</v>
      </c>
      <c r="D3251" t="s">
        <v>403</v>
      </c>
      <c r="E3251" s="15">
        <v>74894000</v>
      </c>
      <c r="F3251" s="15">
        <v>7577000</v>
      </c>
      <c r="G3251" s="15">
        <v>0</v>
      </c>
      <c r="H3251" s="15">
        <v>0</v>
      </c>
      <c r="I3251" s="15">
        <v>82471000</v>
      </c>
    </row>
    <row r="3252" spans="1:9" x14ac:dyDescent="0.25">
      <c r="A3252">
        <v>2018</v>
      </c>
      <c r="B3252" t="s">
        <v>63</v>
      </c>
      <c r="C3252" t="s">
        <v>307</v>
      </c>
      <c r="D3252" t="s">
        <v>686</v>
      </c>
      <c r="E3252" s="15">
        <v>31411000</v>
      </c>
      <c r="F3252" s="15">
        <v>5051000</v>
      </c>
      <c r="G3252" s="15">
        <v>0</v>
      </c>
      <c r="H3252" s="15">
        <v>0</v>
      </c>
      <c r="I3252" s="15">
        <v>36462000</v>
      </c>
    </row>
    <row r="3253" spans="1:9" x14ac:dyDescent="0.25">
      <c r="A3253">
        <v>2018</v>
      </c>
      <c r="B3253" t="s">
        <v>63</v>
      </c>
      <c r="C3253" t="s">
        <v>308</v>
      </c>
      <c r="D3253" t="s">
        <v>403</v>
      </c>
      <c r="E3253" s="15">
        <v>119139000</v>
      </c>
      <c r="F3253" s="15">
        <v>92756000</v>
      </c>
      <c r="G3253" s="15">
        <v>0</v>
      </c>
      <c r="H3253" s="15">
        <v>371502000</v>
      </c>
      <c r="I3253" s="15">
        <v>583397000</v>
      </c>
    </row>
    <row r="3254" spans="1:9" x14ac:dyDescent="0.25">
      <c r="A3254">
        <v>2018</v>
      </c>
      <c r="B3254" t="s">
        <v>63</v>
      </c>
      <c r="C3254" t="s">
        <v>308</v>
      </c>
      <c r="D3254" t="s">
        <v>404</v>
      </c>
      <c r="E3254" s="15">
        <v>12214000</v>
      </c>
      <c r="F3254" s="15">
        <v>8618000</v>
      </c>
      <c r="G3254" s="15">
        <v>0</v>
      </c>
      <c r="H3254" s="15">
        <v>0</v>
      </c>
      <c r="I3254" s="15">
        <v>20832000</v>
      </c>
    </row>
    <row r="3255" spans="1:9" x14ac:dyDescent="0.25">
      <c r="A3255">
        <v>2018</v>
      </c>
      <c r="B3255" t="s">
        <v>63</v>
      </c>
      <c r="C3255" t="s">
        <v>308</v>
      </c>
      <c r="D3255" t="s">
        <v>687</v>
      </c>
      <c r="E3255" s="15">
        <v>256614000</v>
      </c>
      <c r="F3255" s="15">
        <v>101302000</v>
      </c>
      <c r="G3255" s="15">
        <v>0</v>
      </c>
      <c r="H3255" s="15">
        <v>2625000</v>
      </c>
      <c r="I3255" s="15">
        <v>360541000</v>
      </c>
    </row>
    <row r="3256" spans="1:9" x14ac:dyDescent="0.25">
      <c r="A3256">
        <v>2018</v>
      </c>
      <c r="B3256" t="s">
        <v>63</v>
      </c>
      <c r="C3256" t="s">
        <v>309</v>
      </c>
      <c r="D3256" t="s">
        <v>403</v>
      </c>
      <c r="E3256" s="15">
        <v>960643000</v>
      </c>
      <c r="F3256" s="15">
        <v>275664000</v>
      </c>
      <c r="G3256" s="15">
        <v>0</v>
      </c>
      <c r="H3256" s="15">
        <v>2000000</v>
      </c>
      <c r="I3256" s="15">
        <v>1238307000</v>
      </c>
    </row>
    <row r="3257" spans="1:9" x14ac:dyDescent="0.25">
      <c r="A3257">
        <v>2018</v>
      </c>
      <c r="B3257" t="s">
        <v>63</v>
      </c>
      <c r="C3257" t="s">
        <v>309</v>
      </c>
      <c r="D3257" t="s">
        <v>688</v>
      </c>
      <c r="E3257" s="15">
        <v>591680000</v>
      </c>
      <c r="F3257" s="15">
        <v>177622000</v>
      </c>
      <c r="G3257" s="15">
        <v>0</v>
      </c>
      <c r="H3257" s="15">
        <v>0</v>
      </c>
      <c r="I3257" s="15">
        <v>769302000</v>
      </c>
    </row>
    <row r="3258" spans="1:9" x14ac:dyDescent="0.25">
      <c r="A3258">
        <v>2018</v>
      </c>
      <c r="B3258" t="s">
        <v>63</v>
      </c>
      <c r="C3258" t="s">
        <v>310</v>
      </c>
      <c r="D3258" t="s">
        <v>403</v>
      </c>
      <c r="E3258" s="15">
        <v>202855000</v>
      </c>
      <c r="F3258" s="15">
        <v>31088000</v>
      </c>
      <c r="G3258" s="15">
        <v>0</v>
      </c>
      <c r="H3258" s="15">
        <v>2000000</v>
      </c>
      <c r="I3258" s="15">
        <v>235943000</v>
      </c>
    </row>
    <row r="3259" spans="1:9" x14ac:dyDescent="0.25">
      <c r="A3259">
        <v>2018</v>
      </c>
      <c r="B3259" t="s">
        <v>63</v>
      </c>
      <c r="C3259" t="s">
        <v>310</v>
      </c>
      <c r="D3259" t="s">
        <v>689</v>
      </c>
      <c r="E3259" s="15">
        <v>108733000</v>
      </c>
      <c r="F3259" s="15">
        <v>47118000</v>
      </c>
      <c r="G3259" s="15">
        <v>0</v>
      </c>
      <c r="H3259" s="15">
        <v>193165000</v>
      </c>
      <c r="I3259" s="15">
        <v>349016000</v>
      </c>
    </row>
    <row r="3260" spans="1:9" x14ac:dyDescent="0.25">
      <c r="A3260">
        <v>2022</v>
      </c>
      <c r="B3260" t="s">
        <v>64</v>
      </c>
      <c r="C3260" t="s">
        <v>64</v>
      </c>
      <c r="D3260" t="s">
        <v>403</v>
      </c>
      <c r="E3260" s="15">
        <v>628146000</v>
      </c>
      <c r="F3260" s="15">
        <v>262108000</v>
      </c>
      <c r="G3260" s="15">
        <v>9000</v>
      </c>
      <c r="H3260" s="15">
        <v>20294000</v>
      </c>
      <c r="I3260" s="15">
        <v>910557000</v>
      </c>
    </row>
    <row r="3261" spans="1:9" x14ac:dyDescent="0.25">
      <c r="A3261">
        <v>2022</v>
      </c>
      <c r="B3261" t="s">
        <v>64</v>
      </c>
      <c r="C3261" t="s">
        <v>64</v>
      </c>
      <c r="D3261" t="s">
        <v>404</v>
      </c>
      <c r="E3261" s="15">
        <v>41134000</v>
      </c>
      <c r="F3261" s="15">
        <v>6468000</v>
      </c>
      <c r="G3261" s="15">
        <v>0</v>
      </c>
      <c r="H3261" s="15">
        <v>0</v>
      </c>
      <c r="I3261" s="15">
        <v>47602000</v>
      </c>
    </row>
    <row r="3262" spans="1:9" x14ac:dyDescent="0.25">
      <c r="A3262">
        <v>2022</v>
      </c>
      <c r="B3262" t="s">
        <v>64</v>
      </c>
      <c r="C3262" t="s">
        <v>64</v>
      </c>
      <c r="D3262" t="s">
        <v>853</v>
      </c>
      <c r="E3262" s="15">
        <v>30751000</v>
      </c>
      <c r="F3262" s="15">
        <v>62498000</v>
      </c>
      <c r="G3262" s="15">
        <v>0</v>
      </c>
      <c r="H3262" s="15">
        <v>0</v>
      </c>
      <c r="I3262" s="15">
        <v>93249000</v>
      </c>
    </row>
    <row r="3263" spans="1:9" x14ac:dyDescent="0.25">
      <c r="A3263">
        <v>2022</v>
      </c>
      <c r="B3263" t="s">
        <v>64</v>
      </c>
      <c r="C3263" t="s">
        <v>64</v>
      </c>
      <c r="D3263" t="s">
        <v>854</v>
      </c>
      <c r="E3263" s="15">
        <v>559257000</v>
      </c>
      <c r="F3263" s="15">
        <v>34704000</v>
      </c>
      <c r="G3263" s="15">
        <v>0</v>
      </c>
      <c r="H3263" s="15">
        <v>0</v>
      </c>
      <c r="I3263" s="15">
        <v>593961000</v>
      </c>
    </row>
    <row r="3264" spans="1:9" x14ac:dyDescent="0.25">
      <c r="A3264">
        <v>2022</v>
      </c>
      <c r="B3264" t="s">
        <v>64</v>
      </c>
      <c r="C3264" t="s">
        <v>64</v>
      </c>
      <c r="D3264" t="s">
        <v>855</v>
      </c>
      <c r="E3264" s="15">
        <v>143231000</v>
      </c>
      <c r="F3264" s="15">
        <v>7510000</v>
      </c>
      <c r="G3264" s="15">
        <v>0</v>
      </c>
      <c r="H3264" s="15">
        <v>0</v>
      </c>
      <c r="I3264" s="15">
        <v>150741000</v>
      </c>
    </row>
    <row r="3265" spans="1:9" x14ac:dyDescent="0.25">
      <c r="A3265">
        <v>2022</v>
      </c>
      <c r="B3265" t="s">
        <v>64</v>
      </c>
      <c r="C3265" t="s">
        <v>305</v>
      </c>
      <c r="D3265" t="s">
        <v>403</v>
      </c>
      <c r="E3265" s="15">
        <v>9757000</v>
      </c>
      <c r="F3265" s="15">
        <v>14887000</v>
      </c>
      <c r="G3265" s="15">
        <v>1000</v>
      </c>
      <c r="H3265" s="15">
        <v>32000</v>
      </c>
      <c r="I3265" s="15">
        <v>24677000</v>
      </c>
    </row>
    <row r="3266" spans="1:9" x14ac:dyDescent="0.25">
      <c r="A3266">
        <v>2022</v>
      </c>
      <c r="B3266" t="s">
        <v>64</v>
      </c>
      <c r="C3266" t="s">
        <v>305</v>
      </c>
      <c r="D3266" t="s">
        <v>404</v>
      </c>
      <c r="E3266" s="15">
        <v>4339000</v>
      </c>
      <c r="F3266" s="15">
        <v>4504000</v>
      </c>
      <c r="G3266" s="15">
        <v>1000</v>
      </c>
      <c r="H3266" s="15">
        <v>0</v>
      </c>
      <c r="I3266" s="15">
        <v>8844000</v>
      </c>
    </row>
    <row r="3267" spans="1:9" x14ac:dyDescent="0.25">
      <c r="A3267">
        <v>2022</v>
      </c>
      <c r="B3267" t="s">
        <v>64</v>
      </c>
      <c r="C3267" t="s">
        <v>305</v>
      </c>
      <c r="D3267" t="s">
        <v>856</v>
      </c>
      <c r="E3267" s="15">
        <v>14870000</v>
      </c>
      <c r="F3267" s="15">
        <v>22175000</v>
      </c>
      <c r="G3267" s="15">
        <v>2000</v>
      </c>
      <c r="H3267" s="15">
        <v>0</v>
      </c>
      <c r="I3267" s="15">
        <v>37047000</v>
      </c>
    </row>
    <row r="3268" spans="1:9" x14ac:dyDescent="0.25">
      <c r="A3268">
        <v>2021</v>
      </c>
      <c r="B3268" t="s">
        <v>64</v>
      </c>
      <c r="C3268" t="s">
        <v>64</v>
      </c>
      <c r="D3268" t="s">
        <v>403</v>
      </c>
      <c r="E3268" s="15">
        <v>575235000</v>
      </c>
      <c r="F3268" s="15">
        <v>235650000</v>
      </c>
      <c r="G3268" s="15">
        <v>9000</v>
      </c>
      <c r="H3268" s="15">
        <v>16449000</v>
      </c>
      <c r="I3268" s="15">
        <v>827343000</v>
      </c>
    </row>
    <row r="3269" spans="1:9" x14ac:dyDescent="0.25">
      <c r="A3269">
        <v>2021</v>
      </c>
      <c r="B3269" t="s">
        <v>64</v>
      </c>
      <c r="C3269" t="s">
        <v>64</v>
      </c>
      <c r="D3269" t="s">
        <v>404</v>
      </c>
      <c r="E3269" s="15">
        <v>38067000</v>
      </c>
      <c r="F3269" s="15">
        <v>6468000</v>
      </c>
      <c r="G3269" s="15">
        <v>0</v>
      </c>
      <c r="H3269" s="15">
        <v>0</v>
      </c>
      <c r="I3269" s="15">
        <v>44535000</v>
      </c>
    </row>
    <row r="3270" spans="1:9" x14ac:dyDescent="0.25">
      <c r="A3270">
        <v>2021</v>
      </c>
      <c r="B3270" t="s">
        <v>64</v>
      </c>
      <c r="C3270" t="s">
        <v>64</v>
      </c>
      <c r="D3270" t="s">
        <v>853</v>
      </c>
      <c r="E3270" s="15">
        <v>35358000</v>
      </c>
      <c r="F3270" s="15">
        <v>62498000</v>
      </c>
      <c r="G3270" s="15">
        <v>0</v>
      </c>
      <c r="H3270" s="15">
        <v>0</v>
      </c>
      <c r="I3270" s="15">
        <v>97856000</v>
      </c>
    </row>
    <row r="3271" spans="1:9" x14ac:dyDescent="0.25">
      <c r="A3271">
        <v>2021</v>
      </c>
      <c r="B3271" t="s">
        <v>64</v>
      </c>
      <c r="C3271" t="s">
        <v>64</v>
      </c>
      <c r="D3271" t="s">
        <v>854</v>
      </c>
      <c r="E3271" s="15">
        <v>545236000</v>
      </c>
      <c r="F3271" s="15">
        <v>34704000</v>
      </c>
      <c r="G3271" s="15">
        <v>0</v>
      </c>
      <c r="H3271" s="15">
        <v>0</v>
      </c>
      <c r="I3271" s="15">
        <v>579940000</v>
      </c>
    </row>
    <row r="3272" spans="1:9" x14ac:dyDescent="0.25">
      <c r="A3272">
        <v>2021</v>
      </c>
      <c r="B3272" t="s">
        <v>64</v>
      </c>
      <c r="C3272" t="s">
        <v>64</v>
      </c>
      <c r="D3272" t="s">
        <v>855</v>
      </c>
      <c r="E3272" s="15">
        <v>136264000</v>
      </c>
      <c r="F3272" s="15">
        <v>7510000</v>
      </c>
      <c r="G3272" s="15">
        <v>0</v>
      </c>
      <c r="H3272" s="15">
        <v>0</v>
      </c>
      <c r="I3272" s="15">
        <v>143774000</v>
      </c>
    </row>
    <row r="3273" spans="1:9" x14ac:dyDescent="0.25">
      <c r="A3273">
        <v>2021</v>
      </c>
      <c r="B3273" t="s">
        <v>64</v>
      </c>
      <c r="C3273" t="s">
        <v>305</v>
      </c>
      <c r="D3273" t="s">
        <v>403</v>
      </c>
      <c r="E3273" s="15">
        <v>9885000</v>
      </c>
      <c r="F3273" s="15">
        <v>16691000</v>
      </c>
      <c r="G3273" s="15">
        <v>1000</v>
      </c>
      <c r="H3273" s="15">
        <v>0</v>
      </c>
      <c r="I3273" s="15">
        <v>26577000</v>
      </c>
    </row>
    <row r="3274" spans="1:9" x14ac:dyDescent="0.25">
      <c r="A3274">
        <v>2021</v>
      </c>
      <c r="B3274" t="s">
        <v>64</v>
      </c>
      <c r="C3274" t="s">
        <v>305</v>
      </c>
      <c r="D3274" t="s">
        <v>404</v>
      </c>
      <c r="E3274" s="15">
        <v>5444000</v>
      </c>
      <c r="F3274" s="15">
        <v>7294000</v>
      </c>
      <c r="G3274" s="15">
        <v>1000</v>
      </c>
      <c r="H3274" s="15">
        <v>9772000</v>
      </c>
      <c r="I3274" s="15">
        <v>22511000</v>
      </c>
    </row>
    <row r="3275" spans="1:9" x14ac:dyDescent="0.25">
      <c r="A3275">
        <v>2021</v>
      </c>
      <c r="B3275" t="s">
        <v>64</v>
      </c>
      <c r="C3275" t="s">
        <v>305</v>
      </c>
      <c r="D3275" t="s">
        <v>856</v>
      </c>
      <c r="E3275" s="15">
        <v>14915000</v>
      </c>
      <c r="F3275" s="15">
        <v>22852000</v>
      </c>
      <c r="G3275" s="15">
        <v>2000</v>
      </c>
      <c r="H3275" s="15">
        <v>0</v>
      </c>
      <c r="I3275" s="15">
        <v>37769000</v>
      </c>
    </row>
    <row r="3276" spans="1:9" x14ac:dyDescent="0.25">
      <c r="A3276">
        <v>2020</v>
      </c>
      <c r="B3276" t="s">
        <v>64</v>
      </c>
      <c r="C3276" t="s">
        <v>64</v>
      </c>
      <c r="D3276" t="s">
        <v>403</v>
      </c>
      <c r="E3276" s="15">
        <v>516337000</v>
      </c>
      <c r="F3276" s="15">
        <v>230151000</v>
      </c>
      <c r="G3276" s="15">
        <v>9000</v>
      </c>
      <c r="H3276" s="15">
        <v>9969000</v>
      </c>
      <c r="I3276" s="15">
        <v>756466000</v>
      </c>
    </row>
    <row r="3277" spans="1:9" x14ac:dyDescent="0.25">
      <c r="A3277">
        <v>2020</v>
      </c>
      <c r="B3277" t="s">
        <v>64</v>
      </c>
      <c r="C3277" t="s">
        <v>64</v>
      </c>
      <c r="D3277" t="s">
        <v>404</v>
      </c>
      <c r="E3277" s="15">
        <v>34453000</v>
      </c>
      <c r="F3277" s="15">
        <v>6298000</v>
      </c>
      <c r="G3277" s="15">
        <v>0</v>
      </c>
      <c r="H3277" s="15">
        <v>0</v>
      </c>
      <c r="I3277" s="15">
        <v>40751000</v>
      </c>
    </row>
    <row r="3278" spans="1:9" x14ac:dyDescent="0.25">
      <c r="A3278">
        <v>2020</v>
      </c>
      <c r="B3278" t="s">
        <v>64</v>
      </c>
      <c r="C3278" t="s">
        <v>64</v>
      </c>
      <c r="D3278" t="s">
        <v>853</v>
      </c>
      <c r="E3278" s="15">
        <v>34513000</v>
      </c>
      <c r="F3278" s="15">
        <v>56213000</v>
      </c>
      <c r="G3278" s="15">
        <v>0</v>
      </c>
      <c r="H3278" s="15">
        <v>0</v>
      </c>
      <c r="I3278" s="15">
        <v>90726000</v>
      </c>
    </row>
    <row r="3279" spans="1:9" x14ac:dyDescent="0.25">
      <c r="A3279">
        <v>2020</v>
      </c>
      <c r="B3279" t="s">
        <v>64</v>
      </c>
      <c r="C3279" t="s">
        <v>64</v>
      </c>
      <c r="D3279" t="s">
        <v>854</v>
      </c>
      <c r="E3279" s="15">
        <v>535210000</v>
      </c>
      <c r="F3279" s="15">
        <v>39201000</v>
      </c>
      <c r="G3279" s="15">
        <v>0</v>
      </c>
      <c r="H3279" s="15">
        <v>0</v>
      </c>
      <c r="I3279" s="15">
        <v>574411000</v>
      </c>
    </row>
    <row r="3280" spans="1:9" x14ac:dyDescent="0.25">
      <c r="A3280">
        <v>2020</v>
      </c>
      <c r="B3280" t="s">
        <v>64</v>
      </c>
      <c r="C3280" t="s">
        <v>64</v>
      </c>
      <c r="D3280" t="s">
        <v>855</v>
      </c>
      <c r="E3280" s="15">
        <v>132448000</v>
      </c>
      <c r="F3280" s="15">
        <v>7301000</v>
      </c>
      <c r="G3280" s="15">
        <v>0</v>
      </c>
      <c r="H3280" s="15">
        <v>0</v>
      </c>
      <c r="I3280" s="15">
        <v>139749000</v>
      </c>
    </row>
    <row r="3281" spans="1:9" x14ac:dyDescent="0.25">
      <c r="A3281">
        <v>2020</v>
      </c>
      <c r="B3281" t="s">
        <v>64</v>
      </c>
      <c r="C3281" t="s">
        <v>305</v>
      </c>
      <c r="D3281" t="s">
        <v>403</v>
      </c>
      <c r="E3281" s="15">
        <v>14538000</v>
      </c>
      <c r="F3281" s="15">
        <v>18975000</v>
      </c>
      <c r="G3281" s="15">
        <v>1000</v>
      </c>
      <c r="H3281" s="15">
        <v>208000</v>
      </c>
      <c r="I3281" s="15">
        <v>33722000</v>
      </c>
    </row>
    <row r="3282" spans="1:9" x14ac:dyDescent="0.25">
      <c r="A3282">
        <v>2020</v>
      </c>
      <c r="B3282" t="s">
        <v>64</v>
      </c>
      <c r="C3282" t="s">
        <v>305</v>
      </c>
      <c r="D3282" t="s">
        <v>404</v>
      </c>
      <c r="E3282" s="15">
        <v>6656000</v>
      </c>
      <c r="F3282" s="15">
        <v>6166000</v>
      </c>
      <c r="G3282" s="15">
        <v>1000</v>
      </c>
      <c r="H3282" s="15">
        <v>0</v>
      </c>
      <c r="I3282" s="15">
        <v>12823000</v>
      </c>
    </row>
    <row r="3283" spans="1:9" x14ac:dyDescent="0.25">
      <c r="A3283">
        <v>2020</v>
      </c>
      <c r="B3283" t="s">
        <v>64</v>
      </c>
      <c r="C3283" t="s">
        <v>305</v>
      </c>
      <c r="D3283" t="s">
        <v>856</v>
      </c>
      <c r="E3283" s="15">
        <v>14758000</v>
      </c>
      <c r="F3283" s="15">
        <v>28707000</v>
      </c>
      <c r="G3283" s="15">
        <v>2000</v>
      </c>
      <c r="H3283" s="15">
        <v>0</v>
      </c>
      <c r="I3283" s="15">
        <v>43467000</v>
      </c>
    </row>
    <row r="3284" spans="1:9" x14ac:dyDescent="0.25">
      <c r="A3284">
        <v>2019</v>
      </c>
      <c r="B3284" t="s">
        <v>64</v>
      </c>
      <c r="C3284" t="s">
        <v>64</v>
      </c>
      <c r="D3284" t="s">
        <v>403</v>
      </c>
      <c r="E3284" s="15">
        <v>431812000</v>
      </c>
      <c r="F3284" s="15">
        <v>211666000</v>
      </c>
      <c r="G3284" s="15">
        <v>9000</v>
      </c>
      <c r="H3284" s="15">
        <v>223917000</v>
      </c>
      <c r="I3284" s="15">
        <v>867404000</v>
      </c>
    </row>
    <row r="3285" spans="1:9" x14ac:dyDescent="0.25">
      <c r="A3285">
        <v>2019</v>
      </c>
      <c r="B3285" t="s">
        <v>64</v>
      </c>
      <c r="C3285" t="s">
        <v>64</v>
      </c>
      <c r="D3285" t="s">
        <v>404</v>
      </c>
      <c r="E3285" s="15">
        <v>36404000</v>
      </c>
      <c r="F3285" s="15">
        <v>6133000</v>
      </c>
      <c r="G3285" s="15">
        <v>0</v>
      </c>
      <c r="H3285" s="15">
        <v>0</v>
      </c>
      <c r="I3285" s="15">
        <v>42537000</v>
      </c>
    </row>
    <row r="3286" spans="1:9" x14ac:dyDescent="0.25">
      <c r="A3286">
        <v>2019</v>
      </c>
      <c r="B3286" t="s">
        <v>64</v>
      </c>
      <c r="C3286" t="s">
        <v>64</v>
      </c>
      <c r="D3286" t="s">
        <v>853</v>
      </c>
      <c r="E3286" s="15">
        <v>32359000</v>
      </c>
      <c r="F3286" s="15">
        <v>53131000</v>
      </c>
      <c r="G3286" s="15">
        <v>0</v>
      </c>
      <c r="H3286" s="15">
        <v>0</v>
      </c>
      <c r="I3286" s="15">
        <v>85490000</v>
      </c>
    </row>
    <row r="3287" spans="1:9" x14ac:dyDescent="0.25">
      <c r="A3287">
        <v>2019</v>
      </c>
      <c r="B3287" t="s">
        <v>64</v>
      </c>
      <c r="C3287" t="s">
        <v>64</v>
      </c>
      <c r="D3287" t="s">
        <v>854</v>
      </c>
      <c r="E3287" s="15">
        <v>535632000</v>
      </c>
      <c r="F3287" s="15">
        <v>39250000</v>
      </c>
      <c r="G3287" s="15">
        <v>0</v>
      </c>
      <c r="H3287" s="15">
        <v>0</v>
      </c>
      <c r="I3287" s="15">
        <v>574882000</v>
      </c>
    </row>
    <row r="3288" spans="1:9" x14ac:dyDescent="0.25">
      <c r="A3288">
        <v>2019</v>
      </c>
      <c r="B3288" t="s">
        <v>64</v>
      </c>
      <c r="C3288" t="s">
        <v>64</v>
      </c>
      <c r="D3288" t="s">
        <v>855</v>
      </c>
      <c r="E3288" s="15">
        <v>132291000</v>
      </c>
      <c r="F3288" s="15">
        <v>7099000</v>
      </c>
      <c r="G3288" s="15">
        <v>0</v>
      </c>
      <c r="H3288" s="15">
        <v>0</v>
      </c>
      <c r="I3288" s="15">
        <v>139390000</v>
      </c>
    </row>
    <row r="3289" spans="1:9" x14ac:dyDescent="0.25">
      <c r="A3289">
        <v>2019</v>
      </c>
      <c r="B3289" t="s">
        <v>64</v>
      </c>
      <c r="C3289" t="s">
        <v>305</v>
      </c>
      <c r="D3289" t="s">
        <v>403</v>
      </c>
      <c r="E3289" s="15">
        <v>12233000</v>
      </c>
      <c r="F3289" s="15">
        <v>16988000</v>
      </c>
      <c r="G3289" s="15">
        <v>1000</v>
      </c>
      <c r="H3289" s="15">
        <v>5823000</v>
      </c>
      <c r="I3289" s="15">
        <v>35045000</v>
      </c>
    </row>
    <row r="3290" spans="1:9" x14ac:dyDescent="0.25">
      <c r="A3290">
        <v>2019</v>
      </c>
      <c r="B3290" t="s">
        <v>64</v>
      </c>
      <c r="C3290" t="s">
        <v>305</v>
      </c>
      <c r="D3290" t="s">
        <v>404</v>
      </c>
      <c r="E3290" s="15">
        <v>6627000</v>
      </c>
      <c r="F3290" s="15">
        <v>6368000</v>
      </c>
      <c r="G3290" s="15">
        <v>1000</v>
      </c>
      <c r="H3290" s="15">
        <v>0</v>
      </c>
      <c r="I3290" s="15">
        <v>12996000</v>
      </c>
    </row>
    <row r="3291" spans="1:9" x14ac:dyDescent="0.25">
      <c r="A3291">
        <v>2019</v>
      </c>
      <c r="B3291" t="s">
        <v>64</v>
      </c>
      <c r="C3291" t="s">
        <v>305</v>
      </c>
      <c r="D3291" t="s">
        <v>856</v>
      </c>
      <c r="E3291" s="15">
        <v>15182000</v>
      </c>
      <c r="F3291" s="15">
        <v>28882000</v>
      </c>
      <c r="G3291" s="15">
        <v>2000</v>
      </c>
      <c r="H3291" s="15">
        <v>0</v>
      </c>
      <c r="I3291" s="15">
        <v>44066000</v>
      </c>
    </row>
    <row r="3292" spans="1:9" x14ac:dyDescent="0.25">
      <c r="A3292">
        <v>2018</v>
      </c>
      <c r="B3292" t="s">
        <v>64</v>
      </c>
      <c r="C3292" t="s">
        <v>64</v>
      </c>
      <c r="D3292" t="s">
        <v>403</v>
      </c>
      <c r="E3292" s="15">
        <v>412258000</v>
      </c>
      <c r="F3292" s="15">
        <v>145917000</v>
      </c>
      <c r="G3292" s="15">
        <v>9000</v>
      </c>
      <c r="H3292" s="15">
        <v>120764000</v>
      </c>
      <c r="I3292" s="15">
        <v>678948000</v>
      </c>
    </row>
    <row r="3293" spans="1:9" x14ac:dyDescent="0.25">
      <c r="A3293">
        <v>2018</v>
      </c>
      <c r="B3293" t="s">
        <v>64</v>
      </c>
      <c r="C3293" t="s">
        <v>64</v>
      </c>
      <c r="D3293" t="s">
        <v>404</v>
      </c>
      <c r="E3293" s="15">
        <v>35274000</v>
      </c>
      <c r="F3293" s="15">
        <v>5973000</v>
      </c>
      <c r="G3293" s="15">
        <v>0</v>
      </c>
      <c r="H3293" s="15">
        <v>35000000</v>
      </c>
      <c r="I3293" s="15">
        <v>76247000</v>
      </c>
    </row>
    <row r="3294" spans="1:9" x14ac:dyDescent="0.25">
      <c r="A3294">
        <v>2018</v>
      </c>
      <c r="B3294" t="s">
        <v>64</v>
      </c>
      <c r="C3294" t="s">
        <v>64</v>
      </c>
      <c r="D3294" t="s">
        <v>853</v>
      </c>
      <c r="E3294" s="15">
        <v>29290000</v>
      </c>
      <c r="F3294" s="15">
        <v>68857000</v>
      </c>
      <c r="G3294" s="15">
        <v>0</v>
      </c>
      <c r="H3294" s="15">
        <v>0</v>
      </c>
      <c r="I3294" s="15">
        <v>98147000</v>
      </c>
    </row>
    <row r="3295" spans="1:9" x14ac:dyDescent="0.25">
      <c r="A3295">
        <v>2018</v>
      </c>
      <c r="B3295" t="s">
        <v>64</v>
      </c>
      <c r="C3295" t="s">
        <v>64</v>
      </c>
      <c r="D3295" t="s">
        <v>854</v>
      </c>
      <c r="E3295" s="15">
        <v>474495000</v>
      </c>
      <c r="F3295" s="15">
        <v>32591000</v>
      </c>
      <c r="G3295" s="15">
        <v>0</v>
      </c>
      <c r="H3295" s="15">
        <v>0</v>
      </c>
      <c r="I3295" s="15">
        <v>507086000</v>
      </c>
    </row>
    <row r="3296" spans="1:9" x14ac:dyDescent="0.25">
      <c r="A3296">
        <v>2018</v>
      </c>
      <c r="B3296" t="s">
        <v>64</v>
      </c>
      <c r="C3296" t="s">
        <v>64</v>
      </c>
      <c r="D3296" t="s">
        <v>855</v>
      </c>
      <c r="E3296" s="15">
        <v>115964000</v>
      </c>
      <c r="F3296" s="15">
        <v>6902000</v>
      </c>
      <c r="G3296" s="15">
        <v>0</v>
      </c>
      <c r="H3296" s="15">
        <v>0</v>
      </c>
      <c r="I3296" s="15">
        <v>122866000</v>
      </c>
    </row>
    <row r="3297" spans="1:9" x14ac:dyDescent="0.25">
      <c r="A3297">
        <v>2018</v>
      </c>
      <c r="B3297" t="s">
        <v>64</v>
      </c>
      <c r="C3297" t="s">
        <v>305</v>
      </c>
      <c r="D3297" t="s">
        <v>403</v>
      </c>
      <c r="E3297" s="15">
        <v>9025000</v>
      </c>
      <c r="F3297" s="15">
        <v>14184000</v>
      </c>
      <c r="G3297" s="15">
        <v>1000</v>
      </c>
      <c r="H3297" s="15">
        <v>348000</v>
      </c>
      <c r="I3297" s="15">
        <v>23558000</v>
      </c>
    </row>
    <row r="3298" spans="1:9" x14ac:dyDescent="0.25">
      <c r="A3298">
        <v>2018</v>
      </c>
      <c r="B3298" t="s">
        <v>64</v>
      </c>
      <c r="C3298" t="s">
        <v>305</v>
      </c>
      <c r="D3298" t="s">
        <v>404</v>
      </c>
      <c r="E3298" s="15">
        <v>6024000</v>
      </c>
      <c r="F3298" s="15">
        <v>6469000</v>
      </c>
      <c r="G3298" s="15">
        <v>1000</v>
      </c>
      <c r="H3298" s="15">
        <v>700000</v>
      </c>
      <c r="I3298" s="15">
        <v>13194000</v>
      </c>
    </row>
    <row r="3299" spans="1:9" x14ac:dyDescent="0.25">
      <c r="A3299">
        <v>2018</v>
      </c>
      <c r="B3299" t="s">
        <v>64</v>
      </c>
      <c r="C3299" t="s">
        <v>305</v>
      </c>
      <c r="D3299" t="s">
        <v>856</v>
      </c>
      <c r="E3299" s="15">
        <v>11935000</v>
      </c>
      <c r="F3299" s="15">
        <v>29577000</v>
      </c>
      <c r="G3299" s="15">
        <v>2000</v>
      </c>
      <c r="H3299" s="15">
        <v>0</v>
      </c>
      <c r="I3299" s="15">
        <v>41514000</v>
      </c>
    </row>
    <row r="3300" spans="1:9" x14ac:dyDescent="0.25">
      <c r="A3300">
        <v>2022</v>
      </c>
      <c r="B3300" t="s">
        <v>65</v>
      </c>
      <c r="C3300" t="s">
        <v>65</v>
      </c>
      <c r="D3300" t="s">
        <v>403</v>
      </c>
      <c r="E3300" s="15">
        <v>5964329000</v>
      </c>
      <c r="F3300" s="15">
        <v>523828000</v>
      </c>
      <c r="G3300" s="15">
        <v>0</v>
      </c>
      <c r="H3300" s="15">
        <v>793710000</v>
      </c>
      <c r="I3300" s="15">
        <v>7281867000</v>
      </c>
    </row>
    <row r="3301" spans="1:9" x14ac:dyDescent="0.25">
      <c r="A3301">
        <v>2022</v>
      </c>
      <c r="B3301" t="s">
        <v>65</v>
      </c>
      <c r="C3301" t="s">
        <v>65</v>
      </c>
      <c r="D3301" t="s">
        <v>404</v>
      </c>
      <c r="E3301" s="15">
        <v>451938000</v>
      </c>
      <c r="F3301" s="15">
        <v>14094000</v>
      </c>
      <c r="G3301" s="15">
        <v>0</v>
      </c>
      <c r="H3301" s="15">
        <v>0</v>
      </c>
      <c r="I3301" s="15">
        <v>466032000</v>
      </c>
    </row>
    <row r="3302" spans="1:9" x14ac:dyDescent="0.25">
      <c r="A3302">
        <v>2022</v>
      </c>
      <c r="B3302" t="s">
        <v>65</v>
      </c>
      <c r="C3302" t="s">
        <v>65</v>
      </c>
      <c r="D3302" t="s">
        <v>857</v>
      </c>
      <c r="E3302" s="15">
        <v>5992754000</v>
      </c>
      <c r="F3302" s="15">
        <v>78896000</v>
      </c>
      <c r="G3302" s="15">
        <v>0</v>
      </c>
      <c r="H3302" s="15">
        <v>0</v>
      </c>
      <c r="I3302" s="15">
        <v>6071650000</v>
      </c>
    </row>
    <row r="3303" spans="1:9" x14ac:dyDescent="0.25">
      <c r="A3303">
        <v>2022</v>
      </c>
      <c r="B3303" t="s">
        <v>65</v>
      </c>
      <c r="C3303" t="s">
        <v>65</v>
      </c>
      <c r="D3303" t="s">
        <v>858</v>
      </c>
      <c r="E3303" s="15">
        <v>53548000</v>
      </c>
      <c r="F3303" s="15">
        <v>889000</v>
      </c>
      <c r="G3303" s="15">
        <v>0</v>
      </c>
      <c r="H3303" s="15">
        <v>0</v>
      </c>
      <c r="I3303" s="15">
        <v>54437000</v>
      </c>
    </row>
    <row r="3304" spans="1:9" x14ac:dyDescent="0.25">
      <c r="A3304">
        <v>2022</v>
      </c>
      <c r="B3304" t="s">
        <v>65</v>
      </c>
      <c r="C3304" t="s">
        <v>65</v>
      </c>
      <c r="D3304" t="s">
        <v>859</v>
      </c>
      <c r="E3304" s="15">
        <v>115391000</v>
      </c>
      <c r="F3304" s="15">
        <v>2060000</v>
      </c>
      <c r="G3304" s="15">
        <v>0</v>
      </c>
      <c r="H3304" s="15">
        <v>0</v>
      </c>
      <c r="I3304" s="15">
        <v>117451000</v>
      </c>
    </row>
    <row r="3305" spans="1:9" x14ac:dyDescent="0.25">
      <c r="A3305">
        <v>2021</v>
      </c>
      <c r="B3305" t="s">
        <v>65</v>
      </c>
      <c r="C3305" t="s">
        <v>65</v>
      </c>
      <c r="D3305" t="s">
        <v>403</v>
      </c>
      <c r="E3305" s="15">
        <v>5842376000</v>
      </c>
      <c r="F3305" s="15">
        <v>477483000</v>
      </c>
      <c r="G3305" s="15">
        <v>0</v>
      </c>
      <c r="H3305" s="15">
        <v>586916000</v>
      </c>
      <c r="I3305" s="15">
        <v>6906775000</v>
      </c>
    </row>
    <row r="3306" spans="1:9" x14ac:dyDescent="0.25">
      <c r="A3306">
        <v>2021</v>
      </c>
      <c r="B3306" t="s">
        <v>65</v>
      </c>
      <c r="C3306" t="s">
        <v>65</v>
      </c>
      <c r="D3306" t="s">
        <v>404</v>
      </c>
      <c r="E3306" s="15">
        <v>438168000</v>
      </c>
      <c r="F3306" s="15">
        <v>14094000</v>
      </c>
      <c r="G3306" s="15">
        <v>0</v>
      </c>
      <c r="H3306" s="15">
        <v>0</v>
      </c>
      <c r="I3306" s="15">
        <v>452262000</v>
      </c>
    </row>
    <row r="3307" spans="1:9" x14ac:dyDescent="0.25">
      <c r="A3307">
        <v>2021</v>
      </c>
      <c r="B3307" t="s">
        <v>65</v>
      </c>
      <c r="C3307" t="s">
        <v>65</v>
      </c>
      <c r="D3307" t="s">
        <v>857</v>
      </c>
      <c r="E3307" s="15">
        <v>5808914000</v>
      </c>
      <c r="F3307" s="15">
        <v>78896000</v>
      </c>
      <c r="G3307" s="15">
        <v>0</v>
      </c>
      <c r="H3307" s="15">
        <v>0</v>
      </c>
      <c r="I3307" s="15">
        <v>5887810000</v>
      </c>
    </row>
    <row r="3308" spans="1:9" x14ac:dyDescent="0.25">
      <c r="A3308">
        <v>2021</v>
      </c>
      <c r="B3308" t="s">
        <v>65</v>
      </c>
      <c r="C3308" t="s">
        <v>65</v>
      </c>
      <c r="D3308" t="s">
        <v>858</v>
      </c>
      <c r="E3308" s="15">
        <v>51938000</v>
      </c>
      <c r="F3308" s="15">
        <v>889000</v>
      </c>
      <c r="G3308" s="15">
        <v>0</v>
      </c>
      <c r="H3308" s="15">
        <v>0</v>
      </c>
      <c r="I3308" s="15">
        <v>52827000</v>
      </c>
    </row>
    <row r="3309" spans="1:9" x14ac:dyDescent="0.25">
      <c r="A3309">
        <v>2021</v>
      </c>
      <c r="B3309" t="s">
        <v>65</v>
      </c>
      <c r="C3309" t="s">
        <v>65</v>
      </c>
      <c r="D3309" t="s">
        <v>859</v>
      </c>
      <c r="E3309" s="15">
        <v>113422000</v>
      </c>
      <c r="F3309" s="15">
        <v>2060000</v>
      </c>
      <c r="G3309" s="15">
        <v>0</v>
      </c>
      <c r="H3309" s="15">
        <v>0</v>
      </c>
      <c r="I3309" s="15">
        <v>115482000</v>
      </c>
    </row>
    <row r="3310" spans="1:9" x14ac:dyDescent="0.25">
      <c r="A3310">
        <v>2020</v>
      </c>
      <c r="B3310" t="s">
        <v>65</v>
      </c>
      <c r="C3310" t="s">
        <v>65</v>
      </c>
      <c r="D3310" t="s">
        <v>403</v>
      </c>
      <c r="E3310" s="15">
        <v>5496625000</v>
      </c>
      <c r="F3310" s="15">
        <v>502977000</v>
      </c>
      <c r="G3310" s="15">
        <v>0</v>
      </c>
      <c r="H3310" s="15">
        <v>215295000</v>
      </c>
      <c r="I3310" s="15">
        <v>6214897000</v>
      </c>
    </row>
    <row r="3311" spans="1:9" x14ac:dyDescent="0.25">
      <c r="A3311">
        <v>2020</v>
      </c>
      <c r="B3311" t="s">
        <v>65</v>
      </c>
      <c r="C3311" t="s">
        <v>65</v>
      </c>
      <c r="D3311" t="s">
        <v>404</v>
      </c>
      <c r="E3311" s="15">
        <v>418052000</v>
      </c>
      <c r="F3311" s="15">
        <v>13057000</v>
      </c>
      <c r="G3311" s="15">
        <v>0</v>
      </c>
      <c r="H3311" s="15">
        <v>0</v>
      </c>
      <c r="I3311" s="15">
        <v>431109000</v>
      </c>
    </row>
    <row r="3312" spans="1:9" x14ac:dyDescent="0.25">
      <c r="A3312">
        <v>2020</v>
      </c>
      <c r="B3312" t="s">
        <v>65</v>
      </c>
      <c r="C3312" t="s">
        <v>65</v>
      </c>
      <c r="D3312" t="s">
        <v>857</v>
      </c>
      <c r="E3312" s="15">
        <v>5584400000</v>
      </c>
      <c r="F3312" s="15">
        <v>75711000</v>
      </c>
      <c r="G3312" s="15">
        <v>0</v>
      </c>
      <c r="H3312" s="15">
        <v>0</v>
      </c>
      <c r="I3312" s="15">
        <v>5660111000</v>
      </c>
    </row>
    <row r="3313" spans="1:9" x14ac:dyDescent="0.25">
      <c r="A3313">
        <v>2020</v>
      </c>
      <c r="B3313" t="s">
        <v>65</v>
      </c>
      <c r="C3313" t="s">
        <v>65</v>
      </c>
      <c r="D3313" t="s">
        <v>858</v>
      </c>
      <c r="E3313" s="15">
        <v>52311000</v>
      </c>
      <c r="F3313" s="15">
        <v>868000</v>
      </c>
      <c r="G3313" s="15">
        <v>0</v>
      </c>
      <c r="H3313" s="15">
        <v>0</v>
      </c>
      <c r="I3313" s="15">
        <v>53179000</v>
      </c>
    </row>
    <row r="3314" spans="1:9" x14ac:dyDescent="0.25">
      <c r="A3314">
        <v>2020</v>
      </c>
      <c r="B3314" t="s">
        <v>65</v>
      </c>
      <c r="C3314" t="s">
        <v>65</v>
      </c>
      <c r="D3314" t="s">
        <v>859</v>
      </c>
      <c r="E3314" s="15">
        <v>102262000</v>
      </c>
      <c r="F3314" s="15">
        <v>1981000</v>
      </c>
      <c r="G3314" s="15">
        <v>0</v>
      </c>
      <c r="H3314" s="15">
        <v>0</v>
      </c>
      <c r="I3314" s="15">
        <v>104243000</v>
      </c>
    </row>
    <row r="3315" spans="1:9" x14ac:dyDescent="0.25">
      <c r="A3315">
        <v>2019</v>
      </c>
      <c r="B3315" t="s">
        <v>65</v>
      </c>
      <c r="C3315" t="s">
        <v>65</v>
      </c>
      <c r="D3315" t="s">
        <v>403</v>
      </c>
      <c r="E3315" s="15">
        <v>4607932000</v>
      </c>
      <c r="F3315" s="15">
        <v>486769000</v>
      </c>
      <c r="G3315" s="15">
        <v>0</v>
      </c>
      <c r="H3315" s="15">
        <v>450332000</v>
      </c>
      <c r="I3315" s="15">
        <v>5545033000</v>
      </c>
    </row>
    <row r="3316" spans="1:9" x14ac:dyDescent="0.25">
      <c r="A3316">
        <v>2019</v>
      </c>
      <c r="B3316" t="s">
        <v>65</v>
      </c>
      <c r="C3316" t="s">
        <v>65</v>
      </c>
      <c r="D3316" t="s">
        <v>404</v>
      </c>
      <c r="E3316" s="15">
        <v>378122000</v>
      </c>
      <c r="F3316" s="15">
        <v>39057000</v>
      </c>
      <c r="G3316" s="15">
        <v>0</v>
      </c>
      <c r="H3316" s="15">
        <v>0</v>
      </c>
      <c r="I3316" s="15">
        <v>417179000</v>
      </c>
    </row>
    <row r="3317" spans="1:9" x14ac:dyDescent="0.25">
      <c r="A3317">
        <v>2019</v>
      </c>
      <c r="B3317" t="s">
        <v>65</v>
      </c>
      <c r="C3317" t="s">
        <v>65</v>
      </c>
      <c r="D3317" t="s">
        <v>857</v>
      </c>
      <c r="E3317" s="15">
        <v>5693217000</v>
      </c>
      <c r="F3317" s="15">
        <v>74107000</v>
      </c>
      <c r="G3317" s="15">
        <v>0</v>
      </c>
      <c r="H3317" s="15">
        <v>0</v>
      </c>
      <c r="I3317" s="15">
        <v>5767324000</v>
      </c>
    </row>
    <row r="3318" spans="1:9" x14ac:dyDescent="0.25">
      <c r="A3318">
        <v>2019</v>
      </c>
      <c r="B3318" t="s">
        <v>65</v>
      </c>
      <c r="C3318" t="s">
        <v>65</v>
      </c>
      <c r="D3318" t="s">
        <v>858</v>
      </c>
      <c r="E3318" s="15">
        <v>73675000</v>
      </c>
      <c r="F3318" s="15">
        <v>864000</v>
      </c>
      <c r="G3318" s="15">
        <v>0</v>
      </c>
      <c r="H3318" s="15">
        <v>0</v>
      </c>
      <c r="I3318" s="15">
        <v>74539000</v>
      </c>
    </row>
    <row r="3319" spans="1:9" x14ac:dyDescent="0.25">
      <c r="A3319">
        <v>2019</v>
      </c>
      <c r="B3319" t="s">
        <v>65</v>
      </c>
      <c r="C3319" t="s">
        <v>65</v>
      </c>
      <c r="D3319" t="s">
        <v>859</v>
      </c>
      <c r="E3319" s="15">
        <v>119969000</v>
      </c>
      <c r="F3319" s="15">
        <v>1944000</v>
      </c>
      <c r="G3319" s="15">
        <v>0</v>
      </c>
      <c r="H3319" s="15">
        <v>0</v>
      </c>
      <c r="I3319" s="15">
        <v>121913000</v>
      </c>
    </row>
    <row r="3320" spans="1:9" x14ac:dyDescent="0.25">
      <c r="A3320">
        <v>2018</v>
      </c>
      <c r="B3320" t="s">
        <v>65</v>
      </c>
      <c r="C3320" t="s">
        <v>65</v>
      </c>
      <c r="D3320" t="s">
        <v>403</v>
      </c>
      <c r="E3320" s="15">
        <v>4782331000</v>
      </c>
      <c r="F3320" s="15">
        <v>392457000</v>
      </c>
      <c r="G3320" s="15">
        <v>0</v>
      </c>
      <c r="H3320" s="15">
        <v>167810000</v>
      </c>
      <c r="I3320" s="15">
        <v>5342598000</v>
      </c>
    </row>
    <row r="3321" spans="1:9" x14ac:dyDescent="0.25">
      <c r="A3321">
        <v>2018</v>
      </c>
      <c r="B3321" t="s">
        <v>65</v>
      </c>
      <c r="C3321" t="s">
        <v>65</v>
      </c>
      <c r="D3321" t="s">
        <v>404</v>
      </c>
      <c r="E3321" s="15">
        <v>311352000</v>
      </c>
      <c r="F3321" s="15">
        <v>12975000</v>
      </c>
      <c r="G3321" s="15">
        <v>0</v>
      </c>
      <c r="H3321" s="15">
        <v>143731000</v>
      </c>
      <c r="I3321" s="15">
        <v>468058000</v>
      </c>
    </row>
    <row r="3322" spans="1:9" x14ac:dyDescent="0.25">
      <c r="A3322">
        <v>2018</v>
      </c>
      <c r="B3322" t="s">
        <v>65</v>
      </c>
      <c r="C3322" t="s">
        <v>65</v>
      </c>
      <c r="D3322" t="s">
        <v>857</v>
      </c>
      <c r="E3322" s="15">
        <v>5184998000</v>
      </c>
      <c r="F3322" s="15">
        <v>72669000</v>
      </c>
      <c r="G3322" s="15">
        <v>0</v>
      </c>
      <c r="H3322" s="15">
        <v>0</v>
      </c>
      <c r="I3322" s="15">
        <v>5257667000</v>
      </c>
    </row>
    <row r="3323" spans="1:9" x14ac:dyDescent="0.25">
      <c r="A3323">
        <v>2018</v>
      </c>
      <c r="B3323" t="s">
        <v>65</v>
      </c>
      <c r="C3323" t="s">
        <v>65</v>
      </c>
      <c r="D3323" t="s">
        <v>858</v>
      </c>
      <c r="E3323" s="15">
        <v>68163000</v>
      </c>
      <c r="F3323" s="15">
        <v>855000</v>
      </c>
      <c r="G3323" s="15">
        <v>0</v>
      </c>
      <c r="H3323" s="15">
        <v>0</v>
      </c>
      <c r="I3323" s="15">
        <v>69018000</v>
      </c>
    </row>
    <row r="3324" spans="1:9" x14ac:dyDescent="0.25">
      <c r="A3324">
        <v>2018</v>
      </c>
      <c r="B3324" t="s">
        <v>65</v>
      </c>
      <c r="C3324" t="s">
        <v>65</v>
      </c>
      <c r="D3324" t="s">
        <v>859</v>
      </c>
      <c r="E3324" s="15">
        <v>89089000</v>
      </c>
      <c r="F3324" s="15">
        <v>1922000</v>
      </c>
      <c r="G3324" s="15">
        <v>0</v>
      </c>
      <c r="H3324" s="15">
        <v>0</v>
      </c>
      <c r="I3324" s="15">
        <v>91011000</v>
      </c>
    </row>
    <row r="3325" spans="1:9" x14ac:dyDescent="0.25">
      <c r="A3325">
        <v>2022</v>
      </c>
      <c r="B3325" t="s">
        <v>66</v>
      </c>
      <c r="C3325" t="s">
        <v>66</v>
      </c>
      <c r="D3325" t="s">
        <v>403</v>
      </c>
      <c r="E3325" s="15">
        <v>1133053000</v>
      </c>
      <c r="F3325" s="15">
        <v>409866000</v>
      </c>
      <c r="G3325" s="15">
        <v>0</v>
      </c>
      <c r="H3325" s="15">
        <v>0</v>
      </c>
      <c r="I3325" s="15">
        <v>1542919000</v>
      </c>
    </row>
    <row r="3326" spans="1:9" x14ac:dyDescent="0.25">
      <c r="A3326">
        <v>2022</v>
      </c>
      <c r="B3326" t="s">
        <v>66</v>
      </c>
      <c r="C3326" t="s">
        <v>66</v>
      </c>
      <c r="D3326" t="s">
        <v>860</v>
      </c>
      <c r="E3326" s="15">
        <v>4366490000</v>
      </c>
      <c r="F3326" s="15">
        <v>20630188000</v>
      </c>
      <c r="G3326" s="15">
        <v>0</v>
      </c>
      <c r="H3326" s="15">
        <v>101056000</v>
      </c>
      <c r="I3326" s="15">
        <v>25097734000</v>
      </c>
    </row>
    <row r="3327" spans="1:9" x14ac:dyDescent="0.25">
      <c r="A3327">
        <v>2022</v>
      </c>
      <c r="B3327" t="s">
        <v>66</v>
      </c>
      <c r="C3327" t="s">
        <v>66</v>
      </c>
      <c r="D3327" t="s">
        <v>861</v>
      </c>
      <c r="E3327" s="15">
        <v>55509000</v>
      </c>
      <c r="F3327" s="15">
        <v>1527000</v>
      </c>
      <c r="G3327" s="15">
        <v>0</v>
      </c>
      <c r="H3327" s="15">
        <v>0</v>
      </c>
      <c r="I3327" s="15">
        <v>57036000</v>
      </c>
    </row>
    <row r="3328" spans="1:9" x14ac:dyDescent="0.25">
      <c r="A3328">
        <v>2021</v>
      </c>
      <c r="B3328" t="s">
        <v>66</v>
      </c>
      <c r="C3328" t="s">
        <v>66</v>
      </c>
      <c r="D3328" t="s">
        <v>403</v>
      </c>
      <c r="E3328" s="15">
        <v>1100746000</v>
      </c>
      <c r="F3328" s="15">
        <v>419805000</v>
      </c>
      <c r="G3328" s="15">
        <v>0</v>
      </c>
      <c r="H3328" s="15">
        <v>0</v>
      </c>
      <c r="I3328" s="15">
        <v>1520551000</v>
      </c>
    </row>
    <row r="3329" spans="1:9" x14ac:dyDescent="0.25">
      <c r="A3329">
        <v>2021</v>
      </c>
      <c r="B3329" t="s">
        <v>66</v>
      </c>
      <c r="C3329" t="s">
        <v>66</v>
      </c>
      <c r="D3329" t="s">
        <v>860</v>
      </c>
      <c r="E3329" s="15">
        <v>2716728000</v>
      </c>
      <c r="F3329" s="15">
        <v>10120954000</v>
      </c>
      <c r="G3329" s="15">
        <v>0</v>
      </c>
      <c r="H3329" s="15">
        <v>175762000</v>
      </c>
      <c r="I3329" s="15">
        <v>13013444000</v>
      </c>
    </row>
    <row r="3330" spans="1:9" x14ac:dyDescent="0.25">
      <c r="A3330">
        <v>2021</v>
      </c>
      <c r="B3330" t="s">
        <v>66</v>
      </c>
      <c r="C3330" t="s">
        <v>66</v>
      </c>
      <c r="D3330" t="s">
        <v>861</v>
      </c>
      <c r="E3330" s="15">
        <v>59365000</v>
      </c>
      <c r="F3330" s="15">
        <v>1537000</v>
      </c>
      <c r="G3330" s="15">
        <v>0</v>
      </c>
      <c r="H3330" s="15">
        <v>0</v>
      </c>
      <c r="I3330" s="15">
        <v>60902000</v>
      </c>
    </row>
    <row r="3331" spans="1:9" x14ac:dyDescent="0.25">
      <c r="A3331">
        <v>2020</v>
      </c>
      <c r="B3331" t="s">
        <v>66</v>
      </c>
      <c r="C3331" t="s">
        <v>66</v>
      </c>
      <c r="D3331" t="s">
        <v>403</v>
      </c>
      <c r="E3331" s="15">
        <v>974618000</v>
      </c>
      <c r="F3331" s="15">
        <v>410781000</v>
      </c>
      <c r="G3331" s="15">
        <v>0</v>
      </c>
      <c r="H3331" s="15">
        <v>0</v>
      </c>
      <c r="I3331" s="15">
        <v>1385399000</v>
      </c>
    </row>
    <row r="3332" spans="1:9" x14ac:dyDescent="0.25">
      <c r="A3332">
        <v>2020</v>
      </c>
      <c r="B3332" t="s">
        <v>66</v>
      </c>
      <c r="C3332" t="s">
        <v>66</v>
      </c>
      <c r="D3332" t="s">
        <v>860</v>
      </c>
      <c r="E3332" s="15">
        <v>1961171000</v>
      </c>
      <c r="F3332" s="15">
        <v>299996000</v>
      </c>
      <c r="G3332" s="15">
        <v>0</v>
      </c>
      <c r="H3332" s="15">
        <v>133240000</v>
      </c>
      <c r="I3332" s="15">
        <v>2394407000</v>
      </c>
    </row>
    <row r="3333" spans="1:9" x14ac:dyDescent="0.25">
      <c r="A3333">
        <v>2020</v>
      </c>
      <c r="B3333" t="s">
        <v>66</v>
      </c>
      <c r="C3333" t="s">
        <v>66</v>
      </c>
      <c r="D3333" t="s">
        <v>861</v>
      </c>
      <c r="E3333" s="15">
        <v>56885000</v>
      </c>
      <c r="F3333" s="15">
        <v>1515000</v>
      </c>
      <c r="G3333" s="15">
        <v>0</v>
      </c>
      <c r="H3333" s="15">
        <v>0</v>
      </c>
      <c r="I3333" s="15">
        <v>58400000</v>
      </c>
    </row>
    <row r="3334" spans="1:9" x14ac:dyDescent="0.25">
      <c r="A3334">
        <v>2019</v>
      </c>
      <c r="B3334" t="s">
        <v>66</v>
      </c>
      <c r="C3334" t="s">
        <v>66</v>
      </c>
      <c r="D3334" t="s">
        <v>403</v>
      </c>
      <c r="E3334" s="15">
        <v>872396000</v>
      </c>
      <c r="F3334" s="15">
        <v>448735000</v>
      </c>
      <c r="G3334" s="15">
        <v>0</v>
      </c>
      <c r="H3334" s="15">
        <v>1500000</v>
      </c>
      <c r="I3334" s="15">
        <v>1322631000</v>
      </c>
    </row>
    <row r="3335" spans="1:9" x14ac:dyDescent="0.25">
      <c r="A3335">
        <v>2019</v>
      </c>
      <c r="B3335" t="s">
        <v>66</v>
      </c>
      <c r="C3335" t="s">
        <v>66</v>
      </c>
      <c r="D3335" t="s">
        <v>860</v>
      </c>
      <c r="E3335" s="15">
        <v>2497065000</v>
      </c>
      <c r="F3335" s="15">
        <v>6032301000</v>
      </c>
      <c r="G3335" s="15">
        <v>0</v>
      </c>
      <c r="H3335" s="15">
        <v>269394000</v>
      </c>
      <c r="I3335" s="15">
        <v>8798760000</v>
      </c>
    </row>
    <row r="3336" spans="1:9" x14ac:dyDescent="0.25">
      <c r="A3336">
        <v>2019</v>
      </c>
      <c r="B3336" t="s">
        <v>66</v>
      </c>
      <c r="C3336" t="s">
        <v>66</v>
      </c>
      <c r="D3336" t="s">
        <v>861</v>
      </c>
      <c r="E3336" s="15">
        <v>55732000</v>
      </c>
      <c r="F3336" s="15">
        <v>1606000</v>
      </c>
      <c r="G3336" s="15">
        <v>0</v>
      </c>
      <c r="H3336" s="15">
        <v>0</v>
      </c>
      <c r="I3336" s="15">
        <v>57338000</v>
      </c>
    </row>
    <row r="3337" spans="1:9" x14ac:dyDescent="0.25">
      <c r="A3337">
        <v>2018</v>
      </c>
      <c r="B3337" t="s">
        <v>66</v>
      </c>
      <c r="C3337" t="s">
        <v>66</v>
      </c>
      <c r="D3337" t="s">
        <v>403</v>
      </c>
      <c r="E3337" s="15">
        <v>880910000</v>
      </c>
      <c r="F3337" s="15">
        <v>518910000</v>
      </c>
      <c r="G3337" s="15">
        <v>0</v>
      </c>
      <c r="H3337" s="15">
        <v>79832000</v>
      </c>
      <c r="I3337" s="15">
        <v>1479652000</v>
      </c>
    </row>
    <row r="3338" spans="1:9" x14ac:dyDescent="0.25">
      <c r="A3338">
        <v>2018</v>
      </c>
      <c r="B3338" t="s">
        <v>66</v>
      </c>
      <c r="C3338" t="s">
        <v>66</v>
      </c>
      <c r="D3338" t="s">
        <v>860</v>
      </c>
      <c r="E3338" s="15">
        <v>2387422000</v>
      </c>
      <c r="F3338" s="15">
        <v>11937094000</v>
      </c>
      <c r="G3338" s="15">
        <v>0</v>
      </c>
      <c r="H3338" s="15">
        <v>76147000</v>
      </c>
      <c r="I3338" s="15">
        <v>14400663000</v>
      </c>
    </row>
    <row r="3339" spans="1:9" x14ac:dyDescent="0.25">
      <c r="A3339">
        <v>2018</v>
      </c>
      <c r="B3339" t="s">
        <v>66</v>
      </c>
      <c r="C3339" t="s">
        <v>66</v>
      </c>
      <c r="D3339" t="s">
        <v>861</v>
      </c>
      <c r="E3339" s="15">
        <v>50458000</v>
      </c>
      <c r="F3339" s="15">
        <v>1774000</v>
      </c>
      <c r="G3339" s="15">
        <v>0</v>
      </c>
      <c r="H3339" s="15">
        <v>0</v>
      </c>
      <c r="I3339" s="15">
        <v>52232000</v>
      </c>
    </row>
    <row r="3340" spans="1:9" x14ac:dyDescent="0.25">
      <c r="A3340">
        <v>2022</v>
      </c>
      <c r="B3340" t="s">
        <v>67</v>
      </c>
      <c r="C3340" t="s">
        <v>67</v>
      </c>
      <c r="D3340" t="s">
        <v>403</v>
      </c>
      <c r="E3340" s="15">
        <v>2486011000</v>
      </c>
      <c r="F3340" s="15">
        <v>781941000</v>
      </c>
      <c r="G3340" s="15">
        <v>0</v>
      </c>
      <c r="H3340" s="15">
        <v>0</v>
      </c>
      <c r="I3340" s="15">
        <v>3267952000</v>
      </c>
    </row>
    <row r="3341" spans="1:9" x14ac:dyDescent="0.25">
      <c r="A3341">
        <v>2022</v>
      </c>
      <c r="B3341" t="s">
        <v>67</v>
      </c>
      <c r="C3341" t="s">
        <v>67</v>
      </c>
      <c r="D3341" t="s">
        <v>404</v>
      </c>
      <c r="E3341" s="15">
        <v>14664000</v>
      </c>
      <c r="F3341" s="15">
        <v>22603000</v>
      </c>
      <c r="G3341" s="15">
        <v>0</v>
      </c>
      <c r="H3341" s="15">
        <v>0</v>
      </c>
      <c r="I3341" s="15">
        <v>37267000</v>
      </c>
    </row>
    <row r="3342" spans="1:9" x14ac:dyDescent="0.25">
      <c r="A3342">
        <v>2022</v>
      </c>
      <c r="B3342" t="s">
        <v>67</v>
      </c>
      <c r="C3342" t="s">
        <v>67</v>
      </c>
      <c r="D3342" t="s">
        <v>862</v>
      </c>
      <c r="E3342" s="15">
        <v>514660000</v>
      </c>
      <c r="F3342" s="15">
        <v>182669000</v>
      </c>
      <c r="G3342" s="15">
        <v>0</v>
      </c>
      <c r="H3342" s="15">
        <v>0</v>
      </c>
      <c r="I3342" s="15">
        <v>697329000</v>
      </c>
    </row>
    <row r="3343" spans="1:9" x14ac:dyDescent="0.25">
      <c r="A3343">
        <v>2022</v>
      </c>
      <c r="B3343" t="s">
        <v>67</v>
      </c>
      <c r="C3343" t="s">
        <v>67</v>
      </c>
      <c r="D3343" t="s">
        <v>863</v>
      </c>
      <c r="E3343" s="15">
        <v>371975000</v>
      </c>
      <c r="F3343" s="15">
        <v>165845000</v>
      </c>
      <c r="G3343" s="15">
        <v>0</v>
      </c>
      <c r="H3343" s="15">
        <v>0</v>
      </c>
      <c r="I3343" s="15">
        <v>537820000</v>
      </c>
    </row>
    <row r="3344" spans="1:9" x14ac:dyDescent="0.25">
      <c r="A3344">
        <v>2022</v>
      </c>
      <c r="B3344" t="s">
        <v>67</v>
      </c>
      <c r="C3344" t="s">
        <v>67</v>
      </c>
      <c r="D3344" t="s">
        <v>864</v>
      </c>
      <c r="E3344" s="15">
        <v>37610000</v>
      </c>
      <c r="F3344" s="15">
        <v>34018000</v>
      </c>
      <c r="G3344" s="15">
        <v>0</v>
      </c>
      <c r="H3344" s="15">
        <v>0</v>
      </c>
      <c r="I3344" s="15">
        <v>71628000</v>
      </c>
    </row>
    <row r="3345" spans="1:9" x14ac:dyDescent="0.25">
      <c r="A3345">
        <v>2022</v>
      </c>
      <c r="B3345" t="s">
        <v>67</v>
      </c>
      <c r="C3345" t="s">
        <v>67</v>
      </c>
      <c r="D3345" t="s">
        <v>865</v>
      </c>
      <c r="E3345" s="15">
        <v>47675000</v>
      </c>
      <c r="F3345" s="15">
        <v>54542000</v>
      </c>
      <c r="G3345" s="15">
        <v>0</v>
      </c>
      <c r="H3345" s="15">
        <v>0</v>
      </c>
      <c r="I3345" s="15">
        <v>102217000</v>
      </c>
    </row>
    <row r="3346" spans="1:9" x14ac:dyDescent="0.25">
      <c r="A3346">
        <v>2021</v>
      </c>
      <c r="B3346" t="s">
        <v>67</v>
      </c>
      <c r="C3346" t="s">
        <v>67</v>
      </c>
      <c r="D3346" t="s">
        <v>403</v>
      </c>
      <c r="E3346" s="15">
        <v>1644935000</v>
      </c>
      <c r="F3346" s="15">
        <v>525184000</v>
      </c>
      <c r="G3346" s="15">
        <v>0</v>
      </c>
      <c r="H3346" s="15">
        <v>210000000</v>
      </c>
      <c r="I3346" s="15">
        <v>2380119000</v>
      </c>
    </row>
    <row r="3347" spans="1:9" x14ac:dyDescent="0.25">
      <c r="A3347">
        <v>2021</v>
      </c>
      <c r="B3347" t="s">
        <v>67</v>
      </c>
      <c r="C3347" t="s">
        <v>67</v>
      </c>
      <c r="D3347" t="s">
        <v>404</v>
      </c>
      <c r="E3347" s="15">
        <v>26435000</v>
      </c>
      <c r="F3347" s="15">
        <v>22603000</v>
      </c>
      <c r="G3347" s="15">
        <v>0</v>
      </c>
      <c r="H3347" s="15">
        <v>0</v>
      </c>
      <c r="I3347" s="15">
        <v>49038000</v>
      </c>
    </row>
    <row r="3348" spans="1:9" x14ac:dyDescent="0.25">
      <c r="A3348">
        <v>2021</v>
      </c>
      <c r="B3348" t="s">
        <v>67</v>
      </c>
      <c r="C3348" t="s">
        <v>67</v>
      </c>
      <c r="D3348" t="s">
        <v>862</v>
      </c>
      <c r="E3348" s="15">
        <v>801006000</v>
      </c>
      <c r="F3348" s="15">
        <v>138692000</v>
      </c>
      <c r="G3348" s="15">
        <v>0</v>
      </c>
      <c r="H3348" s="15">
        <v>0</v>
      </c>
      <c r="I3348" s="15">
        <v>939698000</v>
      </c>
    </row>
    <row r="3349" spans="1:9" x14ac:dyDescent="0.25">
      <c r="A3349">
        <v>2021</v>
      </c>
      <c r="B3349" t="s">
        <v>67</v>
      </c>
      <c r="C3349" t="s">
        <v>67</v>
      </c>
      <c r="D3349" t="s">
        <v>863</v>
      </c>
      <c r="E3349" s="15">
        <v>717557000</v>
      </c>
      <c r="F3349" s="15">
        <v>103849000</v>
      </c>
      <c r="G3349" s="15">
        <v>0</v>
      </c>
      <c r="H3349" s="15">
        <v>0</v>
      </c>
      <c r="I3349" s="15">
        <v>821406000</v>
      </c>
    </row>
    <row r="3350" spans="1:9" x14ac:dyDescent="0.25">
      <c r="A3350">
        <v>2021</v>
      </c>
      <c r="B3350" t="s">
        <v>67</v>
      </c>
      <c r="C3350" t="s">
        <v>67</v>
      </c>
      <c r="D3350" t="s">
        <v>864</v>
      </c>
      <c r="E3350" s="15">
        <v>141671000</v>
      </c>
      <c r="F3350" s="15">
        <v>21859000</v>
      </c>
      <c r="G3350" s="15">
        <v>0</v>
      </c>
      <c r="H3350" s="15">
        <v>0</v>
      </c>
      <c r="I3350" s="15">
        <v>163530000</v>
      </c>
    </row>
    <row r="3351" spans="1:9" x14ac:dyDescent="0.25">
      <c r="A3351">
        <v>2021</v>
      </c>
      <c r="B3351" t="s">
        <v>67</v>
      </c>
      <c r="C3351" t="s">
        <v>67</v>
      </c>
      <c r="D3351" t="s">
        <v>865</v>
      </c>
      <c r="E3351" s="15">
        <v>159809000</v>
      </c>
      <c r="F3351" s="15">
        <v>42558000</v>
      </c>
      <c r="G3351" s="15">
        <v>0</v>
      </c>
      <c r="H3351" s="15">
        <v>0</v>
      </c>
      <c r="I3351" s="15">
        <v>202367000</v>
      </c>
    </row>
    <row r="3352" spans="1:9" x14ac:dyDescent="0.25">
      <c r="A3352">
        <v>2020</v>
      </c>
      <c r="B3352" t="s">
        <v>67</v>
      </c>
      <c r="C3352" t="s">
        <v>67</v>
      </c>
      <c r="D3352" t="s">
        <v>403</v>
      </c>
      <c r="E3352" s="15">
        <v>1876975000</v>
      </c>
      <c r="F3352" s="15">
        <v>498679000</v>
      </c>
      <c r="G3352" s="15">
        <v>0</v>
      </c>
      <c r="H3352" s="15">
        <v>353395000</v>
      </c>
      <c r="I3352" s="15">
        <v>2729049000</v>
      </c>
    </row>
    <row r="3353" spans="1:9" x14ac:dyDescent="0.25">
      <c r="A3353">
        <v>2020</v>
      </c>
      <c r="B3353" t="s">
        <v>67</v>
      </c>
      <c r="C3353" t="s">
        <v>67</v>
      </c>
      <c r="D3353" t="s">
        <v>404</v>
      </c>
      <c r="E3353" s="15">
        <v>13335000</v>
      </c>
      <c r="F3353" s="15">
        <v>22603000</v>
      </c>
      <c r="G3353" s="15">
        <v>0</v>
      </c>
      <c r="H3353" s="15">
        <v>0</v>
      </c>
      <c r="I3353" s="15">
        <v>35938000</v>
      </c>
    </row>
    <row r="3354" spans="1:9" x14ac:dyDescent="0.25">
      <c r="A3354">
        <v>2020</v>
      </c>
      <c r="B3354" t="s">
        <v>67</v>
      </c>
      <c r="C3354" t="s">
        <v>67</v>
      </c>
      <c r="D3354" t="s">
        <v>862</v>
      </c>
      <c r="E3354" s="15">
        <v>488323000</v>
      </c>
      <c r="F3354" s="15">
        <v>132379000</v>
      </c>
      <c r="G3354" s="15">
        <v>0</v>
      </c>
      <c r="H3354" s="15">
        <v>0</v>
      </c>
      <c r="I3354" s="15">
        <v>620702000</v>
      </c>
    </row>
    <row r="3355" spans="1:9" x14ac:dyDescent="0.25">
      <c r="A3355">
        <v>2020</v>
      </c>
      <c r="B3355" t="s">
        <v>67</v>
      </c>
      <c r="C3355" t="s">
        <v>67</v>
      </c>
      <c r="D3355" t="s">
        <v>863</v>
      </c>
      <c r="E3355" s="15">
        <v>376083000</v>
      </c>
      <c r="F3355" s="15">
        <v>103849000</v>
      </c>
      <c r="G3355" s="15">
        <v>0</v>
      </c>
      <c r="H3355" s="15">
        <v>0</v>
      </c>
      <c r="I3355" s="15">
        <v>479932000</v>
      </c>
    </row>
    <row r="3356" spans="1:9" x14ac:dyDescent="0.25">
      <c r="A3356">
        <v>2020</v>
      </c>
      <c r="B3356" t="s">
        <v>67</v>
      </c>
      <c r="C3356" t="s">
        <v>67</v>
      </c>
      <c r="D3356" t="s">
        <v>864</v>
      </c>
      <c r="E3356" s="15">
        <v>36253000</v>
      </c>
      <c r="F3356" s="15">
        <v>21859000</v>
      </c>
      <c r="G3356" s="15">
        <v>0</v>
      </c>
      <c r="H3356" s="15">
        <v>0</v>
      </c>
      <c r="I3356" s="15">
        <v>58112000</v>
      </c>
    </row>
    <row r="3357" spans="1:9" x14ac:dyDescent="0.25">
      <c r="A3357">
        <v>2020</v>
      </c>
      <c r="B3357" t="s">
        <v>67</v>
      </c>
      <c r="C3357" t="s">
        <v>67</v>
      </c>
      <c r="D3357" t="s">
        <v>865</v>
      </c>
      <c r="E3357" s="15">
        <v>47617000</v>
      </c>
      <c r="F3357" s="15">
        <v>75376000</v>
      </c>
      <c r="G3357" s="15">
        <v>0</v>
      </c>
      <c r="H3357" s="15">
        <v>0</v>
      </c>
      <c r="I3357" s="15">
        <v>122993000</v>
      </c>
    </row>
    <row r="3358" spans="1:9" x14ac:dyDescent="0.25">
      <c r="A3358">
        <v>2019</v>
      </c>
      <c r="B3358" t="s">
        <v>67</v>
      </c>
      <c r="C3358" t="s">
        <v>67</v>
      </c>
      <c r="D3358" t="s">
        <v>403</v>
      </c>
      <c r="E3358" s="15">
        <v>1673372000</v>
      </c>
      <c r="F3358" s="15">
        <v>369034000</v>
      </c>
      <c r="G3358" s="15">
        <v>0</v>
      </c>
      <c r="H3358" s="15">
        <v>568436000</v>
      </c>
      <c r="I3358" s="15">
        <v>2610842000</v>
      </c>
    </row>
    <row r="3359" spans="1:9" x14ac:dyDescent="0.25">
      <c r="A3359">
        <v>2019</v>
      </c>
      <c r="B3359" t="s">
        <v>67</v>
      </c>
      <c r="C3359" t="s">
        <v>67</v>
      </c>
      <c r="D3359" t="s">
        <v>404</v>
      </c>
      <c r="E3359" s="15">
        <v>24602000</v>
      </c>
      <c r="F3359" s="15">
        <v>22603000</v>
      </c>
      <c r="G3359" s="15">
        <v>0</v>
      </c>
      <c r="H3359" s="15">
        <v>0</v>
      </c>
      <c r="I3359" s="15">
        <v>47205000</v>
      </c>
    </row>
    <row r="3360" spans="1:9" x14ac:dyDescent="0.25">
      <c r="A3360">
        <v>2019</v>
      </c>
      <c r="B3360" t="s">
        <v>67</v>
      </c>
      <c r="C3360" t="s">
        <v>67</v>
      </c>
      <c r="D3360" t="s">
        <v>862</v>
      </c>
      <c r="E3360" s="15">
        <v>507269000</v>
      </c>
      <c r="F3360" s="15">
        <v>132379000</v>
      </c>
      <c r="G3360" s="15">
        <v>0</v>
      </c>
      <c r="H3360" s="15">
        <v>0</v>
      </c>
      <c r="I3360" s="15">
        <v>639648000</v>
      </c>
    </row>
    <row r="3361" spans="1:9" x14ac:dyDescent="0.25">
      <c r="A3361">
        <v>2019</v>
      </c>
      <c r="B3361" t="s">
        <v>67</v>
      </c>
      <c r="C3361" t="s">
        <v>67</v>
      </c>
      <c r="D3361" t="s">
        <v>863</v>
      </c>
      <c r="E3361" s="15">
        <v>776660000</v>
      </c>
      <c r="F3361" s="15">
        <v>103849000</v>
      </c>
      <c r="G3361" s="15">
        <v>0</v>
      </c>
      <c r="H3361" s="15">
        <v>0</v>
      </c>
      <c r="I3361" s="15">
        <v>880509000</v>
      </c>
    </row>
    <row r="3362" spans="1:9" x14ac:dyDescent="0.25">
      <c r="A3362">
        <v>2019</v>
      </c>
      <c r="B3362" t="s">
        <v>67</v>
      </c>
      <c r="C3362" t="s">
        <v>67</v>
      </c>
      <c r="D3362" t="s">
        <v>864</v>
      </c>
      <c r="E3362" s="15">
        <v>157460000</v>
      </c>
      <c r="F3362" s="15">
        <v>21859000</v>
      </c>
      <c r="G3362" s="15">
        <v>0</v>
      </c>
      <c r="H3362" s="15">
        <v>0</v>
      </c>
      <c r="I3362" s="15">
        <v>179319000</v>
      </c>
    </row>
    <row r="3363" spans="1:9" x14ac:dyDescent="0.25">
      <c r="A3363">
        <v>2019</v>
      </c>
      <c r="B3363" t="s">
        <v>67</v>
      </c>
      <c r="C3363" t="s">
        <v>67</v>
      </c>
      <c r="D3363" t="s">
        <v>865</v>
      </c>
      <c r="E3363" s="15">
        <v>152259000</v>
      </c>
      <c r="F3363" s="15">
        <v>75376000</v>
      </c>
      <c r="G3363" s="15">
        <v>0</v>
      </c>
      <c r="H3363" s="15">
        <v>0</v>
      </c>
      <c r="I3363" s="15">
        <v>227635000</v>
      </c>
    </row>
    <row r="3364" spans="1:9" x14ac:dyDescent="0.25">
      <c r="A3364">
        <v>2018</v>
      </c>
      <c r="B3364" t="s">
        <v>67</v>
      </c>
      <c r="C3364" t="s">
        <v>67</v>
      </c>
      <c r="D3364" t="s">
        <v>403</v>
      </c>
      <c r="E3364" s="15">
        <v>1328435000</v>
      </c>
      <c r="F3364" s="15">
        <v>231191000</v>
      </c>
      <c r="G3364" s="15">
        <v>0</v>
      </c>
      <c r="H3364" s="15">
        <v>130411000</v>
      </c>
      <c r="I3364" s="15">
        <v>1690037000</v>
      </c>
    </row>
    <row r="3365" spans="1:9" x14ac:dyDescent="0.25">
      <c r="A3365">
        <v>2018</v>
      </c>
      <c r="B3365" t="s">
        <v>67</v>
      </c>
      <c r="C3365" t="s">
        <v>67</v>
      </c>
      <c r="D3365" t="s">
        <v>404</v>
      </c>
      <c r="E3365" s="15">
        <v>13591000</v>
      </c>
      <c r="F3365" s="15">
        <v>1397000</v>
      </c>
      <c r="G3365" s="15">
        <v>0</v>
      </c>
      <c r="H3365" s="15">
        <v>0</v>
      </c>
      <c r="I3365" s="15">
        <v>14988000</v>
      </c>
    </row>
    <row r="3366" spans="1:9" x14ac:dyDescent="0.25">
      <c r="A3366">
        <v>2018</v>
      </c>
      <c r="B3366" t="s">
        <v>67</v>
      </c>
      <c r="C3366" t="s">
        <v>67</v>
      </c>
      <c r="D3366" t="s">
        <v>862</v>
      </c>
      <c r="E3366" s="15">
        <v>381233000</v>
      </c>
      <c r="F3366" s="15">
        <v>119357000</v>
      </c>
      <c r="G3366" s="15">
        <v>0</v>
      </c>
      <c r="H3366" s="15">
        <v>0</v>
      </c>
      <c r="I3366" s="15">
        <v>500590000</v>
      </c>
    </row>
    <row r="3367" spans="1:9" x14ac:dyDescent="0.25">
      <c r="A3367">
        <v>2018</v>
      </c>
      <c r="B3367" t="s">
        <v>67</v>
      </c>
      <c r="C3367" t="s">
        <v>67</v>
      </c>
      <c r="D3367" t="s">
        <v>863</v>
      </c>
      <c r="E3367" s="15">
        <v>279742000</v>
      </c>
      <c r="F3367" s="15">
        <v>47724000</v>
      </c>
      <c r="G3367" s="15">
        <v>0</v>
      </c>
      <c r="H3367" s="15">
        <v>0</v>
      </c>
      <c r="I3367" s="15">
        <v>327466000</v>
      </c>
    </row>
    <row r="3368" spans="1:9" x14ac:dyDescent="0.25">
      <c r="A3368">
        <v>2018</v>
      </c>
      <c r="B3368" t="s">
        <v>67</v>
      </c>
      <c r="C3368" t="s">
        <v>67</v>
      </c>
      <c r="D3368" t="s">
        <v>864</v>
      </c>
      <c r="E3368" s="15">
        <v>53200000</v>
      </c>
      <c r="F3368" s="15">
        <v>5669000</v>
      </c>
      <c r="G3368" s="15">
        <v>0</v>
      </c>
      <c r="H3368" s="15">
        <v>0</v>
      </c>
      <c r="I3368" s="15">
        <v>58869000</v>
      </c>
    </row>
    <row r="3369" spans="1:9" x14ac:dyDescent="0.25">
      <c r="A3369">
        <v>2018</v>
      </c>
      <c r="B3369" t="s">
        <v>67</v>
      </c>
      <c r="C3369" t="s">
        <v>67</v>
      </c>
      <c r="D3369" t="s">
        <v>865</v>
      </c>
      <c r="E3369" s="15">
        <v>46417000</v>
      </c>
      <c r="F3369" s="15">
        <v>12484000</v>
      </c>
      <c r="G3369" s="15">
        <v>0</v>
      </c>
      <c r="H3369" s="15">
        <v>0</v>
      </c>
      <c r="I3369" s="15">
        <v>58901000</v>
      </c>
    </row>
    <row r="3370" spans="1:9" x14ac:dyDescent="0.25">
      <c r="A3370">
        <v>2022</v>
      </c>
      <c r="B3370" t="s">
        <v>68</v>
      </c>
      <c r="C3370" t="s">
        <v>68</v>
      </c>
      <c r="D3370" t="s">
        <v>403</v>
      </c>
      <c r="E3370" s="15">
        <v>193596000</v>
      </c>
      <c r="F3370" s="15">
        <v>138442000</v>
      </c>
      <c r="G3370" s="15">
        <v>10000</v>
      </c>
      <c r="H3370" s="15">
        <v>15180000</v>
      </c>
      <c r="I3370" s="15">
        <v>347228000</v>
      </c>
    </row>
    <row r="3371" spans="1:9" x14ac:dyDescent="0.25">
      <c r="A3371">
        <v>2022</v>
      </c>
      <c r="B3371" t="s">
        <v>68</v>
      </c>
      <c r="C3371" t="s">
        <v>68</v>
      </c>
      <c r="D3371" t="s">
        <v>404</v>
      </c>
      <c r="E3371" s="15">
        <v>25113000</v>
      </c>
      <c r="F3371" s="15">
        <v>70102000</v>
      </c>
      <c r="G3371" s="15">
        <v>0</v>
      </c>
      <c r="H3371" s="15">
        <v>12013000</v>
      </c>
      <c r="I3371" s="15">
        <v>107228000</v>
      </c>
    </row>
    <row r="3372" spans="1:9" x14ac:dyDescent="0.25">
      <c r="A3372">
        <v>2022</v>
      </c>
      <c r="B3372" t="s">
        <v>68</v>
      </c>
      <c r="C3372" t="s">
        <v>68</v>
      </c>
      <c r="D3372" t="s">
        <v>866</v>
      </c>
      <c r="E3372" s="15">
        <v>228052000</v>
      </c>
      <c r="F3372" s="15">
        <v>82944000</v>
      </c>
      <c r="G3372" s="15">
        <v>0</v>
      </c>
      <c r="H3372" s="15">
        <v>0</v>
      </c>
      <c r="I3372" s="15">
        <v>310996000</v>
      </c>
    </row>
    <row r="3373" spans="1:9" x14ac:dyDescent="0.25">
      <c r="A3373">
        <v>2022</v>
      </c>
      <c r="B3373" t="s">
        <v>68</v>
      </c>
      <c r="C3373" t="s">
        <v>68</v>
      </c>
      <c r="D3373" t="s">
        <v>867</v>
      </c>
      <c r="E3373" s="15">
        <v>44579000</v>
      </c>
      <c r="F3373" s="15">
        <v>36502000</v>
      </c>
      <c r="G3373" s="15">
        <v>0</v>
      </c>
      <c r="H3373" s="15">
        <v>0</v>
      </c>
      <c r="I3373" s="15">
        <v>81081000</v>
      </c>
    </row>
    <row r="3374" spans="1:9" x14ac:dyDescent="0.25">
      <c r="A3374">
        <v>2022</v>
      </c>
      <c r="B3374" t="s">
        <v>68</v>
      </c>
      <c r="C3374" t="s">
        <v>68</v>
      </c>
      <c r="D3374" t="s">
        <v>868</v>
      </c>
      <c r="E3374" s="15">
        <v>34393000</v>
      </c>
      <c r="F3374" s="15">
        <v>40230000</v>
      </c>
      <c r="G3374" s="15">
        <v>0</v>
      </c>
      <c r="H3374" s="15">
        <v>0</v>
      </c>
      <c r="I3374" s="15">
        <v>74623000</v>
      </c>
    </row>
    <row r="3375" spans="1:9" x14ac:dyDescent="0.25">
      <c r="A3375">
        <v>2022</v>
      </c>
      <c r="B3375" t="s">
        <v>68</v>
      </c>
      <c r="C3375" t="s">
        <v>370</v>
      </c>
      <c r="D3375" t="s">
        <v>403</v>
      </c>
      <c r="E3375" s="15">
        <v>7162000</v>
      </c>
      <c r="F3375" s="15">
        <v>9198000</v>
      </c>
      <c r="G3375" s="15">
        <v>0</v>
      </c>
      <c r="H3375" s="15">
        <v>2350000</v>
      </c>
      <c r="I3375" s="15">
        <v>18710000</v>
      </c>
    </row>
    <row r="3376" spans="1:9" x14ac:dyDescent="0.25">
      <c r="A3376">
        <v>2022</v>
      </c>
      <c r="B3376" t="s">
        <v>68</v>
      </c>
      <c r="C3376" t="s">
        <v>370</v>
      </c>
      <c r="D3376" t="s">
        <v>869</v>
      </c>
      <c r="E3376" s="15">
        <v>4213000</v>
      </c>
      <c r="F3376" s="15">
        <v>13411000</v>
      </c>
      <c r="G3376" s="15">
        <v>0</v>
      </c>
      <c r="H3376" s="15">
        <v>0</v>
      </c>
      <c r="I3376" s="15">
        <v>17624000</v>
      </c>
    </row>
    <row r="3377" spans="1:9" x14ac:dyDescent="0.25">
      <c r="A3377">
        <v>2021</v>
      </c>
      <c r="B3377" t="s">
        <v>68</v>
      </c>
      <c r="C3377" t="s">
        <v>68</v>
      </c>
      <c r="D3377" t="s">
        <v>403</v>
      </c>
      <c r="E3377" s="15">
        <v>165120000</v>
      </c>
      <c r="F3377" s="15">
        <v>123814000</v>
      </c>
      <c r="G3377" s="15">
        <v>10000</v>
      </c>
      <c r="H3377" s="15">
        <v>47614000</v>
      </c>
      <c r="I3377" s="15">
        <v>336558000</v>
      </c>
    </row>
    <row r="3378" spans="1:9" x14ac:dyDescent="0.25">
      <c r="A3378">
        <v>2021</v>
      </c>
      <c r="B3378" t="s">
        <v>68</v>
      </c>
      <c r="C3378" t="s">
        <v>68</v>
      </c>
      <c r="D3378" t="s">
        <v>404</v>
      </c>
      <c r="E3378" s="15">
        <v>25276000</v>
      </c>
      <c r="F3378" s="15">
        <v>53358000</v>
      </c>
      <c r="G3378" s="15">
        <v>0</v>
      </c>
      <c r="H3378" s="15">
        <v>0</v>
      </c>
      <c r="I3378" s="15">
        <v>78634000</v>
      </c>
    </row>
    <row r="3379" spans="1:9" x14ac:dyDescent="0.25">
      <c r="A3379">
        <v>2021</v>
      </c>
      <c r="B3379" t="s">
        <v>68</v>
      </c>
      <c r="C3379" t="s">
        <v>68</v>
      </c>
      <c r="D3379" t="s">
        <v>866</v>
      </c>
      <c r="E3379" s="15">
        <v>222419000</v>
      </c>
      <c r="F3379" s="15">
        <v>95294000</v>
      </c>
      <c r="G3379" s="15">
        <v>0</v>
      </c>
      <c r="H3379" s="15">
        <v>0</v>
      </c>
      <c r="I3379" s="15">
        <v>317713000</v>
      </c>
    </row>
    <row r="3380" spans="1:9" x14ac:dyDescent="0.25">
      <c r="A3380">
        <v>2021</v>
      </c>
      <c r="B3380" t="s">
        <v>68</v>
      </c>
      <c r="C3380" t="s">
        <v>68</v>
      </c>
      <c r="D3380" t="s">
        <v>867</v>
      </c>
      <c r="E3380" s="15">
        <v>44951000</v>
      </c>
      <c r="F3380" s="15">
        <v>26502000</v>
      </c>
      <c r="G3380" s="15">
        <v>0</v>
      </c>
      <c r="H3380" s="15">
        <v>0</v>
      </c>
      <c r="I3380" s="15">
        <v>71453000</v>
      </c>
    </row>
    <row r="3381" spans="1:9" x14ac:dyDescent="0.25">
      <c r="A3381">
        <v>2021</v>
      </c>
      <c r="B3381" t="s">
        <v>68</v>
      </c>
      <c r="C3381" t="s">
        <v>68</v>
      </c>
      <c r="D3381" t="s">
        <v>868</v>
      </c>
      <c r="E3381" s="15">
        <v>30806000</v>
      </c>
      <c r="F3381" s="15">
        <v>47933000</v>
      </c>
      <c r="G3381" s="15">
        <v>0</v>
      </c>
      <c r="H3381" s="15">
        <v>0</v>
      </c>
      <c r="I3381" s="15">
        <v>78739000</v>
      </c>
    </row>
    <row r="3382" spans="1:9" x14ac:dyDescent="0.25">
      <c r="A3382">
        <v>2021</v>
      </c>
      <c r="B3382" t="s">
        <v>68</v>
      </c>
      <c r="C3382" t="s">
        <v>370</v>
      </c>
      <c r="D3382" t="s">
        <v>403</v>
      </c>
      <c r="E3382" s="15">
        <v>5987000</v>
      </c>
      <c r="F3382" s="15">
        <v>12808000</v>
      </c>
      <c r="G3382" s="15">
        <v>0</v>
      </c>
      <c r="H3382" s="15">
        <v>4044000</v>
      </c>
      <c r="I3382" s="15">
        <v>22839000</v>
      </c>
    </row>
    <row r="3383" spans="1:9" x14ac:dyDescent="0.25">
      <c r="A3383">
        <v>2021</v>
      </c>
      <c r="B3383" t="s">
        <v>68</v>
      </c>
      <c r="C3383" t="s">
        <v>370</v>
      </c>
      <c r="D3383" t="s">
        <v>869</v>
      </c>
      <c r="E3383" s="15">
        <v>3065000</v>
      </c>
      <c r="F3383" s="15">
        <v>13411000</v>
      </c>
      <c r="G3383" s="15">
        <v>0</v>
      </c>
      <c r="H3383" s="15">
        <v>0</v>
      </c>
      <c r="I3383" s="15">
        <v>16476000</v>
      </c>
    </row>
    <row r="3384" spans="1:9" x14ac:dyDescent="0.25">
      <c r="A3384">
        <v>2020</v>
      </c>
      <c r="B3384" t="s">
        <v>68</v>
      </c>
      <c r="C3384" t="s">
        <v>68</v>
      </c>
      <c r="D3384" t="s">
        <v>403</v>
      </c>
      <c r="E3384" s="15">
        <v>161119000</v>
      </c>
      <c r="F3384" s="15">
        <v>106438000</v>
      </c>
      <c r="G3384" s="15">
        <v>10000</v>
      </c>
      <c r="H3384" s="15">
        <v>25000000</v>
      </c>
      <c r="I3384" s="15">
        <v>292567000</v>
      </c>
    </row>
    <row r="3385" spans="1:9" x14ac:dyDescent="0.25">
      <c r="A3385">
        <v>2020</v>
      </c>
      <c r="B3385" t="s">
        <v>68</v>
      </c>
      <c r="C3385" t="s">
        <v>68</v>
      </c>
      <c r="D3385" t="s">
        <v>404</v>
      </c>
      <c r="E3385" s="15">
        <v>21742000</v>
      </c>
      <c r="F3385" s="15">
        <v>52586000</v>
      </c>
      <c r="G3385" s="15">
        <v>0</v>
      </c>
      <c r="H3385" s="15">
        <v>22888000</v>
      </c>
      <c r="I3385" s="15">
        <v>97216000</v>
      </c>
    </row>
    <row r="3386" spans="1:9" x14ac:dyDescent="0.25">
      <c r="A3386">
        <v>2020</v>
      </c>
      <c r="B3386" t="s">
        <v>68</v>
      </c>
      <c r="C3386" t="s">
        <v>68</v>
      </c>
      <c r="D3386" t="s">
        <v>866</v>
      </c>
      <c r="E3386" s="15">
        <v>213673000</v>
      </c>
      <c r="F3386" s="15">
        <v>134135000</v>
      </c>
      <c r="G3386" s="15">
        <v>0</v>
      </c>
      <c r="H3386" s="15">
        <v>0</v>
      </c>
      <c r="I3386" s="15">
        <v>347808000</v>
      </c>
    </row>
    <row r="3387" spans="1:9" x14ac:dyDescent="0.25">
      <c r="A3387">
        <v>2020</v>
      </c>
      <c r="B3387" t="s">
        <v>68</v>
      </c>
      <c r="C3387" t="s">
        <v>68</v>
      </c>
      <c r="D3387" t="s">
        <v>867</v>
      </c>
      <c r="E3387" s="15">
        <v>40771000</v>
      </c>
      <c r="F3387" s="15">
        <v>29808000</v>
      </c>
      <c r="G3387" s="15">
        <v>0</v>
      </c>
      <c r="H3387" s="15">
        <v>0</v>
      </c>
      <c r="I3387" s="15">
        <v>70579000</v>
      </c>
    </row>
    <row r="3388" spans="1:9" x14ac:dyDescent="0.25">
      <c r="A3388">
        <v>2020</v>
      </c>
      <c r="B3388" t="s">
        <v>68</v>
      </c>
      <c r="C3388" t="s">
        <v>68</v>
      </c>
      <c r="D3388" t="s">
        <v>868</v>
      </c>
      <c r="E3388" s="15">
        <v>29422000</v>
      </c>
      <c r="F3388" s="15">
        <v>51163000</v>
      </c>
      <c r="G3388" s="15">
        <v>0</v>
      </c>
      <c r="H3388" s="15">
        <v>0</v>
      </c>
      <c r="I3388" s="15">
        <v>80585000</v>
      </c>
    </row>
    <row r="3389" spans="1:9" x14ac:dyDescent="0.25">
      <c r="A3389">
        <v>2020</v>
      </c>
      <c r="B3389" t="s">
        <v>68</v>
      </c>
      <c r="C3389" t="s">
        <v>370</v>
      </c>
      <c r="D3389" t="s">
        <v>403</v>
      </c>
      <c r="E3389" s="15">
        <v>5422000</v>
      </c>
      <c r="F3389" s="15">
        <v>13334000</v>
      </c>
      <c r="G3389" s="15">
        <v>0</v>
      </c>
      <c r="H3389" s="15">
        <v>2000000</v>
      </c>
      <c r="I3389" s="15">
        <v>20756000</v>
      </c>
    </row>
    <row r="3390" spans="1:9" x14ac:dyDescent="0.25">
      <c r="A3390">
        <v>2020</v>
      </c>
      <c r="B3390" t="s">
        <v>68</v>
      </c>
      <c r="C3390" t="s">
        <v>370</v>
      </c>
      <c r="D3390" t="s">
        <v>869</v>
      </c>
      <c r="E3390" s="15">
        <v>911000</v>
      </c>
      <c r="F3390" s="15">
        <v>13216000</v>
      </c>
      <c r="G3390" s="15">
        <v>0</v>
      </c>
      <c r="H3390" s="15">
        <v>0</v>
      </c>
      <c r="I3390" s="15">
        <v>14127000</v>
      </c>
    </row>
    <row r="3391" spans="1:9" x14ac:dyDescent="0.25">
      <c r="A3391">
        <v>2019</v>
      </c>
      <c r="B3391" t="s">
        <v>68</v>
      </c>
      <c r="C3391" t="s">
        <v>68</v>
      </c>
      <c r="D3391" t="s">
        <v>403</v>
      </c>
      <c r="E3391" s="15">
        <v>122637000</v>
      </c>
      <c r="F3391" s="15">
        <v>87553000</v>
      </c>
      <c r="G3391" s="15">
        <v>10000</v>
      </c>
      <c r="H3391" s="15">
        <v>100000000</v>
      </c>
      <c r="I3391" s="15">
        <v>310200000</v>
      </c>
    </row>
    <row r="3392" spans="1:9" x14ac:dyDescent="0.25">
      <c r="A3392">
        <v>2019</v>
      </c>
      <c r="B3392" t="s">
        <v>68</v>
      </c>
      <c r="C3392" t="s">
        <v>68</v>
      </c>
      <c r="D3392" t="s">
        <v>404</v>
      </c>
      <c r="E3392" s="15">
        <v>14480000</v>
      </c>
      <c r="F3392" s="15">
        <v>46543000</v>
      </c>
      <c r="G3392" s="15">
        <v>0</v>
      </c>
      <c r="H3392" s="15">
        <v>30780000</v>
      </c>
      <c r="I3392" s="15">
        <v>91803000</v>
      </c>
    </row>
    <row r="3393" spans="1:9" x14ac:dyDescent="0.25">
      <c r="A3393">
        <v>2019</v>
      </c>
      <c r="B3393" t="s">
        <v>68</v>
      </c>
      <c r="C3393" t="s">
        <v>68</v>
      </c>
      <c r="D3393" t="s">
        <v>866</v>
      </c>
      <c r="E3393" s="15">
        <v>176368000</v>
      </c>
      <c r="F3393" s="15">
        <v>82168000</v>
      </c>
      <c r="G3393" s="15">
        <v>0</v>
      </c>
      <c r="H3393" s="15">
        <v>0</v>
      </c>
      <c r="I3393" s="15">
        <v>258536000</v>
      </c>
    </row>
    <row r="3394" spans="1:9" x14ac:dyDescent="0.25">
      <c r="A3394">
        <v>2019</v>
      </c>
      <c r="B3394" t="s">
        <v>68</v>
      </c>
      <c r="C3394" t="s">
        <v>68</v>
      </c>
      <c r="D3394" t="s">
        <v>867</v>
      </c>
      <c r="E3394" s="15">
        <v>28030000</v>
      </c>
      <c r="F3394" s="15">
        <v>44269000</v>
      </c>
      <c r="G3394" s="15">
        <v>0</v>
      </c>
      <c r="H3394" s="15">
        <v>0</v>
      </c>
      <c r="I3394" s="15">
        <v>72299000</v>
      </c>
    </row>
    <row r="3395" spans="1:9" x14ac:dyDescent="0.25">
      <c r="A3395">
        <v>2019</v>
      </c>
      <c r="B3395" t="s">
        <v>68</v>
      </c>
      <c r="C3395" t="s">
        <v>68</v>
      </c>
      <c r="D3395" t="s">
        <v>868</v>
      </c>
      <c r="E3395" s="15">
        <v>2266000</v>
      </c>
      <c r="F3395" s="15">
        <v>64394000</v>
      </c>
      <c r="G3395" s="15">
        <v>0</v>
      </c>
      <c r="H3395" s="15">
        <v>0</v>
      </c>
      <c r="I3395" s="15">
        <v>66660000</v>
      </c>
    </row>
    <row r="3396" spans="1:9" x14ac:dyDescent="0.25">
      <c r="A3396">
        <v>2019</v>
      </c>
      <c r="B3396" t="s">
        <v>68</v>
      </c>
      <c r="C3396" t="s">
        <v>370</v>
      </c>
      <c r="D3396" t="s">
        <v>403</v>
      </c>
      <c r="E3396" s="15">
        <v>7081000</v>
      </c>
      <c r="F3396" s="15">
        <v>11390000</v>
      </c>
      <c r="G3396" s="15">
        <v>0</v>
      </c>
      <c r="H3396" s="15">
        <v>0</v>
      </c>
      <c r="I3396" s="15">
        <v>18471000</v>
      </c>
    </row>
    <row r="3397" spans="1:9" x14ac:dyDescent="0.25">
      <c r="A3397">
        <v>2019</v>
      </c>
      <c r="B3397" t="s">
        <v>68</v>
      </c>
      <c r="C3397" t="s">
        <v>370</v>
      </c>
      <c r="D3397" t="s">
        <v>869</v>
      </c>
      <c r="E3397" s="15">
        <v>0</v>
      </c>
      <c r="F3397" s="15">
        <v>13027000</v>
      </c>
      <c r="G3397" s="15">
        <v>0</v>
      </c>
      <c r="H3397" s="15">
        <v>0</v>
      </c>
      <c r="I3397" s="15">
        <v>13027000</v>
      </c>
    </row>
    <row r="3398" spans="1:9" x14ac:dyDescent="0.25">
      <c r="A3398">
        <v>2018</v>
      </c>
      <c r="B3398" t="s">
        <v>68</v>
      </c>
      <c r="C3398" t="s">
        <v>68</v>
      </c>
      <c r="D3398" t="s">
        <v>403</v>
      </c>
      <c r="E3398" s="15">
        <v>113450000</v>
      </c>
      <c r="F3398" s="15">
        <v>94147000</v>
      </c>
      <c r="G3398" s="15">
        <v>10000</v>
      </c>
      <c r="H3398" s="15">
        <v>76000000</v>
      </c>
      <c r="I3398" s="15">
        <v>283607000</v>
      </c>
    </row>
    <row r="3399" spans="1:9" x14ac:dyDescent="0.25">
      <c r="A3399">
        <v>2018</v>
      </c>
      <c r="B3399" t="s">
        <v>68</v>
      </c>
      <c r="C3399" t="s">
        <v>68</v>
      </c>
      <c r="D3399" t="s">
        <v>404</v>
      </c>
      <c r="E3399" s="15">
        <v>14661000</v>
      </c>
      <c r="F3399" s="15">
        <v>34892000</v>
      </c>
      <c r="G3399" s="15">
        <v>0</v>
      </c>
      <c r="H3399" s="15">
        <v>5141000</v>
      </c>
      <c r="I3399" s="15">
        <v>54694000</v>
      </c>
    </row>
    <row r="3400" spans="1:9" x14ac:dyDescent="0.25">
      <c r="A3400">
        <v>2018</v>
      </c>
      <c r="B3400" t="s">
        <v>68</v>
      </c>
      <c r="C3400" t="s">
        <v>68</v>
      </c>
      <c r="D3400" t="s">
        <v>866</v>
      </c>
      <c r="E3400" s="15">
        <v>160704000</v>
      </c>
      <c r="F3400" s="15">
        <v>77626000</v>
      </c>
      <c r="G3400" s="15">
        <v>0</v>
      </c>
      <c r="H3400" s="15">
        <v>500000</v>
      </c>
      <c r="I3400" s="15">
        <v>238830000</v>
      </c>
    </row>
    <row r="3401" spans="1:9" x14ac:dyDescent="0.25">
      <c r="A3401">
        <v>2018</v>
      </c>
      <c r="B3401" t="s">
        <v>68</v>
      </c>
      <c r="C3401" t="s">
        <v>68</v>
      </c>
      <c r="D3401" t="s">
        <v>867</v>
      </c>
      <c r="E3401" s="15">
        <v>26152000</v>
      </c>
      <c r="F3401" s="15">
        <v>24480000</v>
      </c>
      <c r="G3401" s="15">
        <v>0</v>
      </c>
      <c r="H3401" s="15">
        <v>0</v>
      </c>
      <c r="I3401" s="15">
        <v>50632000</v>
      </c>
    </row>
    <row r="3402" spans="1:9" x14ac:dyDescent="0.25">
      <c r="A3402">
        <v>2018</v>
      </c>
      <c r="B3402" t="s">
        <v>68</v>
      </c>
      <c r="C3402" t="s">
        <v>68</v>
      </c>
      <c r="D3402" t="s">
        <v>868</v>
      </c>
      <c r="E3402" s="15">
        <v>2054000</v>
      </c>
      <c r="F3402" s="15">
        <v>37122000</v>
      </c>
      <c r="G3402" s="15">
        <v>0</v>
      </c>
      <c r="H3402" s="15">
        <v>0</v>
      </c>
      <c r="I3402" s="15">
        <v>39176000</v>
      </c>
    </row>
    <row r="3403" spans="1:9" x14ac:dyDescent="0.25">
      <c r="A3403">
        <v>2018</v>
      </c>
      <c r="B3403" t="s">
        <v>68</v>
      </c>
      <c r="C3403" t="s">
        <v>370</v>
      </c>
      <c r="D3403" t="s">
        <v>403</v>
      </c>
      <c r="E3403" s="15">
        <v>4491000</v>
      </c>
      <c r="F3403" s="15">
        <v>11230000</v>
      </c>
      <c r="G3403" s="15">
        <v>0</v>
      </c>
      <c r="H3403" s="15">
        <v>0</v>
      </c>
      <c r="I3403" s="15">
        <v>15721000</v>
      </c>
    </row>
    <row r="3404" spans="1:9" x14ac:dyDescent="0.25">
      <c r="A3404">
        <v>2018</v>
      </c>
      <c r="B3404" t="s">
        <v>68</v>
      </c>
      <c r="C3404" t="s">
        <v>370</v>
      </c>
      <c r="D3404" t="s">
        <v>869</v>
      </c>
      <c r="E3404" s="15">
        <v>0</v>
      </c>
      <c r="F3404" s="15">
        <v>12844000</v>
      </c>
      <c r="G3404" s="15">
        <v>0</v>
      </c>
      <c r="H3404" s="15">
        <v>0</v>
      </c>
      <c r="I3404" s="15">
        <v>12844000</v>
      </c>
    </row>
    <row r="3405" spans="1:9" x14ac:dyDescent="0.25">
      <c r="A3405">
        <v>2022</v>
      </c>
      <c r="B3405" t="s">
        <v>42</v>
      </c>
      <c r="C3405" t="s">
        <v>966</v>
      </c>
      <c r="D3405" t="s">
        <v>403</v>
      </c>
      <c r="E3405" s="15">
        <v>1490863000</v>
      </c>
      <c r="F3405" s="15">
        <v>519376000</v>
      </c>
      <c r="G3405" s="15">
        <v>0</v>
      </c>
      <c r="H3405" s="15">
        <v>0</v>
      </c>
      <c r="I3405" s="15">
        <v>2010239000</v>
      </c>
    </row>
    <row r="3406" spans="1:9" x14ac:dyDescent="0.25">
      <c r="A3406">
        <v>2022</v>
      </c>
      <c r="B3406" t="s">
        <v>42</v>
      </c>
      <c r="C3406" t="s">
        <v>966</v>
      </c>
      <c r="D3406" t="s">
        <v>404</v>
      </c>
      <c r="E3406" s="15">
        <v>505637000</v>
      </c>
      <c r="F3406" s="15">
        <v>33860000</v>
      </c>
      <c r="G3406" s="15">
        <v>0</v>
      </c>
      <c r="H3406" s="15">
        <v>20000000</v>
      </c>
      <c r="I3406" s="15">
        <v>559497000</v>
      </c>
    </row>
    <row r="3407" spans="1:9" x14ac:dyDescent="0.25">
      <c r="A3407">
        <v>2022</v>
      </c>
      <c r="B3407" t="s">
        <v>42</v>
      </c>
      <c r="C3407" t="s">
        <v>966</v>
      </c>
      <c r="D3407" t="s">
        <v>967</v>
      </c>
      <c r="E3407" s="15">
        <v>7453204000</v>
      </c>
      <c r="F3407" s="15">
        <v>3612314000</v>
      </c>
      <c r="G3407" s="15">
        <v>0</v>
      </c>
      <c r="H3407" s="15">
        <v>1402359000</v>
      </c>
      <c r="I3407" s="15">
        <v>12467877000</v>
      </c>
    </row>
    <row r="3408" spans="1:9" x14ac:dyDescent="0.25">
      <c r="A3408">
        <v>2022</v>
      </c>
      <c r="B3408" t="s">
        <v>42</v>
      </c>
      <c r="C3408" t="s">
        <v>966</v>
      </c>
      <c r="D3408" t="s">
        <v>968</v>
      </c>
      <c r="E3408" s="15">
        <v>988205000</v>
      </c>
      <c r="F3408" s="15">
        <v>295973000</v>
      </c>
      <c r="G3408" s="15">
        <v>0</v>
      </c>
      <c r="H3408" s="15">
        <v>0</v>
      </c>
      <c r="I3408" s="15">
        <v>1284178000</v>
      </c>
    </row>
    <row r="3409" spans="1:9" x14ac:dyDescent="0.25">
      <c r="A3409">
        <v>2022</v>
      </c>
      <c r="B3409" t="s">
        <v>42</v>
      </c>
      <c r="C3409" t="s">
        <v>966</v>
      </c>
      <c r="D3409" t="s">
        <v>969</v>
      </c>
      <c r="E3409" s="15">
        <v>500453000</v>
      </c>
      <c r="F3409" s="15">
        <v>216367000</v>
      </c>
      <c r="G3409" s="15">
        <v>0</v>
      </c>
      <c r="H3409" s="15">
        <v>516000000</v>
      </c>
      <c r="I3409" s="15">
        <v>1232820000</v>
      </c>
    </row>
    <row r="3410" spans="1:9" x14ac:dyDescent="0.25">
      <c r="A3410">
        <v>2022</v>
      </c>
      <c r="B3410" t="s">
        <v>42</v>
      </c>
      <c r="C3410" t="s">
        <v>966</v>
      </c>
      <c r="D3410" t="s">
        <v>970</v>
      </c>
      <c r="E3410" s="15">
        <v>311408000</v>
      </c>
      <c r="F3410" s="15">
        <v>75272000</v>
      </c>
      <c r="G3410" s="15">
        <v>0</v>
      </c>
      <c r="H3410" s="15">
        <v>145000000</v>
      </c>
      <c r="I3410" s="15">
        <v>531680000</v>
      </c>
    </row>
    <row r="3411" spans="1:9" x14ac:dyDescent="0.25">
      <c r="A3411">
        <v>2022</v>
      </c>
      <c r="B3411" t="s">
        <v>42</v>
      </c>
      <c r="C3411" t="s">
        <v>966</v>
      </c>
      <c r="D3411" t="s">
        <v>971</v>
      </c>
      <c r="E3411" s="15">
        <v>2640395000</v>
      </c>
      <c r="F3411" s="15">
        <v>3155618000</v>
      </c>
      <c r="G3411" s="15">
        <v>0</v>
      </c>
      <c r="H3411" s="15">
        <v>509725000</v>
      </c>
      <c r="I3411" s="15">
        <v>6305738000</v>
      </c>
    </row>
    <row r="3412" spans="1:9" x14ac:dyDescent="0.25">
      <c r="A3412">
        <v>2022</v>
      </c>
      <c r="B3412" t="s">
        <v>42</v>
      </c>
      <c r="C3412" t="s">
        <v>972</v>
      </c>
      <c r="D3412" t="s">
        <v>403</v>
      </c>
      <c r="E3412" s="15">
        <v>71758000</v>
      </c>
      <c r="F3412" s="15">
        <v>26491000</v>
      </c>
      <c r="G3412" s="15">
        <v>0</v>
      </c>
      <c r="H3412" s="15">
        <v>0</v>
      </c>
      <c r="I3412" s="15">
        <v>98249000</v>
      </c>
    </row>
    <row r="3413" spans="1:9" x14ac:dyDescent="0.25">
      <c r="A3413">
        <v>2022</v>
      </c>
      <c r="B3413" t="s">
        <v>42</v>
      </c>
      <c r="C3413" t="s">
        <v>972</v>
      </c>
      <c r="D3413" t="s">
        <v>404</v>
      </c>
      <c r="E3413" s="15">
        <v>9078000</v>
      </c>
      <c r="F3413" s="15">
        <v>736000</v>
      </c>
      <c r="G3413" s="15">
        <v>0</v>
      </c>
      <c r="H3413" s="15">
        <v>0</v>
      </c>
      <c r="I3413" s="15">
        <v>9814000</v>
      </c>
    </row>
    <row r="3414" spans="1:9" x14ac:dyDescent="0.25">
      <c r="A3414">
        <v>2022</v>
      </c>
      <c r="B3414" t="s">
        <v>42</v>
      </c>
      <c r="C3414" t="s">
        <v>972</v>
      </c>
      <c r="D3414" t="s">
        <v>967</v>
      </c>
      <c r="E3414" s="15">
        <v>126526000</v>
      </c>
      <c r="F3414" s="15">
        <v>132883000</v>
      </c>
      <c r="G3414" s="15">
        <v>0</v>
      </c>
      <c r="H3414" s="15">
        <v>30445000</v>
      </c>
      <c r="I3414" s="15">
        <v>289854000</v>
      </c>
    </row>
    <row r="3415" spans="1:9" x14ac:dyDescent="0.25">
      <c r="A3415">
        <v>2022</v>
      </c>
      <c r="B3415" t="s">
        <v>42</v>
      </c>
      <c r="C3415" t="s">
        <v>972</v>
      </c>
      <c r="D3415" t="s">
        <v>968</v>
      </c>
      <c r="E3415" s="15">
        <v>3152000</v>
      </c>
      <c r="F3415" s="15">
        <v>302000</v>
      </c>
      <c r="G3415" s="15">
        <v>0</v>
      </c>
      <c r="H3415" s="15">
        <v>0</v>
      </c>
      <c r="I3415" s="15">
        <v>3454000</v>
      </c>
    </row>
    <row r="3416" spans="1:9" x14ac:dyDescent="0.25">
      <c r="A3416">
        <v>2022</v>
      </c>
      <c r="B3416" t="s">
        <v>42</v>
      </c>
      <c r="C3416" t="s">
        <v>972</v>
      </c>
      <c r="D3416" t="s">
        <v>969</v>
      </c>
      <c r="E3416" s="15">
        <v>1415000</v>
      </c>
      <c r="F3416" s="15">
        <v>1198000</v>
      </c>
      <c r="G3416" s="15">
        <v>0</v>
      </c>
      <c r="H3416" s="15">
        <v>0</v>
      </c>
      <c r="I3416" s="15">
        <v>2613000</v>
      </c>
    </row>
    <row r="3417" spans="1:9" x14ac:dyDescent="0.25">
      <c r="A3417">
        <v>2022</v>
      </c>
      <c r="B3417" t="s">
        <v>42</v>
      </c>
      <c r="C3417" t="s">
        <v>972</v>
      </c>
      <c r="D3417" t="s">
        <v>970</v>
      </c>
      <c r="E3417" s="15">
        <v>13470000</v>
      </c>
      <c r="F3417" s="15">
        <v>1229000</v>
      </c>
      <c r="G3417" s="15">
        <v>0</v>
      </c>
      <c r="H3417" s="15">
        <v>0</v>
      </c>
      <c r="I3417" s="15">
        <v>14699000</v>
      </c>
    </row>
    <row r="3418" spans="1:9" x14ac:dyDescent="0.25">
      <c r="A3418">
        <v>2022</v>
      </c>
      <c r="B3418" t="s">
        <v>42</v>
      </c>
      <c r="C3418" t="s">
        <v>973</v>
      </c>
      <c r="D3418" t="s">
        <v>403</v>
      </c>
      <c r="E3418" s="15">
        <v>51792000</v>
      </c>
      <c r="F3418" s="15">
        <v>7984000</v>
      </c>
      <c r="G3418" s="15">
        <v>0</v>
      </c>
      <c r="H3418" s="15">
        <v>0</v>
      </c>
      <c r="I3418" s="15">
        <v>59776000</v>
      </c>
    </row>
    <row r="3419" spans="1:9" x14ac:dyDescent="0.25">
      <c r="A3419">
        <v>2022</v>
      </c>
      <c r="B3419" t="s">
        <v>42</v>
      </c>
      <c r="C3419" t="s">
        <v>973</v>
      </c>
      <c r="D3419" t="s">
        <v>967</v>
      </c>
      <c r="E3419" s="15">
        <v>78617000</v>
      </c>
      <c r="F3419" s="15">
        <v>56309000</v>
      </c>
      <c r="G3419" s="15">
        <v>0</v>
      </c>
      <c r="H3419" s="15">
        <v>956000000</v>
      </c>
      <c r="I3419" s="15">
        <v>1090926000</v>
      </c>
    </row>
    <row r="3420" spans="1:9" x14ac:dyDescent="0.25">
      <c r="A3420">
        <v>2022</v>
      </c>
      <c r="B3420" t="s">
        <v>42</v>
      </c>
      <c r="C3420" t="s">
        <v>974</v>
      </c>
      <c r="D3420" t="s">
        <v>403</v>
      </c>
      <c r="E3420" s="15">
        <v>194897000</v>
      </c>
      <c r="F3420" s="15">
        <v>96993000</v>
      </c>
      <c r="G3420" s="15">
        <v>0</v>
      </c>
      <c r="H3420" s="15">
        <v>0</v>
      </c>
      <c r="I3420" s="15">
        <v>291890000</v>
      </c>
    </row>
    <row r="3421" spans="1:9" x14ac:dyDescent="0.25">
      <c r="A3421">
        <v>2022</v>
      </c>
      <c r="B3421" t="s">
        <v>42</v>
      </c>
      <c r="C3421" t="s">
        <v>974</v>
      </c>
      <c r="D3421" t="s">
        <v>404</v>
      </c>
      <c r="E3421" s="15">
        <v>14469000</v>
      </c>
      <c r="F3421" s="15">
        <v>11975000</v>
      </c>
      <c r="G3421" s="15">
        <v>0</v>
      </c>
      <c r="H3421" s="15">
        <v>0</v>
      </c>
      <c r="I3421" s="15">
        <v>26444000</v>
      </c>
    </row>
    <row r="3422" spans="1:9" x14ac:dyDescent="0.25">
      <c r="A3422">
        <v>2022</v>
      </c>
      <c r="B3422" t="s">
        <v>42</v>
      </c>
      <c r="C3422" t="s">
        <v>974</v>
      </c>
      <c r="D3422" t="s">
        <v>967</v>
      </c>
      <c r="E3422" s="15">
        <v>290142000</v>
      </c>
      <c r="F3422" s="15">
        <v>107697000</v>
      </c>
      <c r="G3422" s="15">
        <v>0</v>
      </c>
      <c r="H3422" s="15">
        <v>46566000</v>
      </c>
      <c r="I3422" s="15">
        <v>444405000</v>
      </c>
    </row>
    <row r="3423" spans="1:9" x14ac:dyDescent="0.25">
      <c r="A3423">
        <v>2022</v>
      </c>
      <c r="B3423" t="s">
        <v>42</v>
      </c>
      <c r="C3423" t="s">
        <v>974</v>
      </c>
      <c r="D3423" t="s">
        <v>968</v>
      </c>
      <c r="E3423" s="15">
        <v>58275000</v>
      </c>
      <c r="F3423" s="15">
        <v>5464000</v>
      </c>
      <c r="G3423" s="15">
        <v>0</v>
      </c>
      <c r="H3423" s="15">
        <v>0</v>
      </c>
      <c r="I3423" s="15">
        <v>63739000</v>
      </c>
    </row>
    <row r="3424" spans="1:9" x14ac:dyDescent="0.25">
      <c r="A3424">
        <v>2022</v>
      </c>
      <c r="B3424" t="s">
        <v>42</v>
      </c>
      <c r="C3424" t="s">
        <v>974</v>
      </c>
      <c r="D3424" t="s">
        <v>969</v>
      </c>
      <c r="E3424" s="15">
        <v>13117000</v>
      </c>
      <c r="F3424" s="15">
        <v>2744000</v>
      </c>
      <c r="G3424" s="15">
        <v>0</v>
      </c>
      <c r="H3424" s="15">
        <v>0</v>
      </c>
      <c r="I3424" s="15">
        <v>15861000</v>
      </c>
    </row>
    <row r="3425" spans="1:9" x14ac:dyDescent="0.25">
      <c r="A3425">
        <v>2022</v>
      </c>
      <c r="B3425" t="s">
        <v>42</v>
      </c>
      <c r="C3425" t="s">
        <v>974</v>
      </c>
      <c r="D3425" t="s">
        <v>970</v>
      </c>
      <c r="E3425" s="15">
        <v>34765000</v>
      </c>
      <c r="F3425" s="15">
        <v>3358000</v>
      </c>
      <c r="G3425" s="15">
        <v>0</v>
      </c>
      <c r="H3425" s="15">
        <v>0</v>
      </c>
      <c r="I3425" s="15">
        <v>38123000</v>
      </c>
    </row>
    <row r="3426" spans="1:9" x14ac:dyDescent="0.25">
      <c r="A3426">
        <v>2022</v>
      </c>
      <c r="B3426" t="s">
        <v>42</v>
      </c>
      <c r="C3426" t="s">
        <v>975</v>
      </c>
      <c r="D3426" t="s">
        <v>403</v>
      </c>
      <c r="E3426" s="15">
        <v>42589000</v>
      </c>
      <c r="F3426" s="15">
        <v>37423000</v>
      </c>
      <c r="G3426" s="15">
        <v>0</v>
      </c>
      <c r="H3426" s="15">
        <v>0</v>
      </c>
      <c r="I3426" s="15">
        <v>80012000</v>
      </c>
    </row>
    <row r="3427" spans="1:9" x14ac:dyDescent="0.25">
      <c r="A3427">
        <v>2022</v>
      </c>
      <c r="B3427" t="s">
        <v>42</v>
      </c>
      <c r="C3427" t="s">
        <v>975</v>
      </c>
      <c r="D3427" t="s">
        <v>967</v>
      </c>
      <c r="E3427" s="15">
        <v>96407000</v>
      </c>
      <c r="F3427" s="15">
        <v>325406000</v>
      </c>
      <c r="G3427" s="15">
        <v>0</v>
      </c>
      <c r="H3427" s="15">
        <v>7000000</v>
      </c>
      <c r="I3427" s="15">
        <v>428813000</v>
      </c>
    </row>
    <row r="3428" spans="1:9" x14ac:dyDescent="0.25">
      <c r="A3428">
        <v>2022</v>
      </c>
      <c r="B3428" t="s">
        <v>42</v>
      </c>
      <c r="C3428" t="s">
        <v>976</v>
      </c>
      <c r="D3428" t="s">
        <v>403</v>
      </c>
      <c r="E3428" s="15">
        <v>539073000</v>
      </c>
      <c r="F3428" s="15">
        <v>153938000</v>
      </c>
      <c r="G3428" s="15">
        <v>0</v>
      </c>
      <c r="H3428" s="15">
        <v>30668000</v>
      </c>
      <c r="I3428" s="15">
        <v>723679000</v>
      </c>
    </row>
    <row r="3429" spans="1:9" x14ac:dyDescent="0.25">
      <c r="A3429">
        <v>2022</v>
      </c>
      <c r="B3429" t="s">
        <v>42</v>
      </c>
      <c r="C3429" t="s">
        <v>976</v>
      </c>
      <c r="D3429" t="s">
        <v>404</v>
      </c>
      <c r="E3429" s="15">
        <v>53843000</v>
      </c>
      <c r="F3429" s="15">
        <v>3563000</v>
      </c>
      <c r="G3429" s="15">
        <v>0</v>
      </c>
      <c r="H3429" s="15">
        <v>0</v>
      </c>
      <c r="I3429" s="15">
        <v>57406000</v>
      </c>
    </row>
    <row r="3430" spans="1:9" x14ac:dyDescent="0.25">
      <c r="A3430">
        <v>2022</v>
      </c>
      <c r="B3430" t="s">
        <v>42</v>
      </c>
      <c r="C3430" t="s">
        <v>976</v>
      </c>
      <c r="D3430" t="s">
        <v>967</v>
      </c>
      <c r="E3430" s="15">
        <v>827109000</v>
      </c>
      <c r="F3430" s="15">
        <v>663269000</v>
      </c>
      <c r="G3430" s="15">
        <v>0</v>
      </c>
      <c r="H3430" s="15">
        <v>260965000</v>
      </c>
      <c r="I3430" s="15">
        <v>1751343000</v>
      </c>
    </row>
    <row r="3431" spans="1:9" x14ac:dyDescent="0.25">
      <c r="A3431">
        <v>2022</v>
      </c>
      <c r="B3431" t="s">
        <v>42</v>
      </c>
      <c r="C3431" t="s">
        <v>976</v>
      </c>
      <c r="D3431" t="s">
        <v>968</v>
      </c>
      <c r="E3431" s="15">
        <v>22205000</v>
      </c>
      <c r="F3431" s="15">
        <v>5568000</v>
      </c>
      <c r="G3431" s="15">
        <v>0</v>
      </c>
      <c r="H3431" s="15">
        <v>0</v>
      </c>
      <c r="I3431" s="15">
        <v>27773000</v>
      </c>
    </row>
    <row r="3432" spans="1:9" x14ac:dyDescent="0.25">
      <c r="A3432">
        <v>2022</v>
      </c>
      <c r="B3432" t="s">
        <v>42</v>
      </c>
      <c r="C3432" t="s">
        <v>976</v>
      </c>
      <c r="D3432" t="s">
        <v>969</v>
      </c>
      <c r="E3432" s="15">
        <v>17511000</v>
      </c>
      <c r="F3432" s="15">
        <v>3587000</v>
      </c>
      <c r="G3432" s="15">
        <v>0</v>
      </c>
      <c r="H3432" s="15">
        <v>0</v>
      </c>
      <c r="I3432" s="15">
        <v>21098000</v>
      </c>
    </row>
    <row r="3433" spans="1:9" x14ac:dyDescent="0.25">
      <c r="A3433">
        <v>2022</v>
      </c>
      <c r="B3433" t="s">
        <v>42</v>
      </c>
      <c r="C3433" t="s">
        <v>976</v>
      </c>
      <c r="D3433" t="s">
        <v>970</v>
      </c>
      <c r="E3433" s="15">
        <v>20560000</v>
      </c>
      <c r="F3433" s="15">
        <v>1764000</v>
      </c>
      <c r="G3433" s="15">
        <v>0</v>
      </c>
      <c r="H3433" s="15">
        <v>0</v>
      </c>
      <c r="I3433" s="15">
        <v>22324000</v>
      </c>
    </row>
    <row r="3434" spans="1:9" x14ac:dyDescent="0.25">
      <c r="A3434">
        <v>2022</v>
      </c>
      <c r="B3434" t="s">
        <v>42</v>
      </c>
      <c r="C3434" t="s">
        <v>977</v>
      </c>
      <c r="D3434" t="s">
        <v>403</v>
      </c>
      <c r="E3434" s="15">
        <v>152195000</v>
      </c>
      <c r="F3434" s="15">
        <v>82835000</v>
      </c>
      <c r="G3434" s="15">
        <v>0</v>
      </c>
      <c r="H3434" s="15">
        <v>15730000</v>
      </c>
      <c r="I3434" s="15">
        <v>250760000</v>
      </c>
    </row>
    <row r="3435" spans="1:9" x14ac:dyDescent="0.25">
      <c r="A3435">
        <v>2022</v>
      </c>
      <c r="B3435" t="s">
        <v>42</v>
      </c>
      <c r="C3435" t="s">
        <v>977</v>
      </c>
      <c r="D3435" t="s">
        <v>404</v>
      </c>
      <c r="E3435" s="15">
        <v>9357000</v>
      </c>
      <c r="F3435" s="15">
        <v>666000</v>
      </c>
      <c r="G3435" s="15">
        <v>0</v>
      </c>
      <c r="H3435" s="15">
        <v>0</v>
      </c>
      <c r="I3435" s="15">
        <v>10023000</v>
      </c>
    </row>
    <row r="3436" spans="1:9" x14ac:dyDescent="0.25">
      <c r="A3436">
        <v>2022</v>
      </c>
      <c r="B3436" t="s">
        <v>42</v>
      </c>
      <c r="C3436" t="s">
        <v>977</v>
      </c>
      <c r="D3436" t="s">
        <v>967</v>
      </c>
      <c r="E3436" s="15">
        <v>219781000</v>
      </c>
      <c r="F3436" s="15">
        <v>446896000</v>
      </c>
      <c r="G3436" s="15">
        <v>0</v>
      </c>
      <c r="H3436" s="15">
        <v>24100000</v>
      </c>
      <c r="I3436" s="15">
        <v>690777000</v>
      </c>
    </row>
    <row r="3437" spans="1:9" x14ac:dyDescent="0.25">
      <c r="A3437">
        <v>2022</v>
      </c>
      <c r="B3437" t="s">
        <v>42</v>
      </c>
      <c r="C3437" t="s">
        <v>977</v>
      </c>
      <c r="D3437" t="s">
        <v>968</v>
      </c>
      <c r="E3437" s="15">
        <v>4149000</v>
      </c>
      <c r="F3437" s="15">
        <v>206000</v>
      </c>
      <c r="G3437" s="15">
        <v>0</v>
      </c>
      <c r="H3437" s="15">
        <v>0</v>
      </c>
      <c r="I3437" s="15">
        <v>4355000</v>
      </c>
    </row>
    <row r="3438" spans="1:9" x14ac:dyDescent="0.25">
      <c r="A3438">
        <v>2022</v>
      </c>
      <c r="B3438" t="s">
        <v>42</v>
      </c>
      <c r="C3438" t="s">
        <v>977</v>
      </c>
      <c r="D3438" t="s">
        <v>969</v>
      </c>
      <c r="E3438" s="15">
        <v>6129000</v>
      </c>
      <c r="F3438" s="15">
        <v>435000</v>
      </c>
      <c r="G3438" s="15">
        <v>0</v>
      </c>
      <c r="H3438" s="15">
        <v>0</v>
      </c>
      <c r="I3438" s="15">
        <v>6564000</v>
      </c>
    </row>
    <row r="3439" spans="1:9" x14ac:dyDescent="0.25">
      <c r="A3439">
        <v>2022</v>
      </c>
      <c r="B3439" t="s">
        <v>42</v>
      </c>
      <c r="C3439" t="s">
        <v>977</v>
      </c>
      <c r="D3439" t="s">
        <v>970</v>
      </c>
      <c r="E3439" s="15">
        <v>8347000</v>
      </c>
      <c r="F3439" s="15">
        <v>403000</v>
      </c>
      <c r="G3439" s="15">
        <v>0</v>
      </c>
      <c r="H3439" s="15">
        <v>0</v>
      </c>
      <c r="I3439" s="15">
        <v>8750000</v>
      </c>
    </row>
    <row r="3440" spans="1:9" x14ac:dyDescent="0.25">
      <c r="A3440">
        <v>2022</v>
      </c>
      <c r="B3440" t="s">
        <v>42</v>
      </c>
      <c r="C3440" t="s">
        <v>978</v>
      </c>
      <c r="D3440" t="s">
        <v>403</v>
      </c>
      <c r="E3440" s="15">
        <v>265130000</v>
      </c>
      <c r="F3440" s="15">
        <v>32912000</v>
      </c>
      <c r="G3440" s="15">
        <v>0</v>
      </c>
      <c r="H3440" s="15">
        <v>13000000</v>
      </c>
      <c r="I3440" s="15">
        <v>311042000</v>
      </c>
    </row>
    <row r="3441" spans="1:9" x14ac:dyDescent="0.25">
      <c r="A3441">
        <v>2022</v>
      </c>
      <c r="B3441" t="s">
        <v>42</v>
      </c>
      <c r="C3441" t="s">
        <v>978</v>
      </c>
      <c r="D3441" t="s">
        <v>404</v>
      </c>
      <c r="E3441" s="15">
        <v>23293000</v>
      </c>
      <c r="F3441" s="15">
        <v>3397000</v>
      </c>
      <c r="G3441" s="15">
        <v>0</v>
      </c>
      <c r="H3441" s="15">
        <v>0</v>
      </c>
      <c r="I3441" s="15">
        <v>26690000</v>
      </c>
    </row>
    <row r="3442" spans="1:9" x14ac:dyDescent="0.25">
      <c r="A3442">
        <v>2022</v>
      </c>
      <c r="B3442" t="s">
        <v>42</v>
      </c>
      <c r="C3442" t="s">
        <v>978</v>
      </c>
      <c r="D3442" t="s">
        <v>967</v>
      </c>
      <c r="E3442" s="15">
        <v>390393000</v>
      </c>
      <c r="F3442" s="15">
        <v>330087000</v>
      </c>
      <c r="G3442" s="15">
        <v>0</v>
      </c>
      <c r="H3442" s="15">
        <v>32800000</v>
      </c>
      <c r="I3442" s="15">
        <v>753280000</v>
      </c>
    </row>
    <row r="3443" spans="1:9" x14ac:dyDescent="0.25">
      <c r="A3443">
        <v>2022</v>
      </c>
      <c r="B3443" t="s">
        <v>42</v>
      </c>
      <c r="C3443" t="s">
        <v>978</v>
      </c>
      <c r="D3443" t="s">
        <v>968</v>
      </c>
      <c r="E3443" s="15">
        <v>10287000</v>
      </c>
      <c r="F3443" s="15">
        <v>1067000</v>
      </c>
      <c r="G3443" s="15">
        <v>0</v>
      </c>
      <c r="H3443" s="15">
        <v>0</v>
      </c>
      <c r="I3443" s="15">
        <v>11354000</v>
      </c>
    </row>
    <row r="3444" spans="1:9" x14ac:dyDescent="0.25">
      <c r="A3444">
        <v>2022</v>
      </c>
      <c r="B3444" t="s">
        <v>42</v>
      </c>
      <c r="C3444" t="s">
        <v>978</v>
      </c>
      <c r="D3444" t="s">
        <v>969</v>
      </c>
      <c r="E3444" s="15">
        <v>26630000</v>
      </c>
      <c r="F3444" s="15">
        <v>3869000</v>
      </c>
      <c r="G3444" s="15">
        <v>0</v>
      </c>
      <c r="H3444" s="15">
        <v>0</v>
      </c>
      <c r="I3444" s="15">
        <v>30499000</v>
      </c>
    </row>
    <row r="3445" spans="1:9" x14ac:dyDescent="0.25">
      <c r="A3445">
        <v>2022</v>
      </c>
      <c r="B3445" t="s">
        <v>42</v>
      </c>
      <c r="C3445" t="s">
        <v>978</v>
      </c>
      <c r="D3445" t="s">
        <v>970</v>
      </c>
      <c r="E3445" s="15">
        <v>10382000</v>
      </c>
      <c r="F3445" s="15">
        <v>2030000</v>
      </c>
      <c r="G3445" s="15">
        <v>0</v>
      </c>
      <c r="H3445" s="15">
        <v>0</v>
      </c>
      <c r="I3445" s="15">
        <v>12412000</v>
      </c>
    </row>
    <row r="3446" spans="1:9" x14ac:dyDescent="0.25">
      <c r="A3446">
        <v>2022</v>
      </c>
      <c r="B3446" t="s">
        <v>42</v>
      </c>
      <c r="C3446" t="s">
        <v>979</v>
      </c>
      <c r="D3446" t="s">
        <v>403</v>
      </c>
      <c r="E3446" s="15">
        <v>335592000</v>
      </c>
      <c r="F3446" s="15">
        <v>45919000</v>
      </c>
      <c r="G3446" s="15">
        <v>0</v>
      </c>
      <c r="H3446" s="15">
        <v>32922000</v>
      </c>
      <c r="I3446" s="15">
        <v>414433000</v>
      </c>
    </row>
    <row r="3447" spans="1:9" x14ac:dyDescent="0.25">
      <c r="A3447">
        <v>2022</v>
      </c>
      <c r="B3447" t="s">
        <v>42</v>
      </c>
      <c r="C3447" t="s">
        <v>979</v>
      </c>
      <c r="D3447" t="s">
        <v>404</v>
      </c>
      <c r="E3447" s="15">
        <v>40188000</v>
      </c>
      <c r="F3447" s="15">
        <v>8420000</v>
      </c>
      <c r="G3447" s="15">
        <v>0</v>
      </c>
      <c r="H3447" s="15">
        <v>0</v>
      </c>
      <c r="I3447" s="15">
        <v>48608000</v>
      </c>
    </row>
    <row r="3448" spans="1:9" x14ac:dyDescent="0.25">
      <c r="A3448">
        <v>2022</v>
      </c>
      <c r="B3448" t="s">
        <v>42</v>
      </c>
      <c r="C3448" t="s">
        <v>979</v>
      </c>
      <c r="D3448" t="s">
        <v>967</v>
      </c>
      <c r="E3448" s="15">
        <v>471212000</v>
      </c>
      <c r="F3448" s="15">
        <v>240371000</v>
      </c>
      <c r="G3448" s="15">
        <v>0</v>
      </c>
      <c r="H3448" s="15">
        <v>302223000</v>
      </c>
      <c r="I3448" s="15">
        <v>1013806000</v>
      </c>
    </row>
    <row r="3449" spans="1:9" x14ac:dyDescent="0.25">
      <c r="A3449">
        <v>2022</v>
      </c>
      <c r="B3449" t="s">
        <v>42</v>
      </c>
      <c r="C3449" t="s">
        <v>979</v>
      </c>
      <c r="D3449" t="s">
        <v>968</v>
      </c>
      <c r="E3449" s="15">
        <v>0</v>
      </c>
      <c r="F3449" s="15">
        <v>1414000</v>
      </c>
      <c r="G3449" s="15">
        <v>0</v>
      </c>
      <c r="H3449" s="15">
        <v>0</v>
      </c>
      <c r="I3449" s="15">
        <v>1414000</v>
      </c>
    </row>
    <row r="3450" spans="1:9" x14ac:dyDescent="0.25">
      <c r="A3450">
        <v>2022</v>
      </c>
      <c r="B3450" t="s">
        <v>42</v>
      </c>
      <c r="C3450" t="s">
        <v>979</v>
      </c>
      <c r="D3450" t="s">
        <v>969</v>
      </c>
      <c r="E3450" s="15">
        <v>48418000</v>
      </c>
      <c r="F3450" s="15">
        <v>4768000</v>
      </c>
      <c r="G3450" s="15">
        <v>0</v>
      </c>
      <c r="H3450" s="15">
        <v>0</v>
      </c>
      <c r="I3450" s="15">
        <v>53186000</v>
      </c>
    </row>
    <row r="3451" spans="1:9" x14ac:dyDescent="0.25">
      <c r="A3451">
        <v>2022</v>
      </c>
      <c r="B3451" t="s">
        <v>42</v>
      </c>
      <c r="C3451" t="s">
        <v>979</v>
      </c>
      <c r="D3451" t="s">
        <v>970</v>
      </c>
      <c r="E3451" s="15">
        <v>34777000</v>
      </c>
      <c r="F3451" s="15">
        <v>2449000</v>
      </c>
      <c r="G3451" s="15">
        <v>0</v>
      </c>
      <c r="H3451" s="15">
        <v>0</v>
      </c>
      <c r="I3451" s="15">
        <v>37226000</v>
      </c>
    </row>
    <row r="3452" spans="1:9" x14ac:dyDescent="0.25">
      <c r="A3452">
        <v>2022</v>
      </c>
      <c r="B3452" t="s">
        <v>42</v>
      </c>
      <c r="C3452" t="s">
        <v>980</v>
      </c>
      <c r="D3452" t="s">
        <v>403</v>
      </c>
      <c r="E3452" s="15">
        <v>61194000</v>
      </c>
      <c r="F3452" s="15">
        <v>7323000</v>
      </c>
      <c r="G3452" s="15">
        <v>0</v>
      </c>
      <c r="H3452" s="15">
        <v>0</v>
      </c>
      <c r="I3452" s="15">
        <v>68517000</v>
      </c>
    </row>
    <row r="3453" spans="1:9" x14ac:dyDescent="0.25">
      <c r="A3453">
        <v>2022</v>
      </c>
      <c r="B3453" t="s">
        <v>42</v>
      </c>
      <c r="C3453" t="s">
        <v>980</v>
      </c>
      <c r="D3453" t="s">
        <v>404</v>
      </c>
      <c r="E3453" s="15">
        <v>5726000</v>
      </c>
      <c r="F3453" s="15">
        <v>0</v>
      </c>
      <c r="G3453" s="15">
        <v>0</v>
      </c>
      <c r="H3453" s="15">
        <v>0</v>
      </c>
      <c r="I3453" s="15">
        <v>5726000</v>
      </c>
    </row>
    <row r="3454" spans="1:9" x14ac:dyDescent="0.25">
      <c r="A3454">
        <v>2022</v>
      </c>
      <c r="B3454" t="s">
        <v>42</v>
      </c>
      <c r="C3454" t="s">
        <v>980</v>
      </c>
      <c r="D3454" t="s">
        <v>967</v>
      </c>
      <c r="E3454" s="15">
        <v>143240000</v>
      </c>
      <c r="F3454" s="15">
        <v>76517000</v>
      </c>
      <c r="G3454" s="15">
        <v>0</v>
      </c>
      <c r="H3454" s="15">
        <v>22100000</v>
      </c>
      <c r="I3454" s="15">
        <v>241857000</v>
      </c>
    </row>
    <row r="3455" spans="1:9" x14ac:dyDescent="0.25">
      <c r="A3455">
        <v>2022</v>
      </c>
      <c r="B3455" t="s">
        <v>42</v>
      </c>
      <c r="C3455" t="s">
        <v>980</v>
      </c>
      <c r="D3455" t="s">
        <v>968</v>
      </c>
      <c r="E3455" s="15">
        <v>0</v>
      </c>
      <c r="F3455" s="15">
        <v>2072000</v>
      </c>
      <c r="G3455" s="15">
        <v>0</v>
      </c>
      <c r="H3455" s="15">
        <v>0</v>
      </c>
      <c r="I3455" s="15">
        <v>2072000</v>
      </c>
    </row>
    <row r="3456" spans="1:9" x14ac:dyDescent="0.25">
      <c r="A3456">
        <v>2022</v>
      </c>
      <c r="B3456" t="s">
        <v>42</v>
      </c>
      <c r="C3456" t="s">
        <v>980</v>
      </c>
      <c r="D3456" t="s">
        <v>969</v>
      </c>
      <c r="E3456" s="15">
        <v>1550000</v>
      </c>
      <c r="F3456" s="15">
        <v>531000</v>
      </c>
      <c r="G3456" s="15">
        <v>0</v>
      </c>
      <c r="H3456" s="15">
        <v>5000000</v>
      </c>
      <c r="I3456" s="15">
        <v>7081000</v>
      </c>
    </row>
    <row r="3457" spans="1:9" x14ac:dyDescent="0.25">
      <c r="A3457">
        <v>2022</v>
      </c>
      <c r="B3457" t="s">
        <v>42</v>
      </c>
      <c r="C3457" t="s">
        <v>980</v>
      </c>
      <c r="D3457" t="s">
        <v>970</v>
      </c>
      <c r="E3457" s="15">
        <v>781000</v>
      </c>
      <c r="F3457" s="15">
        <v>509000</v>
      </c>
      <c r="G3457" s="15">
        <v>0</v>
      </c>
      <c r="H3457" s="15">
        <v>0</v>
      </c>
      <c r="I3457" s="15">
        <v>1290000</v>
      </c>
    </row>
    <row r="3458" spans="1:9" x14ac:dyDescent="0.25">
      <c r="A3458">
        <v>2022</v>
      </c>
      <c r="B3458" t="s">
        <v>42</v>
      </c>
      <c r="C3458" t="s">
        <v>981</v>
      </c>
      <c r="D3458" t="s">
        <v>403</v>
      </c>
      <c r="E3458" s="15">
        <v>314527000</v>
      </c>
      <c r="F3458" s="15">
        <v>49674000</v>
      </c>
      <c r="G3458" s="15">
        <v>0</v>
      </c>
      <c r="H3458" s="15">
        <v>0</v>
      </c>
      <c r="I3458" s="15">
        <v>364201000</v>
      </c>
    </row>
    <row r="3459" spans="1:9" x14ac:dyDescent="0.25">
      <c r="A3459">
        <v>2022</v>
      </c>
      <c r="B3459" t="s">
        <v>42</v>
      </c>
      <c r="C3459" t="s">
        <v>981</v>
      </c>
      <c r="D3459" t="s">
        <v>404</v>
      </c>
      <c r="E3459" s="15">
        <v>19605000</v>
      </c>
      <c r="F3459" s="15">
        <v>6568000</v>
      </c>
      <c r="G3459" s="15">
        <v>0</v>
      </c>
      <c r="H3459" s="15">
        <v>0</v>
      </c>
      <c r="I3459" s="15">
        <v>26173000</v>
      </c>
    </row>
    <row r="3460" spans="1:9" x14ac:dyDescent="0.25">
      <c r="A3460">
        <v>2022</v>
      </c>
      <c r="B3460" t="s">
        <v>42</v>
      </c>
      <c r="C3460" t="s">
        <v>981</v>
      </c>
      <c r="D3460" t="s">
        <v>967</v>
      </c>
      <c r="E3460" s="15">
        <v>292082000</v>
      </c>
      <c r="F3460" s="15">
        <v>141997000</v>
      </c>
      <c r="G3460" s="15">
        <v>0</v>
      </c>
      <c r="H3460" s="15">
        <v>133848000</v>
      </c>
      <c r="I3460" s="15">
        <v>567927000</v>
      </c>
    </row>
    <row r="3461" spans="1:9" x14ac:dyDescent="0.25">
      <c r="A3461">
        <v>2022</v>
      </c>
      <c r="B3461" t="s">
        <v>42</v>
      </c>
      <c r="C3461" t="s">
        <v>981</v>
      </c>
      <c r="D3461" t="s">
        <v>968</v>
      </c>
      <c r="E3461" s="15">
        <v>8141000</v>
      </c>
      <c r="F3461" s="15">
        <v>3333000</v>
      </c>
      <c r="G3461" s="15">
        <v>0</v>
      </c>
      <c r="H3461" s="15">
        <v>0</v>
      </c>
      <c r="I3461" s="15">
        <v>11474000</v>
      </c>
    </row>
    <row r="3462" spans="1:9" x14ac:dyDescent="0.25">
      <c r="A3462">
        <v>2022</v>
      </c>
      <c r="B3462" t="s">
        <v>42</v>
      </c>
      <c r="C3462" t="s">
        <v>981</v>
      </c>
      <c r="D3462" t="s">
        <v>969</v>
      </c>
      <c r="E3462" s="15">
        <v>29864000</v>
      </c>
      <c r="F3462" s="15">
        <v>17301000</v>
      </c>
      <c r="G3462" s="15">
        <v>0</v>
      </c>
      <c r="H3462" s="15">
        <v>35000000</v>
      </c>
      <c r="I3462" s="15">
        <v>82165000</v>
      </c>
    </row>
    <row r="3463" spans="1:9" x14ac:dyDescent="0.25">
      <c r="A3463">
        <v>2022</v>
      </c>
      <c r="B3463" t="s">
        <v>42</v>
      </c>
      <c r="C3463" t="s">
        <v>981</v>
      </c>
      <c r="D3463" t="s">
        <v>970</v>
      </c>
      <c r="E3463" s="15">
        <v>7193000</v>
      </c>
      <c r="F3463" s="15">
        <v>5563000</v>
      </c>
      <c r="G3463" s="15">
        <v>0</v>
      </c>
      <c r="H3463" s="15">
        <v>0</v>
      </c>
      <c r="I3463" s="15">
        <v>12756000</v>
      </c>
    </row>
    <row r="3464" spans="1:9" x14ac:dyDescent="0.25">
      <c r="A3464">
        <v>2022</v>
      </c>
      <c r="B3464" t="s">
        <v>42</v>
      </c>
      <c r="C3464" t="s">
        <v>982</v>
      </c>
      <c r="D3464" t="s">
        <v>403</v>
      </c>
      <c r="E3464" s="15">
        <v>17819000</v>
      </c>
      <c r="F3464" s="15">
        <v>12477000</v>
      </c>
      <c r="G3464" s="15">
        <v>0</v>
      </c>
      <c r="H3464" s="15">
        <v>4000000</v>
      </c>
      <c r="I3464" s="15">
        <v>34296000</v>
      </c>
    </row>
    <row r="3465" spans="1:9" x14ac:dyDescent="0.25">
      <c r="A3465">
        <v>2022</v>
      </c>
      <c r="B3465" t="s">
        <v>42</v>
      </c>
      <c r="C3465" t="s">
        <v>982</v>
      </c>
      <c r="D3465" t="s">
        <v>404</v>
      </c>
      <c r="E3465" s="15">
        <v>0</v>
      </c>
      <c r="F3465" s="15">
        <v>908000</v>
      </c>
      <c r="G3465" s="15">
        <v>0</v>
      </c>
      <c r="H3465" s="15">
        <v>0</v>
      </c>
      <c r="I3465" s="15">
        <v>908000</v>
      </c>
    </row>
    <row r="3466" spans="1:9" x14ac:dyDescent="0.25">
      <c r="A3466">
        <v>2022</v>
      </c>
      <c r="B3466" t="s">
        <v>42</v>
      </c>
      <c r="C3466" t="s">
        <v>982</v>
      </c>
      <c r="D3466" t="s">
        <v>967</v>
      </c>
      <c r="E3466" s="15">
        <v>42405000</v>
      </c>
      <c r="F3466" s="15">
        <v>36645000</v>
      </c>
      <c r="G3466" s="15">
        <v>0</v>
      </c>
      <c r="H3466" s="15">
        <v>26300000</v>
      </c>
      <c r="I3466" s="15">
        <v>105350000</v>
      </c>
    </row>
    <row r="3467" spans="1:9" x14ac:dyDescent="0.25">
      <c r="A3467">
        <v>2022</v>
      </c>
      <c r="B3467" t="s">
        <v>42</v>
      </c>
      <c r="C3467" t="s">
        <v>982</v>
      </c>
      <c r="D3467" t="s">
        <v>969</v>
      </c>
      <c r="E3467" s="15">
        <v>0</v>
      </c>
      <c r="F3467" s="15">
        <v>255000</v>
      </c>
      <c r="G3467" s="15">
        <v>0</v>
      </c>
      <c r="H3467" s="15">
        <v>0</v>
      </c>
      <c r="I3467" s="15">
        <v>255000</v>
      </c>
    </row>
    <row r="3468" spans="1:9" x14ac:dyDescent="0.25">
      <c r="A3468">
        <v>2022</v>
      </c>
      <c r="B3468" t="s">
        <v>42</v>
      </c>
      <c r="C3468" t="s">
        <v>1088</v>
      </c>
      <c r="D3468" t="s">
        <v>403</v>
      </c>
      <c r="E3468" s="15">
        <v>174041000</v>
      </c>
      <c r="F3468" s="15">
        <v>57524000</v>
      </c>
      <c r="G3468" s="15">
        <v>0</v>
      </c>
      <c r="H3468" s="15">
        <v>0</v>
      </c>
      <c r="I3468" s="15">
        <v>231565000</v>
      </c>
    </row>
    <row r="3469" spans="1:9" x14ac:dyDescent="0.25">
      <c r="A3469">
        <v>2022</v>
      </c>
      <c r="B3469" t="s">
        <v>42</v>
      </c>
      <c r="C3469" t="s">
        <v>1088</v>
      </c>
      <c r="D3469" t="s">
        <v>404</v>
      </c>
      <c r="E3469" s="15">
        <v>27406000</v>
      </c>
      <c r="F3469" s="15">
        <v>14730000</v>
      </c>
      <c r="G3469" s="15">
        <v>0</v>
      </c>
      <c r="H3469" s="15">
        <v>0</v>
      </c>
      <c r="I3469" s="15">
        <v>42136000</v>
      </c>
    </row>
    <row r="3470" spans="1:9" x14ac:dyDescent="0.25">
      <c r="A3470">
        <v>2022</v>
      </c>
      <c r="B3470" t="s">
        <v>42</v>
      </c>
      <c r="C3470" t="s">
        <v>1088</v>
      </c>
      <c r="D3470" t="s">
        <v>967</v>
      </c>
      <c r="E3470" s="15">
        <v>376208000</v>
      </c>
      <c r="F3470" s="15">
        <v>423073000</v>
      </c>
      <c r="G3470" s="15">
        <v>0</v>
      </c>
      <c r="H3470" s="15">
        <v>76100000</v>
      </c>
      <c r="I3470" s="15">
        <v>875381000</v>
      </c>
    </row>
    <row r="3471" spans="1:9" x14ac:dyDescent="0.25">
      <c r="A3471">
        <v>2022</v>
      </c>
      <c r="B3471" t="s">
        <v>42</v>
      </c>
      <c r="C3471" t="s">
        <v>1088</v>
      </c>
      <c r="D3471" t="s">
        <v>968</v>
      </c>
      <c r="E3471" s="15">
        <v>6019000</v>
      </c>
      <c r="F3471" s="15">
        <v>1209000</v>
      </c>
      <c r="G3471" s="15">
        <v>0</v>
      </c>
      <c r="H3471" s="15">
        <v>0</v>
      </c>
      <c r="I3471" s="15">
        <v>7228000</v>
      </c>
    </row>
    <row r="3472" spans="1:9" x14ac:dyDescent="0.25">
      <c r="A3472">
        <v>2022</v>
      </c>
      <c r="B3472" t="s">
        <v>42</v>
      </c>
      <c r="C3472" t="s">
        <v>1088</v>
      </c>
      <c r="D3472" t="s">
        <v>969</v>
      </c>
      <c r="E3472" s="15">
        <v>21635000</v>
      </c>
      <c r="F3472" s="15">
        <v>11052000</v>
      </c>
      <c r="G3472" s="15">
        <v>0</v>
      </c>
      <c r="H3472" s="15">
        <v>0</v>
      </c>
      <c r="I3472" s="15">
        <v>32687000</v>
      </c>
    </row>
    <row r="3473" spans="1:9" x14ac:dyDescent="0.25">
      <c r="A3473">
        <v>2022</v>
      </c>
      <c r="B3473" t="s">
        <v>42</v>
      </c>
      <c r="C3473" t="s">
        <v>1088</v>
      </c>
      <c r="D3473" t="s">
        <v>970</v>
      </c>
      <c r="E3473" s="15">
        <v>19644000</v>
      </c>
      <c r="F3473" s="15">
        <v>1668000</v>
      </c>
      <c r="G3473" s="15">
        <v>0</v>
      </c>
      <c r="H3473" s="15">
        <v>0</v>
      </c>
      <c r="I3473" s="15">
        <v>21312000</v>
      </c>
    </row>
    <row r="3474" spans="1:9" x14ac:dyDescent="0.25">
      <c r="A3474">
        <v>2022</v>
      </c>
      <c r="B3474" t="s">
        <v>42</v>
      </c>
      <c r="C3474" t="s">
        <v>983</v>
      </c>
      <c r="D3474" t="s">
        <v>403</v>
      </c>
      <c r="E3474" s="15">
        <v>109455000</v>
      </c>
      <c r="F3474" s="15">
        <v>34805000</v>
      </c>
      <c r="G3474" s="15">
        <v>0</v>
      </c>
      <c r="H3474" s="15">
        <v>0</v>
      </c>
      <c r="I3474" s="15">
        <v>144260000</v>
      </c>
    </row>
    <row r="3475" spans="1:9" x14ac:dyDescent="0.25">
      <c r="A3475">
        <v>2022</v>
      </c>
      <c r="B3475" t="s">
        <v>42</v>
      </c>
      <c r="C3475" t="s">
        <v>983</v>
      </c>
      <c r="D3475" t="s">
        <v>404</v>
      </c>
      <c r="E3475" s="15">
        <v>13421000</v>
      </c>
      <c r="F3475" s="15">
        <v>4523000</v>
      </c>
      <c r="G3475" s="15">
        <v>0</v>
      </c>
      <c r="H3475" s="15">
        <v>0</v>
      </c>
      <c r="I3475" s="15">
        <v>17944000</v>
      </c>
    </row>
    <row r="3476" spans="1:9" x14ac:dyDescent="0.25">
      <c r="A3476">
        <v>2022</v>
      </c>
      <c r="B3476" t="s">
        <v>42</v>
      </c>
      <c r="C3476" t="s">
        <v>983</v>
      </c>
      <c r="D3476" t="s">
        <v>967</v>
      </c>
      <c r="E3476" s="15">
        <v>357869000</v>
      </c>
      <c r="F3476" s="15">
        <v>149181000</v>
      </c>
      <c r="G3476" s="15">
        <v>0</v>
      </c>
      <c r="H3476" s="15">
        <v>37100000</v>
      </c>
      <c r="I3476" s="15">
        <v>544150000</v>
      </c>
    </row>
    <row r="3477" spans="1:9" x14ac:dyDescent="0.25">
      <c r="A3477">
        <v>2022</v>
      </c>
      <c r="B3477" t="s">
        <v>42</v>
      </c>
      <c r="C3477" t="s">
        <v>983</v>
      </c>
      <c r="D3477" t="s">
        <v>968</v>
      </c>
      <c r="E3477" s="15">
        <v>15129000</v>
      </c>
      <c r="F3477" s="15">
        <v>3012000</v>
      </c>
      <c r="G3477" s="15">
        <v>0</v>
      </c>
      <c r="H3477" s="15">
        <v>0</v>
      </c>
      <c r="I3477" s="15">
        <v>18141000</v>
      </c>
    </row>
    <row r="3478" spans="1:9" x14ac:dyDescent="0.25">
      <c r="A3478">
        <v>2022</v>
      </c>
      <c r="B3478" t="s">
        <v>42</v>
      </c>
      <c r="C3478" t="s">
        <v>983</v>
      </c>
      <c r="D3478" t="s">
        <v>969</v>
      </c>
      <c r="E3478" s="15">
        <v>7555000</v>
      </c>
      <c r="F3478" s="15">
        <v>3547000</v>
      </c>
      <c r="G3478" s="15">
        <v>0</v>
      </c>
      <c r="H3478" s="15">
        <v>0</v>
      </c>
      <c r="I3478" s="15">
        <v>11102000</v>
      </c>
    </row>
    <row r="3479" spans="1:9" x14ac:dyDescent="0.25">
      <c r="A3479">
        <v>2022</v>
      </c>
      <c r="B3479" t="s">
        <v>42</v>
      </c>
      <c r="C3479" t="s">
        <v>983</v>
      </c>
      <c r="D3479" t="s">
        <v>970</v>
      </c>
      <c r="E3479" s="15">
        <v>4171000</v>
      </c>
      <c r="F3479" s="15">
        <v>3402000</v>
      </c>
      <c r="G3479" s="15">
        <v>0</v>
      </c>
      <c r="H3479" s="15">
        <v>0</v>
      </c>
      <c r="I3479" s="15">
        <v>7573000</v>
      </c>
    </row>
    <row r="3480" spans="1:9" x14ac:dyDescent="0.25">
      <c r="A3480">
        <v>2022</v>
      </c>
      <c r="B3480" t="s">
        <v>42</v>
      </c>
      <c r="C3480" t="s">
        <v>984</v>
      </c>
      <c r="D3480" t="s">
        <v>403</v>
      </c>
      <c r="E3480" s="15">
        <v>54088000</v>
      </c>
      <c r="F3480" s="15">
        <v>5512000</v>
      </c>
      <c r="G3480" s="15">
        <v>0</v>
      </c>
      <c r="H3480" s="15">
        <v>0</v>
      </c>
      <c r="I3480" s="15">
        <v>59600000</v>
      </c>
    </row>
    <row r="3481" spans="1:9" x14ac:dyDescent="0.25">
      <c r="A3481">
        <v>2022</v>
      </c>
      <c r="B3481" t="s">
        <v>42</v>
      </c>
      <c r="C3481" t="s">
        <v>984</v>
      </c>
      <c r="D3481" t="s">
        <v>404</v>
      </c>
      <c r="E3481" s="15">
        <v>3229000</v>
      </c>
      <c r="F3481" s="15">
        <v>1401000</v>
      </c>
      <c r="G3481" s="15">
        <v>0</v>
      </c>
      <c r="H3481" s="15">
        <v>0</v>
      </c>
      <c r="I3481" s="15">
        <v>4630000</v>
      </c>
    </row>
    <row r="3482" spans="1:9" x14ac:dyDescent="0.25">
      <c r="A3482">
        <v>2022</v>
      </c>
      <c r="B3482" t="s">
        <v>42</v>
      </c>
      <c r="C3482" t="s">
        <v>984</v>
      </c>
      <c r="D3482" t="s">
        <v>967</v>
      </c>
      <c r="E3482" s="15">
        <v>105417000</v>
      </c>
      <c r="F3482" s="15">
        <v>76147000</v>
      </c>
      <c r="G3482" s="15">
        <v>0</v>
      </c>
      <c r="H3482" s="15">
        <v>6400000</v>
      </c>
      <c r="I3482" s="15">
        <v>187964000</v>
      </c>
    </row>
    <row r="3483" spans="1:9" x14ac:dyDescent="0.25">
      <c r="A3483">
        <v>2022</v>
      </c>
      <c r="B3483" t="s">
        <v>42</v>
      </c>
      <c r="C3483" t="s">
        <v>984</v>
      </c>
      <c r="D3483" t="s">
        <v>969</v>
      </c>
      <c r="E3483" s="15">
        <v>5693000</v>
      </c>
      <c r="F3483" s="15">
        <v>1784000</v>
      </c>
      <c r="G3483" s="15">
        <v>0</v>
      </c>
      <c r="H3483" s="15">
        <v>0</v>
      </c>
      <c r="I3483" s="15">
        <v>7477000</v>
      </c>
    </row>
    <row r="3484" spans="1:9" x14ac:dyDescent="0.25">
      <c r="A3484">
        <v>2022</v>
      </c>
      <c r="B3484" t="s">
        <v>42</v>
      </c>
      <c r="C3484" t="s">
        <v>984</v>
      </c>
      <c r="D3484" t="s">
        <v>970</v>
      </c>
      <c r="E3484" s="15">
        <v>487000</v>
      </c>
      <c r="F3484" s="15">
        <v>1704000</v>
      </c>
      <c r="G3484" s="15">
        <v>0</v>
      </c>
      <c r="H3484" s="15">
        <v>0</v>
      </c>
      <c r="I3484" s="15">
        <v>2191000</v>
      </c>
    </row>
    <row r="3485" spans="1:9" x14ac:dyDescent="0.25">
      <c r="A3485">
        <v>2022</v>
      </c>
      <c r="B3485" t="s">
        <v>42</v>
      </c>
      <c r="C3485" t="s">
        <v>985</v>
      </c>
      <c r="D3485" t="s">
        <v>403</v>
      </c>
      <c r="E3485" s="15">
        <v>36239000</v>
      </c>
      <c r="F3485" s="15">
        <v>17793000</v>
      </c>
      <c r="G3485" s="15">
        <v>0</v>
      </c>
      <c r="H3485" s="15">
        <v>0</v>
      </c>
      <c r="I3485" s="15">
        <v>54032000</v>
      </c>
    </row>
    <row r="3486" spans="1:9" x14ac:dyDescent="0.25">
      <c r="A3486">
        <v>2022</v>
      </c>
      <c r="B3486" t="s">
        <v>42</v>
      </c>
      <c r="C3486" t="s">
        <v>985</v>
      </c>
      <c r="D3486" t="s">
        <v>967</v>
      </c>
      <c r="E3486" s="15">
        <v>54514000</v>
      </c>
      <c r="F3486" s="15">
        <v>96321000</v>
      </c>
      <c r="G3486" s="15">
        <v>0</v>
      </c>
      <c r="H3486" s="15">
        <v>19400000</v>
      </c>
      <c r="I3486" s="15">
        <v>170235000</v>
      </c>
    </row>
    <row r="3487" spans="1:9" x14ac:dyDescent="0.25">
      <c r="A3487">
        <v>2022</v>
      </c>
      <c r="B3487" t="s">
        <v>42</v>
      </c>
      <c r="C3487" t="s">
        <v>985</v>
      </c>
      <c r="D3487" t="s">
        <v>969</v>
      </c>
      <c r="E3487" s="15">
        <v>0</v>
      </c>
      <c r="F3487" s="15">
        <v>3054000</v>
      </c>
      <c r="G3487" s="15">
        <v>0</v>
      </c>
      <c r="H3487" s="15">
        <v>0</v>
      </c>
      <c r="I3487" s="15">
        <v>3054000</v>
      </c>
    </row>
    <row r="3488" spans="1:9" x14ac:dyDescent="0.25">
      <c r="A3488">
        <v>2022</v>
      </c>
      <c r="B3488" t="s">
        <v>42</v>
      </c>
      <c r="C3488" t="s">
        <v>985</v>
      </c>
      <c r="D3488" t="s">
        <v>970</v>
      </c>
      <c r="E3488" s="15">
        <v>0</v>
      </c>
      <c r="F3488" s="15">
        <v>2960000</v>
      </c>
      <c r="G3488" s="15">
        <v>0</v>
      </c>
      <c r="H3488" s="15">
        <v>0</v>
      </c>
      <c r="I3488" s="15">
        <v>2960000</v>
      </c>
    </row>
    <row r="3489" spans="1:9" x14ac:dyDescent="0.25">
      <c r="A3489">
        <v>2022</v>
      </c>
      <c r="B3489" t="s">
        <v>42</v>
      </c>
      <c r="C3489" t="s">
        <v>986</v>
      </c>
      <c r="D3489" t="s">
        <v>403</v>
      </c>
      <c r="E3489" s="15">
        <v>165822000</v>
      </c>
      <c r="F3489" s="15">
        <v>45217000</v>
      </c>
      <c r="G3489" s="15">
        <v>0</v>
      </c>
      <c r="H3489" s="15">
        <v>0</v>
      </c>
      <c r="I3489" s="15">
        <v>211039000</v>
      </c>
    </row>
    <row r="3490" spans="1:9" x14ac:dyDescent="0.25">
      <c r="A3490">
        <v>2022</v>
      </c>
      <c r="B3490" t="s">
        <v>42</v>
      </c>
      <c r="C3490" t="s">
        <v>986</v>
      </c>
      <c r="D3490" t="s">
        <v>404</v>
      </c>
      <c r="E3490" s="15">
        <v>35225000</v>
      </c>
      <c r="F3490" s="15">
        <v>6363000</v>
      </c>
      <c r="G3490" s="15">
        <v>0</v>
      </c>
      <c r="H3490" s="15">
        <v>0</v>
      </c>
      <c r="I3490" s="15">
        <v>41588000</v>
      </c>
    </row>
    <row r="3491" spans="1:9" x14ac:dyDescent="0.25">
      <c r="A3491">
        <v>2022</v>
      </c>
      <c r="B3491" t="s">
        <v>42</v>
      </c>
      <c r="C3491" t="s">
        <v>986</v>
      </c>
      <c r="D3491" t="s">
        <v>967</v>
      </c>
      <c r="E3491" s="15">
        <v>319411000</v>
      </c>
      <c r="F3491" s="15">
        <v>121149000</v>
      </c>
      <c r="G3491" s="15">
        <v>0</v>
      </c>
      <c r="H3491" s="15">
        <v>11150000</v>
      </c>
      <c r="I3491" s="15">
        <v>451710000</v>
      </c>
    </row>
    <row r="3492" spans="1:9" x14ac:dyDescent="0.25">
      <c r="A3492">
        <v>2022</v>
      </c>
      <c r="B3492" t="s">
        <v>42</v>
      </c>
      <c r="C3492" t="s">
        <v>986</v>
      </c>
      <c r="D3492" t="s">
        <v>968</v>
      </c>
      <c r="E3492" s="15">
        <v>1758000</v>
      </c>
      <c r="F3492" s="15">
        <v>1530000</v>
      </c>
      <c r="G3492" s="15">
        <v>0</v>
      </c>
      <c r="H3492" s="15">
        <v>0</v>
      </c>
      <c r="I3492" s="15">
        <v>3288000</v>
      </c>
    </row>
    <row r="3493" spans="1:9" x14ac:dyDescent="0.25">
      <c r="A3493">
        <v>2022</v>
      </c>
      <c r="B3493" t="s">
        <v>42</v>
      </c>
      <c r="C3493" t="s">
        <v>986</v>
      </c>
      <c r="D3493" t="s">
        <v>969</v>
      </c>
      <c r="E3493" s="15">
        <v>57040000</v>
      </c>
      <c r="F3493" s="15">
        <v>23782000</v>
      </c>
      <c r="G3493" s="15">
        <v>0</v>
      </c>
      <c r="H3493" s="15">
        <v>0</v>
      </c>
      <c r="I3493" s="15">
        <v>80822000</v>
      </c>
    </row>
    <row r="3494" spans="1:9" x14ac:dyDescent="0.25">
      <c r="A3494">
        <v>2022</v>
      </c>
      <c r="B3494" t="s">
        <v>42</v>
      </c>
      <c r="C3494" t="s">
        <v>986</v>
      </c>
      <c r="D3494" t="s">
        <v>970</v>
      </c>
      <c r="E3494" s="15">
        <v>1312000</v>
      </c>
      <c r="F3494" s="15">
        <v>2899000</v>
      </c>
      <c r="G3494" s="15">
        <v>0</v>
      </c>
      <c r="H3494" s="15">
        <v>0</v>
      </c>
      <c r="I3494" s="15">
        <v>4211000</v>
      </c>
    </row>
    <row r="3495" spans="1:9" x14ac:dyDescent="0.25">
      <c r="A3495">
        <v>2022</v>
      </c>
      <c r="B3495" t="s">
        <v>42</v>
      </c>
      <c r="C3495" t="s">
        <v>987</v>
      </c>
      <c r="D3495" t="s">
        <v>403</v>
      </c>
      <c r="E3495" s="15">
        <v>56126000</v>
      </c>
      <c r="F3495" s="15">
        <v>13189000</v>
      </c>
      <c r="G3495" s="15">
        <v>0</v>
      </c>
      <c r="H3495" s="15">
        <v>15000000</v>
      </c>
      <c r="I3495" s="15">
        <v>84315000</v>
      </c>
    </row>
    <row r="3496" spans="1:9" x14ac:dyDescent="0.25">
      <c r="A3496">
        <v>2022</v>
      </c>
      <c r="B3496" t="s">
        <v>42</v>
      </c>
      <c r="C3496" t="s">
        <v>987</v>
      </c>
      <c r="D3496" t="s">
        <v>967</v>
      </c>
      <c r="E3496" s="15">
        <v>185570000</v>
      </c>
      <c r="F3496" s="15">
        <v>145509000</v>
      </c>
      <c r="G3496" s="15">
        <v>0</v>
      </c>
      <c r="H3496" s="15">
        <v>23300000</v>
      </c>
      <c r="I3496" s="15">
        <v>354379000</v>
      </c>
    </row>
    <row r="3497" spans="1:9" x14ac:dyDescent="0.25">
      <c r="A3497">
        <v>2022</v>
      </c>
      <c r="B3497" t="s">
        <v>42</v>
      </c>
      <c r="C3497" t="s">
        <v>987</v>
      </c>
      <c r="D3497" t="s">
        <v>968</v>
      </c>
      <c r="E3497" s="15">
        <v>500000</v>
      </c>
      <c r="F3497" s="15">
        <v>940000</v>
      </c>
      <c r="G3497" s="15">
        <v>0</v>
      </c>
      <c r="H3497" s="15">
        <v>0</v>
      </c>
      <c r="I3497" s="15">
        <v>1440000</v>
      </c>
    </row>
    <row r="3498" spans="1:9" x14ac:dyDescent="0.25">
      <c r="A3498">
        <v>2022</v>
      </c>
      <c r="B3498" t="s">
        <v>42</v>
      </c>
      <c r="C3498" t="s">
        <v>987</v>
      </c>
      <c r="D3498" t="s">
        <v>969</v>
      </c>
      <c r="E3498" s="15">
        <v>1636000</v>
      </c>
      <c r="F3498" s="15">
        <v>7608000</v>
      </c>
      <c r="G3498" s="15">
        <v>0</v>
      </c>
      <c r="H3498" s="15">
        <v>0</v>
      </c>
      <c r="I3498" s="15">
        <v>9244000</v>
      </c>
    </row>
    <row r="3499" spans="1:9" x14ac:dyDescent="0.25">
      <c r="A3499">
        <v>2022</v>
      </c>
      <c r="B3499" t="s">
        <v>42</v>
      </c>
      <c r="C3499" t="s">
        <v>987</v>
      </c>
      <c r="D3499" t="s">
        <v>970</v>
      </c>
      <c r="E3499" s="15">
        <v>2092000</v>
      </c>
      <c r="F3499" s="15">
        <v>2490000</v>
      </c>
      <c r="G3499" s="15">
        <v>0</v>
      </c>
      <c r="H3499" s="15">
        <v>0</v>
      </c>
      <c r="I3499" s="15">
        <v>4582000</v>
      </c>
    </row>
    <row r="3500" spans="1:9" x14ac:dyDescent="0.25">
      <c r="A3500">
        <v>2022</v>
      </c>
      <c r="B3500" t="s">
        <v>42</v>
      </c>
      <c r="C3500" t="s">
        <v>988</v>
      </c>
      <c r="D3500" t="s">
        <v>403</v>
      </c>
      <c r="E3500" s="15">
        <v>70172000</v>
      </c>
      <c r="F3500" s="15">
        <v>14404000</v>
      </c>
      <c r="G3500" s="15">
        <v>0</v>
      </c>
      <c r="H3500" s="15">
        <v>32922000</v>
      </c>
      <c r="I3500" s="15">
        <v>117498000</v>
      </c>
    </row>
    <row r="3501" spans="1:9" x14ac:dyDescent="0.25">
      <c r="A3501">
        <v>2022</v>
      </c>
      <c r="B3501" t="s">
        <v>42</v>
      </c>
      <c r="C3501" t="s">
        <v>988</v>
      </c>
      <c r="D3501" t="s">
        <v>404</v>
      </c>
      <c r="E3501" s="15">
        <v>0</v>
      </c>
      <c r="F3501" s="15">
        <v>913000</v>
      </c>
      <c r="G3501" s="15">
        <v>0</v>
      </c>
      <c r="H3501" s="15">
        <v>0</v>
      </c>
      <c r="I3501" s="15">
        <v>913000</v>
      </c>
    </row>
    <row r="3502" spans="1:9" x14ac:dyDescent="0.25">
      <c r="A3502">
        <v>2022</v>
      </c>
      <c r="B3502" t="s">
        <v>42</v>
      </c>
      <c r="C3502" t="s">
        <v>988</v>
      </c>
      <c r="D3502" t="s">
        <v>967</v>
      </c>
      <c r="E3502" s="15">
        <v>158406000</v>
      </c>
      <c r="F3502" s="15">
        <v>67700000</v>
      </c>
      <c r="G3502" s="15">
        <v>0</v>
      </c>
      <c r="H3502" s="15">
        <v>7600000</v>
      </c>
      <c r="I3502" s="15">
        <v>233706000</v>
      </c>
    </row>
    <row r="3503" spans="1:9" x14ac:dyDescent="0.25">
      <c r="A3503">
        <v>2022</v>
      </c>
      <c r="B3503" t="s">
        <v>42</v>
      </c>
      <c r="C3503" t="s">
        <v>988</v>
      </c>
      <c r="D3503" t="s">
        <v>969</v>
      </c>
      <c r="E3503" s="15">
        <v>0</v>
      </c>
      <c r="F3503" s="15">
        <v>7845000</v>
      </c>
      <c r="G3503" s="15">
        <v>0</v>
      </c>
      <c r="H3503" s="15">
        <v>0</v>
      </c>
      <c r="I3503" s="15">
        <v>7845000</v>
      </c>
    </row>
    <row r="3504" spans="1:9" x14ac:dyDescent="0.25">
      <c r="A3504">
        <v>2022</v>
      </c>
      <c r="B3504" t="s">
        <v>42</v>
      </c>
      <c r="C3504" t="s">
        <v>988</v>
      </c>
      <c r="D3504" t="s">
        <v>970</v>
      </c>
      <c r="E3504" s="15">
        <v>0</v>
      </c>
      <c r="F3504" s="15">
        <v>8347000</v>
      </c>
      <c r="G3504" s="15">
        <v>0</v>
      </c>
      <c r="H3504" s="15">
        <v>0</v>
      </c>
      <c r="I3504" s="15">
        <v>8347000</v>
      </c>
    </row>
    <row r="3505" spans="1:9" x14ac:dyDescent="0.25">
      <c r="A3505">
        <v>2022</v>
      </c>
      <c r="B3505" t="s">
        <v>42</v>
      </c>
      <c r="C3505" t="s">
        <v>989</v>
      </c>
      <c r="D3505" t="s">
        <v>403</v>
      </c>
      <c r="E3505" s="15">
        <v>71785000</v>
      </c>
      <c r="F3505" s="15">
        <v>30325000</v>
      </c>
      <c r="G3505" s="15">
        <v>0</v>
      </c>
      <c r="H3505" s="15">
        <v>0</v>
      </c>
      <c r="I3505" s="15">
        <v>102110000</v>
      </c>
    </row>
    <row r="3506" spans="1:9" x14ac:dyDescent="0.25">
      <c r="A3506">
        <v>2022</v>
      </c>
      <c r="B3506" t="s">
        <v>42</v>
      </c>
      <c r="C3506" t="s">
        <v>989</v>
      </c>
      <c r="D3506" t="s">
        <v>967</v>
      </c>
      <c r="E3506" s="15">
        <v>117294000</v>
      </c>
      <c r="F3506" s="15">
        <v>115377000</v>
      </c>
      <c r="G3506" s="15">
        <v>0</v>
      </c>
      <c r="H3506" s="15">
        <v>34055000</v>
      </c>
      <c r="I3506" s="15">
        <v>266726000</v>
      </c>
    </row>
    <row r="3507" spans="1:9" x14ac:dyDescent="0.25">
      <c r="A3507">
        <v>2022</v>
      </c>
      <c r="B3507" t="s">
        <v>42</v>
      </c>
      <c r="C3507" t="s">
        <v>989</v>
      </c>
      <c r="D3507" t="s">
        <v>969</v>
      </c>
      <c r="E3507" s="15">
        <v>1723000</v>
      </c>
      <c r="F3507" s="15">
        <v>5038000</v>
      </c>
      <c r="G3507" s="15">
        <v>0</v>
      </c>
      <c r="H3507" s="15">
        <v>0</v>
      </c>
      <c r="I3507" s="15">
        <v>6761000</v>
      </c>
    </row>
    <row r="3508" spans="1:9" x14ac:dyDescent="0.25">
      <c r="A3508">
        <v>2022</v>
      </c>
      <c r="B3508" t="s">
        <v>42</v>
      </c>
      <c r="C3508" t="s">
        <v>989</v>
      </c>
      <c r="D3508" t="s">
        <v>970</v>
      </c>
      <c r="E3508" s="15">
        <v>0</v>
      </c>
      <c r="F3508" s="15">
        <v>3515000</v>
      </c>
      <c r="G3508" s="15">
        <v>0</v>
      </c>
      <c r="H3508" s="15">
        <v>0</v>
      </c>
      <c r="I3508" s="15">
        <v>3515000</v>
      </c>
    </row>
    <row r="3509" spans="1:9" x14ac:dyDescent="0.25">
      <c r="A3509">
        <v>2022</v>
      </c>
      <c r="B3509" t="s">
        <v>42</v>
      </c>
      <c r="C3509" t="s">
        <v>990</v>
      </c>
      <c r="D3509" t="s">
        <v>403</v>
      </c>
      <c r="E3509" s="15">
        <v>18489000</v>
      </c>
      <c r="F3509" s="15">
        <v>1551000</v>
      </c>
      <c r="G3509" s="15">
        <v>0</v>
      </c>
      <c r="H3509" s="15">
        <v>0</v>
      </c>
      <c r="I3509" s="15">
        <v>20040000</v>
      </c>
    </row>
    <row r="3510" spans="1:9" x14ac:dyDescent="0.25">
      <c r="A3510">
        <v>2022</v>
      </c>
      <c r="B3510" t="s">
        <v>42</v>
      </c>
      <c r="C3510" t="s">
        <v>990</v>
      </c>
      <c r="D3510" t="s">
        <v>404</v>
      </c>
      <c r="E3510" s="15">
        <v>0</v>
      </c>
      <c r="F3510" s="15">
        <v>125000</v>
      </c>
      <c r="G3510" s="15">
        <v>0</v>
      </c>
      <c r="H3510" s="15">
        <v>0</v>
      </c>
      <c r="I3510" s="15">
        <v>125000</v>
      </c>
    </row>
    <row r="3511" spans="1:9" x14ac:dyDescent="0.25">
      <c r="A3511">
        <v>2022</v>
      </c>
      <c r="B3511" t="s">
        <v>42</v>
      </c>
      <c r="C3511" t="s">
        <v>990</v>
      </c>
      <c r="D3511" t="s">
        <v>967</v>
      </c>
      <c r="E3511" s="15">
        <v>15720000</v>
      </c>
      <c r="F3511" s="15">
        <v>20113000</v>
      </c>
      <c r="G3511" s="15">
        <v>0</v>
      </c>
      <c r="H3511" s="15">
        <v>30700000</v>
      </c>
      <c r="I3511" s="15">
        <v>66533000</v>
      </c>
    </row>
    <row r="3512" spans="1:9" x14ac:dyDescent="0.25">
      <c r="A3512">
        <v>2022</v>
      </c>
      <c r="B3512" t="s">
        <v>42</v>
      </c>
      <c r="C3512" t="s">
        <v>991</v>
      </c>
      <c r="D3512" t="s">
        <v>403</v>
      </c>
      <c r="E3512" s="15">
        <v>177009000</v>
      </c>
      <c r="F3512" s="15">
        <v>26565000</v>
      </c>
      <c r="G3512" s="15">
        <v>0</v>
      </c>
      <c r="H3512" s="15">
        <v>0</v>
      </c>
      <c r="I3512" s="15">
        <v>203574000</v>
      </c>
    </row>
    <row r="3513" spans="1:9" x14ac:dyDescent="0.25">
      <c r="A3513">
        <v>2022</v>
      </c>
      <c r="B3513" t="s">
        <v>42</v>
      </c>
      <c r="C3513" t="s">
        <v>991</v>
      </c>
      <c r="D3513" t="s">
        <v>404</v>
      </c>
      <c r="E3513" s="15">
        <v>23890000</v>
      </c>
      <c r="F3513" s="15">
        <v>2390000</v>
      </c>
      <c r="G3513" s="15">
        <v>0</v>
      </c>
      <c r="H3513" s="15">
        <v>0</v>
      </c>
      <c r="I3513" s="15">
        <v>26280000</v>
      </c>
    </row>
    <row r="3514" spans="1:9" x14ac:dyDescent="0.25">
      <c r="A3514">
        <v>2022</v>
      </c>
      <c r="B3514" t="s">
        <v>42</v>
      </c>
      <c r="C3514" t="s">
        <v>991</v>
      </c>
      <c r="D3514" t="s">
        <v>967</v>
      </c>
      <c r="E3514" s="15">
        <v>511161000</v>
      </c>
      <c r="F3514" s="15">
        <v>275549000</v>
      </c>
      <c r="G3514" s="15">
        <v>0</v>
      </c>
      <c r="H3514" s="15">
        <v>106400000</v>
      </c>
      <c r="I3514" s="15">
        <v>893110000</v>
      </c>
    </row>
    <row r="3515" spans="1:9" x14ac:dyDescent="0.25">
      <c r="A3515">
        <v>2022</v>
      </c>
      <c r="B3515" t="s">
        <v>42</v>
      </c>
      <c r="C3515" t="s">
        <v>991</v>
      </c>
      <c r="D3515" t="s">
        <v>968</v>
      </c>
      <c r="E3515" s="15">
        <v>19455000</v>
      </c>
      <c r="F3515" s="15">
        <v>926000</v>
      </c>
      <c r="G3515" s="15">
        <v>0</v>
      </c>
      <c r="H3515" s="15">
        <v>0</v>
      </c>
      <c r="I3515" s="15">
        <v>20381000</v>
      </c>
    </row>
    <row r="3516" spans="1:9" x14ac:dyDescent="0.25">
      <c r="A3516">
        <v>2022</v>
      </c>
      <c r="B3516" t="s">
        <v>42</v>
      </c>
      <c r="C3516" t="s">
        <v>991</v>
      </c>
      <c r="D3516" t="s">
        <v>969</v>
      </c>
      <c r="E3516" s="15">
        <v>1549000</v>
      </c>
      <c r="F3516" s="15">
        <v>14792000</v>
      </c>
      <c r="G3516" s="15">
        <v>0</v>
      </c>
      <c r="H3516" s="15">
        <v>32922000</v>
      </c>
      <c r="I3516" s="15">
        <v>49263000</v>
      </c>
    </row>
    <row r="3517" spans="1:9" x14ac:dyDescent="0.25">
      <c r="A3517">
        <v>2022</v>
      </c>
      <c r="B3517" t="s">
        <v>42</v>
      </c>
      <c r="C3517" t="s">
        <v>991</v>
      </c>
      <c r="D3517" t="s">
        <v>970</v>
      </c>
      <c r="E3517" s="15">
        <v>0</v>
      </c>
      <c r="F3517" s="15">
        <v>6583000</v>
      </c>
      <c r="G3517" s="15">
        <v>0</v>
      </c>
      <c r="H3517" s="15">
        <v>0</v>
      </c>
      <c r="I3517" s="15">
        <v>6583000</v>
      </c>
    </row>
    <row r="3518" spans="1:9" x14ac:dyDescent="0.25">
      <c r="A3518">
        <v>2022</v>
      </c>
      <c r="B3518" t="s">
        <v>42</v>
      </c>
      <c r="C3518" t="s">
        <v>992</v>
      </c>
      <c r="D3518" t="s">
        <v>403</v>
      </c>
      <c r="E3518" s="15">
        <v>225931000</v>
      </c>
      <c r="F3518" s="15">
        <v>18537000</v>
      </c>
      <c r="G3518" s="15">
        <v>0</v>
      </c>
      <c r="H3518" s="15">
        <v>0</v>
      </c>
      <c r="I3518" s="15">
        <v>244468000</v>
      </c>
    </row>
    <row r="3519" spans="1:9" x14ac:dyDescent="0.25">
      <c r="A3519">
        <v>2022</v>
      </c>
      <c r="B3519" t="s">
        <v>42</v>
      </c>
      <c r="C3519" t="s">
        <v>992</v>
      </c>
      <c r="D3519" t="s">
        <v>404</v>
      </c>
      <c r="E3519" s="15">
        <v>8709000</v>
      </c>
      <c r="F3519" s="15">
        <v>13596000</v>
      </c>
      <c r="G3519" s="15">
        <v>0</v>
      </c>
      <c r="H3519" s="15">
        <v>0</v>
      </c>
      <c r="I3519" s="15">
        <v>22305000</v>
      </c>
    </row>
    <row r="3520" spans="1:9" x14ac:dyDescent="0.25">
      <c r="A3520">
        <v>2022</v>
      </c>
      <c r="B3520" t="s">
        <v>42</v>
      </c>
      <c r="C3520" t="s">
        <v>992</v>
      </c>
      <c r="D3520" t="s">
        <v>967</v>
      </c>
      <c r="E3520" s="15">
        <v>611404000</v>
      </c>
      <c r="F3520" s="15">
        <v>329330000</v>
      </c>
      <c r="G3520" s="15">
        <v>0</v>
      </c>
      <c r="H3520" s="15">
        <v>92707000</v>
      </c>
      <c r="I3520" s="15">
        <v>1033441000</v>
      </c>
    </row>
    <row r="3521" spans="1:9" x14ac:dyDescent="0.25">
      <c r="A3521">
        <v>2022</v>
      </c>
      <c r="B3521" t="s">
        <v>42</v>
      </c>
      <c r="C3521" t="s">
        <v>992</v>
      </c>
      <c r="D3521" t="s">
        <v>968</v>
      </c>
      <c r="E3521" s="15">
        <v>14197000</v>
      </c>
      <c r="F3521" s="15">
        <v>3794000</v>
      </c>
      <c r="G3521" s="15">
        <v>0</v>
      </c>
      <c r="H3521" s="15">
        <v>0</v>
      </c>
      <c r="I3521" s="15">
        <v>17991000</v>
      </c>
    </row>
    <row r="3522" spans="1:9" x14ac:dyDescent="0.25">
      <c r="A3522">
        <v>2022</v>
      </c>
      <c r="B3522" t="s">
        <v>42</v>
      </c>
      <c r="C3522" t="s">
        <v>992</v>
      </c>
      <c r="D3522" t="s">
        <v>969</v>
      </c>
      <c r="E3522" s="15">
        <v>7180000</v>
      </c>
      <c r="F3522" s="15">
        <v>7732000</v>
      </c>
      <c r="G3522" s="15">
        <v>0</v>
      </c>
      <c r="H3522" s="15">
        <v>0</v>
      </c>
      <c r="I3522" s="15">
        <v>14912000</v>
      </c>
    </row>
    <row r="3523" spans="1:9" x14ac:dyDescent="0.25">
      <c r="A3523">
        <v>2022</v>
      </c>
      <c r="B3523" t="s">
        <v>42</v>
      </c>
      <c r="C3523" t="s">
        <v>992</v>
      </c>
      <c r="D3523" t="s">
        <v>970</v>
      </c>
      <c r="E3523" s="15">
        <v>23665000</v>
      </c>
      <c r="F3523" s="15">
        <v>1761000</v>
      </c>
      <c r="G3523" s="15">
        <v>0</v>
      </c>
      <c r="H3523" s="15">
        <v>0</v>
      </c>
      <c r="I3523" s="15">
        <v>25426000</v>
      </c>
    </row>
    <row r="3524" spans="1:9" x14ac:dyDescent="0.25">
      <c r="A3524">
        <v>2022</v>
      </c>
      <c r="B3524" t="s">
        <v>42</v>
      </c>
      <c r="C3524" t="s">
        <v>993</v>
      </c>
      <c r="D3524" t="s">
        <v>403</v>
      </c>
      <c r="E3524" s="15">
        <v>115622000</v>
      </c>
      <c r="F3524" s="15">
        <v>25765000</v>
      </c>
      <c r="G3524" s="15">
        <v>0</v>
      </c>
      <c r="H3524" s="15">
        <v>6420000</v>
      </c>
      <c r="I3524" s="15">
        <v>147807000</v>
      </c>
    </row>
    <row r="3525" spans="1:9" x14ac:dyDescent="0.25">
      <c r="A3525">
        <v>2022</v>
      </c>
      <c r="B3525" t="s">
        <v>42</v>
      </c>
      <c r="C3525" t="s">
        <v>993</v>
      </c>
      <c r="D3525" t="s">
        <v>404</v>
      </c>
      <c r="E3525" s="15">
        <v>10700000</v>
      </c>
      <c r="F3525" s="15">
        <v>207000</v>
      </c>
      <c r="G3525" s="15">
        <v>0</v>
      </c>
      <c r="H3525" s="15">
        <v>0</v>
      </c>
      <c r="I3525" s="15">
        <v>10907000</v>
      </c>
    </row>
    <row r="3526" spans="1:9" x14ac:dyDescent="0.25">
      <c r="A3526">
        <v>2022</v>
      </c>
      <c r="B3526" t="s">
        <v>42</v>
      </c>
      <c r="C3526" t="s">
        <v>993</v>
      </c>
      <c r="D3526" t="s">
        <v>967</v>
      </c>
      <c r="E3526" s="15">
        <v>281777000</v>
      </c>
      <c r="F3526" s="15">
        <v>129699000</v>
      </c>
      <c r="G3526" s="15">
        <v>0</v>
      </c>
      <c r="H3526" s="15">
        <v>14665000</v>
      </c>
      <c r="I3526" s="15">
        <v>426141000</v>
      </c>
    </row>
    <row r="3527" spans="1:9" x14ac:dyDescent="0.25">
      <c r="A3527">
        <v>2022</v>
      </c>
      <c r="B3527" t="s">
        <v>42</v>
      </c>
      <c r="C3527" t="s">
        <v>993</v>
      </c>
      <c r="D3527" t="s">
        <v>968</v>
      </c>
      <c r="E3527" s="15">
        <v>4589000</v>
      </c>
      <c r="F3527" s="15">
        <v>87000</v>
      </c>
      <c r="G3527" s="15">
        <v>0</v>
      </c>
      <c r="H3527" s="15">
        <v>0</v>
      </c>
      <c r="I3527" s="15">
        <v>4676000</v>
      </c>
    </row>
    <row r="3528" spans="1:9" x14ac:dyDescent="0.25">
      <c r="A3528">
        <v>2022</v>
      </c>
      <c r="B3528" t="s">
        <v>42</v>
      </c>
      <c r="C3528" t="s">
        <v>993</v>
      </c>
      <c r="D3528" t="s">
        <v>969</v>
      </c>
      <c r="E3528" s="15">
        <v>9769000</v>
      </c>
      <c r="F3528" s="15">
        <v>1412000</v>
      </c>
      <c r="G3528" s="15">
        <v>0</v>
      </c>
      <c r="H3528" s="15">
        <v>0</v>
      </c>
      <c r="I3528" s="15">
        <v>11181000</v>
      </c>
    </row>
    <row r="3529" spans="1:9" x14ac:dyDescent="0.25">
      <c r="A3529">
        <v>2022</v>
      </c>
      <c r="B3529" t="s">
        <v>42</v>
      </c>
      <c r="C3529" t="s">
        <v>993</v>
      </c>
      <c r="D3529" t="s">
        <v>970</v>
      </c>
      <c r="E3529" s="15">
        <v>8857000</v>
      </c>
      <c r="F3529" s="15">
        <v>429000</v>
      </c>
      <c r="G3529" s="15">
        <v>0</v>
      </c>
      <c r="H3529" s="15">
        <v>0</v>
      </c>
      <c r="I3529" s="15">
        <v>9286000</v>
      </c>
    </row>
    <row r="3530" spans="1:9" x14ac:dyDescent="0.25">
      <c r="A3530">
        <v>2022</v>
      </c>
      <c r="B3530" t="s">
        <v>42</v>
      </c>
      <c r="C3530" t="s">
        <v>994</v>
      </c>
      <c r="D3530" t="s">
        <v>403</v>
      </c>
      <c r="E3530" s="15">
        <v>27486000</v>
      </c>
      <c r="F3530" s="15">
        <v>26058000</v>
      </c>
      <c r="G3530" s="15">
        <v>0</v>
      </c>
      <c r="H3530" s="15">
        <v>8000000</v>
      </c>
      <c r="I3530" s="15">
        <v>61544000</v>
      </c>
    </row>
    <row r="3531" spans="1:9" x14ac:dyDescent="0.25">
      <c r="A3531">
        <v>2022</v>
      </c>
      <c r="B3531" t="s">
        <v>42</v>
      </c>
      <c r="C3531" t="s">
        <v>994</v>
      </c>
      <c r="D3531" t="s">
        <v>404</v>
      </c>
      <c r="E3531" s="15">
        <v>7776000</v>
      </c>
      <c r="F3531" s="15">
        <v>6325000</v>
      </c>
      <c r="G3531" s="15">
        <v>0</v>
      </c>
      <c r="H3531" s="15">
        <v>0</v>
      </c>
      <c r="I3531" s="15">
        <v>14101000</v>
      </c>
    </row>
    <row r="3532" spans="1:9" x14ac:dyDescent="0.25">
      <c r="A3532">
        <v>2022</v>
      </c>
      <c r="B3532" t="s">
        <v>42</v>
      </c>
      <c r="C3532" t="s">
        <v>994</v>
      </c>
      <c r="D3532" t="s">
        <v>967</v>
      </c>
      <c r="E3532" s="15">
        <v>93768000</v>
      </c>
      <c r="F3532" s="15">
        <v>65064000</v>
      </c>
      <c r="G3532" s="15">
        <v>0</v>
      </c>
      <c r="H3532" s="15">
        <v>15900000</v>
      </c>
      <c r="I3532" s="15">
        <v>174732000</v>
      </c>
    </row>
    <row r="3533" spans="1:9" x14ac:dyDescent="0.25">
      <c r="A3533">
        <v>2022</v>
      </c>
      <c r="B3533" t="s">
        <v>42</v>
      </c>
      <c r="C3533" t="s">
        <v>994</v>
      </c>
      <c r="D3533" t="s">
        <v>968</v>
      </c>
      <c r="E3533" s="15">
        <v>1903000</v>
      </c>
      <c r="F3533" s="15">
        <v>1210000</v>
      </c>
      <c r="G3533" s="15">
        <v>0</v>
      </c>
      <c r="H3533" s="15">
        <v>0</v>
      </c>
      <c r="I3533" s="15">
        <v>3113000</v>
      </c>
    </row>
    <row r="3534" spans="1:9" x14ac:dyDescent="0.25">
      <c r="A3534">
        <v>2022</v>
      </c>
      <c r="B3534" t="s">
        <v>42</v>
      </c>
      <c r="C3534" t="s">
        <v>994</v>
      </c>
      <c r="D3534" t="s">
        <v>969</v>
      </c>
      <c r="E3534" s="15">
        <v>9962000</v>
      </c>
      <c r="F3534" s="15">
        <v>4434000</v>
      </c>
      <c r="G3534" s="15">
        <v>0</v>
      </c>
      <c r="H3534" s="15">
        <v>5000000</v>
      </c>
      <c r="I3534" s="15">
        <v>19396000</v>
      </c>
    </row>
    <row r="3535" spans="1:9" x14ac:dyDescent="0.25">
      <c r="A3535">
        <v>2022</v>
      </c>
      <c r="B3535" t="s">
        <v>42</v>
      </c>
      <c r="C3535" t="s">
        <v>994</v>
      </c>
      <c r="D3535" t="s">
        <v>970</v>
      </c>
      <c r="E3535" s="15">
        <v>10815000</v>
      </c>
      <c r="F3535" s="15">
        <v>433000</v>
      </c>
      <c r="G3535" s="15">
        <v>0</v>
      </c>
      <c r="H3535" s="15">
        <v>0</v>
      </c>
      <c r="I3535" s="15">
        <v>11248000</v>
      </c>
    </row>
    <row r="3536" spans="1:9" x14ac:dyDescent="0.25">
      <c r="A3536">
        <v>2022</v>
      </c>
      <c r="B3536" t="s">
        <v>42</v>
      </c>
      <c r="C3536" t="s">
        <v>995</v>
      </c>
      <c r="D3536" t="s">
        <v>403</v>
      </c>
      <c r="E3536" s="15">
        <v>22883000</v>
      </c>
      <c r="F3536" s="15">
        <v>9968000</v>
      </c>
      <c r="G3536" s="15">
        <v>0</v>
      </c>
      <c r="H3536" s="15">
        <v>0</v>
      </c>
      <c r="I3536" s="15">
        <v>32851000</v>
      </c>
    </row>
    <row r="3537" spans="1:9" x14ac:dyDescent="0.25">
      <c r="A3537">
        <v>2022</v>
      </c>
      <c r="B3537" t="s">
        <v>42</v>
      </c>
      <c r="C3537" t="s">
        <v>995</v>
      </c>
      <c r="D3537" t="s">
        <v>404</v>
      </c>
      <c r="E3537" s="15">
        <v>2703000</v>
      </c>
      <c r="F3537" s="15">
        <v>2049000</v>
      </c>
      <c r="G3537" s="15">
        <v>0</v>
      </c>
      <c r="H3537" s="15">
        <v>0</v>
      </c>
      <c r="I3537" s="15">
        <v>4752000</v>
      </c>
    </row>
    <row r="3538" spans="1:9" x14ac:dyDescent="0.25">
      <c r="A3538">
        <v>2022</v>
      </c>
      <c r="B3538" t="s">
        <v>42</v>
      </c>
      <c r="C3538" t="s">
        <v>995</v>
      </c>
      <c r="D3538" t="s">
        <v>967</v>
      </c>
      <c r="E3538" s="15">
        <v>63490000</v>
      </c>
      <c r="F3538" s="15">
        <v>77688000</v>
      </c>
      <c r="G3538" s="15">
        <v>0</v>
      </c>
      <c r="H3538" s="15">
        <v>6100000</v>
      </c>
      <c r="I3538" s="15">
        <v>147278000</v>
      </c>
    </row>
    <row r="3539" spans="1:9" x14ac:dyDescent="0.25">
      <c r="A3539">
        <v>2022</v>
      </c>
      <c r="B3539" t="s">
        <v>42</v>
      </c>
      <c r="C3539" t="s">
        <v>995</v>
      </c>
      <c r="D3539" t="s">
        <v>969</v>
      </c>
      <c r="E3539" s="15">
        <v>0</v>
      </c>
      <c r="F3539" s="15">
        <v>2166000</v>
      </c>
      <c r="G3539" s="15">
        <v>0</v>
      </c>
      <c r="H3539" s="15">
        <v>0</v>
      </c>
      <c r="I3539" s="15">
        <v>2166000</v>
      </c>
    </row>
    <row r="3540" spans="1:9" x14ac:dyDescent="0.25">
      <c r="A3540">
        <v>2022</v>
      </c>
      <c r="B3540" t="s">
        <v>42</v>
      </c>
      <c r="C3540" t="s">
        <v>995</v>
      </c>
      <c r="D3540" t="s">
        <v>970</v>
      </c>
      <c r="E3540" s="15">
        <v>0</v>
      </c>
      <c r="F3540" s="15">
        <v>2070000</v>
      </c>
      <c r="G3540" s="15">
        <v>0</v>
      </c>
      <c r="H3540" s="15">
        <v>0</v>
      </c>
      <c r="I3540" s="15">
        <v>2070000</v>
      </c>
    </row>
    <row r="3541" spans="1:9" x14ac:dyDescent="0.25">
      <c r="A3541">
        <v>2022</v>
      </c>
      <c r="B3541" t="s">
        <v>42</v>
      </c>
      <c r="C3541" t="s">
        <v>996</v>
      </c>
      <c r="D3541" t="s">
        <v>403</v>
      </c>
      <c r="E3541" s="15">
        <v>79123000</v>
      </c>
      <c r="F3541" s="15">
        <v>11625000</v>
      </c>
      <c r="G3541" s="15">
        <v>0</v>
      </c>
      <c r="H3541" s="15">
        <v>0</v>
      </c>
      <c r="I3541" s="15">
        <v>90748000</v>
      </c>
    </row>
    <row r="3542" spans="1:9" x14ac:dyDescent="0.25">
      <c r="A3542">
        <v>2022</v>
      </c>
      <c r="B3542" t="s">
        <v>42</v>
      </c>
      <c r="C3542" t="s">
        <v>996</v>
      </c>
      <c r="D3542" t="s">
        <v>404</v>
      </c>
      <c r="E3542" s="15">
        <v>12753000</v>
      </c>
      <c r="F3542" s="15">
        <v>8129000</v>
      </c>
      <c r="G3542" s="15">
        <v>0</v>
      </c>
      <c r="H3542" s="15">
        <v>0</v>
      </c>
      <c r="I3542" s="15">
        <v>20882000</v>
      </c>
    </row>
    <row r="3543" spans="1:9" x14ac:dyDescent="0.25">
      <c r="A3543">
        <v>2022</v>
      </c>
      <c r="B3543" t="s">
        <v>42</v>
      </c>
      <c r="C3543" t="s">
        <v>996</v>
      </c>
      <c r="D3543" t="s">
        <v>967</v>
      </c>
      <c r="E3543" s="15">
        <v>264770000</v>
      </c>
      <c r="F3543" s="15">
        <v>237998000</v>
      </c>
      <c r="G3543" s="15">
        <v>0</v>
      </c>
      <c r="H3543" s="15">
        <v>63300000</v>
      </c>
      <c r="I3543" s="15">
        <v>566068000</v>
      </c>
    </row>
    <row r="3544" spans="1:9" x14ac:dyDescent="0.25">
      <c r="A3544">
        <v>2022</v>
      </c>
      <c r="B3544" t="s">
        <v>42</v>
      </c>
      <c r="C3544" t="s">
        <v>996</v>
      </c>
      <c r="D3544" t="s">
        <v>969</v>
      </c>
      <c r="E3544" s="15">
        <v>5131000</v>
      </c>
      <c r="F3544" s="15">
        <v>3795000</v>
      </c>
      <c r="G3544" s="15">
        <v>0</v>
      </c>
      <c r="H3544" s="15">
        <v>0</v>
      </c>
      <c r="I3544" s="15">
        <v>8926000</v>
      </c>
    </row>
    <row r="3545" spans="1:9" x14ac:dyDescent="0.25">
      <c r="A3545">
        <v>2022</v>
      </c>
      <c r="B3545" t="s">
        <v>42</v>
      </c>
      <c r="C3545" t="s">
        <v>996</v>
      </c>
      <c r="D3545" t="s">
        <v>970</v>
      </c>
      <c r="E3545" s="15">
        <v>1813000</v>
      </c>
      <c r="F3545" s="15">
        <v>2065000</v>
      </c>
      <c r="G3545" s="15">
        <v>0</v>
      </c>
      <c r="H3545" s="15">
        <v>0</v>
      </c>
      <c r="I3545" s="15">
        <v>3878000</v>
      </c>
    </row>
    <row r="3546" spans="1:9" x14ac:dyDescent="0.25">
      <c r="A3546">
        <v>2022</v>
      </c>
      <c r="B3546" t="s">
        <v>42</v>
      </c>
      <c r="C3546" t="s">
        <v>997</v>
      </c>
      <c r="D3546" t="s">
        <v>403</v>
      </c>
      <c r="E3546" s="15">
        <v>30947000</v>
      </c>
      <c r="F3546" s="15">
        <v>9638000</v>
      </c>
      <c r="G3546" s="15">
        <v>0</v>
      </c>
      <c r="H3546" s="15">
        <v>0</v>
      </c>
      <c r="I3546" s="15">
        <v>40585000</v>
      </c>
    </row>
    <row r="3547" spans="1:9" x14ac:dyDescent="0.25">
      <c r="A3547">
        <v>2022</v>
      </c>
      <c r="B3547" t="s">
        <v>42</v>
      </c>
      <c r="C3547" t="s">
        <v>997</v>
      </c>
      <c r="D3547" t="s">
        <v>404</v>
      </c>
      <c r="E3547" s="15">
        <v>2962000</v>
      </c>
      <c r="F3547" s="15">
        <v>2168000</v>
      </c>
      <c r="G3547" s="15">
        <v>0</v>
      </c>
      <c r="H3547" s="15">
        <v>0</v>
      </c>
      <c r="I3547" s="15">
        <v>5130000</v>
      </c>
    </row>
    <row r="3548" spans="1:9" x14ac:dyDescent="0.25">
      <c r="A3548">
        <v>2022</v>
      </c>
      <c r="B3548" t="s">
        <v>42</v>
      </c>
      <c r="C3548" t="s">
        <v>997</v>
      </c>
      <c r="D3548" t="s">
        <v>967</v>
      </c>
      <c r="E3548" s="15">
        <v>82605000</v>
      </c>
      <c r="F3548" s="15">
        <v>84971000</v>
      </c>
      <c r="G3548" s="15">
        <v>0</v>
      </c>
      <c r="H3548" s="15">
        <v>81600000</v>
      </c>
      <c r="I3548" s="15">
        <v>249176000</v>
      </c>
    </row>
    <row r="3549" spans="1:9" x14ac:dyDescent="0.25">
      <c r="A3549">
        <v>2022</v>
      </c>
      <c r="B3549" t="s">
        <v>42</v>
      </c>
      <c r="C3549" t="s">
        <v>997</v>
      </c>
      <c r="D3549" t="s">
        <v>969</v>
      </c>
      <c r="E3549" s="15">
        <v>1492000</v>
      </c>
      <c r="F3549" s="15">
        <v>2587000</v>
      </c>
      <c r="G3549" s="15">
        <v>0</v>
      </c>
      <c r="H3549" s="15">
        <v>0</v>
      </c>
      <c r="I3549" s="15">
        <v>4079000</v>
      </c>
    </row>
    <row r="3550" spans="1:9" x14ac:dyDescent="0.25">
      <c r="A3550">
        <v>2022</v>
      </c>
      <c r="B3550" t="s">
        <v>42</v>
      </c>
      <c r="C3550" t="s">
        <v>997</v>
      </c>
      <c r="D3550" t="s">
        <v>970</v>
      </c>
      <c r="E3550" s="15">
        <v>3720000</v>
      </c>
      <c r="F3550" s="15">
        <v>1339000</v>
      </c>
      <c r="G3550" s="15">
        <v>0</v>
      </c>
      <c r="H3550" s="15">
        <v>0</v>
      </c>
      <c r="I3550" s="15">
        <v>5059000</v>
      </c>
    </row>
    <row r="3551" spans="1:9" x14ac:dyDescent="0.25">
      <c r="A3551">
        <v>2022</v>
      </c>
      <c r="B3551" t="s">
        <v>42</v>
      </c>
      <c r="C3551" t="s">
        <v>998</v>
      </c>
      <c r="D3551" t="s">
        <v>403</v>
      </c>
      <c r="E3551" s="15">
        <v>103519000</v>
      </c>
      <c r="F3551" s="15">
        <v>48231000</v>
      </c>
      <c r="G3551" s="15">
        <v>0</v>
      </c>
      <c r="H3551" s="15">
        <v>0</v>
      </c>
      <c r="I3551" s="15">
        <v>151750000</v>
      </c>
    </row>
    <row r="3552" spans="1:9" x14ac:dyDescent="0.25">
      <c r="A3552">
        <v>2022</v>
      </c>
      <c r="B3552" t="s">
        <v>42</v>
      </c>
      <c r="C3552" t="s">
        <v>998</v>
      </c>
      <c r="D3552" t="s">
        <v>404</v>
      </c>
      <c r="E3552" s="15">
        <v>1655000</v>
      </c>
      <c r="F3552" s="15">
        <v>515000</v>
      </c>
      <c r="G3552" s="15">
        <v>0</v>
      </c>
      <c r="H3552" s="15">
        <v>0</v>
      </c>
      <c r="I3552" s="15">
        <v>2170000</v>
      </c>
    </row>
    <row r="3553" spans="1:9" x14ac:dyDescent="0.25">
      <c r="A3553">
        <v>2022</v>
      </c>
      <c r="B3553" t="s">
        <v>42</v>
      </c>
      <c r="C3553" t="s">
        <v>998</v>
      </c>
      <c r="D3553" t="s">
        <v>967</v>
      </c>
      <c r="E3553" s="15">
        <v>475009000</v>
      </c>
      <c r="F3553" s="15">
        <v>549679000</v>
      </c>
      <c r="G3553" s="15">
        <v>0</v>
      </c>
      <c r="H3553" s="15">
        <v>105101000</v>
      </c>
      <c r="I3553" s="15">
        <v>1129789000</v>
      </c>
    </row>
    <row r="3554" spans="1:9" x14ac:dyDescent="0.25">
      <c r="A3554">
        <v>2022</v>
      </c>
      <c r="B3554" t="s">
        <v>42</v>
      </c>
      <c r="C3554" t="s">
        <v>998</v>
      </c>
      <c r="D3554" t="s">
        <v>968</v>
      </c>
      <c r="E3554" s="15">
        <v>5194000</v>
      </c>
      <c r="F3554" s="15">
        <v>6332000</v>
      </c>
      <c r="G3554" s="15">
        <v>0</v>
      </c>
      <c r="H3554" s="15">
        <v>0</v>
      </c>
      <c r="I3554" s="15">
        <v>11526000</v>
      </c>
    </row>
    <row r="3555" spans="1:9" x14ac:dyDescent="0.25">
      <c r="A3555">
        <v>2022</v>
      </c>
      <c r="B3555" t="s">
        <v>42</v>
      </c>
      <c r="C3555" t="s">
        <v>998</v>
      </c>
      <c r="D3555" t="s">
        <v>969</v>
      </c>
      <c r="E3555" s="15">
        <v>4887000</v>
      </c>
      <c r="F3555" s="15">
        <v>85695000</v>
      </c>
      <c r="G3555" s="15">
        <v>0</v>
      </c>
      <c r="H3555" s="15">
        <v>0</v>
      </c>
      <c r="I3555" s="15">
        <v>90582000</v>
      </c>
    </row>
    <row r="3556" spans="1:9" x14ac:dyDescent="0.25">
      <c r="A3556">
        <v>2022</v>
      </c>
      <c r="B3556" t="s">
        <v>42</v>
      </c>
      <c r="C3556" t="s">
        <v>998</v>
      </c>
      <c r="D3556" t="s">
        <v>970</v>
      </c>
      <c r="E3556" s="15">
        <v>20525000</v>
      </c>
      <c r="F3556" s="15">
        <v>2230000</v>
      </c>
      <c r="G3556" s="15">
        <v>0</v>
      </c>
      <c r="H3556" s="15">
        <v>0</v>
      </c>
      <c r="I3556" s="15">
        <v>22755000</v>
      </c>
    </row>
    <row r="3557" spans="1:9" x14ac:dyDescent="0.25">
      <c r="A3557">
        <v>2022</v>
      </c>
      <c r="B3557" t="s">
        <v>42</v>
      </c>
      <c r="C3557" t="s">
        <v>999</v>
      </c>
      <c r="D3557" t="s">
        <v>403</v>
      </c>
      <c r="E3557" s="15">
        <v>234091000</v>
      </c>
      <c r="F3557" s="15">
        <v>78126000</v>
      </c>
      <c r="G3557" s="15">
        <v>0</v>
      </c>
      <c r="H3557" s="15">
        <v>0</v>
      </c>
      <c r="I3557" s="15">
        <v>312217000</v>
      </c>
    </row>
    <row r="3558" spans="1:9" x14ac:dyDescent="0.25">
      <c r="A3558">
        <v>2022</v>
      </c>
      <c r="B3558" t="s">
        <v>42</v>
      </c>
      <c r="C3558" t="s">
        <v>999</v>
      </c>
      <c r="D3558" t="s">
        <v>404</v>
      </c>
      <c r="E3558" s="15">
        <v>13104000</v>
      </c>
      <c r="F3558" s="15">
        <v>7642000</v>
      </c>
      <c r="G3558" s="15">
        <v>0</v>
      </c>
      <c r="H3558" s="15">
        <v>0</v>
      </c>
      <c r="I3558" s="15">
        <v>20746000</v>
      </c>
    </row>
    <row r="3559" spans="1:9" x14ac:dyDescent="0.25">
      <c r="A3559">
        <v>2022</v>
      </c>
      <c r="B3559" t="s">
        <v>42</v>
      </c>
      <c r="C3559" t="s">
        <v>999</v>
      </c>
      <c r="D3559" t="s">
        <v>967</v>
      </c>
      <c r="E3559" s="15">
        <v>361871000</v>
      </c>
      <c r="F3559" s="15">
        <v>160708000</v>
      </c>
      <c r="G3559" s="15">
        <v>0</v>
      </c>
      <c r="H3559" s="15">
        <v>66371000</v>
      </c>
      <c r="I3559" s="15">
        <v>588950000</v>
      </c>
    </row>
    <row r="3560" spans="1:9" x14ac:dyDescent="0.25">
      <c r="A3560">
        <v>2022</v>
      </c>
      <c r="B3560" t="s">
        <v>42</v>
      </c>
      <c r="C3560" t="s">
        <v>999</v>
      </c>
      <c r="D3560" t="s">
        <v>968</v>
      </c>
      <c r="E3560" s="15">
        <v>0</v>
      </c>
      <c r="F3560" s="15">
        <v>3005000</v>
      </c>
      <c r="G3560" s="15">
        <v>0</v>
      </c>
      <c r="H3560" s="15">
        <v>0</v>
      </c>
      <c r="I3560" s="15">
        <v>3005000</v>
      </c>
    </row>
    <row r="3561" spans="1:9" x14ac:dyDescent="0.25">
      <c r="A3561">
        <v>2022</v>
      </c>
      <c r="B3561" t="s">
        <v>42</v>
      </c>
      <c r="C3561" t="s">
        <v>999</v>
      </c>
      <c r="D3561" t="s">
        <v>969</v>
      </c>
      <c r="E3561" s="15">
        <v>28885000</v>
      </c>
      <c r="F3561" s="15">
        <v>8753000</v>
      </c>
      <c r="G3561" s="15">
        <v>0</v>
      </c>
      <c r="H3561" s="15">
        <v>0</v>
      </c>
      <c r="I3561" s="15">
        <v>37638000</v>
      </c>
    </row>
    <row r="3562" spans="1:9" x14ac:dyDescent="0.25">
      <c r="A3562">
        <v>2022</v>
      </c>
      <c r="B3562" t="s">
        <v>42</v>
      </c>
      <c r="C3562" t="s">
        <v>999</v>
      </c>
      <c r="D3562" t="s">
        <v>970</v>
      </c>
      <c r="E3562" s="15">
        <v>9036000</v>
      </c>
      <c r="F3562" s="15">
        <v>42671000</v>
      </c>
      <c r="G3562" s="15">
        <v>0</v>
      </c>
      <c r="H3562" s="15">
        <v>0</v>
      </c>
      <c r="I3562" s="15">
        <v>51707000</v>
      </c>
    </row>
    <row r="3563" spans="1:9" x14ac:dyDescent="0.25">
      <c r="A3563">
        <v>2022</v>
      </c>
      <c r="B3563" t="s">
        <v>42</v>
      </c>
      <c r="C3563" t="s">
        <v>1000</v>
      </c>
      <c r="D3563" t="s">
        <v>403</v>
      </c>
      <c r="E3563" s="15">
        <v>46298000</v>
      </c>
      <c r="F3563" s="15">
        <v>19442000</v>
      </c>
      <c r="G3563" s="15">
        <v>0</v>
      </c>
      <c r="H3563" s="15">
        <v>0</v>
      </c>
      <c r="I3563" s="15">
        <v>65740000</v>
      </c>
    </row>
    <row r="3564" spans="1:9" x14ac:dyDescent="0.25">
      <c r="A3564">
        <v>2022</v>
      </c>
      <c r="B3564" t="s">
        <v>42</v>
      </c>
      <c r="C3564" t="s">
        <v>1000</v>
      </c>
      <c r="D3564" t="s">
        <v>404</v>
      </c>
      <c r="E3564" s="15">
        <v>4559000</v>
      </c>
      <c r="F3564" s="15">
        <v>3095000</v>
      </c>
      <c r="G3564" s="15">
        <v>0</v>
      </c>
      <c r="H3564" s="15">
        <v>0</v>
      </c>
      <c r="I3564" s="15">
        <v>7654000</v>
      </c>
    </row>
    <row r="3565" spans="1:9" x14ac:dyDescent="0.25">
      <c r="A3565">
        <v>2022</v>
      </c>
      <c r="B3565" t="s">
        <v>42</v>
      </c>
      <c r="C3565" t="s">
        <v>1000</v>
      </c>
      <c r="D3565" t="s">
        <v>967</v>
      </c>
      <c r="E3565" s="15">
        <v>225469000</v>
      </c>
      <c r="F3565" s="15">
        <v>612948000</v>
      </c>
      <c r="G3565" s="15">
        <v>0</v>
      </c>
      <c r="H3565" s="15">
        <v>59998000</v>
      </c>
      <c r="I3565" s="15">
        <v>898415000</v>
      </c>
    </row>
    <row r="3566" spans="1:9" x14ac:dyDescent="0.25">
      <c r="A3566">
        <v>2022</v>
      </c>
      <c r="B3566" t="s">
        <v>42</v>
      </c>
      <c r="C3566" t="s">
        <v>1000</v>
      </c>
      <c r="D3566" t="s">
        <v>968</v>
      </c>
      <c r="E3566" s="15">
        <v>16925000</v>
      </c>
      <c r="F3566" s="15">
        <v>415000</v>
      </c>
      <c r="G3566" s="15">
        <v>0</v>
      </c>
      <c r="H3566" s="15">
        <v>0</v>
      </c>
      <c r="I3566" s="15">
        <v>17340000</v>
      </c>
    </row>
    <row r="3567" spans="1:9" x14ac:dyDescent="0.25">
      <c r="A3567">
        <v>2022</v>
      </c>
      <c r="B3567" t="s">
        <v>42</v>
      </c>
      <c r="C3567" t="s">
        <v>1000</v>
      </c>
      <c r="D3567" t="s">
        <v>969</v>
      </c>
      <c r="E3567" s="15">
        <v>2294000</v>
      </c>
      <c r="F3567" s="15">
        <v>1836000</v>
      </c>
      <c r="G3567" s="15">
        <v>0</v>
      </c>
      <c r="H3567" s="15">
        <v>0</v>
      </c>
      <c r="I3567" s="15">
        <v>4130000</v>
      </c>
    </row>
    <row r="3568" spans="1:9" x14ac:dyDescent="0.25">
      <c r="A3568">
        <v>2022</v>
      </c>
      <c r="B3568" t="s">
        <v>42</v>
      </c>
      <c r="C3568" t="s">
        <v>1000</v>
      </c>
      <c r="D3568" t="s">
        <v>970</v>
      </c>
      <c r="E3568" s="15">
        <v>1968000</v>
      </c>
      <c r="F3568" s="15">
        <v>1216000</v>
      </c>
      <c r="G3568" s="15">
        <v>0</v>
      </c>
      <c r="H3568" s="15">
        <v>0</v>
      </c>
      <c r="I3568" s="15">
        <v>3184000</v>
      </c>
    </row>
    <row r="3569" spans="1:9" x14ac:dyDescent="0.25">
      <c r="A3569">
        <v>2022</v>
      </c>
      <c r="B3569" t="s">
        <v>42</v>
      </c>
      <c r="C3569" t="s">
        <v>1001</v>
      </c>
      <c r="D3569" t="s">
        <v>403</v>
      </c>
      <c r="E3569" s="15">
        <v>129121000</v>
      </c>
      <c r="F3569" s="15">
        <v>52585000</v>
      </c>
      <c r="G3569" s="15">
        <v>0</v>
      </c>
      <c r="H3569" s="15">
        <v>0</v>
      </c>
      <c r="I3569" s="15">
        <v>181706000</v>
      </c>
    </row>
    <row r="3570" spans="1:9" x14ac:dyDescent="0.25">
      <c r="A3570">
        <v>2022</v>
      </c>
      <c r="B3570" t="s">
        <v>42</v>
      </c>
      <c r="C3570" t="s">
        <v>1001</v>
      </c>
      <c r="D3570" t="s">
        <v>404</v>
      </c>
      <c r="E3570" s="15">
        <v>8251000</v>
      </c>
      <c r="F3570" s="15">
        <v>1935000</v>
      </c>
      <c r="G3570" s="15">
        <v>0</v>
      </c>
      <c r="H3570" s="15">
        <v>0</v>
      </c>
      <c r="I3570" s="15">
        <v>10186000</v>
      </c>
    </row>
    <row r="3571" spans="1:9" x14ac:dyDescent="0.25">
      <c r="A3571">
        <v>2022</v>
      </c>
      <c r="B3571" t="s">
        <v>42</v>
      </c>
      <c r="C3571" t="s">
        <v>1001</v>
      </c>
      <c r="D3571" t="s">
        <v>967</v>
      </c>
      <c r="E3571" s="15">
        <v>306298000</v>
      </c>
      <c r="F3571" s="15">
        <v>434141000</v>
      </c>
      <c r="G3571" s="15">
        <v>0</v>
      </c>
      <c r="H3571" s="15">
        <v>115418000</v>
      </c>
      <c r="I3571" s="15">
        <v>855857000</v>
      </c>
    </row>
    <row r="3572" spans="1:9" x14ac:dyDescent="0.25">
      <c r="A3572">
        <v>2022</v>
      </c>
      <c r="B3572" t="s">
        <v>42</v>
      </c>
      <c r="C3572" t="s">
        <v>1001</v>
      </c>
      <c r="D3572" t="s">
        <v>968</v>
      </c>
      <c r="E3572" s="15">
        <v>8643000</v>
      </c>
      <c r="F3572" s="15">
        <v>2963000</v>
      </c>
      <c r="G3572" s="15">
        <v>0</v>
      </c>
      <c r="H3572" s="15">
        <v>0</v>
      </c>
      <c r="I3572" s="15">
        <v>11606000</v>
      </c>
    </row>
    <row r="3573" spans="1:9" x14ac:dyDescent="0.25">
      <c r="A3573">
        <v>2022</v>
      </c>
      <c r="B3573" t="s">
        <v>42</v>
      </c>
      <c r="C3573" t="s">
        <v>1001</v>
      </c>
      <c r="D3573" t="s">
        <v>969</v>
      </c>
      <c r="E3573" s="15">
        <v>5378000</v>
      </c>
      <c r="F3573" s="15">
        <v>3002000</v>
      </c>
      <c r="G3573" s="15">
        <v>0</v>
      </c>
      <c r="H3573" s="15">
        <v>0</v>
      </c>
      <c r="I3573" s="15">
        <v>8380000</v>
      </c>
    </row>
    <row r="3574" spans="1:9" x14ac:dyDescent="0.25">
      <c r="A3574">
        <v>2022</v>
      </c>
      <c r="B3574" t="s">
        <v>42</v>
      </c>
      <c r="C3574" t="s">
        <v>1001</v>
      </c>
      <c r="D3574" t="s">
        <v>970</v>
      </c>
      <c r="E3574" s="15">
        <v>4584000</v>
      </c>
      <c r="F3574" s="15">
        <v>3379000</v>
      </c>
      <c r="G3574" s="15">
        <v>0</v>
      </c>
      <c r="H3574" s="15">
        <v>0</v>
      </c>
      <c r="I3574" s="15">
        <v>7963000</v>
      </c>
    </row>
    <row r="3575" spans="1:9" x14ac:dyDescent="0.25">
      <c r="A3575">
        <v>2022</v>
      </c>
      <c r="B3575" t="s">
        <v>42</v>
      </c>
      <c r="C3575" t="s">
        <v>1002</v>
      </c>
      <c r="D3575" t="s">
        <v>403</v>
      </c>
      <c r="E3575" s="15">
        <v>60902000</v>
      </c>
      <c r="F3575" s="15">
        <v>30199000</v>
      </c>
      <c r="G3575" s="15">
        <v>0</v>
      </c>
      <c r="H3575" s="15">
        <v>0</v>
      </c>
      <c r="I3575" s="15">
        <v>91101000</v>
      </c>
    </row>
    <row r="3576" spans="1:9" x14ac:dyDescent="0.25">
      <c r="A3576">
        <v>2022</v>
      </c>
      <c r="B3576" t="s">
        <v>42</v>
      </c>
      <c r="C3576" t="s">
        <v>1002</v>
      </c>
      <c r="D3576" t="s">
        <v>404</v>
      </c>
      <c r="E3576" s="15">
        <v>11068000</v>
      </c>
      <c r="F3576" s="15">
        <v>2479000</v>
      </c>
      <c r="G3576" s="15">
        <v>0</v>
      </c>
      <c r="H3576" s="15">
        <v>0</v>
      </c>
      <c r="I3576" s="15">
        <v>13547000</v>
      </c>
    </row>
    <row r="3577" spans="1:9" x14ac:dyDescent="0.25">
      <c r="A3577">
        <v>2022</v>
      </c>
      <c r="B3577" t="s">
        <v>42</v>
      </c>
      <c r="C3577" t="s">
        <v>1002</v>
      </c>
      <c r="D3577" t="s">
        <v>967</v>
      </c>
      <c r="E3577" s="15">
        <v>153978000</v>
      </c>
      <c r="F3577" s="15">
        <v>79025000</v>
      </c>
      <c r="G3577" s="15">
        <v>0</v>
      </c>
      <c r="H3577" s="15">
        <v>16700000</v>
      </c>
      <c r="I3577" s="15">
        <v>249703000</v>
      </c>
    </row>
    <row r="3578" spans="1:9" x14ac:dyDescent="0.25">
      <c r="A3578">
        <v>2022</v>
      </c>
      <c r="B3578" t="s">
        <v>42</v>
      </c>
      <c r="C3578" t="s">
        <v>1002</v>
      </c>
      <c r="D3578" t="s">
        <v>968</v>
      </c>
      <c r="E3578" s="15">
        <v>5169000</v>
      </c>
      <c r="F3578" s="15">
        <v>1062000</v>
      </c>
      <c r="G3578" s="15">
        <v>0</v>
      </c>
      <c r="H3578" s="15">
        <v>0</v>
      </c>
      <c r="I3578" s="15">
        <v>6231000</v>
      </c>
    </row>
    <row r="3579" spans="1:9" x14ac:dyDescent="0.25">
      <c r="A3579">
        <v>2022</v>
      </c>
      <c r="B3579" t="s">
        <v>42</v>
      </c>
      <c r="C3579" t="s">
        <v>1002</v>
      </c>
      <c r="D3579" t="s">
        <v>969</v>
      </c>
      <c r="E3579" s="15">
        <v>9457000</v>
      </c>
      <c r="F3579" s="15">
        <v>9502000</v>
      </c>
      <c r="G3579" s="15">
        <v>0</v>
      </c>
      <c r="H3579" s="15">
        <v>0</v>
      </c>
      <c r="I3579" s="15">
        <v>18959000</v>
      </c>
    </row>
    <row r="3580" spans="1:9" x14ac:dyDescent="0.25">
      <c r="A3580">
        <v>2022</v>
      </c>
      <c r="B3580" t="s">
        <v>42</v>
      </c>
      <c r="C3580" t="s">
        <v>1002</v>
      </c>
      <c r="D3580" t="s">
        <v>970</v>
      </c>
      <c r="E3580" s="15">
        <v>8524000</v>
      </c>
      <c r="F3580" s="15">
        <v>3839000</v>
      </c>
      <c r="G3580" s="15">
        <v>0</v>
      </c>
      <c r="H3580" s="15">
        <v>0</v>
      </c>
      <c r="I3580" s="15">
        <v>12363000</v>
      </c>
    </row>
    <row r="3581" spans="1:9" x14ac:dyDescent="0.25">
      <c r="A3581">
        <v>2022</v>
      </c>
      <c r="B3581" t="s">
        <v>42</v>
      </c>
      <c r="C3581" t="s">
        <v>1003</v>
      </c>
      <c r="D3581" t="s">
        <v>403</v>
      </c>
      <c r="E3581" s="15">
        <v>35823000</v>
      </c>
      <c r="F3581" s="15">
        <v>54301000</v>
      </c>
      <c r="G3581" s="15">
        <v>0</v>
      </c>
      <c r="H3581" s="15">
        <v>0</v>
      </c>
      <c r="I3581" s="15">
        <v>90124000</v>
      </c>
    </row>
    <row r="3582" spans="1:9" x14ac:dyDescent="0.25">
      <c r="A3582">
        <v>2022</v>
      </c>
      <c r="B3582" t="s">
        <v>42</v>
      </c>
      <c r="C3582" t="s">
        <v>1003</v>
      </c>
      <c r="D3582" t="s">
        <v>404</v>
      </c>
      <c r="E3582" s="15">
        <v>18306000</v>
      </c>
      <c r="F3582" s="15">
        <v>14044000</v>
      </c>
      <c r="G3582" s="15">
        <v>0</v>
      </c>
      <c r="H3582" s="15">
        <v>0</v>
      </c>
      <c r="I3582" s="15">
        <v>32350000</v>
      </c>
    </row>
    <row r="3583" spans="1:9" x14ac:dyDescent="0.25">
      <c r="A3583">
        <v>2022</v>
      </c>
      <c r="B3583" t="s">
        <v>42</v>
      </c>
      <c r="C3583" t="s">
        <v>1003</v>
      </c>
      <c r="D3583" t="s">
        <v>967</v>
      </c>
      <c r="E3583" s="15">
        <v>44027000</v>
      </c>
      <c r="F3583" s="15">
        <v>79176000</v>
      </c>
      <c r="G3583" s="15">
        <v>0</v>
      </c>
      <c r="H3583" s="15">
        <v>1050000</v>
      </c>
      <c r="I3583" s="15">
        <v>124253000</v>
      </c>
    </row>
    <row r="3584" spans="1:9" x14ac:dyDescent="0.25">
      <c r="A3584">
        <v>2022</v>
      </c>
      <c r="B3584" t="s">
        <v>42</v>
      </c>
      <c r="C3584" t="s">
        <v>1003</v>
      </c>
      <c r="D3584" t="s">
        <v>968</v>
      </c>
      <c r="E3584" s="15">
        <v>8130000</v>
      </c>
      <c r="F3584" s="15">
        <v>6823000</v>
      </c>
      <c r="G3584" s="15">
        <v>0</v>
      </c>
      <c r="H3584" s="15">
        <v>0</v>
      </c>
      <c r="I3584" s="15">
        <v>14953000</v>
      </c>
    </row>
    <row r="3585" spans="1:9" x14ac:dyDescent="0.25">
      <c r="A3585">
        <v>2022</v>
      </c>
      <c r="B3585" t="s">
        <v>42</v>
      </c>
      <c r="C3585" t="s">
        <v>1003</v>
      </c>
      <c r="D3585" t="s">
        <v>969</v>
      </c>
      <c r="E3585" s="15">
        <v>1764000</v>
      </c>
      <c r="F3585" s="15">
        <v>1762000</v>
      </c>
      <c r="G3585" s="15">
        <v>0</v>
      </c>
      <c r="H3585" s="15">
        <v>0</v>
      </c>
      <c r="I3585" s="15">
        <v>3526000</v>
      </c>
    </row>
    <row r="3586" spans="1:9" x14ac:dyDescent="0.25">
      <c r="A3586">
        <v>2022</v>
      </c>
      <c r="B3586" t="s">
        <v>42</v>
      </c>
      <c r="C3586" t="s">
        <v>1004</v>
      </c>
      <c r="D3586" t="s">
        <v>403</v>
      </c>
      <c r="E3586" s="15">
        <v>60219000</v>
      </c>
      <c r="F3586" s="15">
        <v>14415000</v>
      </c>
      <c r="G3586" s="15">
        <v>0</v>
      </c>
      <c r="H3586" s="15">
        <v>0</v>
      </c>
      <c r="I3586" s="15">
        <v>74634000</v>
      </c>
    </row>
    <row r="3587" spans="1:9" x14ac:dyDescent="0.25">
      <c r="A3587">
        <v>2022</v>
      </c>
      <c r="B3587" t="s">
        <v>42</v>
      </c>
      <c r="C3587" t="s">
        <v>1004</v>
      </c>
      <c r="D3587" t="s">
        <v>404</v>
      </c>
      <c r="E3587" s="15">
        <v>8109000</v>
      </c>
      <c r="F3587" s="15">
        <v>2231000</v>
      </c>
      <c r="G3587" s="15">
        <v>0</v>
      </c>
      <c r="H3587" s="15">
        <v>0</v>
      </c>
      <c r="I3587" s="15">
        <v>10340000</v>
      </c>
    </row>
    <row r="3588" spans="1:9" x14ac:dyDescent="0.25">
      <c r="A3588">
        <v>2022</v>
      </c>
      <c r="B3588" t="s">
        <v>42</v>
      </c>
      <c r="C3588" t="s">
        <v>1004</v>
      </c>
      <c r="D3588" t="s">
        <v>967</v>
      </c>
      <c r="E3588" s="15">
        <v>188078000</v>
      </c>
      <c r="F3588" s="15">
        <v>167231000</v>
      </c>
      <c r="G3588" s="15">
        <v>0</v>
      </c>
      <c r="H3588" s="15">
        <v>58240000</v>
      </c>
      <c r="I3588" s="15">
        <v>413549000</v>
      </c>
    </row>
    <row r="3589" spans="1:9" x14ac:dyDescent="0.25">
      <c r="A3589">
        <v>2022</v>
      </c>
      <c r="B3589" t="s">
        <v>42</v>
      </c>
      <c r="C3589" t="s">
        <v>1004</v>
      </c>
      <c r="D3589" t="s">
        <v>968</v>
      </c>
      <c r="E3589" s="15">
        <v>7823000</v>
      </c>
      <c r="F3589" s="15">
        <v>1600000</v>
      </c>
      <c r="G3589" s="15">
        <v>0</v>
      </c>
      <c r="H3589" s="15">
        <v>0</v>
      </c>
      <c r="I3589" s="15">
        <v>9423000</v>
      </c>
    </row>
    <row r="3590" spans="1:9" x14ac:dyDescent="0.25">
      <c r="A3590">
        <v>2022</v>
      </c>
      <c r="B3590" t="s">
        <v>42</v>
      </c>
      <c r="C3590" t="s">
        <v>1004</v>
      </c>
      <c r="D3590" t="s">
        <v>969</v>
      </c>
      <c r="E3590" s="15">
        <v>5287000</v>
      </c>
      <c r="F3590" s="15">
        <v>2024000</v>
      </c>
      <c r="G3590" s="15">
        <v>0</v>
      </c>
      <c r="H3590" s="15">
        <v>0</v>
      </c>
      <c r="I3590" s="15">
        <v>7311000</v>
      </c>
    </row>
    <row r="3591" spans="1:9" x14ac:dyDescent="0.25">
      <c r="A3591">
        <v>2022</v>
      </c>
      <c r="B3591" t="s">
        <v>42</v>
      </c>
      <c r="C3591" t="s">
        <v>1004</v>
      </c>
      <c r="D3591" t="s">
        <v>970</v>
      </c>
      <c r="E3591" s="15">
        <v>1156000</v>
      </c>
      <c r="F3591" s="15">
        <v>2082000</v>
      </c>
      <c r="G3591" s="15">
        <v>0</v>
      </c>
      <c r="H3591" s="15">
        <v>0</v>
      </c>
      <c r="I3591" s="15">
        <v>3238000</v>
      </c>
    </row>
    <row r="3592" spans="1:9" x14ac:dyDescent="0.25">
      <c r="A3592">
        <v>2022</v>
      </c>
      <c r="B3592" t="s">
        <v>42</v>
      </c>
      <c r="C3592" t="s">
        <v>1005</v>
      </c>
      <c r="D3592" t="s">
        <v>403</v>
      </c>
      <c r="E3592" s="15">
        <v>78113000</v>
      </c>
      <c r="F3592" s="15">
        <v>33030000</v>
      </c>
      <c r="G3592" s="15">
        <v>0</v>
      </c>
      <c r="H3592" s="15">
        <v>0</v>
      </c>
      <c r="I3592" s="15">
        <v>111143000</v>
      </c>
    </row>
    <row r="3593" spans="1:9" x14ac:dyDescent="0.25">
      <c r="A3593">
        <v>2022</v>
      </c>
      <c r="B3593" t="s">
        <v>42</v>
      </c>
      <c r="C3593" t="s">
        <v>1005</v>
      </c>
      <c r="D3593" t="s">
        <v>404</v>
      </c>
      <c r="E3593" s="15">
        <v>5560000</v>
      </c>
      <c r="F3593" s="15">
        <v>3494000</v>
      </c>
      <c r="G3593" s="15">
        <v>0</v>
      </c>
      <c r="H3593" s="15">
        <v>0</v>
      </c>
      <c r="I3593" s="15">
        <v>9054000</v>
      </c>
    </row>
    <row r="3594" spans="1:9" x14ac:dyDescent="0.25">
      <c r="A3594">
        <v>2022</v>
      </c>
      <c r="B3594" t="s">
        <v>42</v>
      </c>
      <c r="C3594" t="s">
        <v>1005</v>
      </c>
      <c r="D3594" t="s">
        <v>967</v>
      </c>
      <c r="E3594" s="15">
        <v>129734000</v>
      </c>
      <c r="F3594" s="15">
        <v>80015000</v>
      </c>
      <c r="G3594" s="15">
        <v>0</v>
      </c>
      <c r="H3594" s="15">
        <v>43687000</v>
      </c>
      <c r="I3594" s="15">
        <v>253436000</v>
      </c>
    </row>
    <row r="3595" spans="1:9" x14ac:dyDescent="0.25">
      <c r="A3595">
        <v>2022</v>
      </c>
      <c r="B3595" t="s">
        <v>42</v>
      </c>
      <c r="C3595" t="s">
        <v>1005</v>
      </c>
      <c r="D3595" t="s">
        <v>968</v>
      </c>
      <c r="E3595" s="15">
        <v>1214000</v>
      </c>
      <c r="F3595" s="15">
        <v>2458000</v>
      </c>
      <c r="G3595" s="15">
        <v>0</v>
      </c>
      <c r="H3595" s="15">
        <v>0</v>
      </c>
      <c r="I3595" s="15">
        <v>3672000</v>
      </c>
    </row>
    <row r="3596" spans="1:9" x14ac:dyDescent="0.25">
      <c r="A3596">
        <v>2022</v>
      </c>
      <c r="B3596" t="s">
        <v>42</v>
      </c>
      <c r="C3596" t="s">
        <v>1005</v>
      </c>
      <c r="D3596" t="s">
        <v>969</v>
      </c>
      <c r="E3596" s="15">
        <v>7620000</v>
      </c>
      <c r="F3596" s="15">
        <v>6738000</v>
      </c>
      <c r="G3596" s="15">
        <v>0</v>
      </c>
      <c r="H3596" s="15">
        <v>0</v>
      </c>
      <c r="I3596" s="15">
        <v>14358000</v>
      </c>
    </row>
    <row r="3597" spans="1:9" x14ac:dyDescent="0.25">
      <c r="A3597">
        <v>2022</v>
      </c>
      <c r="B3597" t="s">
        <v>42</v>
      </c>
      <c r="C3597" t="s">
        <v>1005</v>
      </c>
      <c r="D3597" t="s">
        <v>970</v>
      </c>
      <c r="E3597" s="15">
        <v>2166000</v>
      </c>
      <c r="F3597" s="15">
        <v>5819000</v>
      </c>
      <c r="G3597" s="15">
        <v>0</v>
      </c>
      <c r="H3597" s="15">
        <v>0</v>
      </c>
      <c r="I3597" s="15">
        <v>7985000</v>
      </c>
    </row>
    <row r="3598" spans="1:9" x14ac:dyDescent="0.25">
      <c r="A3598">
        <v>2022</v>
      </c>
      <c r="B3598" t="s">
        <v>42</v>
      </c>
      <c r="C3598" t="s">
        <v>1006</v>
      </c>
      <c r="D3598" t="s">
        <v>403</v>
      </c>
      <c r="E3598" s="15">
        <v>83909000</v>
      </c>
      <c r="F3598" s="15">
        <v>80646000</v>
      </c>
      <c r="G3598" s="15">
        <v>0</v>
      </c>
      <c r="H3598" s="15">
        <v>4877000</v>
      </c>
      <c r="I3598" s="15">
        <v>169432000</v>
      </c>
    </row>
    <row r="3599" spans="1:9" x14ac:dyDescent="0.25">
      <c r="A3599">
        <v>2022</v>
      </c>
      <c r="B3599" t="s">
        <v>42</v>
      </c>
      <c r="C3599" t="s">
        <v>1006</v>
      </c>
      <c r="D3599" t="s">
        <v>404</v>
      </c>
      <c r="E3599" s="15">
        <v>13398000</v>
      </c>
      <c r="F3599" s="15">
        <v>5515000</v>
      </c>
      <c r="G3599" s="15">
        <v>0</v>
      </c>
      <c r="H3599" s="15">
        <v>0</v>
      </c>
      <c r="I3599" s="15">
        <v>18913000</v>
      </c>
    </row>
    <row r="3600" spans="1:9" x14ac:dyDescent="0.25">
      <c r="A3600">
        <v>2022</v>
      </c>
      <c r="B3600" t="s">
        <v>42</v>
      </c>
      <c r="C3600" t="s">
        <v>1006</v>
      </c>
      <c r="D3600" t="s">
        <v>967</v>
      </c>
      <c r="E3600" s="15">
        <v>239094000</v>
      </c>
      <c r="F3600" s="15">
        <v>366881000</v>
      </c>
      <c r="G3600" s="15">
        <v>0</v>
      </c>
      <c r="H3600" s="15">
        <v>60307000</v>
      </c>
      <c r="I3600" s="15">
        <v>666282000</v>
      </c>
    </row>
    <row r="3601" spans="1:9" x14ac:dyDescent="0.25">
      <c r="A3601">
        <v>2022</v>
      </c>
      <c r="B3601" t="s">
        <v>42</v>
      </c>
      <c r="C3601" t="s">
        <v>1006</v>
      </c>
      <c r="D3601" t="s">
        <v>968</v>
      </c>
      <c r="E3601" s="15">
        <v>3264000</v>
      </c>
      <c r="F3601" s="15">
        <v>1747000</v>
      </c>
      <c r="G3601" s="15">
        <v>0</v>
      </c>
      <c r="H3601" s="15">
        <v>0</v>
      </c>
      <c r="I3601" s="15">
        <v>5011000</v>
      </c>
    </row>
    <row r="3602" spans="1:9" x14ac:dyDescent="0.25">
      <c r="A3602">
        <v>2022</v>
      </c>
      <c r="B3602" t="s">
        <v>42</v>
      </c>
      <c r="C3602" t="s">
        <v>1006</v>
      </c>
      <c r="D3602" t="s">
        <v>969</v>
      </c>
      <c r="E3602" s="15">
        <v>7266000</v>
      </c>
      <c r="F3602" s="15">
        <v>3892000</v>
      </c>
      <c r="G3602" s="15">
        <v>0</v>
      </c>
      <c r="H3602" s="15">
        <v>0</v>
      </c>
      <c r="I3602" s="15">
        <v>11158000</v>
      </c>
    </row>
    <row r="3603" spans="1:9" x14ac:dyDescent="0.25">
      <c r="A3603">
        <v>2022</v>
      </c>
      <c r="B3603" t="s">
        <v>42</v>
      </c>
      <c r="C3603" t="s">
        <v>1006</v>
      </c>
      <c r="D3603" t="s">
        <v>970</v>
      </c>
      <c r="E3603" s="15">
        <v>3182000</v>
      </c>
      <c r="F3603" s="15">
        <v>3218000</v>
      </c>
      <c r="G3603" s="15">
        <v>0</v>
      </c>
      <c r="H3603" s="15">
        <v>0</v>
      </c>
      <c r="I3603" s="15">
        <v>6400000</v>
      </c>
    </row>
    <row r="3604" spans="1:9" x14ac:dyDescent="0.25">
      <c r="A3604">
        <v>2022</v>
      </c>
      <c r="B3604" t="s">
        <v>42</v>
      </c>
      <c r="C3604" t="s">
        <v>1007</v>
      </c>
      <c r="D3604" t="s">
        <v>403</v>
      </c>
      <c r="E3604" s="15">
        <v>96452000</v>
      </c>
      <c r="F3604" s="15">
        <v>23795000</v>
      </c>
      <c r="G3604" s="15">
        <v>0</v>
      </c>
      <c r="H3604" s="15">
        <v>0</v>
      </c>
      <c r="I3604" s="15">
        <v>120247000</v>
      </c>
    </row>
    <row r="3605" spans="1:9" x14ac:dyDescent="0.25">
      <c r="A3605">
        <v>2022</v>
      </c>
      <c r="B3605" t="s">
        <v>42</v>
      </c>
      <c r="C3605" t="s">
        <v>1007</v>
      </c>
      <c r="D3605" t="s">
        <v>404</v>
      </c>
      <c r="E3605" s="15">
        <v>6639000</v>
      </c>
      <c r="F3605" s="15">
        <v>961000</v>
      </c>
      <c r="G3605" s="15">
        <v>0</v>
      </c>
      <c r="H3605" s="15">
        <v>0</v>
      </c>
      <c r="I3605" s="15">
        <v>7600000</v>
      </c>
    </row>
    <row r="3606" spans="1:9" x14ac:dyDescent="0.25">
      <c r="A3606">
        <v>2022</v>
      </c>
      <c r="B3606" t="s">
        <v>42</v>
      </c>
      <c r="C3606" t="s">
        <v>1007</v>
      </c>
      <c r="D3606" t="s">
        <v>967</v>
      </c>
      <c r="E3606" s="15">
        <v>378193000</v>
      </c>
      <c r="F3606" s="15">
        <v>1039971000</v>
      </c>
      <c r="G3606" s="15">
        <v>0</v>
      </c>
      <c r="H3606" s="15">
        <v>424961000</v>
      </c>
      <c r="I3606" s="15">
        <v>1843125000</v>
      </c>
    </row>
    <row r="3607" spans="1:9" x14ac:dyDescent="0.25">
      <c r="A3607">
        <v>2022</v>
      </c>
      <c r="B3607" t="s">
        <v>42</v>
      </c>
      <c r="C3607" t="s">
        <v>1007</v>
      </c>
      <c r="D3607" t="s">
        <v>968</v>
      </c>
      <c r="E3607" s="15">
        <v>6683000</v>
      </c>
      <c r="F3607" s="15">
        <v>243000</v>
      </c>
      <c r="G3607" s="15">
        <v>0</v>
      </c>
      <c r="H3607" s="15">
        <v>0</v>
      </c>
      <c r="I3607" s="15">
        <v>6926000</v>
      </c>
    </row>
    <row r="3608" spans="1:9" x14ac:dyDescent="0.25">
      <c r="A3608">
        <v>2022</v>
      </c>
      <c r="B3608" t="s">
        <v>42</v>
      </c>
      <c r="C3608" t="s">
        <v>1007</v>
      </c>
      <c r="D3608" t="s">
        <v>969</v>
      </c>
      <c r="E3608" s="15">
        <v>5473000</v>
      </c>
      <c r="F3608" s="15">
        <v>2707000</v>
      </c>
      <c r="G3608" s="15">
        <v>0</v>
      </c>
      <c r="H3608" s="15">
        <v>0</v>
      </c>
      <c r="I3608" s="15">
        <v>8180000</v>
      </c>
    </row>
    <row r="3609" spans="1:9" x14ac:dyDescent="0.25">
      <c r="A3609">
        <v>2022</v>
      </c>
      <c r="B3609" t="s">
        <v>42</v>
      </c>
      <c r="C3609" t="s">
        <v>1007</v>
      </c>
      <c r="D3609" t="s">
        <v>970</v>
      </c>
      <c r="E3609" s="15">
        <v>2996000</v>
      </c>
      <c r="F3609" s="15">
        <v>927000</v>
      </c>
      <c r="G3609" s="15">
        <v>0</v>
      </c>
      <c r="H3609" s="15">
        <v>0</v>
      </c>
      <c r="I3609" s="15">
        <v>3923000</v>
      </c>
    </row>
    <row r="3610" spans="1:9" x14ac:dyDescent="0.25">
      <c r="A3610">
        <v>2022</v>
      </c>
      <c r="B3610" t="s">
        <v>42</v>
      </c>
      <c r="C3610" t="s">
        <v>1008</v>
      </c>
      <c r="D3610" t="s">
        <v>403</v>
      </c>
      <c r="E3610" s="15">
        <v>161624000</v>
      </c>
      <c r="F3610" s="15">
        <v>20394000</v>
      </c>
      <c r="G3610" s="15">
        <v>0</v>
      </c>
      <c r="H3610" s="15">
        <v>0</v>
      </c>
      <c r="I3610" s="15">
        <v>182018000</v>
      </c>
    </row>
    <row r="3611" spans="1:9" x14ac:dyDescent="0.25">
      <c r="A3611">
        <v>2022</v>
      </c>
      <c r="B3611" t="s">
        <v>42</v>
      </c>
      <c r="C3611" t="s">
        <v>1008</v>
      </c>
      <c r="D3611" t="s">
        <v>404</v>
      </c>
      <c r="E3611" s="15">
        <v>7298000</v>
      </c>
      <c r="F3611" s="15">
        <v>1987000</v>
      </c>
      <c r="G3611" s="15">
        <v>0</v>
      </c>
      <c r="H3611" s="15">
        <v>0</v>
      </c>
      <c r="I3611" s="15">
        <v>9285000</v>
      </c>
    </row>
    <row r="3612" spans="1:9" x14ac:dyDescent="0.25">
      <c r="A3612">
        <v>2022</v>
      </c>
      <c r="B3612" t="s">
        <v>42</v>
      </c>
      <c r="C3612" t="s">
        <v>1008</v>
      </c>
      <c r="D3612" t="s">
        <v>967</v>
      </c>
      <c r="E3612" s="15">
        <v>350070000</v>
      </c>
      <c r="F3612" s="15">
        <v>836656000</v>
      </c>
      <c r="G3612" s="15">
        <v>0</v>
      </c>
      <c r="H3612" s="15">
        <v>193330000</v>
      </c>
      <c r="I3612" s="15">
        <v>1380056000</v>
      </c>
    </row>
    <row r="3613" spans="1:9" x14ac:dyDescent="0.25">
      <c r="A3613">
        <v>2022</v>
      </c>
      <c r="B3613" t="s">
        <v>42</v>
      </c>
      <c r="C3613" t="s">
        <v>1008</v>
      </c>
      <c r="D3613" t="s">
        <v>968</v>
      </c>
      <c r="E3613" s="15">
        <v>512000</v>
      </c>
      <c r="F3613" s="15">
        <v>237000</v>
      </c>
      <c r="G3613" s="15">
        <v>0</v>
      </c>
      <c r="H3613" s="15">
        <v>0</v>
      </c>
      <c r="I3613" s="15">
        <v>749000</v>
      </c>
    </row>
    <row r="3614" spans="1:9" x14ac:dyDescent="0.25">
      <c r="A3614">
        <v>2022</v>
      </c>
      <c r="B3614" t="s">
        <v>42</v>
      </c>
      <c r="C3614" t="s">
        <v>1008</v>
      </c>
      <c r="D3614" t="s">
        <v>969</v>
      </c>
      <c r="E3614" s="15">
        <v>9921000</v>
      </c>
      <c r="F3614" s="15">
        <v>7707000</v>
      </c>
      <c r="G3614" s="15">
        <v>0</v>
      </c>
      <c r="H3614" s="15">
        <v>0</v>
      </c>
      <c r="I3614" s="15">
        <v>17628000</v>
      </c>
    </row>
    <row r="3615" spans="1:9" x14ac:dyDescent="0.25">
      <c r="A3615">
        <v>2022</v>
      </c>
      <c r="B3615" t="s">
        <v>42</v>
      </c>
      <c r="C3615" t="s">
        <v>1008</v>
      </c>
      <c r="D3615" t="s">
        <v>970</v>
      </c>
      <c r="E3615" s="15">
        <v>7052000</v>
      </c>
      <c r="F3615" s="15">
        <v>480000</v>
      </c>
      <c r="G3615" s="15">
        <v>0</v>
      </c>
      <c r="H3615" s="15">
        <v>0</v>
      </c>
      <c r="I3615" s="15">
        <v>7532000</v>
      </c>
    </row>
    <row r="3616" spans="1:9" x14ac:dyDescent="0.25">
      <c r="A3616">
        <v>2022</v>
      </c>
      <c r="B3616" t="s">
        <v>42</v>
      </c>
      <c r="C3616" t="s">
        <v>1009</v>
      </c>
      <c r="D3616" t="s">
        <v>403</v>
      </c>
      <c r="E3616" s="15">
        <v>65695000</v>
      </c>
      <c r="F3616" s="15">
        <v>11794000</v>
      </c>
      <c r="G3616" s="15">
        <v>0</v>
      </c>
      <c r="H3616" s="15">
        <v>0</v>
      </c>
      <c r="I3616" s="15">
        <v>77489000</v>
      </c>
    </row>
    <row r="3617" spans="1:9" x14ac:dyDescent="0.25">
      <c r="A3617">
        <v>2022</v>
      </c>
      <c r="B3617" t="s">
        <v>42</v>
      </c>
      <c r="C3617" t="s">
        <v>1009</v>
      </c>
      <c r="D3617" t="s">
        <v>404</v>
      </c>
      <c r="E3617" s="15">
        <v>2197000</v>
      </c>
      <c r="F3617" s="15">
        <v>435000</v>
      </c>
      <c r="G3617" s="15">
        <v>0</v>
      </c>
      <c r="H3617" s="15">
        <v>0</v>
      </c>
      <c r="I3617" s="15">
        <v>2632000</v>
      </c>
    </row>
    <row r="3618" spans="1:9" x14ac:dyDescent="0.25">
      <c r="A3618">
        <v>2022</v>
      </c>
      <c r="B3618" t="s">
        <v>42</v>
      </c>
      <c r="C3618" t="s">
        <v>1009</v>
      </c>
      <c r="D3618" t="s">
        <v>967</v>
      </c>
      <c r="E3618" s="15">
        <v>306554000</v>
      </c>
      <c r="F3618" s="15">
        <v>295339000</v>
      </c>
      <c r="G3618" s="15">
        <v>0</v>
      </c>
      <c r="H3618" s="15">
        <v>51900000</v>
      </c>
      <c r="I3618" s="15">
        <v>653793000</v>
      </c>
    </row>
    <row r="3619" spans="1:9" x14ac:dyDescent="0.25">
      <c r="A3619">
        <v>2022</v>
      </c>
      <c r="B3619" t="s">
        <v>42</v>
      </c>
      <c r="C3619" t="s">
        <v>1009</v>
      </c>
      <c r="D3619" t="s">
        <v>969</v>
      </c>
      <c r="E3619" s="15">
        <v>0</v>
      </c>
      <c r="F3619" s="15">
        <v>932000</v>
      </c>
      <c r="G3619" s="15">
        <v>0</v>
      </c>
      <c r="H3619" s="15">
        <v>0</v>
      </c>
      <c r="I3619" s="15">
        <v>932000</v>
      </c>
    </row>
    <row r="3620" spans="1:9" x14ac:dyDescent="0.25">
      <c r="A3620">
        <v>2022</v>
      </c>
      <c r="B3620" t="s">
        <v>42</v>
      </c>
      <c r="C3620" t="s">
        <v>1009</v>
      </c>
      <c r="D3620" t="s">
        <v>970</v>
      </c>
      <c r="E3620" s="15">
        <v>3965000</v>
      </c>
      <c r="F3620" s="15">
        <v>1786000</v>
      </c>
      <c r="G3620" s="15">
        <v>0</v>
      </c>
      <c r="H3620" s="15">
        <v>0</v>
      </c>
      <c r="I3620" s="15">
        <v>5751000</v>
      </c>
    </row>
    <row r="3621" spans="1:9" x14ac:dyDescent="0.25">
      <c r="A3621">
        <v>2022</v>
      </c>
      <c r="B3621" t="s">
        <v>42</v>
      </c>
      <c r="C3621" t="s">
        <v>1010</v>
      </c>
      <c r="D3621" t="s">
        <v>403</v>
      </c>
      <c r="E3621" s="15">
        <v>84813000</v>
      </c>
      <c r="F3621" s="15">
        <v>15912000</v>
      </c>
      <c r="G3621" s="15">
        <v>0</v>
      </c>
      <c r="H3621" s="15">
        <v>0</v>
      </c>
      <c r="I3621" s="15">
        <v>100725000</v>
      </c>
    </row>
    <row r="3622" spans="1:9" x14ac:dyDescent="0.25">
      <c r="A3622">
        <v>2022</v>
      </c>
      <c r="B3622" t="s">
        <v>42</v>
      </c>
      <c r="C3622" t="s">
        <v>1010</v>
      </c>
      <c r="D3622" t="s">
        <v>404</v>
      </c>
      <c r="E3622" s="15">
        <v>4591000</v>
      </c>
      <c r="F3622" s="15">
        <v>1470000</v>
      </c>
      <c r="G3622" s="15">
        <v>0</v>
      </c>
      <c r="H3622" s="15">
        <v>0</v>
      </c>
      <c r="I3622" s="15">
        <v>6061000</v>
      </c>
    </row>
    <row r="3623" spans="1:9" x14ac:dyDescent="0.25">
      <c r="A3623">
        <v>2022</v>
      </c>
      <c r="B3623" t="s">
        <v>42</v>
      </c>
      <c r="C3623" t="s">
        <v>1010</v>
      </c>
      <c r="D3623" t="s">
        <v>967</v>
      </c>
      <c r="E3623" s="15">
        <v>185388000</v>
      </c>
      <c r="F3623" s="15">
        <v>159867000</v>
      </c>
      <c r="G3623" s="15">
        <v>0</v>
      </c>
      <c r="H3623" s="15">
        <v>26300000</v>
      </c>
      <c r="I3623" s="15">
        <v>371555000</v>
      </c>
    </row>
    <row r="3624" spans="1:9" x14ac:dyDescent="0.25">
      <c r="A3624">
        <v>2022</v>
      </c>
      <c r="B3624" t="s">
        <v>42</v>
      </c>
      <c r="C3624" t="s">
        <v>1010</v>
      </c>
      <c r="D3624" t="s">
        <v>968</v>
      </c>
      <c r="E3624" s="15">
        <v>3917000</v>
      </c>
      <c r="F3624" s="15">
        <v>681000</v>
      </c>
      <c r="G3624" s="15">
        <v>0</v>
      </c>
      <c r="H3624" s="15">
        <v>0</v>
      </c>
      <c r="I3624" s="15">
        <v>4598000</v>
      </c>
    </row>
    <row r="3625" spans="1:9" x14ac:dyDescent="0.25">
      <c r="A3625">
        <v>2022</v>
      </c>
      <c r="B3625" t="s">
        <v>42</v>
      </c>
      <c r="C3625" t="s">
        <v>1010</v>
      </c>
      <c r="D3625" t="s">
        <v>969</v>
      </c>
      <c r="E3625" s="15">
        <v>5850000</v>
      </c>
      <c r="F3625" s="15">
        <v>4250000</v>
      </c>
      <c r="G3625" s="15">
        <v>0</v>
      </c>
      <c r="H3625" s="15">
        <v>0</v>
      </c>
      <c r="I3625" s="15">
        <v>10100000</v>
      </c>
    </row>
    <row r="3626" spans="1:9" x14ac:dyDescent="0.25">
      <c r="A3626">
        <v>2022</v>
      </c>
      <c r="B3626" t="s">
        <v>42</v>
      </c>
      <c r="C3626" t="s">
        <v>1010</v>
      </c>
      <c r="D3626" t="s">
        <v>970</v>
      </c>
      <c r="E3626" s="15">
        <v>4956000</v>
      </c>
      <c r="F3626" s="15">
        <v>3419000</v>
      </c>
      <c r="G3626" s="15">
        <v>0</v>
      </c>
      <c r="H3626" s="15">
        <v>0</v>
      </c>
      <c r="I3626" s="15">
        <v>8375000</v>
      </c>
    </row>
    <row r="3627" spans="1:9" x14ac:dyDescent="0.25">
      <c r="A3627">
        <v>2022</v>
      </c>
      <c r="B3627" t="s">
        <v>42</v>
      </c>
      <c r="C3627" t="s">
        <v>1011</v>
      </c>
      <c r="D3627" t="s">
        <v>403</v>
      </c>
      <c r="E3627" s="15">
        <v>154232000</v>
      </c>
      <c r="F3627" s="15">
        <v>24027000</v>
      </c>
      <c r="G3627" s="15">
        <v>0</v>
      </c>
      <c r="H3627" s="15">
        <v>0</v>
      </c>
      <c r="I3627" s="15">
        <v>178259000</v>
      </c>
    </row>
    <row r="3628" spans="1:9" x14ac:dyDescent="0.25">
      <c r="A3628">
        <v>2022</v>
      </c>
      <c r="B3628" t="s">
        <v>42</v>
      </c>
      <c r="C3628" t="s">
        <v>1011</v>
      </c>
      <c r="D3628" t="s">
        <v>404</v>
      </c>
      <c r="E3628" s="15">
        <v>1026000</v>
      </c>
      <c r="F3628" s="15">
        <v>297000</v>
      </c>
      <c r="G3628" s="15">
        <v>0</v>
      </c>
      <c r="H3628" s="15">
        <v>0</v>
      </c>
      <c r="I3628" s="15">
        <v>1323000</v>
      </c>
    </row>
    <row r="3629" spans="1:9" x14ac:dyDescent="0.25">
      <c r="A3629">
        <v>2022</v>
      </c>
      <c r="B3629" t="s">
        <v>42</v>
      </c>
      <c r="C3629" t="s">
        <v>1011</v>
      </c>
      <c r="D3629" t="s">
        <v>967</v>
      </c>
      <c r="E3629" s="15">
        <v>350647000</v>
      </c>
      <c r="F3629" s="15">
        <v>241678000</v>
      </c>
      <c r="G3629" s="15">
        <v>0</v>
      </c>
      <c r="H3629" s="15">
        <v>22700000</v>
      </c>
      <c r="I3629" s="15">
        <v>615025000</v>
      </c>
    </row>
    <row r="3630" spans="1:9" x14ac:dyDescent="0.25">
      <c r="A3630">
        <v>2022</v>
      </c>
      <c r="B3630" t="s">
        <v>42</v>
      </c>
      <c r="C3630" t="s">
        <v>1011</v>
      </c>
      <c r="D3630" t="s">
        <v>968</v>
      </c>
      <c r="E3630" s="15">
        <v>1875000</v>
      </c>
      <c r="F3630" s="15">
        <v>1095000</v>
      </c>
      <c r="G3630" s="15">
        <v>0</v>
      </c>
      <c r="H3630" s="15">
        <v>0</v>
      </c>
      <c r="I3630" s="15">
        <v>2970000</v>
      </c>
    </row>
    <row r="3631" spans="1:9" x14ac:dyDescent="0.25">
      <c r="A3631">
        <v>2022</v>
      </c>
      <c r="B3631" t="s">
        <v>42</v>
      </c>
      <c r="C3631" t="s">
        <v>1011</v>
      </c>
      <c r="D3631" t="s">
        <v>969</v>
      </c>
      <c r="E3631" s="15">
        <v>2400000</v>
      </c>
      <c r="F3631" s="15">
        <v>1186000</v>
      </c>
      <c r="G3631" s="15">
        <v>0</v>
      </c>
      <c r="H3631" s="15">
        <v>0</v>
      </c>
      <c r="I3631" s="15">
        <v>3586000</v>
      </c>
    </row>
    <row r="3632" spans="1:9" x14ac:dyDescent="0.25">
      <c r="A3632">
        <v>2022</v>
      </c>
      <c r="B3632" t="s">
        <v>42</v>
      </c>
      <c r="C3632" t="s">
        <v>1011</v>
      </c>
      <c r="D3632" t="s">
        <v>970</v>
      </c>
      <c r="E3632" s="15">
        <v>0</v>
      </c>
      <c r="F3632" s="15">
        <v>1249000</v>
      </c>
      <c r="G3632" s="15">
        <v>0</v>
      </c>
      <c r="H3632" s="15">
        <v>0</v>
      </c>
      <c r="I3632" s="15">
        <v>1249000</v>
      </c>
    </row>
    <row r="3633" spans="1:9" x14ac:dyDescent="0.25">
      <c r="A3633">
        <v>2022</v>
      </c>
      <c r="B3633" t="s">
        <v>42</v>
      </c>
      <c r="C3633" t="s">
        <v>1012</v>
      </c>
      <c r="D3633" t="s">
        <v>403</v>
      </c>
      <c r="E3633" s="15">
        <v>40080000</v>
      </c>
      <c r="F3633" s="15">
        <v>12479000</v>
      </c>
      <c r="G3633" s="15">
        <v>0</v>
      </c>
      <c r="H3633" s="15">
        <v>0</v>
      </c>
      <c r="I3633" s="15">
        <v>52559000</v>
      </c>
    </row>
    <row r="3634" spans="1:9" x14ac:dyDescent="0.25">
      <c r="A3634">
        <v>2022</v>
      </c>
      <c r="B3634" t="s">
        <v>42</v>
      </c>
      <c r="C3634" t="s">
        <v>1012</v>
      </c>
      <c r="D3634" t="s">
        <v>404</v>
      </c>
      <c r="E3634" s="15">
        <v>2919000</v>
      </c>
      <c r="F3634" s="15">
        <v>82000</v>
      </c>
      <c r="G3634" s="15">
        <v>0</v>
      </c>
      <c r="H3634" s="15">
        <v>0</v>
      </c>
      <c r="I3634" s="15">
        <v>3001000</v>
      </c>
    </row>
    <row r="3635" spans="1:9" x14ac:dyDescent="0.25">
      <c r="A3635">
        <v>2022</v>
      </c>
      <c r="B3635" t="s">
        <v>42</v>
      </c>
      <c r="C3635" t="s">
        <v>1012</v>
      </c>
      <c r="D3635" t="s">
        <v>967</v>
      </c>
      <c r="E3635" s="15">
        <v>117447000</v>
      </c>
      <c r="F3635" s="15">
        <v>82883000</v>
      </c>
      <c r="G3635" s="15">
        <v>0</v>
      </c>
      <c r="H3635" s="15">
        <v>1138100000</v>
      </c>
      <c r="I3635" s="15">
        <v>1338430000</v>
      </c>
    </row>
    <row r="3636" spans="1:9" x14ac:dyDescent="0.25">
      <c r="A3636">
        <v>2022</v>
      </c>
      <c r="B3636" t="s">
        <v>42</v>
      </c>
      <c r="C3636" t="s">
        <v>1012</v>
      </c>
      <c r="D3636" t="s">
        <v>968</v>
      </c>
      <c r="E3636" s="15">
        <v>2462000</v>
      </c>
      <c r="F3636" s="15">
        <v>234000</v>
      </c>
      <c r="G3636" s="15">
        <v>0</v>
      </c>
      <c r="H3636" s="15">
        <v>0</v>
      </c>
      <c r="I3636" s="15">
        <v>2696000</v>
      </c>
    </row>
    <row r="3637" spans="1:9" x14ac:dyDescent="0.25">
      <c r="A3637">
        <v>2022</v>
      </c>
      <c r="B3637" t="s">
        <v>42</v>
      </c>
      <c r="C3637" t="s">
        <v>1012</v>
      </c>
      <c r="D3637" t="s">
        <v>969</v>
      </c>
      <c r="E3637" s="15">
        <v>0</v>
      </c>
      <c r="F3637" s="15">
        <v>1089000</v>
      </c>
      <c r="G3637" s="15">
        <v>0</v>
      </c>
      <c r="H3637" s="15">
        <v>0</v>
      </c>
      <c r="I3637" s="15">
        <v>1089000</v>
      </c>
    </row>
    <row r="3638" spans="1:9" x14ac:dyDescent="0.25">
      <c r="A3638">
        <v>2022</v>
      </c>
      <c r="B3638" t="s">
        <v>42</v>
      </c>
      <c r="C3638" t="s">
        <v>1012</v>
      </c>
      <c r="D3638" t="s">
        <v>970</v>
      </c>
      <c r="E3638" s="15">
        <v>0</v>
      </c>
      <c r="F3638" s="15">
        <v>587000</v>
      </c>
      <c r="G3638" s="15">
        <v>0</v>
      </c>
      <c r="H3638" s="15">
        <v>0</v>
      </c>
      <c r="I3638" s="15">
        <v>587000</v>
      </c>
    </row>
    <row r="3639" spans="1:9" x14ac:dyDescent="0.25">
      <c r="A3639">
        <v>2022</v>
      </c>
      <c r="B3639" t="s">
        <v>42</v>
      </c>
      <c r="C3639" t="s">
        <v>1013</v>
      </c>
      <c r="D3639" t="s">
        <v>403</v>
      </c>
      <c r="E3639" s="15">
        <v>47730000</v>
      </c>
      <c r="F3639" s="15">
        <v>17347000</v>
      </c>
      <c r="G3639" s="15">
        <v>0</v>
      </c>
      <c r="H3639" s="15">
        <v>5000000</v>
      </c>
      <c r="I3639" s="15">
        <v>70077000</v>
      </c>
    </row>
    <row r="3640" spans="1:9" x14ac:dyDescent="0.25">
      <c r="A3640">
        <v>2022</v>
      </c>
      <c r="B3640" t="s">
        <v>42</v>
      </c>
      <c r="C3640" t="s">
        <v>1013</v>
      </c>
      <c r="D3640" t="s">
        <v>967</v>
      </c>
      <c r="E3640" s="15">
        <v>133579000</v>
      </c>
      <c r="F3640" s="15">
        <v>116094000</v>
      </c>
      <c r="G3640" s="15">
        <v>0</v>
      </c>
      <c r="H3640" s="15">
        <v>8500000</v>
      </c>
      <c r="I3640" s="15">
        <v>258173000</v>
      </c>
    </row>
    <row r="3641" spans="1:9" x14ac:dyDescent="0.25">
      <c r="A3641">
        <v>2022</v>
      </c>
      <c r="B3641" t="s">
        <v>42</v>
      </c>
      <c r="C3641" t="s">
        <v>1013</v>
      </c>
      <c r="D3641" t="s">
        <v>969</v>
      </c>
      <c r="E3641" s="15">
        <v>0</v>
      </c>
      <c r="F3641" s="15">
        <v>6814000</v>
      </c>
      <c r="G3641" s="15">
        <v>0</v>
      </c>
      <c r="H3641" s="15">
        <v>0</v>
      </c>
      <c r="I3641" s="15">
        <v>6814000</v>
      </c>
    </row>
    <row r="3642" spans="1:9" x14ac:dyDescent="0.25">
      <c r="A3642">
        <v>2022</v>
      </c>
      <c r="B3642" t="s">
        <v>42</v>
      </c>
      <c r="C3642" t="s">
        <v>1013</v>
      </c>
      <c r="D3642" t="s">
        <v>970</v>
      </c>
      <c r="E3642" s="15">
        <v>0</v>
      </c>
      <c r="F3642" s="15">
        <v>945000</v>
      </c>
      <c r="G3642" s="15">
        <v>0</v>
      </c>
      <c r="H3642" s="15">
        <v>0</v>
      </c>
      <c r="I3642" s="15">
        <v>945000</v>
      </c>
    </row>
    <row r="3643" spans="1:9" x14ac:dyDescent="0.25">
      <c r="A3643">
        <v>2022</v>
      </c>
      <c r="B3643" t="s">
        <v>42</v>
      </c>
      <c r="C3643" t="s">
        <v>1014</v>
      </c>
      <c r="D3643" t="s">
        <v>403</v>
      </c>
      <c r="E3643" s="15">
        <v>46899000</v>
      </c>
      <c r="F3643" s="15">
        <v>5031000</v>
      </c>
      <c r="G3643" s="15">
        <v>0</v>
      </c>
      <c r="H3643" s="15">
        <v>0</v>
      </c>
      <c r="I3643" s="15">
        <v>51930000</v>
      </c>
    </row>
    <row r="3644" spans="1:9" x14ac:dyDescent="0.25">
      <c r="A3644">
        <v>2022</v>
      </c>
      <c r="B3644" t="s">
        <v>42</v>
      </c>
      <c r="C3644" t="s">
        <v>1014</v>
      </c>
      <c r="D3644" t="s">
        <v>967</v>
      </c>
      <c r="E3644" s="15">
        <v>178692000</v>
      </c>
      <c r="F3644" s="15">
        <v>219276000</v>
      </c>
      <c r="G3644" s="15">
        <v>0</v>
      </c>
      <c r="H3644" s="15">
        <v>15283000</v>
      </c>
      <c r="I3644" s="15">
        <v>413251000</v>
      </c>
    </row>
    <row r="3645" spans="1:9" x14ac:dyDescent="0.25">
      <c r="A3645">
        <v>2022</v>
      </c>
      <c r="B3645" t="s">
        <v>42</v>
      </c>
      <c r="C3645" t="s">
        <v>1014</v>
      </c>
      <c r="D3645" t="s">
        <v>969</v>
      </c>
      <c r="E3645" s="15">
        <v>871000</v>
      </c>
      <c r="F3645" s="15">
        <v>1809000</v>
      </c>
      <c r="G3645" s="15">
        <v>0</v>
      </c>
      <c r="H3645" s="15">
        <v>0</v>
      </c>
      <c r="I3645" s="15">
        <v>2680000</v>
      </c>
    </row>
    <row r="3646" spans="1:9" x14ac:dyDescent="0.25">
      <c r="A3646">
        <v>2022</v>
      </c>
      <c r="B3646" t="s">
        <v>42</v>
      </c>
      <c r="C3646" t="s">
        <v>1014</v>
      </c>
      <c r="D3646" t="s">
        <v>970</v>
      </c>
      <c r="E3646" s="15">
        <v>0</v>
      </c>
      <c r="F3646" s="15">
        <v>778000</v>
      </c>
      <c r="G3646" s="15">
        <v>0</v>
      </c>
      <c r="H3646" s="15">
        <v>0</v>
      </c>
      <c r="I3646" s="15">
        <v>778000</v>
      </c>
    </row>
    <row r="3647" spans="1:9" x14ac:dyDescent="0.25">
      <c r="A3647">
        <v>2022</v>
      </c>
      <c r="B3647" t="s">
        <v>42</v>
      </c>
      <c r="C3647" t="s">
        <v>1015</v>
      </c>
      <c r="D3647" t="s">
        <v>403</v>
      </c>
      <c r="E3647" s="15">
        <v>108018000</v>
      </c>
      <c r="F3647" s="15">
        <v>28056000</v>
      </c>
      <c r="G3647" s="15">
        <v>0</v>
      </c>
      <c r="H3647" s="15">
        <v>0</v>
      </c>
      <c r="I3647" s="15">
        <v>136074000</v>
      </c>
    </row>
    <row r="3648" spans="1:9" x14ac:dyDescent="0.25">
      <c r="A3648">
        <v>2022</v>
      </c>
      <c r="B3648" t="s">
        <v>42</v>
      </c>
      <c r="C3648" t="s">
        <v>1015</v>
      </c>
      <c r="D3648" t="s">
        <v>404</v>
      </c>
      <c r="E3648" s="15">
        <v>7537000</v>
      </c>
      <c r="F3648" s="15">
        <v>6000</v>
      </c>
      <c r="G3648" s="15">
        <v>0</v>
      </c>
      <c r="H3648" s="15">
        <v>0</v>
      </c>
      <c r="I3648" s="15">
        <v>7543000</v>
      </c>
    </row>
    <row r="3649" spans="1:9" x14ac:dyDescent="0.25">
      <c r="A3649">
        <v>2022</v>
      </c>
      <c r="B3649" t="s">
        <v>42</v>
      </c>
      <c r="C3649" t="s">
        <v>1015</v>
      </c>
      <c r="D3649" t="s">
        <v>967</v>
      </c>
      <c r="E3649" s="15">
        <v>272526000</v>
      </c>
      <c r="F3649" s="15">
        <v>359952000</v>
      </c>
      <c r="G3649" s="15">
        <v>0</v>
      </c>
      <c r="H3649" s="15">
        <v>32800000</v>
      </c>
      <c r="I3649" s="15">
        <v>665278000</v>
      </c>
    </row>
    <row r="3650" spans="1:9" x14ac:dyDescent="0.25">
      <c r="A3650">
        <v>2022</v>
      </c>
      <c r="B3650" t="s">
        <v>42</v>
      </c>
      <c r="C3650" t="s">
        <v>1015</v>
      </c>
      <c r="D3650" t="s">
        <v>968</v>
      </c>
      <c r="E3650" s="15">
        <v>6852000</v>
      </c>
      <c r="F3650" s="15">
        <v>1082000</v>
      </c>
      <c r="G3650" s="15">
        <v>0</v>
      </c>
      <c r="H3650" s="15">
        <v>0</v>
      </c>
      <c r="I3650" s="15">
        <v>7934000</v>
      </c>
    </row>
    <row r="3651" spans="1:9" x14ac:dyDescent="0.25">
      <c r="A3651">
        <v>2022</v>
      </c>
      <c r="B3651" t="s">
        <v>42</v>
      </c>
      <c r="C3651" t="s">
        <v>1015</v>
      </c>
      <c r="D3651" t="s">
        <v>969</v>
      </c>
      <c r="E3651" s="15">
        <v>7346000</v>
      </c>
      <c r="F3651" s="15">
        <v>2203000</v>
      </c>
      <c r="G3651" s="15">
        <v>0</v>
      </c>
      <c r="H3651" s="15">
        <v>0</v>
      </c>
      <c r="I3651" s="15">
        <v>9549000</v>
      </c>
    </row>
    <row r="3652" spans="1:9" x14ac:dyDescent="0.25">
      <c r="A3652">
        <v>2022</v>
      </c>
      <c r="B3652" t="s">
        <v>42</v>
      </c>
      <c r="C3652" t="s">
        <v>1015</v>
      </c>
      <c r="D3652" t="s">
        <v>970</v>
      </c>
      <c r="E3652" s="15">
        <v>690000</v>
      </c>
      <c r="F3652" s="15">
        <v>783000</v>
      </c>
      <c r="G3652" s="15">
        <v>0</v>
      </c>
      <c r="H3652" s="15">
        <v>0</v>
      </c>
      <c r="I3652" s="15">
        <v>1473000</v>
      </c>
    </row>
    <row r="3653" spans="1:9" x14ac:dyDescent="0.25">
      <c r="A3653">
        <v>2022</v>
      </c>
      <c r="B3653" t="s">
        <v>42</v>
      </c>
      <c r="C3653" t="s">
        <v>1016</v>
      </c>
      <c r="D3653" t="s">
        <v>403</v>
      </c>
      <c r="E3653" s="15">
        <v>43925000</v>
      </c>
      <c r="F3653" s="15">
        <v>11811000</v>
      </c>
      <c r="G3653" s="15">
        <v>0</v>
      </c>
      <c r="H3653" s="15">
        <v>0</v>
      </c>
      <c r="I3653" s="15">
        <v>55736000</v>
      </c>
    </row>
    <row r="3654" spans="1:9" x14ac:dyDescent="0.25">
      <c r="A3654">
        <v>2022</v>
      </c>
      <c r="B3654" t="s">
        <v>42</v>
      </c>
      <c r="C3654" t="s">
        <v>1016</v>
      </c>
      <c r="D3654" t="s">
        <v>404</v>
      </c>
      <c r="E3654" s="15">
        <v>2834000</v>
      </c>
      <c r="F3654" s="15">
        <v>1053000</v>
      </c>
      <c r="G3654" s="15">
        <v>0</v>
      </c>
      <c r="H3654" s="15">
        <v>0</v>
      </c>
      <c r="I3654" s="15">
        <v>3887000</v>
      </c>
    </row>
    <row r="3655" spans="1:9" x14ac:dyDescent="0.25">
      <c r="A3655">
        <v>2022</v>
      </c>
      <c r="B3655" t="s">
        <v>42</v>
      </c>
      <c r="C3655" t="s">
        <v>1016</v>
      </c>
      <c r="D3655" t="s">
        <v>967</v>
      </c>
      <c r="E3655" s="15">
        <v>193315000</v>
      </c>
      <c r="F3655" s="15">
        <v>147584000</v>
      </c>
      <c r="G3655" s="15">
        <v>0</v>
      </c>
      <c r="H3655" s="15">
        <v>765300000</v>
      </c>
      <c r="I3655" s="15">
        <v>1106199000</v>
      </c>
    </row>
    <row r="3656" spans="1:9" x14ac:dyDescent="0.25">
      <c r="A3656">
        <v>2022</v>
      </c>
      <c r="B3656" t="s">
        <v>42</v>
      </c>
      <c r="C3656" t="s">
        <v>1016</v>
      </c>
      <c r="D3656" t="s">
        <v>968</v>
      </c>
      <c r="E3656" s="15">
        <v>244000</v>
      </c>
      <c r="F3656" s="15">
        <v>617000</v>
      </c>
      <c r="G3656" s="15">
        <v>0</v>
      </c>
      <c r="H3656" s="15">
        <v>0</v>
      </c>
      <c r="I3656" s="15">
        <v>861000</v>
      </c>
    </row>
    <row r="3657" spans="1:9" x14ac:dyDescent="0.25">
      <c r="A3657">
        <v>2022</v>
      </c>
      <c r="B3657" t="s">
        <v>42</v>
      </c>
      <c r="C3657" t="s">
        <v>1016</v>
      </c>
      <c r="D3657" t="s">
        <v>969</v>
      </c>
      <c r="E3657" s="15">
        <v>0</v>
      </c>
      <c r="F3657" s="15">
        <v>1559000</v>
      </c>
      <c r="G3657" s="15">
        <v>0</v>
      </c>
      <c r="H3657" s="15">
        <v>0</v>
      </c>
      <c r="I3657" s="15">
        <v>1559000</v>
      </c>
    </row>
    <row r="3658" spans="1:9" x14ac:dyDescent="0.25">
      <c r="A3658">
        <v>2022</v>
      </c>
      <c r="B3658" t="s">
        <v>42</v>
      </c>
      <c r="C3658" t="s">
        <v>1016</v>
      </c>
      <c r="D3658" t="s">
        <v>970</v>
      </c>
      <c r="E3658" s="15">
        <v>0</v>
      </c>
      <c r="F3658" s="15">
        <v>1465000</v>
      </c>
      <c r="G3658" s="15">
        <v>0</v>
      </c>
      <c r="H3658" s="15">
        <v>0</v>
      </c>
      <c r="I3658" s="15">
        <v>1465000</v>
      </c>
    </row>
    <row r="3659" spans="1:9" x14ac:dyDescent="0.25">
      <c r="A3659">
        <v>2022</v>
      </c>
      <c r="B3659" t="s">
        <v>42</v>
      </c>
      <c r="C3659" t="s">
        <v>1017</v>
      </c>
      <c r="D3659" t="s">
        <v>403</v>
      </c>
      <c r="E3659" s="15">
        <v>69742000</v>
      </c>
      <c r="F3659" s="15">
        <v>9299000</v>
      </c>
      <c r="G3659" s="15">
        <v>0</v>
      </c>
      <c r="H3659" s="15">
        <v>0</v>
      </c>
      <c r="I3659" s="15">
        <v>79041000</v>
      </c>
    </row>
    <row r="3660" spans="1:9" x14ac:dyDescent="0.25">
      <c r="A3660">
        <v>2022</v>
      </c>
      <c r="B3660" t="s">
        <v>42</v>
      </c>
      <c r="C3660" t="s">
        <v>1017</v>
      </c>
      <c r="D3660" t="s">
        <v>404</v>
      </c>
      <c r="E3660" s="15">
        <v>5060000</v>
      </c>
      <c r="F3660" s="15">
        <v>1103000</v>
      </c>
      <c r="G3660" s="15">
        <v>0</v>
      </c>
      <c r="H3660" s="15">
        <v>0</v>
      </c>
      <c r="I3660" s="15">
        <v>6163000</v>
      </c>
    </row>
    <row r="3661" spans="1:9" x14ac:dyDescent="0.25">
      <c r="A3661">
        <v>2022</v>
      </c>
      <c r="B3661" t="s">
        <v>42</v>
      </c>
      <c r="C3661" t="s">
        <v>1017</v>
      </c>
      <c r="D3661" t="s">
        <v>967</v>
      </c>
      <c r="E3661" s="15">
        <v>155157000</v>
      </c>
      <c r="F3661" s="15">
        <v>201747000</v>
      </c>
      <c r="G3661" s="15">
        <v>0</v>
      </c>
      <c r="H3661" s="15">
        <v>44422000</v>
      </c>
      <c r="I3661" s="15">
        <v>401326000</v>
      </c>
    </row>
    <row r="3662" spans="1:9" x14ac:dyDescent="0.25">
      <c r="A3662">
        <v>2022</v>
      </c>
      <c r="B3662" t="s">
        <v>42</v>
      </c>
      <c r="C3662" t="s">
        <v>1017</v>
      </c>
      <c r="D3662" t="s">
        <v>968</v>
      </c>
      <c r="E3662" s="15">
        <v>297000</v>
      </c>
      <c r="F3662" s="15">
        <v>343000</v>
      </c>
      <c r="G3662" s="15">
        <v>0</v>
      </c>
      <c r="H3662" s="15">
        <v>0</v>
      </c>
      <c r="I3662" s="15">
        <v>640000</v>
      </c>
    </row>
    <row r="3663" spans="1:9" x14ac:dyDescent="0.25">
      <c r="A3663">
        <v>2022</v>
      </c>
      <c r="B3663" t="s">
        <v>42</v>
      </c>
      <c r="C3663" t="s">
        <v>1017</v>
      </c>
      <c r="D3663" t="s">
        <v>969</v>
      </c>
      <c r="E3663" s="15">
        <v>1704000</v>
      </c>
      <c r="F3663" s="15">
        <v>2141000</v>
      </c>
      <c r="G3663" s="15">
        <v>0</v>
      </c>
      <c r="H3663" s="15">
        <v>0</v>
      </c>
      <c r="I3663" s="15">
        <v>3845000</v>
      </c>
    </row>
    <row r="3664" spans="1:9" x14ac:dyDescent="0.25">
      <c r="A3664">
        <v>2022</v>
      </c>
      <c r="B3664" t="s">
        <v>42</v>
      </c>
      <c r="C3664" t="s">
        <v>1017</v>
      </c>
      <c r="D3664" t="s">
        <v>970</v>
      </c>
      <c r="E3664" s="15">
        <v>12826000</v>
      </c>
      <c r="F3664" s="15">
        <v>812000</v>
      </c>
      <c r="G3664" s="15">
        <v>0</v>
      </c>
      <c r="H3664" s="15">
        <v>0</v>
      </c>
      <c r="I3664" s="15">
        <v>13638000</v>
      </c>
    </row>
    <row r="3665" spans="1:9" x14ac:dyDescent="0.25">
      <c r="A3665">
        <v>2022</v>
      </c>
      <c r="B3665" t="s">
        <v>42</v>
      </c>
      <c r="C3665" t="s">
        <v>1018</v>
      </c>
      <c r="D3665" t="s">
        <v>403</v>
      </c>
      <c r="E3665" s="15">
        <v>31330000</v>
      </c>
      <c r="F3665" s="15">
        <v>17942000</v>
      </c>
      <c r="G3665" s="15">
        <v>0</v>
      </c>
      <c r="H3665" s="15">
        <v>0</v>
      </c>
      <c r="I3665" s="15">
        <v>49272000</v>
      </c>
    </row>
    <row r="3666" spans="1:9" x14ac:dyDescent="0.25">
      <c r="A3666">
        <v>2022</v>
      </c>
      <c r="B3666" t="s">
        <v>42</v>
      </c>
      <c r="C3666" t="s">
        <v>1018</v>
      </c>
      <c r="D3666" t="s">
        <v>967</v>
      </c>
      <c r="E3666" s="15">
        <v>74674000</v>
      </c>
      <c r="F3666" s="15">
        <v>70928000</v>
      </c>
      <c r="G3666" s="15">
        <v>0</v>
      </c>
      <c r="H3666" s="15">
        <v>4100000</v>
      </c>
      <c r="I3666" s="15">
        <v>149702000</v>
      </c>
    </row>
    <row r="3667" spans="1:9" x14ac:dyDescent="0.25">
      <c r="A3667">
        <v>2022</v>
      </c>
      <c r="B3667" t="s">
        <v>42</v>
      </c>
      <c r="C3667" t="s">
        <v>1018</v>
      </c>
      <c r="D3667" t="s">
        <v>968</v>
      </c>
      <c r="E3667" s="15">
        <v>1777000</v>
      </c>
      <c r="F3667" s="15">
        <v>0</v>
      </c>
      <c r="G3667" s="15">
        <v>0</v>
      </c>
      <c r="H3667" s="15">
        <v>0</v>
      </c>
      <c r="I3667" s="15">
        <v>1777000</v>
      </c>
    </row>
    <row r="3668" spans="1:9" x14ac:dyDescent="0.25">
      <c r="A3668">
        <v>2022</v>
      </c>
      <c r="B3668" t="s">
        <v>42</v>
      </c>
      <c r="C3668" t="s">
        <v>1018</v>
      </c>
      <c r="D3668" t="s">
        <v>969</v>
      </c>
      <c r="E3668" s="15">
        <v>440000</v>
      </c>
      <c r="F3668" s="15">
        <v>1269000</v>
      </c>
      <c r="G3668" s="15">
        <v>0</v>
      </c>
      <c r="H3668" s="15">
        <v>0</v>
      </c>
      <c r="I3668" s="15">
        <v>1709000</v>
      </c>
    </row>
    <row r="3669" spans="1:9" x14ac:dyDescent="0.25">
      <c r="A3669">
        <v>2022</v>
      </c>
      <c r="B3669" t="s">
        <v>42</v>
      </c>
      <c r="C3669" t="s">
        <v>1018</v>
      </c>
      <c r="D3669" t="s">
        <v>970</v>
      </c>
      <c r="E3669" s="15">
        <v>751000</v>
      </c>
      <c r="F3669" s="15">
        <v>122000</v>
      </c>
      <c r="G3669" s="15">
        <v>0</v>
      </c>
      <c r="H3669" s="15">
        <v>0</v>
      </c>
      <c r="I3669" s="15">
        <v>873000</v>
      </c>
    </row>
    <row r="3670" spans="1:9" x14ac:dyDescent="0.25">
      <c r="A3670">
        <v>2022</v>
      </c>
      <c r="B3670" t="s">
        <v>42</v>
      </c>
      <c r="C3670" t="s">
        <v>1019</v>
      </c>
      <c r="D3670" t="s">
        <v>403</v>
      </c>
      <c r="E3670" s="15">
        <v>216776000</v>
      </c>
      <c r="F3670" s="15">
        <v>54928000</v>
      </c>
      <c r="G3670" s="15">
        <v>0</v>
      </c>
      <c r="H3670" s="15">
        <v>0</v>
      </c>
      <c r="I3670" s="15">
        <v>271704000</v>
      </c>
    </row>
    <row r="3671" spans="1:9" x14ac:dyDescent="0.25">
      <c r="A3671">
        <v>2022</v>
      </c>
      <c r="B3671" t="s">
        <v>42</v>
      </c>
      <c r="C3671" t="s">
        <v>1019</v>
      </c>
      <c r="D3671" t="s">
        <v>404</v>
      </c>
      <c r="E3671" s="15">
        <v>14545000</v>
      </c>
      <c r="F3671" s="15">
        <v>15940000</v>
      </c>
      <c r="G3671" s="15">
        <v>0</v>
      </c>
      <c r="H3671" s="15">
        <v>0</v>
      </c>
      <c r="I3671" s="15">
        <v>30485000</v>
      </c>
    </row>
    <row r="3672" spans="1:9" x14ac:dyDescent="0.25">
      <c r="A3672">
        <v>2022</v>
      </c>
      <c r="B3672" t="s">
        <v>42</v>
      </c>
      <c r="C3672" t="s">
        <v>1019</v>
      </c>
      <c r="D3672" t="s">
        <v>967</v>
      </c>
      <c r="E3672" s="15">
        <v>591940000</v>
      </c>
      <c r="F3672" s="15">
        <v>343771000</v>
      </c>
      <c r="G3672" s="15">
        <v>0</v>
      </c>
      <c r="H3672" s="15">
        <v>140222000</v>
      </c>
      <c r="I3672" s="15">
        <v>1075933000</v>
      </c>
    </row>
    <row r="3673" spans="1:9" x14ac:dyDescent="0.25">
      <c r="A3673">
        <v>2022</v>
      </c>
      <c r="B3673" t="s">
        <v>42</v>
      </c>
      <c r="C3673" t="s">
        <v>1019</v>
      </c>
      <c r="D3673" t="s">
        <v>968</v>
      </c>
      <c r="E3673" s="15">
        <v>33751000</v>
      </c>
      <c r="F3673" s="15">
        <v>3905000</v>
      </c>
      <c r="G3673" s="15">
        <v>0</v>
      </c>
      <c r="H3673" s="15">
        <v>0</v>
      </c>
      <c r="I3673" s="15">
        <v>37656000</v>
      </c>
    </row>
    <row r="3674" spans="1:9" x14ac:dyDescent="0.25">
      <c r="A3674">
        <v>2022</v>
      </c>
      <c r="B3674" t="s">
        <v>42</v>
      </c>
      <c r="C3674" t="s">
        <v>1019</v>
      </c>
      <c r="D3674" t="s">
        <v>969</v>
      </c>
      <c r="E3674" s="15">
        <v>5091000</v>
      </c>
      <c r="F3674" s="15">
        <v>26739000</v>
      </c>
      <c r="G3674" s="15">
        <v>0</v>
      </c>
      <c r="H3674" s="15">
        <v>0</v>
      </c>
      <c r="I3674" s="15">
        <v>31830000</v>
      </c>
    </row>
    <row r="3675" spans="1:9" x14ac:dyDescent="0.25">
      <c r="A3675">
        <v>2022</v>
      </c>
      <c r="B3675" t="s">
        <v>42</v>
      </c>
      <c r="C3675" t="s">
        <v>1019</v>
      </c>
      <c r="D3675" t="s">
        <v>970</v>
      </c>
      <c r="E3675" s="15">
        <v>3576000</v>
      </c>
      <c r="F3675" s="15">
        <v>1977000</v>
      </c>
      <c r="G3675" s="15">
        <v>0</v>
      </c>
      <c r="H3675" s="15">
        <v>0</v>
      </c>
      <c r="I3675" s="15">
        <v>5553000</v>
      </c>
    </row>
    <row r="3676" spans="1:9" x14ac:dyDescent="0.25">
      <c r="A3676">
        <v>2022</v>
      </c>
      <c r="B3676" t="s">
        <v>42</v>
      </c>
      <c r="C3676" t="s">
        <v>1020</v>
      </c>
      <c r="D3676" t="s">
        <v>403</v>
      </c>
      <c r="E3676" s="15">
        <v>97961000</v>
      </c>
      <c r="F3676" s="15">
        <v>35144000</v>
      </c>
      <c r="G3676" s="15">
        <v>0</v>
      </c>
      <c r="H3676" s="15">
        <v>0</v>
      </c>
      <c r="I3676" s="15">
        <v>133105000</v>
      </c>
    </row>
    <row r="3677" spans="1:9" x14ac:dyDescent="0.25">
      <c r="A3677">
        <v>2022</v>
      </c>
      <c r="B3677" t="s">
        <v>42</v>
      </c>
      <c r="C3677" t="s">
        <v>1020</v>
      </c>
      <c r="D3677" t="s">
        <v>404</v>
      </c>
      <c r="E3677" s="15">
        <v>0</v>
      </c>
      <c r="F3677" s="15">
        <v>565000</v>
      </c>
      <c r="G3677" s="15">
        <v>0</v>
      </c>
      <c r="H3677" s="15">
        <v>0</v>
      </c>
      <c r="I3677" s="15">
        <v>565000</v>
      </c>
    </row>
    <row r="3678" spans="1:9" x14ac:dyDescent="0.25">
      <c r="A3678">
        <v>2022</v>
      </c>
      <c r="B3678" t="s">
        <v>42</v>
      </c>
      <c r="C3678" t="s">
        <v>1020</v>
      </c>
      <c r="D3678" t="s">
        <v>967</v>
      </c>
      <c r="E3678" s="15">
        <v>154835000</v>
      </c>
      <c r="F3678" s="15">
        <v>128723000</v>
      </c>
      <c r="G3678" s="15">
        <v>0</v>
      </c>
      <c r="H3678" s="15">
        <v>18900000</v>
      </c>
      <c r="I3678" s="15">
        <v>302458000</v>
      </c>
    </row>
    <row r="3679" spans="1:9" x14ac:dyDescent="0.25">
      <c r="A3679">
        <v>2022</v>
      </c>
      <c r="B3679" t="s">
        <v>42</v>
      </c>
      <c r="C3679" t="s">
        <v>1020</v>
      </c>
      <c r="D3679" t="s">
        <v>968</v>
      </c>
      <c r="E3679" s="15">
        <v>1000000</v>
      </c>
      <c r="F3679" s="15">
        <v>554000</v>
      </c>
      <c r="G3679" s="15">
        <v>0</v>
      </c>
      <c r="H3679" s="15">
        <v>0</v>
      </c>
      <c r="I3679" s="15">
        <v>1554000</v>
      </c>
    </row>
    <row r="3680" spans="1:9" x14ac:dyDescent="0.25">
      <c r="A3680">
        <v>2022</v>
      </c>
      <c r="B3680" t="s">
        <v>42</v>
      </c>
      <c r="C3680" t="s">
        <v>1020</v>
      </c>
      <c r="D3680" t="s">
        <v>969</v>
      </c>
      <c r="E3680" s="15">
        <v>200000</v>
      </c>
      <c r="F3680" s="15">
        <v>1398000</v>
      </c>
      <c r="G3680" s="15">
        <v>0</v>
      </c>
      <c r="H3680" s="15">
        <v>0</v>
      </c>
      <c r="I3680" s="15">
        <v>1598000</v>
      </c>
    </row>
    <row r="3681" spans="1:9" x14ac:dyDescent="0.25">
      <c r="A3681">
        <v>2022</v>
      </c>
      <c r="B3681" t="s">
        <v>42</v>
      </c>
      <c r="C3681" t="s">
        <v>1020</v>
      </c>
      <c r="D3681" t="s">
        <v>970</v>
      </c>
      <c r="E3681" s="15">
        <v>160000</v>
      </c>
      <c r="F3681" s="15">
        <v>281000</v>
      </c>
      <c r="G3681" s="15">
        <v>0</v>
      </c>
      <c r="H3681" s="15">
        <v>0</v>
      </c>
      <c r="I3681" s="15">
        <v>441000</v>
      </c>
    </row>
    <row r="3682" spans="1:9" x14ac:dyDescent="0.25">
      <c r="A3682">
        <v>2022</v>
      </c>
      <c r="B3682" t="s">
        <v>42</v>
      </c>
      <c r="C3682" t="s">
        <v>1021</v>
      </c>
      <c r="D3682" t="s">
        <v>403</v>
      </c>
      <c r="E3682" s="15">
        <v>37766000</v>
      </c>
      <c r="F3682" s="15">
        <v>34990000</v>
      </c>
      <c r="G3682" s="15">
        <v>0</v>
      </c>
      <c r="H3682" s="15">
        <v>0</v>
      </c>
      <c r="I3682" s="15">
        <v>72756000</v>
      </c>
    </row>
    <row r="3683" spans="1:9" x14ac:dyDescent="0.25">
      <c r="A3683">
        <v>2022</v>
      </c>
      <c r="B3683" t="s">
        <v>42</v>
      </c>
      <c r="C3683" t="s">
        <v>1021</v>
      </c>
      <c r="D3683" t="s">
        <v>967</v>
      </c>
      <c r="E3683" s="15">
        <v>109426000</v>
      </c>
      <c r="F3683" s="15">
        <v>209816000</v>
      </c>
      <c r="G3683" s="15">
        <v>0</v>
      </c>
      <c r="H3683" s="15">
        <v>19493000</v>
      </c>
      <c r="I3683" s="15">
        <v>338735000</v>
      </c>
    </row>
    <row r="3684" spans="1:9" x14ac:dyDescent="0.25">
      <c r="A3684">
        <v>2022</v>
      </c>
      <c r="B3684" t="s">
        <v>42</v>
      </c>
      <c r="C3684" t="s">
        <v>1021</v>
      </c>
      <c r="D3684" t="s">
        <v>968</v>
      </c>
      <c r="E3684" s="15">
        <v>7679000</v>
      </c>
      <c r="F3684" s="15">
        <v>1778000</v>
      </c>
      <c r="G3684" s="15">
        <v>0</v>
      </c>
      <c r="H3684" s="15">
        <v>0</v>
      </c>
      <c r="I3684" s="15">
        <v>9457000</v>
      </c>
    </row>
    <row r="3685" spans="1:9" x14ac:dyDescent="0.25">
      <c r="A3685">
        <v>2022</v>
      </c>
      <c r="B3685" t="s">
        <v>42</v>
      </c>
      <c r="C3685" t="s">
        <v>1021</v>
      </c>
      <c r="D3685" t="s">
        <v>969</v>
      </c>
      <c r="E3685" s="15">
        <v>879000</v>
      </c>
      <c r="F3685" s="15">
        <v>5597000</v>
      </c>
      <c r="G3685" s="15">
        <v>0</v>
      </c>
      <c r="H3685" s="15">
        <v>0</v>
      </c>
      <c r="I3685" s="15">
        <v>6476000</v>
      </c>
    </row>
    <row r="3686" spans="1:9" x14ac:dyDescent="0.25">
      <c r="A3686">
        <v>2022</v>
      </c>
      <c r="B3686" t="s">
        <v>42</v>
      </c>
      <c r="C3686" t="s">
        <v>1021</v>
      </c>
      <c r="D3686" t="s">
        <v>970</v>
      </c>
      <c r="E3686" s="15">
        <v>727000</v>
      </c>
      <c r="F3686" s="15">
        <v>1364000</v>
      </c>
      <c r="G3686" s="15">
        <v>0</v>
      </c>
      <c r="H3686" s="15">
        <v>0</v>
      </c>
      <c r="I3686" s="15">
        <v>2091000</v>
      </c>
    </row>
    <row r="3687" spans="1:9" x14ac:dyDescent="0.25">
      <c r="A3687">
        <v>2022</v>
      </c>
      <c r="B3687" t="s">
        <v>42</v>
      </c>
      <c r="C3687" t="s">
        <v>1022</v>
      </c>
      <c r="D3687" t="s">
        <v>403</v>
      </c>
      <c r="E3687" s="15">
        <v>159406000</v>
      </c>
      <c r="F3687" s="15">
        <v>62714000</v>
      </c>
      <c r="G3687" s="15">
        <v>0</v>
      </c>
      <c r="H3687" s="15">
        <v>0</v>
      </c>
      <c r="I3687" s="15">
        <v>222120000</v>
      </c>
    </row>
    <row r="3688" spans="1:9" x14ac:dyDescent="0.25">
      <c r="A3688">
        <v>2022</v>
      </c>
      <c r="B3688" t="s">
        <v>42</v>
      </c>
      <c r="C3688" t="s">
        <v>1022</v>
      </c>
      <c r="D3688" t="s">
        <v>404</v>
      </c>
      <c r="E3688" s="15">
        <v>2083000</v>
      </c>
      <c r="F3688" s="15">
        <v>0</v>
      </c>
      <c r="G3688" s="15">
        <v>0</v>
      </c>
      <c r="H3688" s="15">
        <v>0</v>
      </c>
      <c r="I3688" s="15">
        <v>2083000</v>
      </c>
    </row>
    <row r="3689" spans="1:9" x14ac:dyDescent="0.25">
      <c r="A3689">
        <v>2022</v>
      </c>
      <c r="B3689" t="s">
        <v>42</v>
      </c>
      <c r="C3689" t="s">
        <v>1022</v>
      </c>
      <c r="D3689" t="s">
        <v>967</v>
      </c>
      <c r="E3689" s="15">
        <v>178117000</v>
      </c>
      <c r="F3689" s="15">
        <v>86598000</v>
      </c>
      <c r="G3689" s="15">
        <v>0</v>
      </c>
      <c r="H3689" s="15">
        <v>28800000</v>
      </c>
      <c r="I3689" s="15">
        <v>293515000</v>
      </c>
    </row>
    <row r="3690" spans="1:9" x14ac:dyDescent="0.25">
      <c r="A3690">
        <v>2022</v>
      </c>
      <c r="B3690" t="s">
        <v>42</v>
      </c>
      <c r="C3690" t="s">
        <v>1022</v>
      </c>
      <c r="D3690" t="s">
        <v>968</v>
      </c>
      <c r="E3690" s="15">
        <v>5722000</v>
      </c>
      <c r="F3690" s="15">
        <v>633000</v>
      </c>
      <c r="G3690" s="15">
        <v>0</v>
      </c>
      <c r="H3690" s="15">
        <v>0</v>
      </c>
      <c r="I3690" s="15">
        <v>6355000</v>
      </c>
    </row>
    <row r="3691" spans="1:9" x14ac:dyDescent="0.25">
      <c r="A3691">
        <v>2022</v>
      </c>
      <c r="B3691" t="s">
        <v>42</v>
      </c>
      <c r="C3691" t="s">
        <v>1022</v>
      </c>
      <c r="D3691" t="s">
        <v>969</v>
      </c>
      <c r="E3691" s="15">
        <v>3241000</v>
      </c>
      <c r="F3691" s="15">
        <v>1795000</v>
      </c>
      <c r="G3691" s="15">
        <v>0</v>
      </c>
      <c r="H3691" s="15">
        <v>0</v>
      </c>
      <c r="I3691" s="15">
        <v>5036000</v>
      </c>
    </row>
    <row r="3692" spans="1:9" x14ac:dyDescent="0.25">
      <c r="A3692">
        <v>2022</v>
      </c>
      <c r="B3692" t="s">
        <v>42</v>
      </c>
      <c r="C3692" t="s">
        <v>1022</v>
      </c>
      <c r="D3692" t="s">
        <v>970</v>
      </c>
      <c r="E3692" s="15">
        <v>1679000</v>
      </c>
      <c r="F3692" s="15">
        <v>580000</v>
      </c>
      <c r="G3692" s="15">
        <v>0</v>
      </c>
      <c r="H3692" s="15">
        <v>0</v>
      </c>
      <c r="I3692" s="15">
        <v>2259000</v>
      </c>
    </row>
    <row r="3693" spans="1:9" x14ac:dyDescent="0.25">
      <c r="A3693">
        <v>2022</v>
      </c>
      <c r="B3693" t="s">
        <v>42</v>
      </c>
      <c r="C3693" t="s">
        <v>1023</v>
      </c>
      <c r="D3693" t="s">
        <v>403</v>
      </c>
      <c r="E3693" s="15">
        <v>142522000</v>
      </c>
      <c r="F3693" s="15">
        <v>41631000</v>
      </c>
      <c r="G3693" s="15">
        <v>0</v>
      </c>
      <c r="H3693" s="15">
        <v>0</v>
      </c>
      <c r="I3693" s="15">
        <v>184153000</v>
      </c>
    </row>
    <row r="3694" spans="1:9" x14ac:dyDescent="0.25">
      <c r="A3694">
        <v>2022</v>
      </c>
      <c r="B3694" t="s">
        <v>42</v>
      </c>
      <c r="C3694" t="s">
        <v>1023</v>
      </c>
      <c r="D3694" t="s">
        <v>404</v>
      </c>
      <c r="E3694" s="15">
        <v>7314000</v>
      </c>
      <c r="F3694" s="15">
        <v>4087000</v>
      </c>
      <c r="G3694" s="15">
        <v>0</v>
      </c>
      <c r="H3694" s="15">
        <v>0</v>
      </c>
      <c r="I3694" s="15">
        <v>11401000</v>
      </c>
    </row>
    <row r="3695" spans="1:9" x14ac:dyDescent="0.25">
      <c r="A3695">
        <v>2022</v>
      </c>
      <c r="B3695" t="s">
        <v>42</v>
      </c>
      <c r="C3695" t="s">
        <v>1023</v>
      </c>
      <c r="D3695" t="s">
        <v>967</v>
      </c>
      <c r="E3695" s="15">
        <v>238653000</v>
      </c>
      <c r="F3695" s="15">
        <v>434613000</v>
      </c>
      <c r="G3695" s="15">
        <v>0</v>
      </c>
      <c r="H3695" s="15">
        <v>961800000</v>
      </c>
      <c r="I3695" s="15">
        <v>1635066000</v>
      </c>
    </row>
    <row r="3696" spans="1:9" x14ac:dyDescent="0.25">
      <c r="A3696">
        <v>2022</v>
      </c>
      <c r="B3696" t="s">
        <v>42</v>
      </c>
      <c r="C3696" t="s">
        <v>1023</v>
      </c>
      <c r="D3696" t="s">
        <v>968</v>
      </c>
      <c r="E3696" s="15">
        <v>14833000</v>
      </c>
      <c r="F3696" s="15">
        <v>1140000</v>
      </c>
      <c r="G3696" s="15">
        <v>0</v>
      </c>
      <c r="H3696" s="15">
        <v>0</v>
      </c>
      <c r="I3696" s="15">
        <v>15973000</v>
      </c>
    </row>
    <row r="3697" spans="1:9" x14ac:dyDescent="0.25">
      <c r="A3697">
        <v>2022</v>
      </c>
      <c r="B3697" t="s">
        <v>42</v>
      </c>
      <c r="C3697" t="s">
        <v>1023</v>
      </c>
      <c r="D3697" t="s">
        <v>969</v>
      </c>
      <c r="E3697" s="15">
        <v>6300000</v>
      </c>
      <c r="F3697" s="15">
        <v>11288000</v>
      </c>
      <c r="G3697" s="15">
        <v>0</v>
      </c>
      <c r="H3697" s="15">
        <v>48000000</v>
      </c>
      <c r="I3697" s="15">
        <v>65588000</v>
      </c>
    </row>
    <row r="3698" spans="1:9" x14ac:dyDescent="0.25">
      <c r="A3698">
        <v>2022</v>
      </c>
      <c r="B3698" t="s">
        <v>42</v>
      </c>
      <c r="C3698" t="s">
        <v>1023</v>
      </c>
      <c r="D3698" t="s">
        <v>970</v>
      </c>
      <c r="E3698" s="15">
        <v>2068000</v>
      </c>
      <c r="F3698" s="15">
        <v>1253000</v>
      </c>
      <c r="G3698" s="15">
        <v>0</v>
      </c>
      <c r="H3698" s="15">
        <v>0</v>
      </c>
      <c r="I3698" s="15">
        <v>3321000</v>
      </c>
    </row>
    <row r="3699" spans="1:9" x14ac:dyDescent="0.25">
      <c r="A3699">
        <v>2022</v>
      </c>
      <c r="B3699" t="s">
        <v>42</v>
      </c>
      <c r="C3699" t="s">
        <v>1024</v>
      </c>
      <c r="D3699" t="s">
        <v>403</v>
      </c>
      <c r="E3699" s="15">
        <v>40915000</v>
      </c>
      <c r="F3699" s="15">
        <v>15196000</v>
      </c>
      <c r="G3699" s="15">
        <v>0</v>
      </c>
      <c r="H3699" s="15">
        <v>0</v>
      </c>
      <c r="I3699" s="15">
        <v>56111000</v>
      </c>
    </row>
    <row r="3700" spans="1:9" x14ac:dyDescent="0.25">
      <c r="A3700">
        <v>2022</v>
      </c>
      <c r="B3700" t="s">
        <v>42</v>
      </c>
      <c r="C3700" t="s">
        <v>1024</v>
      </c>
      <c r="D3700" t="s">
        <v>404</v>
      </c>
      <c r="E3700" s="15">
        <v>0</v>
      </c>
      <c r="F3700" s="15">
        <v>5136000</v>
      </c>
      <c r="G3700" s="15">
        <v>0</v>
      </c>
      <c r="H3700" s="15">
        <v>0</v>
      </c>
      <c r="I3700" s="15">
        <v>5136000</v>
      </c>
    </row>
    <row r="3701" spans="1:9" x14ac:dyDescent="0.25">
      <c r="A3701">
        <v>2022</v>
      </c>
      <c r="B3701" t="s">
        <v>42</v>
      </c>
      <c r="C3701" t="s">
        <v>1024</v>
      </c>
      <c r="D3701" t="s">
        <v>967</v>
      </c>
      <c r="E3701" s="15">
        <v>67034000</v>
      </c>
      <c r="F3701" s="15">
        <v>59129000</v>
      </c>
      <c r="G3701" s="15">
        <v>0</v>
      </c>
      <c r="H3701" s="15">
        <v>6900000</v>
      </c>
      <c r="I3701" s="15">
        <v>133063000</v>
      </c>
    </row>
    <row r="3702" spans="1:9" x14ac:dyDescent="0.25">
      <c r="A3702">
        <v>2022</v>
      </c>
      <c r="B3702" t="s">
        <v>42</v>
      </c>
      <c r="C3702" t="s">
        <v>1024</v>
      </c>
      <c r="D3702" t="s">
        <v>968</v>
      </c>
      <c r="E3702" s="15">
        <v>14249000</v>
      </c>
      <c r="F3702" s="15">
        <v>1634000</v>
      </c>
      <c r="G3702" s="15">
        <v>0</v>
      </c>
      <c r="H3702" s="15">
        <v>0</v>
      </c>
      <c r="I3702" s="15">
        <v>15883000</v>
      </c>
    </row>
    <row r="3703" spans="1:9" x14ac:dyDescent="0.25">
      <c r="A3703">
        <v>2022</v>
      </c>
      <c r="B3703" t="s">
        <v>42</v>
      </c>
      <c r="C3703" t="s">
        <v>1024</v>
      </c>
      <c r="D3703" t="s">
        <v>969</v>
      </c>
      <c r="E3703" s="15">
        <v>0</v>
      </c>
      <c r="F3703" s="15">
        <v>1691000</v>
      </c>
      <c r="G3703" s="15">
        <v>0</v>
      </c>
      <c r="H3703" s="15">
        <v>0</v>
      </c>
      <c r="I3703" s="15">
        <v>1691000</v>
      </c>
    </row>
    <row r="3704" spans="1:9" x14ac:dyDescent="0.25">
      <c r="A3704">
        <v>2022</v>
      </c>
      <c r="B3704" t="s">
        <v>42</v>
      </c>
      <c r="C3704" t="s">
        <v>1024</v>
      </c>
      <c r="D3704" t="s">
        <v>970</v>
      </c>
      <c r="E3704" s="15">
        <v>0</v>
      </c>
      <c r="F3704" s="15">
        <v>707000</v>
      </c>
      <c r="G3704" s="15">
        <v>0</v>
      </c>
      <c r="H3704" s="15">
        <v>0</v>
      </c>
      <c r="I3704" s="15">
        <v>707000</v>
      </c>
    </row>
    <row r="3705" spans="1:9" x14ac:dyDescent="0.25">
      <c r="A3705">
        <v>2022</v>
      </c>
      <c r="B3705" t="s">
        <v>42</v>
      </c>
      <c r="C3705" t="s">
        <v>1025</v>
      </c>
      <c r="D3705" t="s">
        <v>403</v>
      </c>
      <c r="E3705" s="15">
        <v>83522000</v>
      </c>
      <c r="F3705" s="15">
        <v>36377000</v>
      </c>
      <c r="G3705" s="15">
        <v>0</v>
      </c>
      <c r="H3705" s="15">
        <v>10000000</v>
      </c>
      <c r="I3705" s="15">
        <v>129899000</v>
      </c>
    </row>
    <row r="3706" spans="1:9" x14ac:dyDescent="0.25">
      <c r="A3706">
        <v>2022</v>
      </c>
      <c r="B3706" t="s">
        <v>42</v>
      </c>
      <c r="C3706" t="s">
        <v>1025</v>
      </c>
      <c r="D3706" t="s">
        <v>404</v>
      </c>
      <c r="E3706" s="15">
        <v>13417000</v>
      </c>
      <c r="F3706" s="15">
        <v>626000</v>
      </c>
      <c r="G3706" s="15">
        <v>0</v>
      </c>
      <c r="H3706" s="15">
        <v>0</v>
      </c>
      <c r="I3706" s="15">
        <v>14043000</v>
      </c>
    </row>
    <row r="3707" spans="1:9" x14ac:dyDescent="0.25">
      <c r="A3707">
        <v>2022</v>
      </c>
      <c r="B3707" t="s">
        <v>42</v>
      </c>
      <c r="C3707" t="s">
        <v>1025</v>
      </c>
      <c r="D3707" t="s">
        <v>967</v>
      </c>
      <c r="E3707" s="15">
        <v>174334000</v>
      </c>
      <c r="F3707" s="15">
        <v>83359000</v>
      </c>
      <c r="G3707" s="15">
        <v>0</v>
      </c>
      <c r="H3707" s="15">
        <v>18400000</v>
      </c>
      <c r="I3707" s="15">
        <v>276093000</v>
      </c>
    </row>
    <row r="3708" spans="1:9" x14ac:dyDescent="0.25">
      <c r="A3708">
        <v>2022</v>
      </c>
      <c r="B3708" t="s">
        <v>42</v>
      </c>
      <c r="C3708" t="s">
        <v>1025</v>
      </c>
      <c r="D3708" t="s">
        <v>968</v>
      </c>
      <c r="E3708" s="15">
        <v>0</v>
      </c>
      <c r="F3708" s="15">
        <v>1498000</v>
      </c>
      <c r="G3708" s="15">
        <v>0</v>
      </c>
      <c r="H3708" s="15">
        <v>0</v>
      </c>
      <c r="I3708" s="15">
        <v>1498000</v>
      </c>
    </row>
    <row r="3709" spans="1:9" x14ac:dyDescent="0.25">
      <c r="A3709">
        <v>2022</v>
      </c>
      <c r="B3709" t="s">
        <v>42</v>
      </c>
      <c r="C3709" t="s">
        <v>1025</v>
      </c>
      <c r="D3709" t="s">
        <v>969</v>
      </c>
      <c r="E3709" s="15">
        <v>0</v>
      </c>
      <c r="F3709" s="15">
        <v>11963000</v>
      </c>
      <c r="G3709" s="15">
        <v>0</v>
      </c>
      <c r="H3709" s="15">
        <v>0</v>
      </c>
      <c r="I3709" s="15">
        <v>11963000</v>
      </c>
    </row>
    <row r="3710" spans="1:9" x14ac:dyDescent="0.25">
      <c r="A3710">
        <v>2022</v>
      </c>
      <c r="B3710" t="s">
        <v>42</v>
      </c>
      <c r="C3710" t="s">
        <v>1025</v>
      </c>
      <c r="D3710" t="s">
        <v>970</v>
      </c>
      <c r="E3710" s="15">
        <v>0</v>
      </c>
      <c r="F3710" s="15">
        <v>887000</v>
      </c>
      <c r="G3710" s="15">
        <v>0</v>
      </c>
      <c r="H3710" s="15">
        <v>0</v>
      </c>
      <c r="I3710" s="15">
        <v>887000</v>
      </c>
    </row>
    <row r="3711" spans="1:9" x14ac:dyDescent="0.25">
      <c r="A3711">
        <v>2022</v>
      </c>
      <c r="B3711" t="s">
        <v>42</v>
      </c>
      <c r="C3711" t="s">
        <v>1026</v>
      </c>
      <c r="D3711" t="s">
        <v>403</v>
      </c>
      <c r="E3711" s="15">
        <v>66108000</v>
      </c>
      <c r="F3711" s="15">
        <v>34664000</v>
      </c>
      <c r="G3711" s="15">
        <v>0</v>
      </c>
      <c r="H3711" s="15">
        <v>0</v>
      </c>
      <c r="I3711" s="15">
        <v>100772000</v>
      </c>
    </row>
    <row r="3712" spans="1:9" x14ac:dyDescent="0.25">
      <c r="A3712">
        <v>2022</v>
      </c>
      <c r="B3712" t="s">
        <v>42</v>
      </c>
      <c r="C3712" t="s">
        <v>1026</v>
      </c>
      <c r="D3712" t="s">
        <v>404</v>
      </c>
      <c r="E3712" s="15">
        <v>285000</v>
      </c>
      <c r="F3712" s="15">
        <v>309000</v>
      </c>
      <c r="G3712" s="15">
        <v>0</v>
      </c>
      <c r="H3712" s="15">
        <v>0</v>
      </c>
      <c r="I3712" s="15">
        <v>594000</v>
      </c>
    </row>
    <row r="3713" spans="1:9" x14ac:dyDescent="0.25">
      <c r="A3713">
        <v>2022</v>
      </c>
      <c r="B3713" t="s">
        <v>42</v>
      </c>
      <c r="C3713" t="s">
        <v>1026</v>
      </c>
      <c r="D3713" t="s">
        <v>967</v>
      </c>
      <c r="E3713" s="15">
        <v>166826000</v>
      </c>
      <c r="F3713" s="15">
        <v>130972000</v>
      </c>
      <c r="G3713" s="15">
        <v>0</v>
      </c>
      <c r="H3713" s="15">
        <v>18300000</v>
      </c>
      <c r="I3713" s="15">
        <v>316098000</v>
      </c>
    </row>
    <row r="3714" spans="1:9" x14ac:dyDescent="0.25">
      <c r="A3714">
        <v>2022</v>
      </c>
      <c r="B3714" t="s">
        <v>42</v>
      </c>
      <c r="C3714" t="s">
        <v>1026</v>
      </c>
      <c r="D3714" t="s">
        <v>968</v>
      </c>
      <c r="E3714" s="15">
        <v>18865000</v>
      </c>
      <c r="F3714" s="15">
        <v>411000</v>
      </c>
      <c r="G3714" s="15">
        <v>0</v>
      </c>
      <c r="H3714" s="15">
        <v>0</v>
      </c>
      <c r="I3714" s="15">
        <v>19276000</v>
      </c>
    </row>
    <row r="3715" spans="1:9" x14ac:dyDescent="0.25">
      <c r="A3715">
        <v>2022</v>
      </c>
      <c r="B3715" t="s">
        <v>42</v>
      </c>
      <c r="C3715" t="s">
        <v>1026</v>
      </c>
      <c r="D3715" t="s">
        <v>969</v>
      </c>
      <c r="E3715" s="15">
        <v>298000</v>
      </c>
      <c r="F3715" s="15">
        <v>2467000</v>
      </c>
      <c r="G3715" s="15">
        <v>0</v>
      </c>
      <c r="H3715" s="15">
        <v>0</v>
      </c>
      <c r="I3715" s="15">
        <v>2765000</v>
      </c>
    </row>
    <row r="3716" spans="1:9" x14ac:dyDescent="0.25">
      <c r="A3716">
        <v>2022</v>
      </c>
      <c r="B3716" t="s">
        <v>42</v>
      </c>
      <c r="C3716" t="s">
        <v>1026</v>
      </c>
      <c r="D3716" t="s">
        <v>970</v>
      </c>
      <c r="E3716" s="15">
        <v>0</v>
      </c>
      <c r="F3716" s="15">
        <v>416000</v>
      </c>
      <c r="G3716" s="15">
        <v>0</v>
      </c>
      <c r="H3716" s="15">
        <v>0</v>
      </c>
      <c r="I3716" s="15">
        <v>416000</v>
      </c>
    </row>
    <row r="3717" spans="1:9" x14ac:dyDescent="0.25">
      <c r="A3717">
        <v>2022</v>
      </c>
      <c r="B3717" t="s">
        <v>42</v>
      </c>
      <c r="C3717" t="s">
        <v>1027</v>
      </c>
      <c r="D3717" t="s">
        <v>403</v>
      </c>
      <c r="E3717" s="15">
        <v>118304000</v>
      </c>
      <c r="F3717" s="15">
        <v>6546000</v>
      </c>
      <c r="G3717" s="15">
        <v>0</v>
      </c>
      <c r="H3717" s="15">
        <v>0</v>
      </c>
      <c r="I3717" s="15">
        <v>124850000</v>
      </c>
    </row>
    <row r="3718" spans="1:9" x14ac:dyDescent="0.25">
      <c r="A3718">
        <v>2022</v>
      </c>
      <c r="B3718" t="s">
        <v>42</v>
      </c>
      <c r="C3718" t="s">
        <v>1027</v>
      </c>
      <c r="D3718" t="s">
        <v>404</v>
      </c>
      <c r="E3718" s="15">
        <v>5700000</v>
      </c>
      <c r="F3718" s="15">
        <v>6038000</v>
      </c>
      <c r="G3718" s="15">
        <v>0</v>
      </c>
      <c r="H3718" s="15">
        <v>0</v>
      </c>
      <c r="I3718" s="15">
        <v>11738000</v>
      </c>
    </row>
    <row r="3719" spans="1:9" x14ac:dyDescent="0.25">
      <c r="A3719">
        <v>2022</v>
      </c>
      <c r="B3719" t="s">
        <v>42</v>
      </c>
      <c r="C3719" t="s">
        <v>1027</v>
      </c>
      <c r="D3719" t="s">
        <v>967</v>
      </c>
      <c r="E3719" s="15">
        <v>244901000</v>
      </c>
      <c r="F3719" s="15">
        <v>128353000</v>
      </c>
      <c r="G3719" s="15">
        <v>0</v>
      </c>
      <c r="H3719" s="15">
        <v>63722000</v>
      </c>
      <c r="I3719" s="15">
        <v>436976000</v>
      </c>
    </row>
    <row r="3720" spans="1:9" x14ac:dyDescent="0.25">
      <c r="A3720">
        <v>2022</v>
      </c>
      <c r="B3720" t="s">
        <v>42</v>
      </c>
      <c r="C3720" t="s">
        <v>1027</v>
      </c>
      <c r="D3720" t="s">
        <v>968</v>
      </c>
      <c r="E3720" s="15">
        <v>3223000</v>
      </c>
      <c r="F3720" s="15">
        <v>2621000</v>
      </c>
      <c r="G3720" s="15">
        <v>0</v>
      </c>
      <c r="H3720" s="15">
        <v>0</v>
      </c>
      <c r="I3720" s="15">
        <v>5844000</v>
      </c>
    </row>
    <row r="3721" spans="1:9" x14ac:dyDescent="0.25">
      <c r="A3721">
        <v>2022</v>
      </c>
      <c r="B3721" t="s">
        <v>42</v>
      </c>
      <c r="C3721" t="s">
        <v>1027</v>
      </c>
      <c r="D3721" t="s">
        <v>969</v>
      </c>
      <c r="E3721" s="15">
        <v>724000</v>
      </c>
      <c r="F3721" s="15">
        <v>3851000</v>
      </c>
      <c r="G3721" s="15">
        <v>0</v>
      </c>
      <c r="H3721" s="15">
        <v>0</v>
      </c>
      <c r="I3721" s="15">
        <v>4575000</v>
      </c>
    </row>
    <row r="3722" spans="1:9" x14ac:dyDescent="0.25">
      <c r="A3722">
        <v>2022</v>
      </c>
      <c r="B3722" t="s">
        <v>42</v>
      </c>
      <c r="C3722" t="s">
        <v>1027</v>
      </c>
      <c r="D3722" t="s">
        <v>970</v>
      </c>
      <c r="E3722" s="15">
        <v>571000</v>
      </c>
      <c r="F3722" s="15">
        <v>3577000</v>
      </c>
      <c r="G3722" s="15">
        <v>0</v>
      </c>
      <c r="H3722" s="15">
        <v>0</v>
      </c>
      <c r="I3722" s="15">
        <v>4148000</v>
      </c>
    </row>
    <row r="3723" spans="1:9" x14ac:dyDescent="0.25">
      <c r="A3723">
        <v>2022</v>
      </c>
      <c r="B3723" t="s">
        <v>42</v>
      </c>
      <c r="C3723" t="s">
        <v>1028</v>
      </c>
      <c r="D3723" t="s">
        <v>403</v>
      </c>
      <c r="E3723" s="15">
        <v>146723000</v>
      </c>
      <c r="F3723" s="15">
        <v>10956000</v>
      </c>
      <c r="G3723" s="15">
        <v>0</v>
      </c>
      <c r="H3723" s="15">
        <v>7000000</v>
      </c>
      <c r="I3723" s="15">
        <v>164679000</v>
      </c>
    </row>
    <row r="3724" spans="1:9" x14ac:dyDescent="0.25">
      <c r="A3724">
        <v>2022</v>
      </c>
      <c r="B3724" t="s">
        <v>42</v>
      </c>
      <c r="C3724" t="s">
        <v>1028</v>
      </c>
      <c r="D3724" t="s">
        <v>404</v>
      </c>
      <c r="E3724" s="15">
        <v>14617000</v>
      </c>
      <c r="F3724" s="15">
        <v>2100000</v>
      </c>
      <c r="G3724" s="15">
        <v>0</v>
      </c>
      <c r="H3724" s="15">
        <v>0</v>
      </c>
      <c r="I3724" s="15">
        <v>16717000</v>
      </c>
    </row>
    <row r="3725" spans="1:9" x14ac:dyDescent="0.25">
      <c r="A3725">
        <v>2022</v>
      </c>
      <c r="B3725" t="s">
        <v>42</v>
      </c>
      <c r="C3725" t="s">
        <v>1028</v>
      </c>
      <c r="D3725" t="s">
        <v>967</v>
      </c>
      <c r="E3725" s="15">
        <v>411400000</v>
      </c>
      <c r="F3725" s="15">
        <v>302905000</v>
      </c>
      <c r="G3725" s="15">
        <v>0</v>
      </c>
      <c r="H3725" s="15">
        <v>28100000</v>
      </c>
      <c r="I3725" s="15">
        <v>742405000</v>
      </c>
    </row>
    <row r="3726" spans="1:9" x14ac:dyDescent="0.25">
      <c r="A3726">
        <v>2022</v>
      </c>
      <c r="B3726" t="s">
        <v>42</v>
      </c>
      <c r="C3726" t="s">
        <v>1028</v>
      </c>
      <c r="D3726" t="s">
        <v>968</v>
      </c>
      <c r="E3726" s="15">
        <v>0</v>
      </c>
      <c r="F3726" s="15">
        <v>2130000</v>
      </c>
      <c r="G3726" s="15">
        <v>0</v>
      </c>
      <c r="H3726" s="15">
        <v>0</v>
      </c>
      <c r="I3726" s="15">
        <v>2130000</v>
      </c>
    </row>
    <row r="3727" spans="1:9" x14ac:dyDescent="0.25">
      <c r="A3727">
        <v>2022</v>
      </c>
      <c r="B3727" t="s">
        <v>42</v>
      </c>
      <c r="C3727" t="s">
        <v>1028</v>
      </c>
      <c r="D3727" t="s">
        <v>969</v>
      </c>
      <c r="E3727" s="15">
        <v>1524000</v>
      </c>
      <c r="F3727" s="15">
        <v>20902000</v>
      </c>
      <c r="G3727" s="15">
        <v>0</v>
      </c>
      <c r="H3727" s="15">
        <v>0</v>
      </c>
      <c r="I3727" s="15">
        <v>22426000</v>
      </c>
    </row>
    <row r="3728" spans="1:9" x14ac:dyDescent="0.25">
      <c r="A3728">
        <v>2022</v>
      </c>
      <c r="B3728" t="s">
        <v>42</v>
      </c>
      <c r="C3728" t="s">
        <v>1028</v>
      </c>
      <c r="D3728" t="s">
        <v>970</v>
      </c>
      <c r="E3728" s="15">
        <v>2831000</v>
      </c>
      <c r="F3728" s="15">
        <v>8863000</v>
      </c>
      <c r="G3728" s="15">
        <v>0</v>
      </c>
      <c r="H3728" s="15">
        <v>0</v>
      </c>
      <c r="I3728" s="15">
        <v>11694000</v>
      </c>
    </row>
    <row r="3729" spans="1:9" x14ac:dyDescent="0.25">
      <c r="A3729">
        <v>2022</v>
      </c>
      <c r="B3729" t="s">
        <v>42</v>
      </c>
      <c r="C3729" t="s">
        <v>1029</v>
      </c>
      <c r="D3729" t="s">
        <v>403</v>
      </c>
      <c r="E3729" s="15">
        <v>39890000</v>
      </c>
      <c r="F3729" s="15">
        <v>12348000</v>
      </c>
      <c r="G3729" s="15">
        <v>0</v>
      </c>
      <c r="H3729" s="15">
        <v>0</v>
      </c>
      <c r="I3729" s="15">
        <v>52238000</v>
      </c>
    </row>
    <row r="3730" spans="1:9" x14ac:dyDescent="0.25">
      <c r="A3730">
        <v>2022</v>
      </c>
      <c r="B3730" t="s">
        <v>42</v>
      </c>
      <c r="C3730" t="s">
        <v>1029</v>
      </c>
      <c r="D3730" t="s">
        <v>404</v>
      </c>
      <c r="E3730" s="15">
        <v>4607000</v>
      </c>
      <c r="F3730" s="15">
        <v>4803000</v>
      </c>
      <c r="G3730" s="15">
        <v>0</v>
      </c>
      <c r="H3730" s="15">
        <v>0</v>
      </c>
      <c r="I3730" s="15">
        <v>9410000</v>
      </c>
    </row>
    <row r="3731" spans="1:9" x14ac:dyDescent="0.25">
      <c r="A3731">
        <v>2022</v>
      </c>
      <c r="B3731" t="s">
        <v>42</v>
      </c>
      <c r="C3731" t="s">
        <v>1029</v>
      </c>
      <c r="D3731" t="s">
        <v>967</v>
      </c>
      <c r="E3731" s="15">
        <v>234058000</v>
      </c>
      <c r="F3731" s="15">
        <v>203459000</v>
      </c>
      <c r="G3731" s="15">
        <v>0</v>
      </c>
      <c r="H3731" s="15">
        <v>32700000</v>
      </c>
      <c r="I3731" s="15">
        <v>470217000</v>
      </c>
    </row>
    <row r="3732" spans="1:9" x14ac:dyDescent="0.25">
      <c r="A3732">
        <v>2022</v>
      </c>
      <c r="B3732" t="s">
        <v>42</v>
      </c>
      <c r="C3732" t="s">
        <v>1029</v>
      </c>
      <c r="D3732" t="s">
        <v>969</v>
      </c>
      <c r="E3732" s="15">
        <v>0</v>
      </c>
      <c r="F3732" s="15">
        <v>6959000</v>
      </c>
      <c r="G3732" s="15">
        <v>0</v>
      </c>
      <c r="H3732" s="15">
        <v>0</v>
      </c>
      <c r="I3732" s="15">
        <v>6959000</v>
      </c>
    </row>
    <row r="3733" spans="1:9" x14ac:dyDescent="0.25">
      <c r="A3733">
        <v>2022</v>
      </c>
      <c r="B3733" t="s">
        <v>42</v>
      </c>
      <c r="C3733" t="s">
        <v>1029</v>
      </c>
      <c r="D3733" t="s">
        <v>970</v>
      </c>
      <c r="E3733" s="15">
        <v>0</v>
      </c>
      <c r="F3733" s="15">
        <v>1105000</v>
      </c>
      <c r="G3733" s="15">
        <v>0</v>
      </c>
      <c r="H3733" s="15">
        <v>0</v>
      </c>
      <c r="I3733" s="15">
        <v>1105000</v>
      </c>
    </row>
    <row r="3734" spans="1:9" x14ac:dyDescent="0.25">
      <c r="A3734">
        <v>2022</v>
      </c>
      <c r="B3734" t="s">
        <v>42</v>
      </c>
      <c r="C3734" t="s">
        <v>1030</v>
      </c>
      <c r="D3734" t="s">
        <v>403</v>
      </c>
      <c r="E3734" s="15">
        <v>23739000</v>
      </c>
      <c r="F3734" s="15">
        <v>10637000</v>
      </c>
      <c r="G3734" s="15">
        <v>0</v>
      </c>
      <c r="H3734" s="15">
        <v>0</v>
      </c>
      <c r="I3734" s="15">
        <v>34376000</v>
      </c>
    </row>
    <row r="3735" spans="1:9" x14ac:dyDescent="0.25">
      <c r="A3735">
        <v>2022</v>
      </c>
      <c r="B3735" t="s">
        <v>42</v>
      </c>
      <c r="C3735" t="s">
        <v>1030</v>
      </c>
      <c r="D3735" t="s">
        <v>404</v>
      </c>
      <c r="E3735" s="15">
        <v>3214000</v>
      </c>
      <c r="F3735" s="15">
        <v>14855000</v>
      </c>
      <c r="G3735" s="15">
        <v>0</v>
      </c>
      <c r="H3735" s="15">
        <v>0</v>
      </c>
      <c r="I3735" s="15">
        <v>18069000</v>
      </c>
    </row>
    <row r="3736" spans="1:9" x14ac:dyDescent="0.25">
      <c r="A3736">
        <v>2022</v>
      </c>
      <c r="B3736" t="s">
        <v>42</v>
      </c>
      <c r="C3736" t="s">
        <v>1030</v>
      </c>
      <c r="D3736" t="s">
        <v>967</v>
      </c>
      <c r="E3736" s="15">
        <v>124606000</v>
      </c>
      <c r="F3736" s="15">
        <v>306627000</v>
      </c>
      <c r="G3736" s="15">
        <v>0</v>
      </c>
      <c r="H3736" s="15">
        <v>39300000</v>
      </c>
      <c r="I3736" s="15">
        <v>470533000</v>
      </c>
    </row>
    <row r="3737" spans="1:9" x14ac:dyDescent="0.25">
      <c r="A3737">
        <v>2022</v>
      </c>
      <c r="B3737" t="s">
        <v>42</v>
      </c>
      <c r="C3737" t="s">
        <v>1030</v>
      </c>
      <c r="D3737" t="s">
        <v>969</v>
      </c>
      <c r="E3737" s="15">
        <v>0</v>
      </c>
      <c r="F3737" s="15">
        <v>3211000</v>
      </c>
      <c r="G3737" s="15">
        <v>0</v>
      </c>
      <c r="H3737" s="15">
        <v>0</v>
      </c>
      <c r="I3737" s="15">
        <v>3211000</v>
      </c>
    </row>
    <row r="3738" spans="1:9" x14ac:dyDescent="0.25">
      <c r="A3738">
        <v>2022</v>
      </c>
      <c r="B3738" t="s">
        <v>42</v>
      </c>
      <c r="C3738" t="s">
        <v>1030</v>
      </c>
      <c r="D3738" t="s">
        <v>970</v>
      </c>
      <c r="E3738" s="15">
        <v>0</v>
      </c>
      <c r="F3738" s="15">
        <v>2068000</v>
      </c>
      <c r="G3738" s="15">
        <v>0</v>
      </c>
      <c r="H3738" s="15">
        <v>0</v>
      </c>
      <c r="I3738" s="15">
        <v>2068000</v>
      </c>
    </row>
    <row r="3739" spans="1:9" x14ac:dyDescent="0.25">
      <c r="A3739">
        <v>2022</v>
      </c>
      <c r="B3739" t="s">
        <v>42</v>
      </c>
      <c r="C3739" t="s">
        <v>1031</v>
      </c>
      <c r="D3739" t="s">
        <v>403</v>
      </c>
      <c r="E3739" s="15">
        <v>32255000</v>
      </c>
      <c r="F3739" s="15">
        <v>9281000</v>
      </c>
      <c r="G3739" s="15">
        <v>0</v>
      </c>
      <c r="H3739" s="15">
        <v>0</v>
      </c>
      <c r="I3739" s="15">
        <v>41536000</v>
      </c>
    </row>
    <row r="3740" spans="1:9" x14ac:dyDescent="0.25">
      <c r="A3740">
        <v>2022</v>
      </c>
      <c r="B3740" t="s">
        <v>42</v>
      </c>
      <c r="C3740" t="s">
        <v>1031</v>
      </c>
      <c r="D3740" t="s">
        <v>404</v>
      </c>
      <c r="E3740" s="15">
        <v>1820000</v>
      </c>
      <c r="F3740" s="15">
        <v>2581000</v>
      </c>
      <c r="G3740" s="15">
        <v>0</v>
      </c>
      <c r="H3740" s="15">
        <v>0</v>
      </c>
      <c r="I3740" s="15">
        <v>4401000</v>
      </c>
    </row>
    <row r="3741" spans="1:9" x14ac:dyDescent="0.25">
      <c r="A3741">
        <v>2022</v>
      </c>
      <c r="B3741" t="s">
        <v>42</v>
      </c>
      <c r="C3741" t="s">
        <v>1031</v>
      </c>
      <c r="D3741" t="s">
        <v>967</v>
      </c>
      <c r="E3741" s="15">
        <v>52272000</v>
      </c>
      <c r="F3741" s="15">
        <v>128263000</v>
      </c>
      <c r="G3741" s="15">
        <v>0</v>
      </c>
      <c r="H3741" s="15">
        <v>36100000</v>
      </c>
      <c r="I3741" s="15">
        <v>216635000</v>
      </c>
    </row>
    <row r="3742" spans="1:9" x14ac:dyDescent="0.25">
      <c r="A3742">
        <v>2022</v>
      </c>
      <c r="B3742" t="s">
        <v>42</v>
      </c>
      <c r="C3742" t="s">
        <v>1031</v>
      </c>
      <c r="D3742" t="s">
        <v>968</v>
      </c>
      <c r="E3742" s="15">
        <v>0</v>
      </c>
      <c r="F3742" s="15">
        <v>400000</v>
      </c>
      <c r="G3742" s="15">
        <v>0</v>
      </c>
      <c r="H3742" s="15">
        <v>0</v>
      </c>
      <c r="I3742" s="15">
        <v>400000</v>
      </c>
    </row>
    <row r="3743" spans="1:9" x14ac:dyDescent="0.25">
      <c r="A3743">
        <v>2022</v>
      </c>
      <c r="B3743" t="s">
        <v>42</v>
      </c>
      <c r="C3743" t="s">
        <v>1031</v>
      </c>
      <c r="D3743" t="s">
        <v>969</v>
      </c>
      <c r="E3743" s="15">
        <v>0</v>
      </c>
      <c r="F3743" s="15">
        <v>1818000</v>
      </c>
      <c r="G3743" s="15">
        <v>0</v>
      </c>
      <c r="H3743" s="15">
        <v>0</v>
      </c>
      <c r="I3743" s="15">
        <v>1818000</v>
      </c>
    </row>
    <row r="3744" spans="1:9" x14ac:dyDescent="0.25">
      <c r="A3744">
        <v>2022</v>
      </c>
      <c r="B3744" t="s">
        <v>42</v>
      </c>
      <c r="C3744" t="s">
        <v>1031</v>
      </c>
      <c r="D3744" t="s">
        <v>970</v>
      </c>
      <c r="E3744" s="15">
        <v>0</v>
      </c>
      <c r="F3744" s="15">
        <v>1404000</v>
      </c>
      <c r="G3744" s="15">
        <v>0</v>
      </c>
      <c r="H3744" s="15">
        <v>0</v>
      </c>
      <c r="I3744" s="15">
        <v>1404000</v>
      </c>
    </row>
    <row r="3745" spans="1:9" x14ac:dyDescent="0.25">
      <c r="A3745">
        <v>2022</v>
      </c>
      <c r="B3745" t="s">
        <v>42</v>
      </c>
      <c r="C3745" t="s">
        <v>1032</v>
      </c>
      <c r="D3745" t="s">
        <v>403</v>
      </c>
      <c r="E3745" s="15">
        <v>79860000</v>
      </c>
      <c r="F3745" s="15">
        <v>11761000</v>
      </c>
      <c r="G3745" s="15">
        <v>0</v>
      </c>
      <c r="H3745" s="15">
        <v>0</v>
      </c>
      <c r="I3745" s="15">
        <v>91621000</v>
      </c>
    </row>
    <row r="3746" spans="1:9" x14ac:dyDescent="0.25">
      <c r="A3746">
        <v>2022</v>
      </c>
      <c r="B3746" t="s">
        <v>42</v>
      </c>
      <c r="C3746" t="s">
        <v>1032</v>
      </c>
      <c r="D3746" t="s">
        <v>404</v>
      </c>
      <c r="E3746" s="15">
        <v>5184000</v>
      </c>
      <c r="F3746" s="15">
        <v>6039000</v>
      </c>
      <c r="G3746" s="15">
        <v>0</v>
      </c>
      <c r="H3746" s="15">
        <v>0</v>
      </c>
      <c r="I3746" s="15">
        <v>11223000</v>
      </c>
    </row>
    <row r="3747" spans="1:9" x14ac:dyDescent="0.25">
      <c r="A3747">
        <v>2022</v>
      </c>
      <c r="B3747" t="s">
        <v>42</v>
      </c>
      <c r="C3747" t="s">
        <v>1032</v>
      </c>
      <c r="D3747" t="s">
        <v>967</v>
      </c>
      <c r="E3747" s="15">
        <v>351613000</v>
      </c>
      <c r="F3747" s="15">
        <v>322877000</v>
      </c>
      <c r="G3747" s="15">
        <v>0</v>
      </c>
      <c r="H3747" s="15">
        <v>41900000</v>
      </c>
      <c r="I3747" s="15">
        <v>716390000</v>
      </c>
    </row>
    <row r="3748" spans="1:9" x14ac:dyDescent="0.25">
      <c r="A3748">
        <v>2022</v>
      </c>
      <c r="B3748" t="s">
        <v>42</v>
      </c>
      <c r="C3748" t="s">
        <v>1032</v>
      </c>
      <c r="D3748" t="s">
        <v>968</v>
      </c>
      <c r="E3748" s="15">
        <v>0</v>
      </c>
      <c r="F3748" s="15">
        <v>2115000</v>
      </c>
      <c r="G3748" s="15">
        <v>0</v>
      </c>
      <c r="H3748" s="15">
        <v>0</v>
      </c>
      <c r="I3748" s="15">
        <v>2115000</v>
      </c>
    </row>
    <row r="3749" spans="1:9" x14ac:dyDescent="0.25">
      <c r="A3749">
        <v>2022</v>
      </c>
      <c r="B3749" t="s">
        <v>42</v>
      </c>
      <c r="C3749" t="s">
        <v>1032</v>
      </c>
      <c r="D3749" t="s">
        <v>969</v>
      </c>
      <c r="E3749" s="15">
        <v>670000</v>
      </c>
      <c r="F3749" s="15">
        <v>18640000</v>
      </c>
      <c r="G3749" s="15">
        <v>0</v>
      </c>
      <c r="H3749" s="15">
        <v>0</v>
      </c>
      <c r="I3749" s="15">
        <v>19310000</v>
      </c>
    </row>
    <row r="3750" spans="1:9" x14ac:dyDescent="0.25">
      <c r="A3750">
        <v>2022</v>
      </c>
      <c r="B3750" t="s">
        <v>42</v>
      </c>
      <c r="C3750" t="s">
        <v>1032</v>
      </c>
      <c r="D3750" t="s">
        <v>970</v>
      </c>
      <c r="E3750" s="15">
        <v>0</v>
      </c>
      <c r="F3750" s="15">
        <v>2781000</v>
      </c>
      <c r="G3750" s="15">
        <v>0</v>
      </c>
      <c r="H3750" s="15">
        <v>0</v>
      </c>
      <c r="I3750" s="15">
        <v>2781000</v>
      </c>
    </row>
    <row r="3751" spans="1:9" x14ac:dyDescent="0.25">
      <c r="A3751">
        <v>2022</v>
      </c>
      <c r="B3751" t="s">
        <v>42</v>
      </c>
      <c r="C3751" t="s">
        <v>1033</v>
      </c>
      <c r="D3751" t="s">
        <v>403</v>
      </c>
      <c r="E3751" s="15">
        <v>77939000</v>
      </c>
      <c r="F3751" s="15">
        <v>8463000</v>
      </c>
      <c r="G3751" s="15">
        <v>0</v>
      </c>
      <c r="H3751" s="15">
        <v>0</v>
      </c>
      <c r="I3751" s="15">
        <v>86402000</v>
      </c>
    </row>
    <row r="3752" spans="1:9" x14ac:dyDescent="0.25">
      <c r="A3752">
        <v>2022</v>
      </c>
      <c r="B3752" t="s">
        <v>42</v>
      </c>
      <c r="C3752" t="s">
        <v>1033</v>
      </c>
      <c r="D3752" t="s">
        <v>404</v>
      </c>
      <c r="E3752" s="15">
        <v>4805000</v>
      </c>
      <c r="F3752" s="15">
        <v>1025000</v>
      </c>
      <c r="G3752" s="15">
        <v>0</v>
      </c>
      <c r="H3752" s="15">
        <v>0</v>
      </c>
      <c r="I3752" s="15">
        <v>5830000</v>
      </c>
    </row>
    <row r="3753" spans="1:9" x14ac:dyDescent="0.25">
      <c r="A3753">
        <v>2022</v>
      </c>
      <c r="B3753" t="s">
        <v>42</v>
      </c>
      <c r="C3753" t="s">
        <v>1033</v>
      </c>
      <c r="D3753" t="s">
        <v>967</v>
      </c>
      <c r="E3753" s="15">
        <v>184014000</v>
      </c>
      <c r="F3753" s="15">
        <v>141840000</v>
      </c>
      <c r="G3753" s="15">
        <v>0</v>
      </c>
      <c r="H3753" s="15">
        <v>22700000</v>
      </c>
      <c r="I3753" s="15">
        <v>348554000</v>
      </c>
    </row>
    <row r="3754" spans="1:9" x14ac:dyDescent="0.25">
      <c r="A3754">
        <v>2022</v>
      </c>
      <c r="B3754" t="s">
        <v>42</v>
      </c>
      <c r="C3754" t="s">
        <v>1033</v>
      </c>
      <c r="D3754" t="s">
        <v>969</v>
      </c>
      <c r="E3754" s="15">
        <v>1955000</v>
      </c>
      <c r="F3754" s="15">
        <v>1770000</v>
      </c>
      <c r="G3754" s="15">
        <v>0</v>
      </c>
      <c r="H3754" s="15">
        <v>0</v>
      </c>
      <c r="I3754" s="15">
        <v>3725000</v>
      </c>
    </row>
    <row r="3755" spans="1:9" x14ac:dyDescent="0.25">
      <c r="A3755">
        <v>2022</v>
      </c>
      <c r="B3755" t="s">
        <v>42</v>
      </c>
      <c r="C3755" t="s">
        <v>1033</v>
      </c>
      <c r="D3755" t="s">
        <v>970</v>
      </c>
      <c r="E3755" s="15">
        <v>549000</v>
      </c>
      <c r="F3755" s="15">
        <v>1269000</v>
      </c>
      <c r="G3755" s="15">
        <v>0</v>
      </c>
      <c r="H3755" s="15">
        <v>0</v>
      </c>
      <c r="I3755" s="15">
        <v>1818000</v>
      </c>
    </row>
    <row r="3756" spans="1:9" x14ac:dyDescent="0.25">
      <c r="A3756">
        <v>2022</v>
      </c>
      <c r="B3756" t="s">
        <v>42</v>
      </c>
      <c r="C3756" t="s">
        <v>1034</v>
      </c>
      <c r="D3756" t="s">
        <v>403</v>
      </c>
      <c r="E3756" s="15">
        <v>70458000</v>
      </c>
      <c r="F3756" s="15">
        <v>7581000</v>
      </c>
      <c r="G3756" s="15">
        <v>0</v>
      </c>
      <c r="H3756" s="15">
        <v>0</v>
      </c>
      <c r="I3756" s="15">
        <v>78039000</v>
      </c>
    </row>
    <row r="3757" spans="1:9" x14ac:dyDescent="0.25">
      <c r="A3757">
        <v>2022</v>
      </c>
      <c r="B3757" t="s">
        <v>42</v>
      </c>
      <c r="C3757" t="s">
        <v>1034</v>
      </c>
      <c r="D3757" t="s">
        <v>404</v>
      </c>
      <c r="E3757" s="15">
        <v>4988000</v>
      </c>
      <c r="F3757" s="15">
        <v>1849000</v>
      </c>
      <c r="G3757" s="15">
        <v>0</v>
      </c>
      <c r="H3757" s="15">
        <v>0</v>
      </c>
      <c r="I3757" s="15">
        <v>6837000</v>
      </c>
    </row>
    <row r="3758" spans="1:9" x14ac:dyDescent="0.25">
      <c r="A3758">
        <v>2022</v>
      </c>
      <c r="B3758" t="s">
        <v>42</v>
      </c>
      <c r="C3758" t="s">
        <v>1034</v>
      </c>
      <c r="D3758" t="s">
        <v>967</v>
      </c>
      <c r="E3758" s="15">
        <v>264221000</v>
      </c>
      <c r="F3758" s="15">
        <v>217183000</v>
      </c>
      <c r="G3758" s="15">
        <v>0</v>
      </c>
      <c r="H3758" s="15">
        <v>37050000</v>
      </c>
      <c r="I3758" s="15">
        <v>518454000</v>
      </c>
    </row>
    <row r="3759" spans="1:9" x14ac:dyDescent="0.25">
      <c r="A3759">
        <v>2022</v>
      </c>
      <c r="B3759" t="s">
        <v>42</v>
      </c>
      <c r="C3759" t="s">
        <v>1034</v>
      </c>
      <c r="D3759" t="s">
        <v>968</v>
      </c>
      <c r="E3759" s="15">
        <v>0</v>
      </c>
      <c r="F3759" s="15">
        <v>399000</v>
      </c>
      <c r="G3759" s="15">
        <v>0</v>
      </c>
      <c r="H3759" s="15">
        <v>0</v>
      </c>
      <c r="I3759" s="15">
        <v>399000</v>
      </c>
    </row>
    <row r="3760" spans="1:9" x14ac:dyDescent="0.25">
      <c r="A3760">
        <v>2022</v>
      </c>
      <c r="B3760" t="s">
        <v>42</v>
      </c>
      <c r="C3760" t="s">
        <v>1034</v>
      </c>
      <c r="D3760" t="s">
        <v>969</v>
      </c>
      <c r="E3760" s="15">
        <v>1063000</v>
      </c>
      <c r="F3760" s="15">
        <v>619000</v>
      </c>
      <c r="G3760" s="15">
        <v>0</v>
      </c>
      <c r="H3760" s="15">
        <v>0</v>
      </c>
      <c r="I3760" s="15">
        <v>1682000</v>
      </c>
    </row>
    <row r="3761" spans="1:9" x14ac:dyDescent="0.25">
      <c r="A3761">
        <v>2022</v>
      </c>
      <c r="B3761" t="s">
        <v>42</v>
      </c>
      <c r="C3761" t="s">
        <v>1034</v>
      </c>
      <c r="D3761" t="s">
        <v>970</v>
      </c>
      <c r="E3761" s="15">
        <v>336000</v>
      </c>
      <c r="F3761" s="15">
        <v>2081000</v>
      </c>
      <c r="G3761" s="15">
        <v>0</v>
      </c>
      <c r="H3761" s="15">
        <v>0</v>
      </c>
      <c r="I3761" s="15">
        <v>2417000</v>
      </c>
    </row>
    <row r="3762" spans="1:9" x14ac:dyDescent="0.25">
      <c r="A3762">
        <v>2022</v>
      </c>
      <c r="B3762" t="s">
        <v>42</v>
      </c>
      <c r="C3762" t="s">
        <v>1035</v>
      </c>
      <c r="D3762" t="s">
        <v>403</v>
      </c>
      <c r="E3762" s="15">
        <v>17054000</v>
      </c>
      <c r="F3762" s="15">
        <v>7966000</v>
      </c>
      <c r="G3762" s="15">
        <v>0</v>
      </c>
      <c r="H3762" s="15">
        <v>0</v>
      </c>
      <c r="I3762" s="15">
        <v>25020000</v>
      </c>
    </row>
    <row r="3763" spans="1:9" x14ac:dyDescent="0.25">
      <c r="A3763">
        <v>2022</v>
      </c>
      <c r="B3763" t="s">
        <v>42</v>
      </c>
      <c r="C3763" t="s">
        <v>1035</v>
      </c>
      <c r="D3763" t="s">
        <v>404</v>
      </c>
      <c r="E3763" s="15">
        <v>2047000</v>
      </c>
      <c r="F3763" s="15">
        <v>63000</v>
      </c>
      <c r="G3763" s="15">
        <v>0</v>
      </c>
      <c r="H3763" s="15">
        <v>0</v>
      </c>
      <c r="I3763" s="15">
        <v>2110000</v>
      </c>
    </row>
    <row r="3764" spans="1:9" x14ac:dyDescent="0.25">
      <c r="A3764">
        <v>2022</v>
      </c>
      <c r="B3764" t="s">
        <v>42</v>
      </c>
      <c r="C3764" t="s">
        <v>1035</v>
      </c>
      <c r="D3764" t="s">
        <v>967</v>
      </c>
      <c r="E3764" s="15">
        <v>84447000</v>
      </c>
      <c r="F3764" s="15">
        <v>121322000</v>
      </c>
      <c r="G3764" s="15">
        <v>0</v>
      </c>
      <c r="H3764" s="15">
        <v>47900000</v>
      </c>
      <c r="I3764" s="15">
        <v>253669000</v>
      </c>
    </row>
    <row r="3765" spans="1:9" x14ac:dyDescent="0.25">
      <c r="A3765">
        <v>2022</v>
      </c>
      <c r="B3765" t="s">
        <v>42</v>
      </c>
      <c r="C3765" t="s">
        <v>1035</v>
      </c>
      <c r="D3765" t="s">
        <v>968</v>
      </c>
      <c r="E3765" s="15">
        <v>0</v>
      </c>
      <c r="F3765" s="15">
        <v>573000</v>
      </c>
      <c r="G3765" s="15">
        <v>0</v>
      </c>
      <c r="H3765" s="15">
        <v>0</v>
      </c>
      <c r="I3765" s="15">
        <v>573000</v>
      </c>
    </row>
    <row r="3766" spans="1:9" x14ac:dyDescent="0.25">
      <c r="A3766">
        <v>2022</v>
      </c>
      <c r="B3766" t="s">
        <v>42</v>
      </c>
      <c r="C3766" t="s">
        <v>1035</v>
      </c>
      <c r="D3766" t="s">
        <v>969</v>
      </c>
      <c r="E3766" s="15">
        <v>934000</v>
      </c>
      <c r="F3766" s="15">
        <v>1253000</v>
      </c>
      <c r="G3766" s="15">
        <v>0</v>
      </c>
      <c r="H3766" s="15">
        <v>0</v>
      </c>
      <c r="I3766" s="15">
        <v>2187000</v>
      </c>
    </row>
    <row r="3767" spans="1:9" x14ac:dyDescent="0.25">
      <c r="A3767">
        <v>2022</v>
      </c>
      <c r="B3767" t="s">
        <v>42</v>
      </c>
      <c r="C3767" t="s">
        <v>1035</v>
      </c>
      <c r="D3767" t="s">
        <v>970</v>
      </c>
      <c r="E3767" s="15">
        <v>0</v>
      </c>
      <c r="F3767" s="15">
        <v>326000</v>
      </c>
      <c r="G3767" s="15">
        <v>0</v>
      </c>
      <c r="H3767" s="15">
        <v>0</v>
      </c>
      <c r="I3767" s="15">
        <v>326000</v>
      </c>
    </row>
    <row r="3768" spans="1:9" x14ac:dyDescent="0.25">
      <c r="A3768">
        <v>2022</v>
      </c>
      <c r="B3768" t="s">
        <v>42</v>
      </c>
      <c r="C3768" t="s">
        <v>1036</v>
      </c>
      <c r="D3768" t="s">
        <v>403</v>
      </c>
      <c r="E3768" s="15">
        <v>42538000</v>
      </c>
      <c r="F3768" s="15">
        <v>8698000</v>
      </c>
      <c r="G3768" s="15">
        <v>0</v>
      </c>
      <c r="H3768" s="15">
        <v>0</v>
      </c>
      <c r="I3768" s="15">
        <v>51236000</v>
      </c>
    </row>
    <row r="3769" spans="1:9" x14ac:dyDescent="0.25">
      <c r="A3769">
        <v>2022</v>
      </c>
      <c r="B3769" t="s">
        <v>42</v>
      </c>
      <c r="C3769" t="s">
        <v>1036</v>
      </c>
      <c r="D3769" t="s">
        <v>404</v>
      </c>
      <c r="E3769" s="15">
        <v>3200000</v>
      </c>
      <c r="F3769" s="15">
        <v>1900000</v>
      </c>
      <c r="G3769" s="15">
        <v>0</v>
      </c>
      <c r="H3769" s="15">
        <v>0</v>
      </c>
      <c r="I3769" s="15">
        <v>5100000</v>
      </c>
    </row>
    <row r="3770" spans="1:9" x14ac:dyDescent="0.25">
      <c r="A3770">
        <v>2022</v>
      </c>
      <c r="B3770" t="s">
        <v>42</v>
      </c>
      <c r="C3770" t="s">
        <v>1036</v>
      </c>
      <c r="D3770" t="s">
        <v>967</v>
      </c>
      <c r="E3770" s="15">
        <v>206697000</v>
      </c>
      <c r="F3770" s="15">
        <v>268396000</v>
      </c>
      <c r="G3770" s="15">
        <v>0</v>
      </c>
      <c r="H3770" s="15">
        <v>43500000</v>
      </c>
      <c r="I3770" s="15">
        <v>518593000</v>
      </c>
    </row>
    <row r="3771" spans="1:9" x14ac:dyDescent="0.25">
      <c r="A3771">
        <v>2022</v>
      </c>
      <c r="B3771" t="s">
        <v>42</v>
      </c>
      <c r="C3771" t="s">
        <v>1036</v>
      </c>
      <c r="D3771" t="s">
        <v>968</v>
      </c>
      <c r="E3771" s="15">
        <v>0</v>
      </c>
      <c r="F3771" s="15">
        <v>351000</v>
      </c>
      <c r="G3771" s="15">
        <v>0</v>
      </c>
      <c r="H3771" s="15">
        <v>0</v>
      </c>
      <c r="I3771" s="15">
        <v>351000</v>
      </c>
    </row>
    <row r="3772" spans="1:9" x14ac:dyDescent="0.25">
      <c r="A3772">
        <v>2022</v>
      </c>
      <c r="B3772" t="s">
        <v>42</v>
      </c>
      <c r="C3772" t="s">
        <v>1036</v>
      </c>
      <c r="D3772" t="s">
        <v>969</v>
      </c>
      <c r="E3772" s="15">
        <v>789000</v>
      </c>
      <c r="F3772" s="15">
        <v>2627000</v>
      </c>
      <c r="G3772" s="15">
        <v>0</v>
      </c>
      <c r="H3772" s="15">
        <v>0</v>
      </c>
      <c r="I3772" s="15">
        <v>3416000</v>
      </c>
    </row>
    <row r="3773" spans="1:9" x14ac:dyDescent="0.25">
      <c r="A3773">
        <v>2022</v>
      </c>
      <c r="B3773" t="s">
        <v>42</v>
      </c>
      <c r="C3773" t="s">
        <v>1036</v>
      </c>
      <c r="D3773" t="s">
        <v>970</v>
      </c>
      <c r="E3773" s="15">
        <v>0</v>
      </c>
      <c r="F3773" s="15">
        <v>555000</v>
      </c>
      <c r="G3773" s="15">
        <v>0</v>
      </c>
      <c r="H3773" s="15">
        <v>0</v>
      </c>
      <c r="I3773" s="15">
        <v>555000</v>
      </c>
    </row>
    <row r="3774" spans="1:9" x14ac:dyDescent="0.25">
      <c r="A3774">
        <v>2022</v>
      </c>
      <c r="B3774" t="s">
        <v>42</v>
      </c>
      <c r="C3774" t="s">
        <v>1037</v>
      </c>
      <c r="D3774" t="s">
        <v>403</v>
      </c>
      <c r="E3774" s="15">
        <v>160632000</v>
      </c>
      <c r="F3774" s="15">
        <v>20044000</v>
      </c>
      <c r="G3774" s="15">
        <v>0</v>
      </c>
      <c r="H3774" s="15">
        <v>0</v>
      </c>
      <c r="I3774" s="15">
        <v>180676000</v>
      </c>
    </row>
    <row r="3775" spans="1:9" x14ac:dyDescent="0.25">
      <c r="A3775">
        <v>2022</v>
      </c>
      <c r="B3775" t="s">
        <v>42</v>
      </c>
      <c r="C3775" t="s">
        <v>1037</v>
      </c>
      <c r="D3775" t="s">
        <v>404</v>
      </c>
      <c r="E3775" s="15">
        <v>8974000</v>
      </c>
      <c r="F3775" s="15">
        <v>1418000</v>
      </c>
      <c r="G3775" s="15">
        <v>0</v>
      </c>
      <c r="H3775" s="15">
        <v>0</v>
      </c>
      <c r="I3775" s="15">
        <v>10392000</v>
      </c>
    </row>
    <row r="3776" spans="1:9" x14ac:dyDescent="0.25">
      <c r="A3776">
        <v>2022</v>
      </c>
      <c r="B3776" t="s">
        <v>42</v>
      </c>
      <c r="C3776" t="s">
        <v>1037</v>
      </c>
      <c r="D3776" t="s">
        <v>967</v>
      </c>
      <c r="E3776" s="15">
        <v>546394000</v>
      </c>
      <c r="F3776" s="15">
        <v>300617000</v>
      </c>
      <c r="G3776" s="15">
        <v>0</v>
      </c>
      <c r="H3776" s="15">
        <v>129121000</v>
      </c>
      <c r="I3776" s="15">
        <v>976132000</v>
      </c>
    </row>
    <row r="3777" spans="1:9" x14ac:dyDescent="0.25">
      <c r="A3777">
        <v>2022</v>
      </c>
      <c r="B3777" t="s">
        <v>42</v>
      </c>
      <c r="C3777" t="s">
        <v>1037</v>
      </c>
      <c r="D3777" t="s">
        <v>968</v>
      </c>
      <c r="E3777" s="15">
        <v>500000</v>
      </c>
      <c r="F3777" s="15">
        <v>4203000</v>
      </c>
      <c r="G3777" s="15">
        <v>0</v>
      </c>
      <c r="H3777" s="15">
        <v>0</v>
      </c>
      <c r="I3777" s="15">
        <v>4703000</v>
      </c>
    </row>
    <row r="3778" spans="1:9" x14ac:dyDescent="0.25">
      <c r="A3778">
        <v>2022</v>
      </c>
      <c r="B3778" t="s">
        <v>42</v>
      </c>
      <c r="C3778" t="s">
        <v>1037</v>
      </c>
      <c r="D3778" t="s">
        <v>969</v>
      </c>
      <c r="E3778" s="15">
        <v>2845000</v>
      </c>
      <c r="F3778" s="15">
        <v>22190000</v>
      </c>
      <c r="G3778" s="15">
        <v>0</v>
      </c>
      <c r="H3778" s="15">
        <v>0</v>
      </c>
      <c r="I3778" s="15">
        <v>25035000</v>
      </c>
    </row>
    <row r="3779" spans="1:9" x14ac:dyDescent="0.25">
      <c r="A3779">
        <v>2022</v>
      </c>
      <c r="B3779" t="s">
        <v>42</v>
      </c>
      <c r="C3779" t="s">
        <v>1037</v>
      </c>
      <c r="D3779" t="s">
        <v>970</v>
      </c>
      <c r="E3779" s="15">
        <v>1462000</v>
      </c>
      <c r="F3779" s="15">
        <v>13189000</v>
      </c>
      <c r="G3779" s="15">
        <v>0</v>
      </c>
      <c r="H3779" s="15">
        <v>0</v>
      </c>
      <c r="I3779" s="15">
        <v>14651000</v>
      </c>
    </row>
    <row r="3780" spans="1:9" x14ac:dyDescent="0.25">
      <c r="A3780">
        <v>2022</v>
      </c>
      <c r="B3780" t="s">
        <v>42</v>
      </c>
      <c r="C3780" t="s">
        <v>1037</v>
      </c>
      <c r="D3780" t="s">
        <v>971</v>
      </c>
      <c r="E3780" s="15">
        <v>531720000</v>
      </c>
      <c r="F3780" s="15">
        <v>115347000</v>
      </c>
      <c r="G3780" s="15">
        <v>0</v>
      </c>
      <c r="H3780" s="15">
        <v>13800000</v>
      </c>
      <c r="I3780" s="15">
        <v>660867000</v>
      </c>
    </row>
    <row r="3781" spans="1:9" x14ac:dyDescent="0.25">
      <c r="A3781">
        <v>2022</v>
      </c>
      <c r="B3781" t="s">
        <v>42</v>
      </c>
      <c r="C3781" t="s">
        <v>1038</v>
      </c>
      <c r="D3781" t="s">
        <v>403</v>
      </c>
      <c r="E3781" s="15">
        <v>108038000</v>
      </c>
      <c r="F3781" s="15">
        <v>32701000</v>
      </c>
      <c r="G3781" s="15">
        <v>0</v>
      </c>
      <c r="H3781" s="15">
        <v>0</v>
      </c>
      <c r="I3781" s="15">
        <v>140739000</v>
      </c>
    </row>
    <row r="3782" spans="1:9" x14ac:dyDescent="0.25">
      <c r="A3782">
        <v>2022</v>
      </c>
      <c r="B3782" t="s">
        <v>42</v>
      </c>
      <c r="C3782" t="s">
        <v>1038</v>
      </c>
      <c r="D3782" t="s">
        <v>404</v>
      </c>
      <c r="E3782" s="15">
        <v>3746000</v>
      </c>
      <c r="F3782" s="15">
        <v>5086000</v>
      </c>
      <c r="G3782" s="15">
        <v>0</v>
      </c>
      <c r="H3782" s="15">
        <v>0</v>
      </c>
      <c r="I3782" s="15">
        <v>8832000</v>
      </c>
    </row>
    <row r="3783" spans="1:9" x14ac:dyDescent="0.25">
      <c r="A3783">
        <v>2022</v>
      </c>
      <c r="B3783" t="s">
        <v>42</v>
      </c>
      <c r="C3783" t="s">
        <v>1038</v>
      </c>
      <c r="D3783" t="s">
        <v>967</v>
      </c>
      <c r="E3783" s="15">
        <v>242415000</v>
      </c>
      <c r="F3783" s="15">
        <v>274358000</v>
      </c>
      <c r="G3783" s="15">
        <v>0</v>
      </c>
      <c r="H3783" s="15">
        <v>17459000</v>
      </c>
      <c r="I3783" s="15">
        <v>534232000</v>
      </c>
    </row>
    <row r="3784" spans="1:9" x14ac:dyDescent="0.25">
      <c r="A3784">
        <v>2022</v>
      </c>
      <c r="B3784" t="s">
        <v>42</v>
      </c>
      <c r="C3784" t="s">
        <v>1038</v>
      </c>
      <c r="D3784" t="s">
        <v>968</v>
      </c>
      <c r="E3784" s="15">
        <v>500000</v>
      </c>
      <c r="F3784" s="15">
        <v>773000</v>
      </c>
      <c r="G3784" s="15">
        <v>0</v>
      </c>
      <c r="H3784" s="15">
        <v>0</v>
      </c>
      <c r="I3784" s="15">
        <v>1273000</v>
      </c>
    </row>
    <row r="3785" spans="1:9" x14ac:dyDescent="0.25">
      <c r="A3785">
        <v>2022</v>
      </c>
      <c r="B3785" t="s">
        <v>42</v>
      </c>
      <c r="C3785" t="s">
        <v>1038</v>
      </c>
      <c r="D3785" t="s">
        <v>969</v>
      </c>
      <c r="E3785" s="15">
        <v>0</v>
      </c>
      <c r="F3785" s="15">
        <v>1752000</v>
      </c>
      <c r="G3785" s="15">
        <v>0</v>
      </c>
      <c r="H3785" s="15">
        <v>0</v>
      </c>
      <c r="I3785" s="15">
        <v>1752000</v>
      </c>
    </row>
    <row r="3786" spans="1:9" x14ac:dyDescent="0.25">
      <c r="A3786">
        <v>2022</v>
      </c>
      <c r="B3786" t="s">
        <v>42</v>
      </c>
      <c r="C3786" t="s">
        <v>1038</v>
      </c>
      <c r="D3786" t="s">
        <v>970</v>
      </c>
      <c r="E3786" s="15">
        <v>0</v>
      </c>
      <c r="F3786" s="15">
        <v>1169000</v>
      </c>
      <c r="G3786" s="15">
        <v>0</v>
      </c>
      <c r="H3786" s="15">
        <v>0</v>
      </c>
      <c r="I3786" s="15">
        <v>1169000</v>
      </c>
    </row>
    <row r="3787" spans="1:9" x14ac:dyDescent="0.25">
      <c r="A3787">
        <v>2022</v>
      </c>
      <c r="B3787" t="s">
        <v>42</v>
      </c>
      <c r="C3787" t="s">
        <v>1039</v>
      </c>
      <c r="D3787" t="s">
        <v>403</v>
      </c>
      <c r="E3787" s="15">
        <v>77502000</v>
      </c>
      <c r="F3787" s="15">
        <v>43626000</v>
      </c>
      <c r="G3787" s="15">
        <v>0</v>
      </c>
      <c r="H3787" s="15">
        <v>0</v>
      </c>
      <c r="I3787" s="15">
        <v>121128000</v>
      </c>
    </row>
    <row r="3788" spans="1:9" x14ac:dyDescent="0.25">
      <c r="A3788">
        <v>2022</v>
      </c>
      <c r="B3788" t="s">
        <v>42</v>
      </c>
      <c r="C3788" t="s">
        <v>1039</v>
      </c>
      <c r="D3788" t="s">
        <v>404</v>
      </c>
      <c r="E3788" s="15">
        <v>8225000</v>
      </c>
      <c r="F3788" s="15">
        <v>15400000</v>
      </c>
      <c r="G3788" s="15">
        <v>0</v>
      </c>
      <c r="H3788" s="15">
        <v>0</v>
      </c>
      <c r="I3788" s="15">
        <v>23625000</v>
      </c>
    </row>
    <row r="3789" spans="1:9" x14ac:dyDescent="0.25">
      <c r="A3789">
        <v>2022</v>
      </c>
      <c r="B3789" t="s">
        <v>42</v>
      </c>
      <c r="C3789" t="s">
        <v>1039</v>
      </c>
      <c r="D3789" t="s">
        <v>967</v>
      </c>
      <c r="E3789" s="15">
        <v>203508000</v>
      </c>
      <c r="F3789" s="15">
        <v>105867000</v>
      </c>
      <c r="G3789" s="15">
        <v>0</v>
      </c>
      <c r="H3789" s="15">
        <v>94000000</v>
      </c>
      <c r="I3789" s="15">
        <v>403375000</v>
      </c>
    </row>
    <row r="3790" spans="1:9" x14ac:dyDescent="0.25">
      <c r="A3790">
        <v>2022</v>
      </c>
      <c r="B3790" t="s">
        <v>42</v>
      </c>
      <c r="C3790" t="s">
        <v>1039</v>
      </c>
      <c r="D3790" t="s">
        <v>968</v>
      </c>
      <c r="E3790" s="15">
        <v>24475000</v>
      </c>
      <c r="F3790" s="15">
        <v>1770000</v>
      </c>
      <c r="G3790" s="15">
        <v>0</v>
      </c>
      <c r="H3790" s="15">
        <v>0</v>
      </c>
      <c r="I3790" s="15">
        <v>26245000</v>
      </c>
    </row>
    <row r="3791" spans="1:9" x14ac:dyDescent="0.25">
      <c r="A3791">
        <v>2022</v>
      </c>
      <c r="B3791" t="s">
        <v>42</v>
      </c>
      <c r="C3791" t="s">
        <v>1039</v>
      </c>
      <c r="D3791" t="s">
        <v>969</v>
      </c>
      <c r="E3791" s="15">
        <v>1899000</v>
      </c>
      <c r="F3791" s="15">
        <v>19500000</v>
      </c>
      <c r="G3791" s="15">
        <v>0</v>
      </c>
      <c r="H3791" s="15">
        <v>0</v>
      </c>
      <c r="I3791" s="15">
        <v>21399000</v>
      </c>
    </row>
    <row r="3792" spans="1:9" x14ac:dyDescent="0.25">
      <c r="A3792">
        <v>2022</v>
      </c>
      <c r="B3792" t="s">
        <v>42</v>
      </c>
      <c r="C3792" t="s">
        <v>1039</v>
      </c>
      <c r="D3792" t="s">
        <v>970</v>
      </c>
      <c r="E3792" s="15">
        <v>0</v>
      </c>
      <c r="F3792" s="15">
        <v>15550000</v>
      </c>
      <c r="G3792" s="15">
        <v>0</v>
      </c>
      <c r="H3792" s="15">
        <v>0</v>
      </c>
      <c r="I3792" s="15">
        <v>15550000</v>
      </c>
    </row>
    <row r="3793" spans="1:9" x14ac:dyDescent="0.25">
      <c r="A3793">
        <v>2022</v>
      </c>
      <c r="B3793" t="s">
        <v>42</v>
      </c>
      <c r="C3793" t="s">
        <v>1040</v>
      </c>
      <c r="D3793" t="s">
        <v>403</v>
      </c>
      <c r="E3793" s="15">
        <v>181927000</v>
      </c>
      <c r="F3793" s="15">
        <v>94697000</v>
      </c>
      <c r="G3793" s="15">
        <v>0</v>
      </c>
      <c r="H3793" s="15">
        <v>0</v>
      </c>
      <c r="I3793" s="15">
        <v>276624000</v>
      </c>
    </row>
    <row r="3794" spans="1:9" x14ac:dyDescent="0.25">
      <c r="A3794">
        <v>2022</v>
      </c>
      <c r="B3794" t="s">
        <v>42</v>
      </c>
      <c r="C3794" t="s">
        <v>1040</v>
      </c>
      <c r="D3794" t="s">
        <v>404</v>
      </c>
      <c r="E3794" s="15">
        <v>21084000</v>
      </c>
      <c r="F3794" s="15">
        <v>28132000</v>
      </c>
      <c r="G3794" s="15">
        <v>0</v>
      </c>
      <c r="H3794" s="15">
        <v>0</v>
      </c>
      <c r="I3794" s="15">
        <v>49216000</v>
      </c>
    </row>
    <row r="3795" spans="1:9" x14ac:dyDescent="0.25">
      <c r="A3795">
        <v>2022</v>
      </c>
      <c r="B3795" t="s">
        <v>42</v>
      </c>
      <c r="C3795" t="s">
        <v>1040</v>
      </c>
      <c r="D3795" t="s">
        <v>967</v>
      </c>
      <c r="E3795" s="15">
        <v>548930000</v>
      </c>
      <c r="F3795" s="15">
        <v>809003000</v>
      </c>
      <c r="G3795" s="15">
        <v>0</v>
      </c>
      <c r="H3795" s="15">
        <v>74122000</v>
      </c>
      <c r="I3795" s="15">
        <v>1432055000</v>
      </c>
    </row>
    <row r="3796" spans="1:9" x14ac:dyDescent="0.25">
      <c r="A3796">
        <v>2022</v>
      </c>
      <c r="B3796" t="s">
        <v>42</v>
      </c>
      <c r="C3796" t="s">
        <v>1040</v>
      </c>
      <c r="D3796" t="s">
        <v>968</v>
      </c>
      <c r="E3796" s="15">
        <v>17770000</v>
      </c>
      <c r="F3796" s="15">
        <v>11421000</v>
      </c>
      <c r="G3796" s="15">
        <v>0</v>
      </c>
      <c r="H3796" s="15">
        <v>0</v>
      </c>
      <c r="I3796" s="15">
        <v>29191000</v>
      </c>
    </row>
    <row r="3797" spans="1:9" x14ac:dyDescent="0.25">
      <c r="A3797">
        <v>2022</v>
      </c>
      <c r="B3797" t="s">
        <v>42</v>
      </c>
      <c r="C3797" t="s">
        <v>1040</v>
      </c>
      <c r="D3797" t="s">
        <v>969</v>
      </c>
      <c r="E3797" s="15">
        <v>904000</v>
      </c>
      <c r="F3797" s="15">
        <v>26673000</v>
      </c>
      <c r="G3797" s="15">
        <v>0</v>
      </c>
      <c r="H3797" s="15">
        <v>0</v>
      </c>
      <c r="I3797" s="15">
        <v>27577000</v>
      </c>
    </row>
    <row r="3798" spans="1:9" x14ac:dyDescent="0.25">
      <c r="A3798">
        <v>2022</v>
      </c>
      <c r="B3798" t="s">
        <v>42</v>
      </c>
      <c r="C3798" t="s">
        <v>1040</v>
      </c>
      <c r="D3798" t="s">
        <v>970</v>
      </c>
      <c r="E3798" s="15">
        <v>1226000</v>
      </c>
      <c r="F3798" s="15">
        <v>17398000</v>
      </c>
      <c r="G3798" s="15">
        <v>0</v>
      </c>
      <c r="H3798" s="15">
        <v>42000000</v>
      </c>
      <c r="I3798" s="15">
        <v>60624000</v>
      </c>
    </row>
    <row r="3799" spans="1:9" x14ac:dyDescent="0.25">
      <c r="A3799">
        <v>2022</v>
      </c>
      <c r="B3799" t="s">
        <v>42</v>
      </c>
      <c r="C3799" t="s">
        <v>1041</v>
      </c>
      <c r="D3799" t="s">
        <v>403</v>
      </c>
      <c r="E3799" s="15">
        <v>229291000</v>
      </c>
      <c r="F3799" s="15">
        <v>24387000</v>
      </c>
      <c r="G3799" s="15">
        <v>0</v>
      </c>
      <c r="H3799" s="15">
        <v>0</v>
      </c>
      <c r="I3799" s="15">
        <v>253678000</v>
      </c>
    </row>
    <row r="3800" spans="1:9" x14ac:dyDescent="0.25">
      <c r="A3800">
        <v>2022</v>
      </c>
      <c r="B3800" t="s">
        <v>42</v>
      </c>
      <c r="C3800" t="s">
        <v>1041</v>
      </c>
      <c r="D3800" t="s">
        <v>404</v>
      </c>
      <c r="E3800" s="15">
        <v>3195000</v>
      </c>
      <c r="F3800" s="15">
        <v>6041000</v>
      </c>
      <c r="G3800" s="15">
        <v>0</v>
      </c>
      <c r="H3800" s="15">
        <v>0</v>
      </c>
      <c r="I3800" s="15">
        <v>9236000</v>
      </c>
    </row>
    <row r="3801" spans="1:9" x14ac:dyDescent="0.25">
      <c r="A3801">
        <v>2022</v>
      </c>
      <c r="B3801" t="s">
        <v>42</v>
      </c>
      <c r="C3801" t="s">
        <v>1041</v>
      </c>
      <c r="D3801" t="s">
        <v>967</v>
      </c>
      <c r="E3801" s="15">
        <v>247918000</v>
      </c>
      <c r="F3801" s="15">
        <v>384475000</v>
      </c>
      <c r="G3801" s="15">
        <v>0</v>
      </c>
      <c r="H3801" s="15">
        <v>80910000</v>
      </c>
      <c r="I3801" s="15">
        <v>713303000</v>
      </c>
    </row>
    <row r="3802" spans="1:9" x14ac:dyDescent="0.25">
      <c r="A3802">
        <v>2022</v>
      </c>
      <c r="B3802" t="s">
        <v>42</v>
      </c>
      <c r="C3802" t="s">
        <v>1041</v>
      </c>
      <c r="D3802" t="s">
        <v>968</v>
      </c>
      <c r="E3802" s="15">
        <v>1930000</v>
      </c>
      <c r="F3802" s="15">
        <v>1044000</v>
      </c>
      <c r="G3802" s="15">
        <v>0</v>
      </c>
      <c r="H3802" s="15">
        <v>0</v>
      </c>
      <c r="I3802" s="15">
        <v>2974000</v>
      </c>
    </row>
    <row r="3803" spans="1:9" x14ac:dyDescent="0.25">
      <c r="A3803">
        <v>2022</v>
      </c>
      <c r="B3803" t="s">
        <v>42</v>
      </c>
      <c r="C3803" t="s">
        <v>1041</v>
      </c>
      <c r="D3803" t="s">
        <v>969</v>
      </c>
      <c r="E3803" s="15">
        <v>2509000</v>
      </c>
      <c r="F3803" s="15">
        <v>5042000</v>
      </c>
      <c r="G3803" s="15">
        <v>0</v>
      </c>
      <c r="H3803" s="15">
        <v>0</v>
      </c>
      <c r="I3803" s="15">
        <v>7551000</v>
      </c>
    </row>
    <row r="3804" spans="1:9" x14ac:dyDescent="0.25">
      <c r="A3804">
        <v>2022</v>
      </c>
      <c r="B3804" t="s">
        <v>42</v>
      </c>
      <c r="C3804" t="s">
        <v>1041</v>
      </c>
      <c r="D3804" t="s">
        <v>970</v>
      </c>
      <c r="E3804" s="15">
        <v>0</v>
      </c>
      <c r="F3804" s="15">
        <v>1928000</v>
      </c>
      <c r="G3804" s="15">
        <v>0</v>
      </c>
      <c r="H3804" s="15">
        <v>0</v>
      </c>
      <c r="I3804" s="15">
        <v>1928000</v>
      </c>
    </row>
    <row r="3805" spans="1:9" x14ac:dyDescent="0.25">
      <c r="A3805">
        <v>2022</v>
      </c>
      <c r="B3805" t="s">
        <v>42</v>
      </c>
      <c r="C3805" t="s">
        <v>1042</v>
      </c>
      <c r="D3805" t="s">
        <v>403</v>
      </c>
      <c r="E3805" s="15">
        <v>21540000</v>
      </c>
      <c r="F3805" s="15">
        <v>7489000</v>
      </c>
      <c r="G3805" s="15">
        <v>0</v>
      </c>
      <c r="H3805" s="15">
        <v>0</v>
      </c>
      <c r="I3805" s="15">
        <v>29029000</v>
      </c>
    </row>
    <row r="3806" spans="1:9" x14ac:dyDescent="0.25">
      <c r="A3806">
        <v>2022</v>
      </c>
      <c r="B3806" t="s">
        <v>42</v>
      </c>
      <c r="C3806" t="s">
        <v>1042</v>
      </c>
      <c r="D3806" t="s">
        <v>967</v>
      </c>
      <c r="E3806" s="15">
        <v>49538000</v>
      </c>
      <c r="F3806" s="15">
        <v>33914000</v>
      </c>
      <c r="G3806" s="15">
        <v>0</v>
      </c>
      <c r="H3806" s="15">
        <v>2600000</v>
      </c>
      <c r="I3806" s="15">
        <v>86052000</v>
      </c>
    </row>
    <row r="3807" spans="1:9" x14ac:dyDescent="0.25">
      <c r="A3807">
        <v>2022</v>
      </c>
      <c r="B3807" t="s">
        <v>42</v>
      </c>
      <c r="C3807" t="s">
        <v>1042</v>
      </c>
      <c r="D3807" t="s">
        <v>969</v>
      </c>
      <c r="E3807" s="15">
        <v>7392000</v>
      </c>
      <c r="F3807" s="15">
        <v>1439000</v>
      </c>
      <c r="G3807" s="15">
        <v>0</v>
      </c>
      <c r="H3807" s="15">
        <v>0</v>
      </c>
      <c r="I3807" s="15">
        <v>8831000</v>
      </c>
    </row>
    <row r="3808" spans="1:9" x14ac:dyDescent="0.25">
      <c r="A3808">
        <v>2022</v>
      </c>
      <c r="B3808" t="s">
        <v>42</v>
      </c>
      <c r="C3808" t="s">
        <v>1043</v>
      </c>
      <c r="D3808" t="s">
        <v>403</v>
      </c>
      <c r="E3808" s="15">
        <v>50039000</v>
      </c>
      <c r="F3808" s="15">
        <v>9472000</v>
      </c>
      <c r="G3808" s="15">
        <v>0</v>
      </c>
      <c r="H3808" s="15">
        <v>0</v>
      </c>
      <c r="I3808" s="15">
        <v>59511000</v>
      </c>
    </row>
    <row r="3809" spans="1:9" x14ac:dyDescent="0.25">
      <c r="A3809">
        <v>2022</v>
      </c>
      <c r="B3809" t="s">
        <v>42</v>
      </c>
      <c r="C3809" t="s">
        <v>1043</v>
      </c>
      <c r="D3809" t="s">
        <v>404</v>
      </c>
      <c r="E3809" s="15">
        <v>0</v>
      </c>
      <c r="F3809" s="15">
        <v>1765000</v>
      </c>
      <c r="G3809" s="15">
        <v>0</v>
      </c>
      <c r="H3809" s="15">
        <v>0</v>
      </c>
      <c r="I3809" s="15">
        <v>1765000</v>
      </c>
    </row>
    <row r="3810" spans="1:9" x14ac:dyDescent="0.25">
      <c r="A3810">
        <v>2022</v>
      </c>
      <c r="B3810" t="s">
        <v>42</v>
      </c>
      <c r="C3810" t="s">
        <v>1043</v>
      </c>
      <c r="D3810" t="s">
        <v>967</v>
      </c>
      <c r="E3810" s="15">
        <v>148375000</v>
      </c>
      <c r="F3810" s="15">
        <v>134949000</v>
      </c>
      <c r="G3810" s="15">
        <v>0</v>
      </c>
      <c r="H3810" s="15">
        <v>71700000</v>
      </c>
      <c r="I3810" s="15">
        <v>355024000</v>
      </c>
    </row>
    <row r="3811" spans="1:9" x14ac:dyDescent="0.25">
      <c r="A3811">
        <v>2022</v>
      </c>
      <c r="B3811" t="s">
        <v>42</v>
      </c>
      <c r="C3811" t="s">
        <v>1043</v>
      </c>
      <c r="D3811" t="s">
        <v>968</v>
      </c>
      <c r="E3811" s="15">
        <v>0</v>
      </c>
      <c r="F3811" s="15">
        <v>47000</v>
      </c>
      <c r="G3811" s="15">
        <v>0</v>
      </c>
      <c r="H3811" s="15">
        <v>0</v>
      </c>
      <c r="I3811" s="15">
        <v>47000</v>
      </c>
    </row>
    <row r="3812" spans="1:9" x14ac:dyDescent="0.25">
      <c r="A3812">
        <v>2022</v>
      </c>
      <c r="B3812" t="s">
        <v>42</v>
      </c>
      <c r="C3812" t="s">
        <v>1043</v>
      </c>
      <c r="D3812" t="s">
        <v>969</v>
      </c>
      <c r="E3812" s="15">
        <v>0</v>
      </c>
      <c r="F3812" s="15">
        <v>1665000</v>
      </c>
      <c r="G3812" s="15">
        <v>0</v>
      </c>
      <c r="H3812" s="15">
        <v>0</v>
      </c>
      <c r="I3812" s="15">
        <v>1665000</v>
      </c>
    </row>
    <row r="3813" spans="1:9" x14ac:dyDescent="0.25">
      <c r="A3813">
        <v>2022</v>
      </c>
      <c r="B3813" t="s">
        <v>42</v>
      </c>
      <c r="C3813" t="s">
        <v>1043</v>
      </c>
      <c r="D3813" t="s">
        <v>970</v>
      </c>
      <c r="E3813" s="15">
        <v>0</v>
      </c>
      <c r="F3813" s="15">
        <v>382000</v>
      </c>
      <c r="G3813" s="15">
        <v>0</v>
      </c>
      <c r="H3813" s="15">
        <v>0</v>
      </c>
      <c r="I3813" s="15">
        <v>382000</v>
      </c>
    </row>
    <row r="3814" spans="1:9" x14ac:dyDescent="0.25">
      <c r="A3814">
        <v>2022</v>
      </c>
      <c r="B3814" t="s">
        <v>42</v>
      </c>
      <c r="C3814" t="s">
        <v>1044</v>
      </c>
      <c r="D3814" t="s">
        <v>403</v>
      </c>
      <c r="E3814" s="15">
        <v>61213000</v>
      </c>
      <c r="F3814" s="15">
        <v>10850000</v>
      </c>
      <c r="G3814" s="15">
        <v>0</v>
      </c>
      <c r="H3814" s="15">
        <v>0</v>
      </c>
      <c r="I3814" s="15">
        <v>72063000</v>
      </c>
    </row>
    <row r="3815" spans="1:9" x14ac:dyDescent="0.25">
      <c r="A3815">
        <v>2022</v>
      </c>
      <c r="B3815" t="s">
        <v>42</v>
      </c>
      <c r="C3815" t="s">
        <v>1044</v>
      </c>
      <c r="D3815" t="s">
        <v>967</v>
      </c>
      <c r="E3815" s="15">
        <v>317760000</v>
      </c>
      <c r="F3815" s="15">
        <v>198330000</v>
      </c>
      <c r="G3815" s="15">
        <v>0</v>
      </c>
      <c r="H3815" s="15">
        <v>44300000</v>
      </c>
      <c r="I3815" s="15">
        <v>560390000</v>
      </c>
    </row>
    <row r="3816" spans="1:9" x14ac:dyDescent="0.25">
      <c r="A3816">
        <v>2022</v>
      </c>
      <c r="B3816" t="s">
        <v>42</v>
      </c>
      <c r="C3816" t="s">
        <v>1044</v>
      </c>
      <c r="D3816" t="s">
        <v>968</v>
      </c>
      <c r="E3816" s="15">
        <v>1293000</v>
      </c>
      <c r="F3816" s="15">
        <v>509000</v>
      </c>
      <c r="G3816" s="15">
        <v>0</v>
      </c>
      <c r="H3816" s="15">
        <v>0</v>
      </c>
      <c r="I3816" s="15">
        <v>1802000</v>
      </c>
    </row>
    <row r="3817" spans="1:9" x14ac:dyDescent="0.25">
      <c r="A3817">
        <v>2022</v>
      </c>
      <c r="B3817" t="s">
        <v>42</v>
      </c>
      <c r="C3817" t="s">
        <v>1044</v>
      </c>
      <c r="D3817" t="s">
        <v>969</v>
      </c>
      <c r="E3817" s="15">
        <v>100000</v>
      </c>
      <c r="F3817" s="15">
        <v>6362000</v>
      </c>
      <c r="G3817" s="15">
        <v>0</v>
      </c>
      <c r="H3817" s="15">
        <v>0</v>
      </c>
      <c r="I3817" s="15">
        <v>6462000</v>
      </c>
    </row>
    <row r="3818" spans="1:9" x14ac:dyDescent="0.25">
      <c r="A3818">
        <v>2022</v>
      </c>
      <c r="B3818" t="s">
        <v>42</v>
      </c>
      <c r="C3818" t="s">
        <v>1044</v>
      </c>
      <c r="D3818" t="s">
        <v>970</v>
      </c>
      <c r="E3818" s="15">
        <v>50000</v>
      </c>
      <c r="F3818" s="15">
        <v>8610000</v>
      </c>
      <c r="G3818" s="15">
        <v>0</v>
      </c>
      <c r="H3818" s="15">
        <v>8690000</v>
      </c>
      <c r="I3818" s="15">
        <v>17350000</v>
      </c>
    </row>
    <row r="3819" spans="1:9" x14ac:dyDescent="0.25">
      <c r="A3819">
        <v>2022</v>
      </c>
      <c r="B3819" t="s">
        <v>42</v>
      </c>
      <c r="C3819" t="s">
        <v>1045</v>
      </c>
      <c r="D3819" t="s">
        <v>403</v>
      </c>
      <c r="E3819" s="15">
        <v>104044000</v>
      </c>
      <c r="F3819" s="15">
        <v>15258000</v>
      </c>
      <c r="G3819" s="15">
        <v>0</v>
      </c>
      <c r="H3819" s="15">
        <v>0</v>
      </c>
      <c r="I3819" s="15">
        <v>119302000</v>
      </c>
    </row>
    <row r="3820" spans="1:9" x14ac:dyDescent="0.25">
      <c r="A3820">
        <v>2022</v>
      </c>
      <c r="B3820" t="s">
        <v>42</v>
      </c>
      <c r="C3820" t="s">
        <v>1045</v>
      </c>
      <c r="D3820" t="s">
        <v>404</v>
      </c>
      <c r="E3820" s="15">
        <v>830000</v>
      </c>
      <c r="F3820" s="15">
        <v>0</v>
      </c>
      <c r="G3820" s="15">
        <v>0</v>
      </c>
      <c r="H3820" s="15">
        <v>0</v>
      </c>
      <c r="I3820" s="15">
        <v>830000</v>
      </c>
    </row>
    <row r="3821" spans="1:9" x14ac:dyDescent="0.25">
      <c r="A3821">
        <v>2022</v>
      </c>
      <c r="B3821" t="s">
        <v>42</v>
      </c>
      <c r="C3821" t="s">
        <v>1045</v>
      </c>
      <c r="D3821" t="s">
        <v>967</v>
      </c>
      <c r="E3821" s="15">
        <v>299979000</v>
      </c>
      <c r="F3821" s="15">
        <v>191829000</v>
      </c>
      <c r="G3821" s="15">
        <v>0</v>
      </c>
      <c r="H3821" s="15">
        <v>21700000</v>
      </c>
      <c r="I3821" s="15">
        <v>513508000</v>
      </c>
    </row>
    <row r="3822" spans="1:9" x14ac:dyDescent="0.25">
      <c r="A3822">
        <v>2022</v>
      </c>
      <c r="B3822" t="s">
        <v>42</v>
      </c>
      <c r="C3822" t="s">
        <v>1045</v>
      </c>
      <c r="D3822" t="s">
        <v>968</v>
      </c>
      <c r="E3822" s="15">
        <v>2753000</v>
      </c>
      <c r="F3822" s="15">
        <v>1500000</v>
      </c>
      <c r="G3822" s="15">
        <v>0</v>
      </c>
      <c r="H3822" s="15">
        <v>0</v>
      </c>
      <c r="I3822" s="15">
        <v>4253000</v>
      </c>
    </row>
    <row r="3823" spans="1:9" x14ac:dyDescent="0.25">
      <c r="A3823">
        <v>2022</v>
      </c>
      <c r="B3823" t="s">
        <v>42</v>
      </c>
      <c r="C3823" t="s">
        <v>1045</v>
      </c>
      <c r="D3823" t="s">
        <v>969</v>
      </c>
      <c r="E3823" s="15">
        <v>780000</v>
      </c>
      <c r="F3823" s="15">
        <v>2357000</v>
      </c>
      <c r="G3823" s="15">
        <v>0</v>
      </c>
      <c r="H3823" s="15">
        <v>0</v>
      </c>
      <c r="I3823" s="15">
        <v>3137000</v>
      </c>
    </row>
    <row r="3824" spans="1:9" x14ac:dyDescent="0.25">
      <c r="A3824">
        <v>2022</v>
      </c>
      <c r="B3824" t="s">
        <v>42</v>
      </c>
      <c r="C3824" t="s">
        <v>1045</v>
      </c>
      <c r="D3824" t="s">
        <v>970</v>
      </c>
      <c r="E3824" s="15">
        <v>2028000</v>
      </c>
      <c r="F3824" s="15">
        <v>347000</v>
      </c>
      <c r="G3824" s="15">
        <v>0</v>
      </c>
      <c r="H3824" s="15">
        <v>0</v>
      </c>
      <c r="I3824" s="15">
        <v>2375000</v>
      </c>
    </row>
    <row r="3825" spans="1:9" x14ac:dyDescent="0.25">
      <c r="A3825">
        <v>2022</v>
      </c>
      <c r="B3825" t="s">
        <v>42</v>
      </c>
      <c r="C3825" t="s">
        <v>1046</v>
      </c>
      <c r="D3825" t="s">
        <v>403</v>
      </c>
      <c r="E3825" s="15">
        <v>40867000</v>
      </c>
      <c r="F3825" s="15">
        <v>25238000</v>
      </c>
      <c r="G3825" s="15">
        <v>0</v>
      </c>
      <c r="H3825" s="15">
        <v>0</v>
      </c>
      <c r="I3825" s="15">
        <v>66105000</v>
      </c>
    </row>
    <row r="3826" spans="1:9" x14ac:dyDescent="0.25">
      <c r="A3826">
        <v>2022</v>
      </c>
      <c r="B3826" t="s">
        <v>42</v>
      </c>
      <c r="C3826" t="s">
        <v>1046</v>
      </c>
      <c r="D3826" t="s">
        <v>404</v>
      </c>
      <c r="E3826" s="15">
        <v>11190000</v>
      </c>
      <c r="F3826" s="15">
        <v>1268000</v>
      </c>
      <c r="G3826" s="15">
        <v>0</v>
      </c>
      <c r="H3826" s="15">
        <v>0</v>
      </c>
      <c r="I3826" s="15">
        <v>12458000</v>
      </c>
    </row>
    <row r="3827" spans="1:9" x14ac:dyDescent="0.25">
      <c r="A3827">
        <v>2022</v>
      </c>
      <c r="B3827" t="s">
        <v>42</v>
      </c>
      <c r="C3827" t="s">
        <v>1046</v>
      </c>
      <c r="D3827" t="s">
        <v>967</v>
      </c>
      <c r="E3827" s="15">
        <v>130309000</v>
      </c>
      <c r="F3827" s="15">
        <v>79671000</v>
      </c>
      <c r="G3827" s="15">
        <v>0</v>
      </c>
      <c r="H3827" s="15">
        <v>13600000</v>
      </c>
      <c r="I3827" s="15">
        <v>223580000</v>
      </c>
    </row>
    <row r="3828" spans="1:9" x14ac:dyDescent="0.25">
      <c r="A3828">
        <v>2022</v>
      </c>
      <c r="B3828" t="s">
        <v>42</v>
      </c>
      <c r="C3828" t="s">
        <v>1046</v>
      </c>
      <c r="D3828" t="s">
        <v>968</v>
      </c>
      <c r="E3828" s="15">
        <v>2369000</v>
      </c>
      <c r="F3828" s="15">
        <v>967000</v>
      </c>
      <c r="G3828" s="15">
        <v>0</v>
      </c>
      <c r="H3828" s="15">
        <v>0</v>
      </c>
      <c r="I3828" s="15">
        <v>3336000</v>
      </c>
    </row>
    <row r="3829" spans="1:9" x14ac:dyDescent="0.25">
      <c r="A3829">
        <v>2022</v>
      </c>
      <c r="B3829" t="s">
        <v>42</v>
      </c>
      <c r="C3829" t="s">
        <v>1046</v>
      </c>
      <c r="D3829" t="s">
        <v>969</v>
      </c>
      <c r="E3829" s="15">
        <v>2177000</v>
      </c>
      <c r="F3829" s="15">
        <v>733000</v>
      </c>
      <c r="G3829" s="15">
        <v>0</v>
      </c>
      <c r="H3829" s="15">
        <v>0</v>
      </c>
      <c r="I3829" s="15">
        <v>2910000</v>
      </c>
    </row>
    <row r="3830" spans="1:9" x14ac:dyDescent="0.25">
      <c r="A3830">
        <v>2022</v>
      </c>
      <c r="B3830" t="s">
        <v>42</v>
      </c>
      <c r="C3830" t="s">
        <v>1046</v>
      </c>
      <c r="D3830" t="s">
        <v>970</v>
      </c>
      <c r="E3830" s="15">
        <v>2177000</v>
      </c>
      <c r="F3830" s="15">
        <v>797000</v>
      </c>
      <c r="G3830" s="15">
        <v>0</v>
      </c>
      <c r="H3830" s="15">
        <v>0</v>
      </c>
      <c r="I3830" s="15">
        <v>2974000</v>
      </c>
    </row>
    <row r="3831" spans="1:9" x14ac:dyDescent="0.25">
      <c r="A3831">
        <v>2022</v>
      </c>
      <c r="B3831" t="s">
        <v>42</v>
      </c>
      <c r="C3831" t="s">
        <v>1047</v>
      </c>
      <c r="D3831" t="s">
        <v>403</v>
      </c>
      <c r="E3831" s="15">
        <v>43599000</v>
      </c>
      <c r="F3831" s="15">
        <v>4229000</v>
      </c>
      <c r="G3831" s="15">
        <v>0</v>
      </c>
      <c r="H3831" s="15">
        <v>0</v>
      </c>
      <c r="I3831" s="15">
        <v>47828000</v>
      </c>
    </row>
    <row r="3832" spans="1:9" x14ac:dyDescent="0.25">
      <c r="A3832">
        <v>2022</v>
      </c>
      <c r="B3832" t="s">
        <v>42</v>
      </c>
      <c r="C3832" t="s">
        <v>1047</v>
      </c>
      <c r="D3832" t="s">
        <v>404</v>
      </c>
      <c r="E3832" s="15">
        <v>0</v>
      </c>
      <c r="F3832" s="15">
        <v>1398000</v>
      </c>
      <c r="G3832" s="15">
        <v>0</v>
      </c>
      <c r="H3832" s="15">
        <v>0</v>
      </c>
      <c r="I3832" s="15">
        <v>1398000</v>
      </c>
    </row>
    <row r="3833" spans="1:9" x14ac:dyDescent="0.25">
      <c r="A3833">
        <v>2022</v>
      </c>
      <c r="B3833" t="s">
        <v>42</v>
      </c>
      <c r="C3833" t="s">
        <v>1047</v>
      </c>
      <c r="D3833" t="s">
        <v>967</v>
      </c>
      <c r="E3833" s="15">
        <v>118297000</v>
      </c>
      <c r="F3833" s="15">
        <v>60635000</v>
      </c>
      <c r="G3833" s="15">
        <v>0</v>
      </c>
      <c r="H3833" s="15">
        <v>6800000</v>
      </c>
      <c r="I3833" s="15">
        <v>185732000</v>
      </c>
    </row>
    <row r="3834" spans="1:9" x14ac:dyDescent="0.25">
      <c r="A3834">
        <v>2022</v>
      </c>
      <c r="B3834" t="s">
        <v>42</v>
      </c>
      <c r="C3834" t="s">
        <v>1047</v>
      </c>
      <c r="D3834" t="s">
        <v>968</v>
      </c>
      <c r="E3834" s="15">
        <v>0</v>
      </c>
      <c r="F3834" s="15">
        <v>196000</v>
      </c>
      <c r="G3834" s="15">
        <v>0</v>
      </c>
      <c r="H3834" s="15">
        <v>0</v>
      </c>
      <c r="I3834" s="15">
        <v>196000</v>
      </c>
    </row>
    <row r="3835" spans="1:9" x14ac:dyDescent="0.25">
      <c r="A3835">
        <v>2022</v>
      </c>
      <c r="B3835" t="s">
        <v>42</v>
      </c>
      <c r="C3835" t="s">
        <v>1047</v>
      </c>
      <c r="D3835" t="s">
        <v>969</v>
      </c>
      <c r="E3835" s="15">
        <v>0</v>
      </c>
      <c r="F3835" s="15">
        <v>1269000</v>
      </c>
      <c r="G3835" s="15">
        <v>0</v>
      </c>
      <c r="H3835" s="15">
        <v>0</v>
      </c>
      <c r="I3835" s="15">
        <v>1269000</v>
      </c>
    </row>
    <row r="3836" spans="1:9" x14ac:dyDescent="0.25">
      <c r="A3836">
        <v>2022</v>
      </c>
      <c r="B3836" t="s">
        <v>42</v>
      </c>
      <c r="C3836" t="s">
        <v>1047</v>
      </c>
      <c r="D3836" t="s">
        <v>970</v>
      </c>
      <c r="E3836" s="15">
        <v>4224000</v>
      </c>
      <c r="F3836" s="15">
        <v>1398000</v>
      </c>
      <c r="G3836" s="15">
        <v>0</v>
      </c>
      <c r="H3836" s="15">
        <v>0</v>
      </c>
      <c r="I3836" s="15">
        <v>5622000</v>
      </c>
    </row>
    <row r="3837" spans="1:9" x14ac:dyDescent="0.25">
      <c r="A3837">
        <v>2022</v>
      </c>
      <c r="B3837" t="s">
        <v>42</v>
      </c>
      <c r="C3837" t="s">
        <v>1048</v>
      </c>
      <c r="D3837" t="s">
        <v>403</v>
      </c>
      <c r="E3837" s="15">
        <v>65483000</v>
      </c>
      <c r="F3837" s="15">
        <v>6270000</v>
      </c>
      <c r="G3837" s="15">
        <v>0</v>
      </c>
      <c r="H3837" s="15">
        <v>0</v>
      </c>
      <c r="I3837" s="15">
        <v>71753000</v>
      </c>
    </row>
    <row r="3838" spans="1:9" x14ac:dyDescent="0.25">
      <c r="A3838">
        <v>2022</v>
      </c>
      <c r="B3838" t="s">
        <v>42</v>
      </c>
      <c r="C3838" t="s">
        <v>1048</v>
      </c>
      <c r="D3838" t="s">
        <v>404</v>
      </c>
      <c r="E3838" s="15">
        <v>739000</v>
      </c>
      <c r="F3838" s="15">
        <v>2393000</v>
      </c>
      <c r="G3838" s="15">
        <v>0</v>
      </c>
      <c r="H3838" s="15">
        <v>0</v>
      </c>
      <c r="I3838" s="15">
        <v>3132000</v>
      </c>
    </row>
    <row r="3839" spans="1:9" x14ac:dyDescent="0.25">
      <c r="A3839">
        <v>2022</v>
      </c>
      <c r="B3839" t="s">
        <v>42</v>
      </c>
      <c r="C3839" t="s">
        <v>1048</v>
      </c>
      <c r="D3839" t="s">
        <v>967</v>
      </c>
      <c r="E3839" s="15">
        <v>101000000</v>
      </c>
      <c r="F3839" s="15">
        <v>78852000</v>
      </c>
      <c r="G3839" s="15">
        <v>0</v>
      </c>
      <c r="H3839" s="15">
        <v>5800000</v>
      </c>
      <c r="I3839" s="15">
        <v>185652000</v>
      </c>
    </row>
    <row r="3840" spans="1:9" x14ac:dyDescent="0.25">
      <c r="A3840">
        <v>2022</v>
      </c>
      <c r="B3840" t="s">
        <v>42</v>
      </c>
      <c r="C3840" t="s">
        <v>1048</v>
      </c>
      <c r="D3840" t="s">
        <v>969</v>
      </c>
      <c r="E3840" s="15">
        <v>895000</v>
      </c>
      <c r="F3840" s="15">
        <v>1149000</v>
      </c>
      <c r="G3840" s="15">
        <v>0</v>
      </c>
      <c r="H3840" s="15">
        <v>0</v>
      </c>
      <c r="I3840" s="15">
        <v>2044000</v>
      </c>
    </row>
    <row r="3841" spans="1:9" x14ac:dyDescent="0.25">
      <c r="A3841">
        <v>2022</v>
      </c>
      <c r="B3841" t="s">
        <v>42</v>
      </c>
      <c r="C3841" t="s">
        <v>1048</v>
      </c>
      <c r="D3841" t="s">
        <v>970</v>
      </c>
      <c r="E3841" s="15">
        <v>0</v>
      </c>
      <c r="F3841" s="15">
        <v>492000</v>
      </c>
      <c r="G3841" s="15">
        <v>0</v>
      </c>
      <c r="H3841" s="15">
        <v>0</v>
      </c>
      <c r="I3841" s="15">
        <v>492000</v>
      </c>
    </row>
    <row r="3842" spans="1:9" x14ac:dyDescent="0.25">
      <c r="A3842">
        <v>2022</v>
      </c>
      <c r="B3842" t="s">
        <v>42</v>
      </c>
      <c r="C3842" t="s">
        <v>1049</v>
      </c>
      <c r="D3842" t="s">
        <v>403</v>
      </c>
      <c r="E3842" s="15">
        <v>62314000</v>
      </c>
      <c r="F3842" s="15">
        <v>6448000</v>
      </c>
      <c r="G3842" s="15">
        <v>0</v>
      </c>
      <c r="H3842" s="15">
        <v>0</v>
      </c>
      <c r="I3842" s="15">
        <v>68762000</v>
      </c>
    </row>
    <row r="3843" spans="1:9" x14ac:dyDescent="0.25">
      <c r="A3843">
        <v>2022</v>
      </c>
      <c r="B3843" t="s">
        <v>42</v>
      </c>
      <c r="C3843" t="s">
        <v>1049</v>
      </c>
      <c r="D3843" t="s">
        <v>404</v>
      </c>
      <c r="E3843" s="15">
        <v>4209000</v>
      </c>
      <c r="F3843" s="15">
        <v>595000</v>
      </c>
      <c r="G3843" s="15">
        <v>0</v>
      </c>
      <c r="H3843" s="15">
        <v>0</v>
      </c>
      <c r="I3843" s="15">
        <v>4804000</v>
      </c>
    </row>
    <row r="3844" spans="1:9" x14ac:dyDescent="0.25">
      <c r="A3844">
        <v>2022</v>
      </c>
      <c r="B3844" t="s">
        <v>42</v>
      </c>
      <c r="C3844" t="s">
        <v>1049</v>
      </c>
      <c r="D3844" t="s">
        <v>967</v>
      </c>
      <c r="E3844" s="15">
        <v>159963000</v>
      </c>
      <c r="F3844" s="15">
        <v>103840000</v>
      </c>
      <c r="G3844" s="15">
        <v>0</v>
      </c>
      <c r="H3844" s="15">
        <v>23500000</v>
      </c>
      <c r="I3844" s="15">
        <v>287303000</v>
      </c>
    </row>
    <row r="3845" spans="1:9" x14ac:dyDescent="0.25">
      <c r="A3845">
        <v>2022</v>
      </c>
      <c r="B3845" t="s">
        <v>42</v>
      </c>
      <c r="C3845" t="s">
        <v>1049</v>
      </c>
      <c r="D3845" t="s">
        <v>968</v>
      </c>
      <c r="E3845" s="15">
        <v>4465000</v>
      </c>
      <c r="F3845" s="15">
        <v>886000</v>
      </c>
      <c r="G3845" s="15">
        <v>0</v>
      </c>
      <c r="H3845" s="15">
        <v>0</v>
      </c>
      <c r="I3845" s="15">
        <v>5351000</v>
      </c>
    </row>
    <row r="3846" spans="1:9" x14ac:dyDescent="0.25">
      <c r="A3846">
        <v>2022</v>
      </c>
      <c r="B3846" t="s">
        <v>42</v>
      </c>
      <c r="C3846" t="s">
        <v>1049</v>
      </c>
      <c r="D3846" t="s">
        <v>969</v>
      </c>
      <c r="E3846" s="15">
        <v>0</v>
      </c>
      <c r="F3846" s="15">
        <v>13853000</v>
      </c>
      <c r="G3846" s="15">
        <v>0</v>
      </c>
      <c r="H3846" s="15">
        <v>0</v>
      </c>
      <c r="I3846" s="15">
        <v>13853000</v>
      </c>
    </row>
    <row r="3847" spans="1:9" x14ac:dyDescent="0.25">
      <c r="A3847">
        <v>2022</v>
      </c>
      <c r="B3847" t="s">
        <v>42</v>
      </c>
      <c r="C3847" t="s">
        <v>1049</v>
      </c>
      <c r="D3847" t="s">
        <v>970</v>
      </c>
      <c r="E3847" s="15">
        <v>0</v>
      </c>
      <c r="F3847" s="15">
        <v>21775000</v>
      </c>
      <c r="G3847" s="15">
        <v>0</v>
      </c>
      <c r="H3847" s="15">
        <v>19653000</v>
      </c>
      <c r="I3847" s="15">
        <v>41428000</v>
      </c>
    </row>
    <row r="3848" spans="1:9" x14ac:dyDescent="0.25">
      <c r="A3848">
        <v>2022</v>
      </c>
      <c r="B3848" t="s">
        <v>42</v>
      </c>
      <c r="C3848" t="s">
        <v>1050</v>
      </c>
      <c r="D3848" t="s">
        <v>403</v>
      </c>
      <c r="E3848" s="15">
        <v>59446000</v>
      </c>
      <c r="F3848" s="15">
        <v>13213000</v>
      </c>
      <c r="G3848" s="15">
        <v>0</v>
      </c>
      <c r="H3848" s="15">
        <v>0</v>
      </c>
      <c r="I3848" s="15">
        <v>72659000</v>
      </c>
    </row>
    <row r="3849" spans="1:9" x14ac:dyDescent="0.25">
      <c r="A3849">
        <v>2022</v>
      </c>
      <c r="B3849" t="s">
        <v>42</v>
      </c>
      <c r="C3849" t="s">
        <v>1050</v>
      </c>
      <c r="D3849" t="s">
        <v>404</v>
      </c>
      <c r="E3849" s="15">
        <v>0</v>
      </c>
      <c r="F3849" s="15">
        <v>1586000</v>
      </c>
      <c r="G3849" s="15">
        <v>0</v>
      </c>
      <c r="H3849" s="15">
        <v>0</v>
      </c>
      <c r="I3849" s="15">
        <v>1586000</v>
      </c>
    </row>
    <row r="3850" spans="1:9" x14ac:dyDescent="0.25">
      <c r="A3850">
        <v>2022</v>
      </c>
      <c r="B3850" t="s">
        <v>42</v>
      </c>
      <c r="C3850" t="s">
        <v>1050</v>
      </c>
      <c r="D3850" t="s">
        <v>967</v>
      </c>
      <c r="E3850" s="15">
        <v>239996000</v>
      </c>
      <c r="F3850" s="15">
        <v>144141000</v>
      </c>
      <c r="G3850" s="15">
        <v>0</v>
      </c>
      <c r="H3850" s="15">
        <v>41200000</v>
      </c>
      <c r="I3850" s="15">
        <v>425337000</v>
      </c>
    </row>
    <row r="3851" spans="1:9" x14ac:dyDescent="0.25">
      <c r="A3851">
        <v>2022</v>
      </c>
      <c r="B3851" t="s">
        <v>42</v>
      </c>
      <c r="C3851" t="s">
        <v>1050</v>
      </c>
      <c r="D3851" t="s">
        <v>968</v>
      </c>
      <c r="E3851" s="15">
        <v>0</v>
      </c>
      <c r="F3851" s="15">
        <v>580000</v>
      </c>
      <c r="G3851" s="15">
        <v>0</v>
      </c>
      <c r="H3851" s="15">
        <v>0</v>
      </c>
      <c r="I3851" s="15">
        <v>580000</v>
      </c>
    </row>
    <row r="3852" spans="1:9" x14ac:dyDescent="0.25">
      <c r="A3852">
        <v>2022</v>
      </c>
      <c r="B3852" t="s">
        <v>42</v>
      </c>
      <c r="C3852" t="s">
        <v>1050</v>
      </c>
      <c r="D3852" t="s">
        <v>969</v>
      </c>
      <c r="E3852" s="15">
        <v>332000</v>
      </c>
      <c r="F3852" s="15">
        <v>9242000</v>
      </c>
      <c r="G3852" s="15">
        <v>0</v>
      </c>
      <c r="H3852" s="15">
        <v>0</v>
      </c>
      <c r="I3852" s="15">
        <v>9574000</v>
      </c>
    </row>
    <row r="3853" spans="1:9" x14ac:dyDescent="0.25">
      <c r="A3853">
        <v>2022</v>
      </c>
      <c r="B3853" t="s">
        <v>42</v>
      </c>
      <c r="C3853" t="s">
        <v>1050</v>
      </c>
      <c r="D3853" t="s">
        <v>970</v>
      </c>
      <c r="E3853" s="15">
        <v>0</v>
      </c>
      <c r="F3853" s="15">
        <v>2591000</v>
      </c>
      <c r="G3853" s="15">
        <v>0</v>
      </c>
      <c r="H3853" s="15">
        <v>0</v>
      </c>
      <c r="I3853" s="15">
        <v>2591000</v>
      </c>
    </row>
    <row r="3854" spans="1:9" x14ac:dyDescent="0.25">
      <c r="A3854">
        <v>2022</v>
      </c>
      <c r="B3854" t="s">
        <v>42</v>
      </c>
      <c r="C3854" t="s">
        <v>1051</v>
      </c>
      <c r="D3854" t="s">
        <v>403</v>
      </c>
      <c r="E3854" s="15">
        <v>150805000</v>
      </c>
      <c r="F3854" s="15">
        <v>18128000</v>
      </c>
      <c r="G3854" s="15">
        <v>0</v>
      </c>
      <c r="H3854" s="15">
        <v>32000000</v>
      </c>
      <c r="I3854" s="15">
        <v>200933000</v>
      </c>
    </row>
    <row r="3855" spans="1:9" x14ac:dyDescent="0.25">
      <c r="A3855">
        <v>2022</v>
      </c>
      <c r="B3855" t="s">
        <v>42</v>
      </c>
      <c r="C3855" t="s">
        <v>1051</v>
      </c>
      <c r="D3855" t="s">
        <v>404</v>
      </c>
      <c r="E3855" s="15">
        <v>6741000</v>
      </c>
      <c r="F3855" s="15">
        <v>5374000</v>
      </c>
      <c r="G3855" s="15">
        <v>0</v>
      </c>
      <c r="H3855" s="15">
        <v>0</v>
      </c>
      <c r="I3855" s="15">
        <v>12115000</v>
      </c>
    </row>
    <row r="3856" spans="1:9" x14ac:dyDescent="0.25">
      <c r="A3856">
        <v>2022</v>
      </c>
      <c r="B3856" t="s">
        <v>42</v>
      </c>
      <c r="C3856" t="s">
        <v>1051</v>
      </c>
      <c r="D3856" t="s">
        <v>967</v>
      </c>
      <c r="E3856" s="15">
        <v>294602000</v>
      </c>
      <c r="F3856" s="15">
        <v>191903000</v>
      </c>
      <c r="G3856" s="15">
        <v>0</v>
      </c>
      <c r="H3856" s="15">
        <v>24000000</v>
      </c>
      <c r="I3856" s="15">
        <v>510505000</v>
      </c>
    </row>
    <row r="3857" spans="1:9" x14ac:dyDescent="0.25">
      <c r="A3857">
        <v>2022</v>
      </c>
      <c r="B3857" t="s">
        <v>42</v>
      </c>
      <c r="C3857" t="s">
        <v>1051</v>
      </c>
      <c r="D3857" t="s">
        <v>968</v>
      </c>
      <c r="E3857" s="15">
        <v>4009000</v>
      </c>
      <c r="F3857" s="15">
        <v>88000</v>
      </c>
      <c r="G3857" s="15">
        <v>0</v>
      </c>
      <c r="H3857" s="15">
        <v>0</v>
      </c>
      <c r="I3857" s="15">
        <v>4097000</v>
      </c>
    </row>
    <row r="3858" spans="1:9" x14ac:dyDescent="0.25">
      <c r="A3858">
        <v>2022</v>
      </c>
      <c r="B3858" t="s">
        <v>42</v>
      </c>
      <c r="C3858" t="s">
        <v>1051</v>
      </c>
      <c r="D3858" t="s">
        <v>969</v>
      </c>
      <c r="E3858" s="15">
        <v>11784000</v>
      </c>
      <c r="F3858" s="15">
        <v>4370000</v>
      </c>
      <c r="G3858" s="15">
        <v>0</v>
      </c>
      <c r="H3858" s="15">
        <v>0</v>
      </c>
      <c r="I3858" s="15">
        <v>16154000</v>
      </c>
    </row>
    <row r="3859" spans="1:9" x14ac:dyDescent="0.25">
      <c r="A3859">
        <v>2022</v>
      </c>
      <c r="B3859" t="s">
        <v>42</v>
      </c>
      <c r="C3859" t="s">
        <v>1051</v>
      </c>
      <c r="D3859" t="s">
        <v>970</v>
      </c>
      <c r="E3859" s="15">
        <v>5299000</v>
      </c>
      <c r="F3859" s="15">
        <v>2555000</v>
      </c>
      <c r="G3859" s="15">
        <v>0</v>
      </c>
      <c r="H3859" s="15">
        <v>0</v>
      </c>
      <c r="I3859" s="15">
        <v>7854000</v>
      </c>
    </row>
    <row r="3860" spans="1:9" x14ac:dyDescent="0.25">
      <c r="A3860">
        <v>2022</v>
      </c>
      <c r="B3860" t="s">
        <v>42</v>
      </c>
      <c r="C3860" t="s">
        <v>1052</v>
      </c>
      <c r="D3860" t="s">
        <v>403</v>
      </c>
      <c r="E3860" s="15">
        <v>178971000</v>
      </c>
      <c r="F3860" s="15">
        <v>28047000</v>
      </c>
      <c r="G3860" s="15">
        <v>0</v>
      </c>
      <c r="H3860" s="15">
        <v>0</v>
      </c>
      <c r="I3860" s="15">
        <v>207018000</v>
      </c>
    </row>
    <row r="3861" spans="1:9" x14ac:dyDescent="0.25">
      <c r="A3861">
        <v>2022</v>
      </c>
      <c r="B3861" t="s">
        <v>42</v>
      </c>
      <c r="C3861" t="s">
        <v>1052</v>
      </c>
      <c r="D3861" t="s">
        <v>404</v>
      </c>
      <c r="E3861" s="15">
        <v>15446000</v>
      </c>
      <c r="F3861" s="15">
        <v>19773000</v>
      </c>
      <c r="G3861" s="15">
        <v>0</v>
      </c>
      <c r="H3861" s="15">
        <v>0</v>
      </c>
      <c r="I3861" s="15">
        <v>35219000</v>
      </c>
    </row>
    <row r="3862" spans="1:9" x14ac:dyDescent="0.25">
      <c r="A3862">
        <v>2022</v>
      </c>
      <c r="B3862" t="s">
        <v>42</v>
      </c>
      <c r="C3862" t="s">
        <v>1052</v>
      </c>
      <c r="D3862" t="s">
        <v>967</v>
      </c>
      <c r="E3862" s="15">
        <v>398430000</v>
      </c>
      <c r="F3862" s="15">
        <v>256303000</v>
      </c>
      <c r="G3862" s="15">
        <v>0</v>
      </c>
      <c r="H3862" s="15">
        <v>43959000</v>
      </c>
      <c r="I3862" s="15">
        <v>698692000</v>
      </c>
    </row>
    <row r="3863" spans="1:9" x14ac:dyDescent="0.25">
      <c r="A3863">
        <v>2022</v>
      </c>
      <c r="B3863" t="s">
        <v>42</v>
      </c>
      <c r="C3863" t="s">
        <v>1052</v>
      </c>
      <c r="D3863" t="s">
        <v>968</v>
      </c>
      <c r="E3863" s="15">
        <v>3728000</v>
      </c>
      <c r="F3863" s="15">
        <v>2269000</v>
      </c>
      <c r="G3863" s="15">
        <v>0</v>
      </c>
      <c r="H3863" s="15">
        <v>0</v>
      </c>
      <c r="I3863" s="15">
        <v>5997000</v>
      </c>
    </row>
    <row r="3864" spans="1:9" x14ac:dyDescent="0.25">
      <c r="A3864">
        <v>2022</v>
      </c>
      <c r="B3864" t="s">
        <v>42</v>
      </c>
      <c r="C3864" t="s">
        <v>1052</v>
      </c>
      <c r="D3864" t="s">
        <v>969</v>
      </c>
      <c r="E3864" s="15">
        <v>28558000</v>
      </c>
      <c r="F3864" s="15">
        <v>37253000</v>
      </c>
      <c r="G3864" s="15">
        <v>0</v>
      </c>
      <c r="H3864" s="15">
        <v>20000000</v>
      </c>
      <c r="I3864" s="15">
        <v>85811000</v>
      </c>
    </row>
    <row r="3865" spans="1:9" x14ac:dyDescent="0.25">
      <c r="A3865">
        <v>2022</v>
      </c>
      <c r="B3865" t="s">
        <v>42</v>
      </c>
      <c r="C3865" t="s">
        <v>1052</v>
      </c>
      <c r="D3865" t="s">
        <v>970</v>
      </c>
      <c r="E3865" s="15">
        <v>5950000</v>
      </c>
      <c r="F3865" s="15">
        <v>9885000</v>
      </c>
      <c r="G3865" s="15">
        <v>0</v>
      </c>
      <c r="H3865" s="15">
        <v>0</v>
      </c>
      <c r="I3865" s="15">
        <v>15835000</v>
      </c>
    </row>
    <row r="3866" spans="1:9" x14ac:dyDescent="0.25">
      <c r="A3866">
        <v>2022</v>
      </c>
      <c r="B3866" t="s">
        <v>42</v>
      </c>
      <c r="C3866" t="s">
        <v>1053</v>
      </c>
      <c r="D3866" t="s">
        <v>403</v>
      </c>
      <c r="E3866" s="15">
        <v>32366000</v>
      </c>
      <c r="F3866" s="15">
        <v>14103000</v>
      </c>
      <c r="G3866" s="15">
        <v>0</v>
      </c>
      <c r="H3866" s="15">
        <v>0</v>
      </c>
      <c r="I3866" s="15">
        <v>46469000</v>
      </c>
    </row>
    <row r="3867" spans="1:9" x14ac:dyDescent="0.25">
      <c r="A3867">
        <v>2022</v>
      </c>
      <c r="B3867" t="s">
        <v>42</v>
      </c>
      <c r="C3867" t="s">
        <v>1053</v>
      </c>
      <c r="D3867" t="s">
        <v>967</v>
      </c>
      <c r="E3867" s="15">
        <v>48998000</v>
      </c>
      <c r="F3867" s="15">
        <v>83795000</v>
      </c>
      <c r="G3867" s="15">
        <v>0</v>
      </c>
      <c r="H3867" s="15">
        <v>53100000</v>
      </c>
      <c r="I3867" s="15">
        <v>185893000</v>
      </c>
    </row>
    <row r="3868" spans="1:9" x14ac:dyDescent="0.25">
      <c r="A3868">
        <v>2022</v>
      </c>
      <c r="B3868" t="s">
        <v>42</v>
      </c>
      <c r="C3868" t="s">
        <v>1053</v>
      </c>
      <c r="D3868" t="s">
        <v>969</v>
      </c>
      <c r="E3868" s="15">
        <v>0</v>
      </c>
      <c r="F3868" s="15">
        <v>774000</v>
      </c>
      <c r="G3868" s="15">
        <v>0</v>
      </c>
      <c r="H3868" s="15">
        <v>0</v>
      </c>
      <c r="I3868" s="15">
        <v>774000</v>
      </c>
    </row>
    <row r="3869" spans="1:9" x14ac:dyDescent="0.25">
      <c r="A3869">
        <v>2022</v>
      </c>
      <c r="B3869" t="s">
        <v>42</v>
      </c>
      <c r="C3869" t="s">
        <v>1053</v>
      </c>
      <c r="D3869" t="s">
        <v>970</v>
      </c>
      <c r="E3869" s="15">
        <v>0</v>
      </c>
      <c r="F3869" s="15">
        <v>750000</v>
      </c>
      <c r="G3869" s="15">
        <v>0</v>
      </c>
      <c r="H3869" s="15">
        <v>0</v>
      </c>
      <c r="I3869" s="15">
        <v>750000</v>
      </c>
    </row>
    <row r="3870" spans="1:9" x14ac:dyDescent="0.25">
      <c r="A3870">
        <v>2022</v>
      </c>
      <c r="B3870" t="s">
        <v>42</v>
      </c>
      <c r="C3870" t="s">
        <v>1054</v>
      </c>
      <c r="D3870" t="s">
        <v>403</v>
      </c>
      <c r="E3870" s="15">
        <v>52122000</v>
      </c>
      <c r="F3870" s="15">
        <v>15330000</v>
      </c>
      <c r="G3870" s="15">
        <v>0</v>
      </c>
      <c r="H3870" s="15">
        <v>0</v>
      </c>
      <c r="I3870" s="15">
        <v>67452000</v>
      </c>
    </row>
    <row r="3871" spans="1:9" x14ac:dyDescent="0.25">
      <c r="A3871">
        <v>2022</v>
      </c>
      <c r="B3871" t="s">
        <v>42</v>
      </c>
      <c r="C3871" t="s">
        <v>1054</v>
      </c>
      <c r="D3871" t="s">
        <v>967</v>
      </c>
      <c r="E3871" s="15">
        <v>116000000</v>
      </c>
      <c r="F3871" s="15">
        <v>120310000</v>
      </c>
      <c r="G3871" s="15">
        <v>0</v>
      </c>
      <c r="H3871" s="15">
        <v>39050000</v>
      </c>
      <c r="I3871" s="15">
        <v>275360000</v>
      </c>
    </row>
    <row r="3872" spans="1:9" x14ac:dyDescent="0.25">
      <c r="A3872">
        <v>2022</v>
      </c>
      <c r="B3872" t="s">
        <v>42</v>
      </c>
      <c r="C3872" t="s">
        <v>1054</v>
      </c>
      <c r="D3872" t="s">
        <v>969</v>
      </c>
      <c r="E3872" s="15">
        <v>300000</v>
      </c>
      <c r="F3872" s="15">
        <v>2712000</v>
      </c>
      <c r="G3872" s="15">
        <v>0</v>
      </c>
      <c r="H3872" s="15">
        <v>0</v>
      </c>
      <c r="I3872" s="15">
        <v>3012000</v>
      </c>
    </row>
    <row r="3873" spans="1:9" x14ac:dyDescent="0.25">
      <c r="A3873">
        <v>2022</v>
      </c>
      <c r="B3873" t="s">
        <v>42</v>
      </c>
      <c r="C3873" t="s">
        <v>1054</v>
      </c>
      <c r="D3873" t="s">
        <v>970</v>
      </c>
      <c r="E3873" s="15">
        <v>400000</v>
      </c>
      <c r="F3873" s="15">
        <v>969000</v>
      </c>
      <c r="G3873" s="15">
        <v>0</v>
      </c>
      <c r="H3873" s="15">
        <v>0</v>
      </c>
      <c r="I3873" s="15">
        <v>1369000</v>
      </c>
    </row>
    <row r="3874" spans="1:9" x14ac:dyDescent="0.25">
      <c r="A3874">
        <v>2022</v>
      </c>
      <c r="B3874" t="s">
        <v>42</v>
      </c>
      <c r="C3874" t="s">
        <v>1055</v>
      </c>
      <c r="D3874" t="s">
        <v>403</v>
      </c>
      <c r="E3874" s="15">
        <v>73741000</v>
      </c>
      <c r="F3874" s="15">
        <v>14438000</v>
      </c>
      <c r="G3874" s="15">
        <v>0</v>
      </c>
      <c r="H3874" s="15">
        <v>0</v>
      </c>
      <c r="I3874" s="15">
        <v>88179000</v>
      </c>
    </row>
    <row r="3875" spans="1:9" x14ac:dyDescent="0.25">
      <c r="A3875">
        <v>2022</v>
      </c>
      <c r="B3875" t="s">
        <v>42</v>
      </c>
      <c r="C3875" t="s">
        <v>1055</v>
      </c>
      <c r="D3875" t="s">
        <v>967</v>
      </c>
      <c r="E3875" s="15">
        <v>284229000</v>
      </c>
      <c r="F3875" s="15">
        <v>292543000</v>
      </c>
      <c r="G3875" s="15">
        <v>0</v>
      </c>
      <c r="H3875" s="15">
        <v>48250000</v>
      </c>
      <c r="I3875" s="15">
        <v>625022000</v>
      </c>
    </row>
    <row r="3876" spans="1:9" x14ac:dyDescent="0.25">
      <c r="A3876">
        <v>2022</v>
      </c>
      <c r="B3876" t="s">
        <v>42</v>
      </c>
      <c r="C3876" t="s">
        <v>1055</v>
      </c>
      <c r="D3876" t="s">
        <v>969</v>
      </c>
      <c r="E3876" s="15">
        <v>0</v>
      </c>
      <c r="F3876" s="15">
        <v>6171000</v>
      </c>
      <c r="G3876" s="15">
        <v>0</v>
      </c>
      <c r="H3876" s="15">
        <v>0</v>
      </c>
      <c r="I3876" s="15">
        <v>6171000</v>
      </c>
    </row>
    <row r="3877" spans="1:9" x14ac:dyDescent="0.25">
      <c r="A3877">
        <v>2022</v>
      </c>
      <c r="B3877" t="s">
        <v>42</v>
      </c>
      <c r="C3877" t="s">
        <v>1055</v>
      </c>
      <c r="D3877" t="s">
        <v>970</v>
      </c>
      <c r="E3877" s="15">
        <v>0</v>
      </c>
      <c r="F3877" s="15">
        <v>6427000</v>
      </c>
      <c r="G3877" s="15">
        <v>0</v>
      </c>
      <c r="H3877" s="15">
        <v>0</v>
      </c>
      <c r="I3877" s="15">
        <v>6427000</v>
      </c>
    </row>
    <row r="3878" spans="1:9" x14ac:dyDescent="0.25">
      <c r="A3878">
        <v>2022</v>
      </c>
      <c r="B3878" t="s">
        <v>42</v>
      </c>
      <c r="C3878" t="s">
        <v>1056</v>
      </c>
      <c r="D3878" t="s">
        <v>403</v>
      </c>
      <c r="E3878" s="15">
        <v>192529000</v>
      </c>
      <c r="F3878" s="15">
        <v>58830000</v>
      </c>
      <c r="G3878" s="15">
        <v>0</v>
      </c>
      <c r="H3878" s="15">
        <v>0</v>
      </c>
      <c r="I3878" s="15">
        <v>251359000</v>
      </c>
    </row>
    <row r="3879" spans="1:9" x14ac:dyDescent="0.25">
      <c r="A3879">
        <v>2022</v>
      </c>
      <c r="B3879" t="s">
        <v>42</v>
      </c>
      <c r="C3879" t="s">
        <v>1056</v>
      </c>
      <c r="D3879" t="s">
        <v>404</v>
      </c>
      <c r="E3879" s="15">
        <v>929000</v>
      </c>
      <c r="F3879" s="15">
        <v>29000</v>
      </c>
      <c r="G3879" s="15">
        <v>0</v>
      </c>
      <c r="H3879" s="15">
        <v>0</v>
      </c>
      <c r="I3879" s="15">
        <v>958000</v>
      </c>
    </row>
    <row r="3880" spans="1:9" x14ac:dyDescent="0.25">
      <c r="A3880">
        <v>2022</v>
      </c>
      <c r="B3880" t="s">
        <v>42</v>
      </c>
      <c r="C3880" t="s">
        <v>1056</v>
      </c>
      <c r="D3880" t="s">
        <v>967</v>
      </c>
      <c r="E3880" s="15">
        <v>451990000</v>
      </c>
      <c r="F3880" s="15">
        <v>154666000</v>
      </c>
      <c r="G3880" s="15">
        <v>0</v>
      </c>
      <c r="H3880" s="15">
        <v>66100000</v>
      </c>
      <c r="I3880" s="15">
        <v>672756000</v>
      </c>
    </row>
    <row r="3881" spans="1:9" x14ac:dyDescent="0.25">
      <c r="A3881">
        <v>2022</v>
      </c>
      <c r="B3881" t="s">
        <v>42</v>
      </c>
      <c r="C3881" t="s">
        <v>1056</v>
      </c>
      <c r="D3881" t="s">
        <v>969</v>
      </c>
      <c r="E3881" s="15">
        <v>5826000</v>
      </c>
      <c r="F3881" s="15">
        <v>5054000</v>
      </c>
      <c r="G3881" s="15">
        <v>0</v>
      </c>
      <c r="H3881" s="15">
        <v>25000000</v>
      </c>
      <c r="I3881" s="15">
        <v>35880000</v>
      </c>
    </row>
    <row r="3882" spans="1:9" x14ac:dyDescent="0.25">
      <c r="A3882">
        <v>2022</v>
      </c>
      <c r="B3882" t="s">
        <v>42</v>
      </c>
      <c r="C3882" t="s">
        <v>1056</v>
      </c>
      <c r="D3882" t="s">
        <v>970</v>
      </c>
      <c r="E3882" s="15">
        <v>3891000</v>
      </c>
      <c r="F3882" s="15">
        <v>2338000</v>
      </c>
      <c r="G3882" s="15">
        <v>0</v>
      </c>
      <c r="H3882" s="15">
        <v>0</v>
      </c>
      <c r="I3882" s="15">
        <v>6229000</v>
      </c>
    </row>
    <row r="3883" spans="1:9" x14ac:dyDescent="0.25">
      <c r="A3883">
        <v>2022</v>
      </c>
      <c r="B3883" t="s">
        <v>42</v>
      </c>
      <c r="C3883" t="s">
        <v>1057</v>
      </c>
      <c r="D3883" t="s">
        <v>403</v>
      </c>
      <c r="E3883" s="15">
        <v>31404000</v>
      </c>
      <c r="F3883" s="15">
        <v>42188000</v>
      </c>
      <c r="G3883" s="15">
        <v>0</v>
      </c>
      <c r="H3883" s="15">
        <v>0</v>
      </c>
      <c r="I3883" s="15">
        <v>73592000</v>
      </c>
    </row>
    <row r="3884" spans="1:9" x14ac:dyDescent="0.25">
      <c r="A3884">
        <v>2022</v>
      </c>
      <c r="B3884" t="s">
        <v>42</v>
      </c>
      <c r="C3884" t="s">
        <v>1057</v>
      </c>
      <c r="D3884" t="s">
        <v>967</v>
      </c>
      <c r="E3884" s="15">
        <v>116259000</v>
      </c>
      <c r="F3884" s="15">
        <v>94332000</v>
      </c>
      <c r="G3884" s="15">
        <v>0</v>
      </c>
      <c r="H3884" s="15">
        <v>30200000</v>
      </c>
      <c r="I3884" s="15">
        <v>240791000</v>
      </c>
    </row>
    <row r="3885" spans="1:9" x14ac:dyDescent="0.25">
      <c r="A3885">
        <v>2022</v>
      </c>
      <c r="B3885" t="s">
        <v>42</v>
      </c>
      <c r="C3885" t="s">
        <v>1057</v>
      </c>
      <c r="D3885" t="s">
        <v>969</v>
      </c>
      <c r="E3885" s="15">
        <v>596000</v>
      </c>
      <c r="F3885" s="15">
        <v>374000</v>
      </c>
      <c r="G3885" s="15">
        <v>0</v>
      </c>
      <c r="H3885" s="15">
        <v>0</v>
      </c>
      <c r="I3885" s="15">
        <v>970000</v>
      </c>
    </row>
    <row r="3886" spans="1:9" x14ac:dyDescent="0.25">
      <c r="A3886">
        <v>2022</v>
      </c>
      <c r="B3886" t="s">
        <v>42</v>
      </c>
      <c r="C3886" t="s">
        <v>1057</v>
      </c>
      <c r="D3886" t="s">
        <v>970</v>
      </c>
      <c r="E3886" s="15">
        <v>0</v>
      </c>
      <c r="F3886" s="15">
        <v>1074000</v>
      </c>
      <c r="G3886" s="15">
        <v>0</v>
      </c>
      <c r="H3886" s="15">
        <v>0</v>
      </c>
      <c r="I3886" s="15">
        <v>1074000</v>
      </c>
    </row>
    <row r="3887" spans="1:9" x14ac:dyDescent="0.25">
      <c r="A3887">
        <v>2022</v>
      </c>
      <c r="B3887" t="s">
        <v>42</v>
      </c>
      <c r="C3887" t="s">
        <v>1058</v>
      </c>
      <c r="D3887" t="s">
        <v>403</v>
      </c>
      <c r="E3887" s="15">
        <v>62420000</v>
      </c>
      <c r="F3887" s="15">
        <v>9017000</v>
      </c>
      <c r="G3887" s="15">
        <v>0</v>
      </c>
      <c r="H3887" s="15">
        <v>0</v>
      </c>
      <c r="I3887" s="15">
        <v>71437000</v>
      </c>
    </row>
    <row r="3888" spans="1:9" x14ac:dyDescent="0.25">
      <c r="A3888">
        <v>2022</v>
      </c>
      <c r="B3888" t="s">
        <v>42</v>
      </c>
      <c r="C3888" t="s">
        <v>1058</v>
      </c>
      <c r="D3888" t="s">
        <v>967</v>
      </c>
      <c r="E3888" s="15">
        <v>88787000</v>
      </c>
      <c r="F3888" s="15">
        <v>38828000</v>
      </c>
      <c r="G3888" s="15">
        <v>0</v>
      </c>
      <c r="H3888" s="15">
        <v>4500000</v>
      </c>
      <c r="I3888" s="15">
        <v>132115000</v>
      </c>
    </row>
    <row r="3889" spans="1:9" x14ac:dyDescent="0.25">
      <c r="A3889">
        <v>2022</v>
      </c>
      <c r="B3889" t="s">
        <v>42</v>
      </c>
      <c r="C3889" t="s">
        <v>1058</v>
      </c>
      <c r="D3889" t="s">
        <v>969</v>
      </c>
      <c r="E3889" s="15">
        <v>0</v>
      </c>
      <c r="F3889" s="15">
        <v>1045000</v>
      </c>
      <c r="G3889" s="15">
        <v>0</v>
      </c>
      <c r="H3889" s="15">
        <v>0</v>
      </c>
      <c r="I3889" s="15">
        <v>1045000</v>
      </c>
    </row>
    <row r="3890" spans="1:9" x14ac:dyDescent="0.25">
      <c r="A3890">
        <v>2022</v>
      </c>
      <c r="B3890" t="s">
        <v>42</v>
      </c>
      <c r="C3890" t="s">
        <v>1058</v>
      </c>
      <c r="D3890" t="s">
        <v>970</v>
      </c>
      <c r="E3890" s="15">
        <v>0</v>
      </c>
      <c r="F3890" s="15">
        <v>876000</v>
      </c>
      <c r="G3890" s="15">
        <v>0</v>
      </c>
      <c r="H3890" s="15">
        <v>0</v>
      </c>
      <c r="I3890" s="15">
        <v>876000</v>
      </c>
    </row>
    <row r="3891" spans="1:9" x14ac:dyDescent="0.25">
      <c r="A3891">
        <v>2022</v>
      </c>
      <c r="B3891" t="s">
        <v>42</v>
      </c>
      <c r="C3891" t="s">
        <v>1059</v>
      </c>
      <c r="D3891" t="s">
        <v>403</v>
      </c>
      <c r="E3891" s="15">
        <v>104977000</v>
      </c>
      <c r="F3891" s="15">
        <v>150241000</v>
      </c>
      <c r="G3891" s="15">
        <v>0</v>
      </c>
      <c r="H3891" s="15">
        <v>0</v>
      </c>
      <c r="I3891" s="15">
        <v>255218000</v>
      </c>
    </row>
    <row r="3892" spans="1:9" x14ac:dyDescent="0.25">
      <c r="A3892">
        <v>2022</v>
      </c>
      <c r="B3892" t="s">
        <v>42</v>
      </c>
      <c r="C3892" t="s">
        <v>1059</v>
      </c>
      <c r="D3892" t="s">
        <v>404</v>
      </c>
      <c r="E3892" s="15">
        <v>854000</v>
      </c>
      <c r="F3892" s="15">
        <v>5193000</v>
      </c>
      <c r="G3892" s="15">
        <v>0</v>
      </c>
      <c r="H3892" s="15">
        <v>0</v>
      </c>
      <c r="I3892" s="15">
        <v>6047000</v>
      </c>
    </row>
    <row r="3893" spans="1:9" x14ac:dyDescent="0.25">
      <c r="A3893">
        <v>2022</v>
      </c>
      <c r="B3893" t="s">
        <v>42</v>
      </c>
      <c r="C3893" t="s">
        <v>1059</v>
      </c>
      <c r="D3893" t="s">
        <v>967</v>
      </c>
      <c r="E3893" s="15">
        <v>244354000</v>
      </c>
      <c r="F3893" s="15">
        <v>278080000</v>
      </c>
      <c r="G3893" s="15">
        <v>0</v>
      </c>
      <c r="H3893" s="15">
        <v>127550000</v>
      </c>
      <c r="I3893" s="15">
        <v>649984000</v>
      </c>
    </row>
    <row r="3894" spans="1:9" x14ac:dyDescent="0.25">
      <c r="A3894">
        <v>2022</v>
      </c>
      <c r="B3894" t="s">
        <v>42</v>
      </c>
      <c r="C3894" t="s">
        <v>1059</v>
      </c>
      <c r="D3894" t="s">
        <v>968</v>
      </c>
      <c r="E3894" s="15">
        <v>11432000</v>
      </c>
      <c r="F3894" s="15">
        <v>0</v>
      </c>
      <c r="G3894" s="15">
        <v>0</v>
      </c>
      <c r="H3894" s="15">
        <v>0</v>
      </c>
      <c r="I3894" s="15">
        <v>11432000</v>
      </c>
    </row>
    <row r="3895" spans="1:9" x14ac:dyDescent="0.25">
      <c r="A3895">
        <v>2022</v>
      </c>
      <c r="B3895" t="s">
        <v>42</v>
      </c>
      <c r="C3895" t="s">
        <v>1059</v>
      </c>
      <c r="D3895" t="s">
        <v>969</v>
      </c>
      <c r="E3895" s="15">
        <v>0</v>
      </c>
      <c r="F3895" s="15">
        <v>1067000</v>
      </c>
      <c r="G3895" s="15">
        <v>0</v>
      </c>
      <c r="H3895" s="15">
        <v>0</v>
      </c>
      <c r="I3895" s="15">
        <v>1067000</v>
      </c>
    </row>
    <row r="3896" spans="1:9" x14ac:dyDescent="0.25">
      <c r="A3896">
        <v>2022</v>
      </c>
      <c r="B3896" t="s">
        <v>42</v>
      </c>
      <c r="C3896" t="s">
        <v>1059</v>
      </c>
      <c r="D3896" t="s">
        <v>970</v>
      </c>
      <c r="E3896" s="15">
        <v>1235000</v>
      </c>
      <c r="F3896" s="15">
        <v>1326000</v>
      </c>
      <c r="G3896" s="15">
        <v>0</v>
      </c>
      <c r="H3896" s="15">
        <v>0</v>
      </c>
      <c r="I3896" s="15">
        <v>2561000</v>
      </c>
    </row>
    <row r="3897" spans="1:9" x14ac:dyDescent="0.25">
      <c r="A3897">
        <v>2022</v>
      </c>
      <c r="B3897" t="s">
        <v>42</v>
      </c>
      <c r="C3897" t="s">
        <v>1060</v>
      </c>
      <c r="D3897" t="s">
        <v>403</v>
      </c>
      <c r="E3897" s="15">
        <v>19162000</v>
      </c>
      <c r="F3897" s="15">
        <v>6188000</v>
      </c>
      <c r="G3897" s="15">
        <v>0</v>
      </c>
      <c r="H3897" s="15">
        <v>21000000</v>
      </c>
      <c r="I3897" s="15">
        <v>46350000</v>
      </c>
    </row>
    <row r="3898" spans="1:9" x14ac:dyDescent="0.25">
      <c r="A3898">
        <v>2022</v>
      </c>
      <c r="B3898" t="s">
        <v>42</v>
      </c>
      <c r="C3898" t="s">
        <v>1060</v>
      </c>
      <c r="D3898" t="s">
        <v>967</v>
      </c>
      <c r="E3898" s="15">
        <v>46317000</v>
      </c>
      <c r="F3898" s="15">
        <v>35415000</v>
      </c>
      <c r="G3898" s="15">
        <v>0</v>
      </c>
      <c r="H3898" s="15">
        <v>3200000</v>
      </c>
      <c r="I3898" s="15">
        <v>84932000</v>
      </c>
    </row>
    <row r="3899" spans="1:9" x14ac:dyDescent="0.25">
      <c r="A3899">
        <v>2022</v>
      </c>
      <c r="B3899" t="s">
        <v>42</v>
      </c>
      <c r="C3899" t="s">
        <v>1060</v>
      </c>
      <c r="D3899" t="s">
        <v>968</v>
      </c>
      <c r="E3899" s="15">
        <v>2777000</v>
      </c>
      <c r="F3899" s="15">
        <v>0</v>
      </c>
      <c r="G3899" s="15">
        <v>0</v>
      </c>
      <c r="H3899" s="15">
        <v>0</v>
      </c>
      <c r="I3899" s="15">
        <v>2777000</v>
      </c>
    </row>
    <row r="3900" spans="1:9" x14ac:dyDescent="0.25">
      <c r="A3900">
        <v>2022</v>
      </c>
      <c r="B3900" t="s">
        <v>42</v>
      </c>
      <c r="C3900" t="s">
        <v>1061</v>
      </c>
      <c r="D3900" t="s">
        <v>403</v>
      </c>
      <c r="E3900" s="15">
        <v>114049000</v>
      </c>
      <c r="F3900" s="15">
        <v>96887000</v>
      </c>
      <c r="G3900" s="15">
        <v>0</v>
      </c>
      <c r="H3900" s="15">
        <v>0</v>
      </c>
      <c r="I3900" s="15">
        <v>210936000</v>
      </c>
    </row>
    <row r="3901" spans="1:9" x14ac:dyDescent="0.25">
      <c r="A3901">
        <v>2022</v>
      </c>
      <c r="B3901" t="s">
        <v>42</v>
      </c>
      <c r="C3901" t="s">
        <v>1061</v>
      </c>
      <c r="D3901" t="s">
        <v>404</v>
      </c>
      <c r="E3901" s="15">
        <v>74139000</v>
      </c>
      <c r="F3901" s="15">
        <v>4608000</v>
      </c>
      <c r="G3901" s="15">
        <v>0</v>
      </c>
      <c r="H3901" s="15">
        <v>0</v>
      </c>
      <c r="I3901" s="15">
        <v>78747000</v>
      </c>
    </row>
    <row r="3902" spans="1:9" x14ac:dyDescent="0.25">
      <c r="A3902">
        <v>2022</v>
      </c>
      <c r="B3902" t="s">
        <v>42</v>
      </c>
      <c r="C3902" t="s">
        <v>1061</v>
      </c>
      <c r="D3902" t="s">
        <v>967</v>
      </c>
      <c r="E3902" s="15">
        <v>308904000</v>
      </c>
      <c r="F3902" s="15">
        <v>183490000</v>
      </c>
      <c r="G3902" s="15">
        <v>0</v>
      </c>
      <c r="H3902" s="15">
        <v>94120000</v>
      </c>
      <c r="I3902" s="15">
        <v>586514000</v>
      </c>
    </row>
    <row r="3903" spans="1:9" x14ac:dyDescent="0.25">
      <c r="A3903">
        <v>2022</v>
      </c>
      <c r="B3903" t="s">
        <v>42</v>
      </c>
      <c r="C3903" t="s">
        <v>1061</v>
      </c>
      <c r="D3903" t="s">
        <v>969</v>
      </c>
      <c r="E3903" s="15">
        <v>10454000</v>
      </c>
      <c r="F3903" s="15">
        <v>1751000</v>
      </c>
      <c r="G3903" s="15">
        <v>0</v>
      </c>
      <c r="H3903" s="15">
        <v>30000000</v>
      </c>
      <c r="I3903" s="15">
        <v>42205000</v>
      </c>
    </row>
    <row r="3904" spans="1:9" x14ac:dyDescent="0.25">
      <c r="A3904">
        <v>2022</v>
      </c>
      <c r="B3904" t="s">
        <v>42</v>
      </c>
      <c r="C3904" t="s">
        <v>1061</v>
      </c>
      <c r="D3904" t="s">
        <v>970</v>
      </c>
      <c r="E3904" s="15">
        <v>9517000</v>
      </c>
      <c r="F3904" s="15">
        <v>1340000</v>
      </c>
      <c r="G3904" s="15">
        <v>0</v>
      </c>
      <c r="H3904" s="15">
        <v>0</v>
      </c>
      <c r="I3904" s="15">
        <v>10857000</v>
      </c>
    </row>
    <row r="3905" spans="1:9" x14ac:dyDescent="0.25">
      <c r="A3905">
        <v>2022</v>
      </c>
      <c r="B3905" t="s">
        <v>42</v>
      </c>
      <c r="C3905" t="s">
        <v>1062</v>
      </c>
      <c r="D3905" t="s">
        <v>403</v>
      </c>
      <c r="E3905" s="15">
        <v>180340000</v>
      </c>
      <c r="F3905" s="15">
        <v>77859000</v>
      </c>
      <c r="G3905" s="15">
        <v>0</v>
      </c>
      <c r="H3905" s="15">
        <v>0</v>
      </c>
      <c r="I3905" s="15">
        <v>258199000</v>
      </c>
    </row>
    <row r="3906" spans="1:9" x14ac:dyDescent="0.25">
      <c r="A3906">
        <v>2022</v>
      </c>
      <c r="B3906" t="s">
        <v>42</v>
      </c>
      <c r="C3906" t="s">
        <v>1062</v>
      </c>
      <c r="D3906" t="s">
        <v>404</v>
      </c>
      <c r="E3906" s="15">
        <v>20467000</v>
      </c>
      <c r="F3906" s="15">
        <v>100405000</v>
      </c>
      <c r="G3906" s="15">
        <v>0</v>
      </c>
      <c r="H3906" s="15">
        <v>44500000</v>
      </c>
      <c r="I3906" s="15">
        <v>165372000</v>
      </c>
    </row>
    <row r="3907" spans="1:9" x14ac:dyDescent="0.25">
      <c r="A3907">
        <v>2022</v>
      </c>
      <c r="B3907" t="s">
        <v>42</v>
      </c>
      <c r="C3907" t="s">
        <v>1062</v>
      </c>
      <c r="D3907" t="s">
        <v>967</v>
      </c>
      <c r="E3907" s="15">
        <v>582484000</v>
      </c>
      <c r="F3907" s="15">
        <v>158625000</v>
      </c>
      <c r="G3907" s="15">
        <v>0</v>
      </c>
      <c r="H3907" s="15">
        <v>12000000</v>
      </c>
      <c r="I3907" s="15">
        <v>753109000</v>
      </c>
    </row>
    <row r="3908" spans="1:9" x14ac:dyDescent="0.25">
      <c r="A3908">
        <v>2022</v>
      </c>
      <c r="B3908" t="s">
        <v>42</v>
      </c>
      <c r="C3908" t="s">
        <v>1062</v>
      </c>
      <c r="D3908" t="s">
        <v>968</v>
      </c>
      <c r="E3908" s="15">
        <v>25174000</v>
      </c>
      <c r="F3908" s="15">
        <v>1662000</v>
      </c>
      <c r="G3908" s="15">
        <v>0</v>
      </c>
      <c r="H3908" s="15">
        <v>0</v>
      </c>
      <c r="I3908" s="15">
        <v>26836000</v>
      </c>
    </row>
    <row r="3909" spans="1:9" x14ac:dyDescent="0.25">
      <c r="A3909">
        <v>2022</v>
      </c>
      <c r="B3909" t="s">
        <v>42</v>
      </c>
      <c r="C3909" t="s">
        <v>1062</v>
      </c>
      <c r="D3909" t="s">
        <v>969</v>
      </c>
      <c r="E3909" s="15">
        <v>14336000</v>
      </c>
      <c r="F3909" s="15">
        <v>50408000</v>
      </c>
      <c r="G3909" s="15">
        <v>0</v>
      </c>
      <c r="H3909" s="15">
        <v>50000000</v>
      </c>
      <c r="I3909" s="15">
        <v>114744000</v>
      </c>
    </row>
    <row r="3910" spans="1:9" x14ac:dyDescent="0.25">
      <c r="A3910">
        <v>2022</v>
      </c>
      <c r="B3910" t="s">
        <v>42</v>
      </c>
      <c r="C3910" t="s">
        <v>1062</v>
      </c>
      <c r="D3910" t="s">
        <v>970</v>
      </c>
      <c r="E3910" s="15">
        <v>6139000</v>
      </c>
      <c r="F3910" s="15">
        <v>13487000</v>
      </c>
      <c r="G3910" s="15">
        <v>0</v>
      </c>
      <c r="H3910" s="15">
        <v>0</v>
      </c>
      <c r="I3910" s="15">
        <v>19626000</v>
      </c>
    </row>
    <row r="3911" spans="1:9" x14ac:dyDescent="0.25">
      <c r="A3911">
        <v>2022</v>
      </c>
      <c r="B3911" t="s">
        <v>42</v>
      </c>
      <c r="C3911" t="s">
        <v>1063</v>
      </c>
      <c r="D3911" t="s">
        <v>967</v>
      </c>
      <c r="E3911" s="15">
        <v>32662000</v>
      </c>
      <c r="F3911" s="15">
        <v>163660000</v>
      </c>
      <c r="G3911" s="15">
        <v>0</v>
      </c>
      <c r="H3911" s="15">
        <v>2100000</v>
      </c>
      <c r="I3911" s="15">
        <v>198422000</v>
      </c>
    </row>
    <row r="3912" spans="1:9" x14ac:dyDescent="0.25">
      <c r="A3912">
        <v>2022</v>
      </c>
      <c r="B3912" t="s">
        <v>42</v>
      </c>
      <c r="C3912" t="s">
        <v>1064</v>
      </c>
      <c r="D3912" t="s">
        <v>403</v>
      </c>
      <c r="E3912" s="15">
        <v>21223000</v>
      </c>
      <c r="F3912" s="15">
        <v>14587000</v>
      </c>
      <c r="G3912" s="15">
        <v>0</v>
      </c>
      <c r="H3912" s="15">
        <v>0</v>
      </c>
      <c r="I3912" s="15">
        <v>35810000</v>
      </c>
    </row>
    <row r="3913" spans="1:9" x14ac:dyDescent="0.25">
      <c r="A3913">
        <v>2022</v>
      </c>
      <c r="B3913" t="s">
        <v>42</v>
      </c>
      <c r="C3913" t="s">
        <v>1064</v>
      </c>
      <c r="D3913" t="s">
        <v>967</v>
      </c>
      <c r="E3913" s="15">
        <v>47338000</v>
      </c>
      <c r="F3913" s="15">
        <v>133711000</v>
      </c>
      <c r="G3913" s="15">
        <v>0</v>
      </c>
      <c r="H3913" s="15">
        <v>5000000</v>
      </c>
      <c r="I3913" s="15">
        <v>186049000</v>
      </c>
    </row>
    <row r="3914" spans="1:9" x14ac:dyDescent="0.25">
      <c r="A3914">
        <v>2022</v>
      </c>
      <c r="B3914" t="s">
        <v>42</v>
      </c>
      <c r="C3914" t="s">
        <v>1064</v>
      </c>
      <c r="D3914" t="s">
        <v>969</v>
      </c>
      <c r="E3914" s="15">
        <v>467000</v>
      </c>
      <c r="F3914" s="15">
        <v>2998000</v>
      </c>
      <c r="G3914" s="15">
        <v>0</v>
      </c>
      <c r="H3914" s="15">
        <v>0</v>
      </c>
      <c r="I3914" s="15">
        <v>3465000</v>
      </c>
    </row>
    <row r="3915" spans="1:9" x14ac:dyDescent="0.25">
      <c r="A3915">
        <v>2022</v>
      </c>
      <c r="B3915" t="s">
        <v>42</v>
      </c>
      <c r="C3915" t="s">
        <v>1064</v>
      </c>
      <c r="D3915" t="s">
        <v>970</v>
      </c>
      <c r="E3915" s="15">
        <v>0</v>
      </c>
      <c r="F3915" s="15">
        <v>482000</v>
      </c>
      <c r="G3915" s="15">
        <v>0</v>
      </c>
      <c r="H3915" s="15">
        <v>0</v>
      </c>
      <c r="I3915" s="15">
        <v>482000</v>
      </c>
    </row>
    <row r="3916" spans="1:9" x14ac:dyDescent="0.25">
      <c r="A3916">
        <v>2022</v>
      </c>
      <c r="B3916" t="s">
        <v>42</v>
      </c>
      <c r="C3916" t="s">
        <v>1065</v>
      </c>
      <c r="D3916" t="s">
        <v>403</v>
      </c>
      <c r="E3916" s="15">
        <v>54054000</v>
      </c>
      <c r="F3916" s="15">
        <v>33710000</v>
      </c>
      <c r="G3916" s="15">
        <v>0</v>
      </c>
      <c r="H3916" s="15">
        <v>0</v>
      </c>
      <c r="I3916" s="15">
        <v>87764000</v>
      </c>
    </row>
    <row r="3917" spans="1:9" x14ac:dyDescent="0.25">
      <c r="A3917">
        <v>2022</v>
      </c>
      <c r="B3917" t="s">
        <v>42</v>
      </c>
      <c r="C3917" t="s">
        <v>1065</v>
      </c>
      <c r="D3917" t="s">
        <v>404</v>
      </c>
      <c r="E3917" s="15">
        <v>10953000</v>
      </c>
      <c r="F3917" s="15">
        <v>1645000</v>
      </c>
      <c r="G3917" s="15">
        <v>0</v>
      </c>
      <c r="H3917" s="15">
        <v>0</v>
      </c>
      <c r="I3917" s="15">
        <v>12598000</v>
      </c>
    </row>
    <row r="3918" spans="1:9" x14ac:dyDescent="0.25">
      <c r="A3918">
        <v>2022</v>
      </c>
      <c r="B3918" t="s">
        <v>42</v>
      </c>
      <c r="C3918" t="s">
        <v>1065</v>
      </c>
      <c r="D3918" t="s">
        <v>967</v>
      </c>
      <c r="E3918" s="15">
        <v>236370000</v>
      </c>
      <c r="F3918" s="15">
        <v>423198000</v>
      </c>
      <c r="G3918" s="15">
        <v>0</v>
      </c>
      <c r="H3918" s="15">
        <v>86300000</v>
      </c>
      <c r="I3918" s="15">
        <v>745868000</v>
      </c>
    </row>
    <row r="3919" spans="1:9" x14ac:dyDescent="0.25">
      <c r="A3919">
        <v>2022</v>
      </c>
      <c r="B3919" t="s">
        <v>42</v>
      </c>
      <c r="C3919" t="s">
        <v>1065</v>
      </c>
      <c r="D3919" t="s">
        <v>968</v>
      </c>
      <c r="E3919" s="15">
        <v>9358000</v>
      </c>
      <c r="F3919" s="15">
        <v>1942000</v>
      </c>
      <c r="G3919" s="15">
        <v>0</v>
      </c>
      <c r="H3919" s="15">
        <v>0</v>
      </c>
      <c r="I3919" s="15">
        <v>11300000</v>
      </c>
    </row>
    <row r="3920" spans="1:9" x14ac:dyDescent="0.25">
      <c r="A3920">
        <v>2022</v>
      </c>
      <c r="B3920" t="s">
        <v>42</v>
      </c>
      <c r="C3920" t="s">
        <v>1065</v>
      </c>
      <c r="D3920" t="s">
        <v>969</v>
      </c>
      <c r="E3920" s="15">
        <v>3096000</v>
      </c>
      <c r="F3920" s="15">
        <v>2265000</v>
      </c>
      <c r="G3920" s="15">
        <v>0</v>
      </c>
      <c r="H3920" s="15">
        <v>0</v>
      </c>
      <c r="I3920" s="15">
        <v>5361000</v>
      </c>
    </row>
    <row r="3921" spans="1:9" x14ac:dyDescent="0.25">
      <c r="A3921">
        <v>2022</v>
      </c>
      <c r="B3921" t="s">
        <v>42</v>
      </c>
      <c r="C3921" t="s">
        <v>1065</v>
      </c>
      <c r="D3921" t="s">
        <v>970</v>
      </c>
      <c r="E3921" s="15">
        <v>350000</v>
      </c>
      <c r="F3921" s="15">
        <v>1013000</v>
      </c>
      <c r="G3921" s="15">
        <v>0</v>
      </c>
      <c r="H3921" s="15">
        <v>0</v>
      </c>
      <c r="I3921" s="15">
        <v>1363000</v>
      </c>
    </row>
    <row r="3922" spans="1:9" x14ac:dyDescent="0.25">
      <c r="A3922">
        <v>2022</v>
      </c>
      <c r="B3922" t="s">
        <v>42</v>
      </c>
      <c r="C3922" t="s">
        <v>1066</v>
      </c>
      <c r="D3922" t="s">
        <v>403</v>
      </c>
      <c r="E3922" s="15">
        <v>22000000</v>
      </c>
      <c r="F3922" s="15">
        <v>32055000</v>
      </c>
      <c r="G3922" s="15">
        <v>0</v>
      </c>
      <c r="H3922" s="15">
        <v>0</v>
      </c>
      <c r="I3922" s="15">
        <v>54055000</v>
      </c>
    </row>
    <row r="3923" spans="1:9" x14ac:dyDescent="0.25">
      <c r="A3923">
        <v>2022</v>
      </c>
      <c r="B3923" t="s">
        <v>42</v>
      </c>
      <c r="C3923" t="s">
        <v>1066</v>
      </c>
      <c r="D3923" t="s">
        <v>967</v>
      </c>
      <c r="E3923" s="15">
        <v>48232000</v>
      </c>
      <c r="F3923" s="15">
        <v>82241000</v>
      </c>
      <c r="G3923" s="15">
        <v>0</v>
      </c>
      <c r="H3923" s="15">
        <v>3100000</v>
      </c>
      <c r="I3923" s="15">
        <v>133573000</v>
      </c>
    </row>
    <row r="3924" spans="1:9" x14ac:dyDescent="0.25">
      <c r="A3924">
        <v>2022</v>
      </c>
      <c r="B3924" t="s">
        <v>42</v>
      </c>
      <c r="C3924" t="s">
        <v>1066</v>
      </c>
      <c r="D3924" t="s">
        <v>969</v>
      </c>
      <c r="E3924" s="15">
        <v>0</v>
      </c>
      <c r="F3924" s="15">
        <v>2030000</v>
      </c>
      <c r="G3924" s="15">
        <v>0</v>
      </c>
      <c r="H3924" s="15">
        <v>0</v>
      </c>
      <c r="I3924" s="15">
        <v>2030000</v>
      </c>
    </row>
    <row r="3925" spans="1:9" x14ac:dyDescent="0.25">
      <c r="A3925">
        <v>2022</v>
      </c>
      <c r="B3925" t="s">
        <v>42</v>
      </c>
      <c r="C3925" t="s">
        <v>1066</v>
      </c>
      <c r="D3925" t="s">
        <v>970</v>
      </c>
      <c r="E3925" s="15">
        <v>0</v>
      </c>
      <c r="F3925" s="15">
        <v>714000</v>
      </c>
      <c r="G3925" s="15">
        <v>0</v>
      </c>
      <c r="H3925" s="15">
        <v>0</v>
      </c>
      <c r="I3925" s="15">
        <v>714000</v>
      </c>
    </row>
    <row r="3926" spans="1:9" x14ac:dyDescent="0.25">
      <c r="A3926">
        <v>2022</v>
      </c>
      <c r="B3926" t="s">
        <v>42</v>
      </c>
      <c r="C3926" t="s">
        <v>1067</v>
      </c>
      <c r="D3926" t="s">
        <v>403</v>
      </c>
      <c r="E3926" s="15">
        <v>11517000</v>
      </c>
      <c r="F3926" s="15">
        <v>5453000</v>
      </c>
      <c r="G3926" s="15">
        <v>0</v>
      </c>
      <c r="H3926" s="15">
        <v>0</v>
      </c>
      <c r="I3926" s="15">
        <v>16970000</v>
      </c>
    </row>
    <row r="3927" spans="1:9" x14ac:dyDescent="0.25">
      <c r="A3927">
        <v>2022</v>
      </c>
      <c r="B3927" t="s">
        <v>42</v>
      </c>
      <c r="C3927" t="s">
        <v>1067</v>
      </c>
      <c r="D3927" t="s">
        <v>967</v>
      </c>
      <c r="E3927" s="15">
        <v>31485000</v>
      </c>
      <c r="F3927" s="15">
        <v>87196000</v>
      </c>
      <c r="G3927" s="15">
        <v>0</v>
      </c>
      <c r="H3927" s="15">
        <v>32600000</v>
      </c>
      <c r="I3927" s="15">
        <v>151281000</v>
      </c>
    </row>
    <row r="3928" spans="1:9" x14ac:dyDescent="0.25">
      <c r="A3928">
        <v>2022</v>
      </c>
      <c r="B3928" t="s">
        <v>42</v>
      </c>
      <c r="C3928" t="s">
        <v>1067</v>
      </c>
      <c r="D3928" t="s">
        <v>969</v>
      </c>
      <c r="E3928" s="15">
        <v>0</v>
      </c>
      <c r="F3928" s="15">
        <v>819000</v>
      </c>
      <c r="G3928" s="15">
        <v>0</v>
      </c>
      <c r="H3928" s="15">
        <v>0</v>
      </c>
      <c r="I3928" s="15">
        <v>819000</v>
      </c>
    </row>
    <row r="3929" spans="1:9" x14ac:dyDescent="0.25">
      <c r="A3929">
        <v>2022</v>
      </c>
      <c r="B3929" t="s">
        <v>42</v>
      </c>
      <c r="C3929" t="s">
        <v>1067</v>
      </c>
      <c r="D3929" t="s">
        <v>970</v>
      </c>
      <c r="E3929" s="15">
        <v>0</v>
      </c>
      <c r="F3929" s="15">
        <v>398000</v>
      </c>
      <c r="G3929" s="15">
        <v>0</v>
      </c>
      <c r="H3929" s="15">
        <v>0</v>
      </c>
      <c r="I3929" s="15">
        <v>398000</v>
      </c>
    </row>
    <row r="3930" spans="1:9" x14ac:dyDescent="0.25">
      <c r="A3930">
        <v>2022</v>
      </c>
      <c r="B3930" t="s">
        <v>42</v>
      </c>
      <c r="C3930" t="s">
        <v>1068</v>
      </c>
      <c r="D3930" t="s">
        <v>403</v>
      </c>
      <c r="E3930" s="15">
        <v>24727000</v>
      </c>
      <c r="F3930" s="15">
        <v>3342000</v>
      </c>
      <c r="G3930" s="15">
        <v>0</v>
      </c>
      <c r="H3930" s="15">
        <v>15000000</v>
      </c>
      <c r="I3930" s="15">
        <v>43069000</v>
      </c>
    </row>
    <row r="3931" spans="1:9" x14ac:dyDescent="0.25">
      <c r="A3931">
        <v>2022</v>
      </c>
      <c r="B3931" t="s">
        <v>42</v>
      </c>
      <c r="C3931" t="s">
        <v>1068</v>
      </c>
      <c r="D3931" t="s">
        <v>967</v>
      </c>
      <c r="E3931" s="15">
        <v>58110000</v>
      </c>
      <c r="F3931" s="15">
        <v>98263000</v>
      </c>
      <c r="G3931" s="15">
        <v>0</v>
      </c>
      <c r="H3931" s="15">
        <v>5600000</v>
      </c>
      <c r="I3931" s="15">
        <v>161973000</v>
      </c>
    </row>
    <row r="3932" spans="1:9" x14ac:dyDescent="0.25">
      <c r="A3932">
        <v>2022</v>
      </c>
      <c r="B3932" t="s">
        <v>42</v>
      </c>
      <c r="C3932" t="s">
        <v>1068</v>
      </c>
      <c r="D3932" t="s">
        <v>968</v>
      </c>
      <c r="E3932" s="15">
        <v>140000</v>
      </c>
      <c r="F3932" s="15">
        <v>0</v>
      </c>
      <c r="G3932" s="15">
        <v>0</v>
      </c>
      <c r="H3932" s="15">
        <v>0</v>
      </c>
      <c r="I3932" s="15">
        <v>140000</v>
      </c>
    </row>
    <row r="3933" spans="1:9" x14ac:dyDescent="0.25">
      <c r="A3933">
        <v>2022</v>
      </c>
      <c r="B3933" t="s">
        <v>42</v>
      </c>
      <c r="C3933" t="s">
        <v>1068</v>
      </c>
      <c r="D3933" t="s">
        <v>969</v>
      </c>
      <c r="E3933" s="15">
        <v>0</v>
      </c>
      <c r="F3933" s="15">
        <v>676000</v>
      </c>
      <c r="G3933" s="15">
        <v>0</v>
      </c>
      <c r="H3933" s="15">
        <v>10000000</v>
      </c>
      <c r="I3933" s="15">
        <v>10676000</v>
      </c>
    </row>
    <row r="3934" spans="1:9" x14ac:dyDescent="0.25">
      <c r="A3934">
        <v>2022</v>
      </c>
      <c r="B3934" t="s">
        <v>42</v>
      </c>
      <c r="C3934" t="s">
        <v>1068</v>
      </c>
      <c r="D3934" t="s">
        <v>970</v>
      </c>
      <c r="E3934" s="15">
        <v>0</v>
      </c>
      <c r="F3934" s="15">
        <v>269000</v>
      </c>
      <c r="G3934" s="15">
        <v>0</v>
      </c>
      <c r="H3934" s="15">
        <v>0</v>
      </c>
      <c r="I3934" s="15">
        <v>269000</v>
      </c>
    </row>
    <row r="3935" spans="1:9" x14ac:dyDescent="0.25">
      <c r="A3935">
        <v>2022</v>
      </c>
      <c r="B3935" t="s">
        <v>42</v>
      </c>
      <c r="C3935" t="s">
        <v>1069</v>
      </c>
      <c r="D3935" t="s">
        <v>403</v>
      </c>
      <c r="E3935" s="15">
        <v>51840000</v>
      </c>
      <c r="F3935" s="15">
        <v>5872000</v>
      </c>
      <c r="G3935" s="15">
        <v>0</v>
      </c>
      <c r="H3935" s="15">
        <v>0</v>
      </c>
      <c r="I3935" s="15">
        <v>57712000</v>
      </c>
    </row>
    <row r="3936" spans="1:9" x14ac:dyDescent="0.25">
      <c r="A3936">
        <v>2022</v>
      </c>
      <c r="B3936" t="s">
        <v>42</v>
      </c>
      <c r="C3936" t="s">
        <v>1069</v>
      </c>
      <c r="D3936" t="s">
        <v>967</v>
      </c>
      <c r="E3936" s="15">
        <v>33425000</v>
      </c>
      <c r="F3936" s="15">
        <v>73719000</v>
      </c>
      <c r="G3936" s="15">
        <v>0</v>
      </c>
      <c r="H3936" s="15">
        <v>11000000</v>
      </c>
      <c r="I3936" s="15">
        <v>118144000</v>
      </c>
    </row>
    <row r="3937" spans="1:9" x14ac:dyDescent="0.25">
      <c r="A3937">
        <v>2022</v>
      </c>
      <c r="B3937" t="s">
        <v>42</v>
      </c>
      <c r="C3937" t="s">
        <v>1069</v>
      </c>
      <c r="D3937" t="s">
        <v>969</v>
      </c>
      <c r="E3937" s="15">
        <v>0</v>
      </c>
      <c r="F3937" s="15">
        <v>1434000</v>
      </c>
      <c r="G3937" s="15">
        <v>0</v>
      </c>
      <c r="H3937" s="15">
        <v>15000000</v>
      </c>
      <c r="I3937" s="15">
        <v>16434000</v>
      </c>
    </row>
    <row r="3938" spans="1:9" x14ac:dyDescent="0.25">
      <c r="A3938">
        <v>2022</v>
      </c>
      <c r="B3938" t="s">
        <v>42</v>
      </c>
      <c r="C3938" t="s">
        <v>1069</v>
      </c>
      <c r="D3938" t="s">
        <v>970</v>
      </c>
      <c r="E3938" s="15">
        <v>0</v>
      </c>
      <c r="F3938" s="15">
        <v>900000</v>
      </c>
      <c r="G3938" s="15">
        <v>0</v>
      </c>
      <c r="H3938" s="15">
        <v>10000000</v>
      </c>
      <c r="I3938" s="15">
        <v>10900000</v>
      </c>
    </row>
    <row r="3939" spans="1:9" x14ac:dyDescent="0.25">
      <c r="A3939">
        <v>2022</v>
      </c>
      <c r="B3939" t="s">
        <v>42</v>
      </c>
      <c r="C3939" t="s">
        <v>1070</v>
      </c>
      <c r="D3939" t="s">
        <v>403</v>
      </c>
      <c r="E3939" s="15">
        <v>29910000</v>
      </c>
      <c r="F3939" s="15">
        <v>6567000</v>
      </c>
      <c r="G3939" s="15">
        <v>0</v>
      </c>
      <c r="H3939" s="15">
        <v>0</v>
      </c>
      <c r="I3939" s="15">
        <v>36477000</v>
      </c>
    </row>
    <row r="3940" spans="1:9" x14ac:dyDescent="0.25">
      <c r="A3940">
        <v>2022</v>
      </c>
      <c r="B3940" t="s">
        <v>42</v>
      </c>
      <c r="C3940" t="s">
        <v>1070</v>
      </c>
      <c r="D3940" t="s">
        <v>404</v>
      </c>
      <c r="E3940" s="15">
        <v>0</v>
      </c>
      <c r="F3940" s="15">
        <v>1231000</v>
      </c>
      <c r="G3940" s="15">
        <v>0</v>
      </c>
      <c r="H3940" s="15">
        <v>0</v>
      </c>
      <c r="I3940" s="15">
        <v>1231000</v>
      </c>
    </row>
    <row r="3941" spans="1:9" x14ac:dyDescent="0.25">
      <c r="A3941">
        <v>2022</v>
      </c>
      <c r="B3941" t="s">
        <v>42</v>
      </c>
      <c r="C3941" t="s">
        <v>1070</v>
      </c>
      <c r="D3941" t="s">
        <v>967</v>
      </c>
      <c r="E3941" s="15">
        <v>103250000</v>
      </c>
      <c r="F3941" s="15">
        <v>99845000</v>
      </c>
      <c r="G3941" s="15">
        <v>0</v>
      </c>
      <c r="H3941" s="15">
        <v>49922000</v>
      </c>
      <c r="I3941" s="15">
        <v>253017000</v>
      </c>
    </row>
    <row r="3942" spans="1:9" x14ac:dyDescent="0.25">
      <c r="A3942">
        <v>2022</v>
      </c>
      <c r="B3942" t="s">
        <v>42</v>
      </c>
      <c r="C3942" t="s">
        <v>1070</v>
      </c>
      <c r="D3942" t="s">
        <v>969</v>
      </c>
      <c r="E3942" s="15">
        <v>150000</v>
      </c>
      <c r="F3942" s="15">
        <v>1552000</v>
      </c>
      <c r="G3942" s="15">
        <v>0</v>
      </c>
      <c r="H3942" s="15">
        <v>0</v>
      </c>
      <c r="I3942" s="15">
        <v>1702000</v>
      </c>
    </row>
    <row r="3943" spans="1:9" x14ac:dyDescent="0.25">
      <c r="A3943">
        <v>2022</v>
      </c>
      <c r="B3943" t="s">
        <v>42</v>
      </c>
      <c r="C3943" t="s">
        <v>1070</v>
      </c>
      <c r="D3943" t="s">
        <v>970</v>
      </c>
      <c r="E3943" s="15">
        <v>150000</v>
      </c>
      <c r="F3943" s="15">
        <v>1235000</v>
      </c>
      <c r="G3943" s="15">
        <v>0</v>
      </c>
      <c r="H3943" s="15">
        <v>0</v>
      </c>
      <c r="I3943" s="15">
        <v>1385000</v>
      </c>
    </row>
    <row r="3944" spans="1:9" x14ac:dyDescent="0.25">
      <c r="A3944">
        <v>2022</v>
      </c>
      <c r="B3944" t="s">
        <v>42</v>
      </c>
      <c r="C3944" t="s">
        <v>1071</v>
      </c>
      <c r="D3944" t="s">
        <v>403</v>
      </c>
      <c r="E3944" s="15">
        <v>31270000</v>
      </c>
      <c r="F3944" s="15">
        <v>3702000</v>
      </c>
      <c r="G3944" s="15">
        <v>0</v>
      </c>
      <c r="H3944" s="15">
        <v>0</v>
      </c>
      <c r="I3944" s="15">
        <v>34972000</v>
      </c>
    </row>
    <row r="3945" spans="1:9" x14ac:dyDescent="0.25">
      <c r="A3945">
        <v>2022</v>
      </c>
      <c r="B3945" t="s">
        <v>42</v>
      </c>
      <c r="C3945" t="s">
        <v>1071</v>
      </c>
      <c r="D3945" t="s">
        <v>967</v>
      </c>
      <c r="E3945" s="15">
        <v>40460000</v>
      </c>
      <c r="F3945" s="15">
        <v>61413000</v>
      </c>
      <c r="G3945" s="15">
        <v>0</v>
      </c>
      <c r="H3945" s="15">
        <v>9000000</v>
      </c>
      <c r="I3945" s="15">
        <v>110873000</v>
      </c>
    </row>
    <row r="3946" spans="1:9" x14ac:dyDescent="0.25">
      <c r="A3946">
        <v>2022</v>
      </c>
      <c r="B3946" t="s">
        <v>42</v>
      </c>
      <c r="C3946" t="s">
        <v>1071</v>
      </c>
      <c r="D3946" t="s">
        <v>969</v>
      </c>
      <c r="E3946" s="15">
        <v>0</v>
      </c>
      <c r="F3946" s="15">
        <v>709000</v>
      </c>
      <c r="G3946" s="15">
        <v>0</v>
      </c>
      <c r="H3946" s="15">
        <v>20300000</v>
      </c>
      <c r="I3946" s="15">
        <v>21009000</v>
      </c>
    </row>
    <row r="3947" spans="1:9" x14ac:dyDescent="0.25">
      <c r="A3947">
        <v>2022</v>
      </c>
      <c r="B3947" t="s">
        <v>42</v>
      </c>
      <c r="C3947" t="s">
        <v>1071</v>
      </c>
      <c r="D3947" t="s">
        <v>970</v>
      </c>
      <c r="E3947" s="15">
        <v>643000</v>
      </c>
      <c r="F3947" s="15">
        <v>392000</v>
      </c>
      <c r="G3947" s="15">
        <v>0</v>
      </c>
      <c r="H3947" s="15">
        <v>0</v>
      </c>
      <c r="I3947" s="15">
        <v>1035000</v>
      </c>
    </row>
    <row r="3948" spans="1:9" x14ac:dyDescent="0.25">
      <c r="A3948">
        <v>2022</v>
      </c>
      <c r="B3948" t="s">
        <v>42</v>
      </c>
      <c r="C3948" t="s">
        <v>1072</v>
      </c>
      <c r="D3948" t="s">
        <v>403</v>
      </c>
      <c r="E3948" s="15">
        <v>110247000</v>
      </c>
      <c r="F3948" s="15">
        <v>36034000</v>
      </c>
      <c r="G3948" s="15">
        <v>0</v>
      </c>
      <c r="H3948" s="15">
        <v>0</v>
      </c>
      <c r="I3948" s="15">
        <v>146281000</v>
      </c>
    </row>
    <row r="3949" spans="1:9" x14ac:dyDescent="0.25">
      <c r="A3949">
        <v>2022</v>
      </c>
      <c r="B3949" t="s">
        <v>42</v>
      </c>
      <c r="C3949" t="s">
        <v>1072</v>
      </c>
      <c r="D3949" t="s">
        <v>404</v>
      </c>
      <c r="E3949" s="15">
        <v>3371000</v>
      </c>
      <c r="F3949" s="15">
        <v>1980000</v>
      </c>
      <c r="G3949" s="15">
        <v>0</v>
      </c>
      <c r="H3949" s="15">
        <v>0</v>
      </c>
      <c r="I3949" s="15">
        <v>5351000</v>
      </c>
    </row>
    <row r="3950" spans="1:9" x14ac:dyDescent="0.25">
      <c r="A3950">
        <v>2022</v>
      </c>
      <c r="B3950" t="s">
        <v>42</v>
      </c>
      <c r="C3950" t="s">
        <v>1072</v>
      </c>
      <c r="D3950" t="s">
        <v>967</v>
      </c>
      <c r="E3950" s="15">
        <v>322238000</v>
      </c>
      <c r="F3950" s="15">
        <v>167827000</v>
      </c>
      <c r="G3950" s="15">
        <v>0</v>
      </c>
      <c r="H3950" s="15">
        <v>80000000</v>
      </c>
      <c r="I3950" s="15">
        <v>570065000</v>
      </c>
    </row>
    <row r="3951" spans="1:9" x14ac:dyDescent="0.25">
      <c r="A3951">
        <v>2022</v>
      </c>
      <c r="B3951" t="s">
        <v>42</v>
      </c>
      <c r="C3951" t="s">
        <v>1072</v>
      </c>
      <c r="D3951" t="s">
        <v>968</v>
      </c>
      <c r="E3951" s="15">
        <v>16209000</v>
      </c>
      <c r="F3951" s="15">
        <v>1427000</v>
      </c>
      <c r="G3951" s="15">
        <v>0</v>
      </c>
      <c r="H3951" s="15">
        <v>0</v>
      </c>
      <c r="I3951" s="15">
        <v>17636000</v>
      </c>
    </row>
    <row r="3952" spans="1:9" x14ac:dyDescent="0.25">
      <c r="A3952">
        <v>2022</v>
      </c>
      <c r="B3952" t="s">
        <v>42</v>
      </c>
      <c r="C3952" t="s">
        <v>1072</v>
      </c>
      <c r="D3952" t="s">
        <v>969</v>
      </c>
      <c r="E3952" s="15">
        <v>1754000</v>
      </c>
      <c r="F3952" s="15">
        <v>5859000</v>
      </c>
      <c r="G3952" s="15">
        <v>0</v>
      </c>
      <c r="H3952" s="15">
        <v>0</v>
      </c>
      <c r="I3952" s="15">
        <v>7613000</v>
      </c>
    </row>
    <row r="3953" spans="1:9" x14ac:dyDescent="0.25">
      <c r="A3953">
        <v>2022</v>
      </c>
      <c r="B3953" t="s">
        <v>42</v>
      </c>
      <c r="C3953" t="s">
        <v>1072</v>
      </c>
      <c r="D3953" t="s">
        <v>970</v>
      </c>
      <c r="E3953" s="15">
        <v>801000</v>
      </c>
      <c r="F3953" s="15">
        <v>737000</v>
      </c>
      <c r="G3953" s="15">
        <v>0</v>
      </c>
      <c r="H3953" s="15">
        <v>0</v>
      </c>
      <c r="I3953" s="15">
        <v>1538000</v>
      </c>
    </row>
    <row r="3954" spans="1:9" x14ac:dyDescent="0.25">
      <c r="A3954">
        <v>2022</v>
      </c>
      <c r="B3954" t="s">
        <v>42</v>
      </c>
      <c r="C3954" t="s">
        <v>1073</v>
      </c>
      <c r="D3954" t="s">
        <v>403</v>
      </c>
      <c r="E3954" s="15">
        <v>53945000</v>
      </c>
      <c r="F3954" s="15">
        <v>15732000</v>
      </c>
      <c r="G3954" s="15">
        <v>0</v>
      </c>
      <c r="H3954" s="15">
        <v>0</v>
      </c>
      <c r="I3954" s="15">
        <v>69677000</v>
      </c>
    </row>
    <row r="3955" spans="1:9" x14ac:dyDescent="0.25">
      <c r="A3955">
        <v>2022</v>
      </c>
      <c r="B3955" t="s">
        <v>42</v>
      </c>
      <c r="C3955" t="s">
        <v>1073</v>
      </c>
      <c r="D3955" t="s">
        <v>967</v>
      </c>
      <c r="E3955" s="15">
        <v>83295000</v>
      </c>
      <c r="F3955" s="15">
        <v>63934000</v>
      </c>
      <c r="G3955" s="15">
        <v>0</v>
      </c>
      <c r="H3955" s="15">
        <v>29400000</v>
      </c>
      <c r="I3955" s="15">
        <v>176629000</v>
      </c>
    </row>
    <row r="3956" spans="1:9" x14ac:dyDescent="0.25">
      <c r="A3956">
        <v>2022</v>
      </c>
      <c r="B3956" t="s">
        <v>42</v>
      </c>
      <c r="C3956" t="s">
        <v>1073</v>
      </c>
      <c r="D3956" t="s">
        <v>968</v>
      </c>
      <c r="E3956" s="15">
        <v>0</v>
      </c>
      <c r="F3956" s="15">
        <v>1144000</v>
      </c>
      <c r="G3956" s="15">
        <v>0</v>
      </c>
      <c r="H3956" s="15">
        <v>0</v>
      </c>
      <c r="I3956" s="15">
        <v>1144000</v>
      </c>
    </row>
    <row r="3957" spans="1:9" x14ac:dyDescent="0.25">
      <c r="A3957">
        <v>2022</v>
      </c>
      <c r="B3957" t="s">
        <v>42</v>
      </c>
      <c r="C3957" t="s">
        <v>1073</v>
      </c>
      <c r="D3957" t="s">
        <v>970</v>
      </c>
      <c r="E3957" s="15">
        <v>3209000</v>
      </c>
      <c r="F3957" s="15">
        <v>2907000</v>
      </c>
      <c r="G3957" s="15">
        <v>0</v>
      </c>
      <c r="H3957" s="15">
        <v>5000000</v>
      </c>
      <c r="I3957" s="15">
        <v>11116000</v>
      </c>
    </row>
    <row r="3958" spans="1:9" x14ac:dyDescent="0.25">
      <c r="A3958">
        <v>2022</v>
      </c>
      <c r="B3958" t="s">
        <v>42</v>
      </c>
      <c r="C3958" t="s">
        <v>1073</v>
      </c>
      <c r="D3958" t="s">
        <v>1074</v>
      </c>
      <c r="E3958" s="15">
        <v>10791000</v>
      </c>
      <c r="F3958" s="15">
        <v>18034000</v>
      </c>
      <c r="G3958" s="15">
        <v>0</v>
      </c>
      <c r="H3958" s="15">
        <v>0</v>
      </c>
      <c r="I3958" s="15">
        <v>28825000</v>
      </c>
    </row>
    <row r="3959" spans="1:9" x14ac:dyDescent="0.25">
      <c r="A3959">
        <v>2022</v>
      </c>
      <c r="B3959" t="s">
        <v>42</v>
      </c>
      <c r="C3959" t="s">
        <v>1075</v>
      </c>
      <c r="D3959" t="s">
        <v>403</v>
      </c>
      <c r="E3959" s="15">
        <v>8590000</v>
      </c>
      <c r="F3959" s="15">
        <v>4871000</v>
      </c>
      <c r="G3959" s="15">
        <v>0</v>
      </c>
      <c r="H3959" s="15">
        <v>0</v>
      </c>
      <c r="I3959" s="15">
        <v>13461000</v>
      </c>
    </row>
    <row r="3960" spans="1:9" x14ac:dyDescent="0.25">
      <c r="A3960">
        <v>2022</v>
      </c>
      <c r="B3960" t="s">
        <v>42</v>
      </c>
      <c r="C3960" t="s">
        <v>1075</v>
      </c>
      <c r="D3960" t="s">
        <v>967</v>
      </c>
      <c r="E3960" s="15">
        <v>20033000</v>
      </c>
      <c r="F3960" s="15">
        <v>23536000</v>
      </c>
      <c r="G3960" s="15">
        <v>0</v>
      </c>
      <c r="H3960" s="15">
        <v>10030000</v>
      </c>
      <c r="I3960" s="15">
        <v>53599000</v>
      </c>
    </row>
    <row r="3961" spans="1:9" x14ac:dyDescent="0.25">
      <c r="A3961">
        <v>2022</v>
      </c>
      <c r="B3961" t="s">
        <v>42</v>
      </c>
      <c r="C3961" t="s">
        <v>1075</v>
      </c>
      <c r="D3961" t="s">
        <v>969</v>
      </c>
      <c r="E3961" s="15">
        <v>0</v>
      </c>
      <c r="F3961" s="15">
        <v>436000</v>
      </c>
      <c r="G3961" s="15">
        <v>0</v>
      </c>
      <c r="H3961" s="15">
        <v>0</v>
      </c>
      <c r="I3961" s="15">
        <v>436000</v>
      </c>
    </row>
    <row r="3962" spans="1:9" x14ac:dyDescent="0.25">
      <c r="A3962">
        <v>2022</v>
      </c>
      <c r="B3962" t="s">
        <v>42</v>
      </c>
      <c r="C3962" t="s">
        <v>1076</v>
      </c>
      <c r="D3962" t="s">
        <v>403</v>
      </c>
      <c r="E3962" s="15">
        <v>80631000</v>
      </c>
      <c r="F3962" s="15">
        <v>29560000</v>
      </c>
      <c r="G3962" s="15">
        <v>0</v>
      </c>
      <c r="H3962" s="15">
        <v>0</v>
      </c>
      <c r="I3962" s="15">
        <v>110191000</v>
      </c>
    </row>
    <row r="3963" spans="1:9" x14ac:dyDescent="0.25">
      <c r="A3963">
        <v>2022</v>
      </c>
      <c r="B3963" t="s">
        <v>42</v>
      </c>
      <c r="C3963" t="s">
        <v>1076</v>
      </c>
      <c r="D3963" t="s">
        <v>967</v>
      </c>
      <c r="E3963" s="15">
        <v>219212000</v>
      </c>
      <c r="F3963" s="15">
        <v>153941000</v>
      </c>
      <c r="G3963" s="15">
        <v>0</v>
      </c>
      <c r="H3963" s="15">
        <v>49050000</v>
      </c>
      <c r="I3963" s="15">
        <v>422203000</v>
      </c>
    </row>
    <row r="3964" spans="1:9" x14ac:dyDescent="0.25">
      <c r="A3964">
        <v>2022</v>
      </c>
      <c r="B3964" t="s">
        <v>42</v>
      </c>
      <c r="C3964" t="s">
        <v>1076</v>
      </c>
      <c r="D3964" t="s">
        <v>968</v>
      </c>
      <c r="E3964" s="15">
        <v>0</v>
      </c>
      <c r="F3964" s="15">
        <v>5259000</v>
      </c>
      <c r="G3964" s="15">
        <v>0</v>
      </c>
      <c r="H3964" s="15">
        <v>0</v>
      </c>
      <c r="I3964" s="15">
        <v>5259000</v>
      </c>
    </row>
    <row r="3965" spans="1:9" x14ac:dyDescent="0.25">
      <c r="A3965">
        <v>2022</v>
      </c>
      <c r="B3965" t="s">
        <v>42</v>
      </c>
      <c r="C3965" t="s">
        <v>1076</v>
      </c>
      <c r="D3965" t="s">
        <v>969</v>
      </c>
      <c r="E3965" s="15">
        <v>0</v>
      </c>
      <c r="F3965" s="15">
        <v>12507000</v>
      </c>
      <c r="G3965" s="15">
        <v>0</v>
      </c>
      <c r="H3965" s="15">
        <v>0</v>
      </c>
      <c r="I3965" s="15">
        <v>12507000</v>
      </c>
    </row>
    <row r="3966" spans="1:9" x14ac:dyDescent="0.25">
      <c r="A3966">
        <v>2022</v>
      </c>
      <c r="B3966" t="s">
        <v>42</v>
      </c>
      <c r="C3966" t="s">
        <v>1076</v>
      </c>
      <c r="D3966" t="s">
        <v>970</v>
      </c>
      <c r="E3966" s="15">
        <v>0</v>
      </c>
      <c r="F3966" s="15">
        <v>2712000</v>
      </c>
      <c r="G3966" s="15">
        <v>0</v>
      </c>
      <c r="H3966" s="15">
        <v>0</v>
      </c>
      <c r="I3966" s="15">
        <v>2712000</v>
      </c>
    </row>
    <row r="3967" spans="1:9" x14ac:dyDescent="0.25">
      <c r="A3967">
        <v>2022</v>
      </c>
      <c r="B3967" t="s">
        <v>42</v>
      </c>
      <c r="C3967" t="s">
        <v>1077</v>
      </c>
      <c r="D3967" t="s">
        <v>403</v>
      </c>
      <c r="E3967" s="15">
        <v>180661000</v>
      </c>
      <c r="F3967" s="15">
        <v>51309000</v>
      </c>
      <c r="G3967" s="15">
        <v>0</v>
      </c>
      <c r="H3967" s="15">
        <v>0</v>
      </c>
      <c r="I3967" s="15">
        <v>231970000</v>
      </c>
    </row>
    <row r="3968" spans="1:9" x14ac:dyDescent="0.25">
      <c r="A3968">
        <v>2022</v>
      </c>
      <c r="B3968" t="s">
        <v>42</v>
      </c>
      <c r="C3968" t="s">
        <v>1077</v>
      </c>
      <c r="D3968" t="s">
        <v>404</v>
      </c>
      <c r="E3968" s="15">
        <v>10228000</v>
      </c>
      <c r="F3968" s="15">
        <v>431000</v>
      </c>
      <c r="G3968" s="15">
        <v>0</v>
      </c>
      <c r="H3968" s="15">
        <v>0</v>
      </c>
      <c r="I3968" s="15">
        <v>10659000</v>
      </c>
    </row>
    <row r="3969" spans="1:9" x14ac:dyDescent="0.25">
      <c r="A3969">
        <v>2022</v>
      </c>
      <c r="B3969" t="s">
        <v>42</v>
      </c>
      <c r="C3969" t="s">
        <v>1077</v>
      </c>
      <c r="D3969" t="s">
        <v>967</v>
      </c>
      <c r="E3969" s="15">
        <v>336095000</v>
      </c>
      <c r="F3969" s="15">
        <v>219890000</v>
      </c>
      <c r="G3969" s="15">
        <v>0</v>
      </c>
      <c r="H3969" s="15">
        <v>133515000</v>
      </c>
      <c r="I3969" s="15">
        <v>689500000</v>
      </c>
    </row>
    <row r="3970" spans="1:9" x14ac:dyDescent="0.25">
      <c r="A3970">
        <v>2022</v>
      </c>
      <c r="B3970" t="s">
        <v>42</v>
      </c>
      <c r="C3970" t="s">
        <v>1077</v>
      </c>
      <c r="D3970" t="s">
        <v>968</v>
      </c>
      <c r="E3970" s="15">
        <v>25393000</v>
      </c>
      <c r="F3970" s="15">
        <v>2430000</v>
      </c>
      <c r="G3970" s="15">
        <v>0</v>
      </c>
      <c r="H3970" s="15">
        <v>0</v>
      </c>
      <c r="I3970" s="15">
        <v>27823000</v>
      </c>
    </row>
    <row r="3971" spans="1:9" x14ac:dyDescent="0.25">
      <c r="A3971">
        <v>2022</v>
      </c>
      <c r="B3971" t="s">
        <v>42</v>
      </c>
      <c r="C3971" t="s">
        <v>1077</v>
      </c>
      <c r="D3971" t="s">
        <v>969</v>
      </c>
      <c r="E3971" s="15">
        <v>6395000</v>
      </c>
      <c r="F3971" s="15">
        <v>11854000</v>
      </c>
      <c r="G3971" s="15">
        <v>0</v>
      </c>
      <c r="H3971" s="15">
        <v>0</v>
      </c>
      <c r="I3971" s="15">
        <v>18249000</v>
      </c>
    </row>
    <row r="3972" spans="1:9" x14ac:dyDescent="0.25">
      <c r="A3972">
        <v>2022</v>
      </c>
      <c r="B3972" t="s">
        <v>42</v>
      </c>
      <c r="C3972" t="s">
        <v>1077</v>
      </c>
      <c r="D3972" t="s">
        <v>970</v>
      </c>
      <c r="E3972" s="15">
        <v>1213000</v>
      </c>
      <c r="F3972" s="15">
        <v>2033000</v>
      </c>
      <c r="G3972" s="15">
        <v>0</v>
      </c>
      <c r="H3972" s="15">
        <v>0</v>
      </c>
      <c r="I3972" s="15">
        <v>3246000</v>
      </c>
    </row>
    <row r="3973" spans="1:9" x14ac:dyDescent="0.25">
      <c r="A3973">
        <v>2022</v>
      </c>
      <c r="B3973" t="s">
        <v>42</v>
      </c>
      <c r="C3973" t="s">
        <v>1078</v>
      </c>
      <c r="D3973" t="s">
        <v>403</v>
      </c>
      <c r="E3973" s="15">
        <v>17507000</v>
      </c>
      <c r="F3973" s="15">
        <v>15340000</v>
      </c>
      <c r="G3973" s="15">
        <v>0</v>
      </c>
      <c r="H3973" s="15">
        <v>400000</v>
      </c>
      <c r="I3973" s="15">
        <v>33247000</v>
      </c>
    </row>
    <row r="3974" spans="1:9" x14ac:dyDescent="0.25">
      <c r="A3974">
        <v>2022</v>
      </c>
      <c r="B3974" t="s">
        <v>42</v>
      </c>
      <c r="C3974" t="s">
        <v>1078</v>
      </c>
      <c r="D3974" t="s">
        <v>404</v>
      </c>
      <c r="E3974" s="15">
        <v>0</v>
      </c>
      <c r="F3974" s="15">
        <v>14940000</v>
      </c>
      <c r="G3974" s="15">
        <v>0</v>
      </c>
      <c r="H3974" s="15">
        <v>0</v>
      </c>
      <c r="I3974" s="15">
        <v>14940000</v>
      </c>
    </row>
    <row r="3975" spans="1:9" x14ac:dyDescent="0.25">
      <c r="A3975">
        <v>2022</v>
      </c>
      <c r="B3975" t="s">
        <v>42</v>
      </c>
      <c r="C3975" t="s">
        <v>1078</v>
      </c>
      <c r="D3975" t="s">
        <v>967</v>
      </c>
      <c r="E3975" s="15">
        <v>53676000</v>
      </c>
      <c r="F3975" s="15">
        <v>112341000</v>
      </c>
      <c r="G3975" s="15">
        <v>0</v>
      </c>
      <c r="H3975" s="15">
        <v>38600000</v>
      </c>
      <c r="I3975" s="15">
        <v>204617000</v>
      </c>
    </row>
    <row r="3976" spans="1:9" x14ac:dyDescent="0.25">
      <c r="A3976">
        <v>2022</v>
      </c>
      <c r="B3976" t="s">
        <v>42</v>
      </c>
      <c r="C3976" t="s">
        <v>1078</v>
      </c>
      <c r="D3976" t="s">
        <v>968</v>
      </c>
      <c r="E3976" s="15">
        <v>0</v>
      </c>
      <c r="F3976" s="15">
        <v>898000</v>
      </c>
      <c r="G3976" s="15">
        <v>0</v>
      </c>
      <c r="H3976" s="15">
        <v>0</v>
      </c>
      <c r="I3976" s="15">
        <v>898000</v>
      </c>
    </row>
    <row r="3977" spans="1:9" x14ac:dyDescent="0.25">
      <c r="A3977">
        <v>2022</v>
      </c>
      <c r="B3977" t="s">
        <v>42</v>
      </c>
      <c r="C3977" t="s">
        <v>1078</v>
      </c>
      <c r="D3977" t="s">
        <v>969</v>
      </c>
      <c r="E3977" s="15">
        <v>0</v>
      </c>
      <c r="F3977" s="15">
        <v>2023000</v>
      </c>
      <c r="G3977" s="15">
        <v>0</v>
      </c>
      <c r="H3977" s="15">
        <v>0</v>
      </c>
      <c r="I3977" s="15">
        <v>2023000</v>
      </c>
    </row>
    <row r="3978" spans="1:9" x14ac:dyDescent="0.25">
      <c r="A3978">
        <v>2022</v>
      </c>
      <c r="B3978" t="s">
        <v>42</v>
      </c>
      <c r="C3978" t="s">
        <v>1078</v>
      </c>
      <c r="D3978" t="s">
        <v>970</v>
      </c>
      <c r="E3978" s="15">
        <v>0</v>
      </c>
      <c r="F3978" s="15">
        <v>810000</v>
      </c>
      <c r="G3978" s="15">
        <v>0</v>
      </c>
      <c r="H3978" s="15">
        <v>0</v>
      </c>
      <c r="I3978" s="15">
        <v>810000</v>
      </c>
    </row>
    <row r="3979" spans="1:9" x14ac:dyDescent="0.25">
      <c r="A3979">
        <v>2022</v>
      </c>
      <c r="B3979" t="s">
        <v>42</v>
      </c>
      <c r="C3979" t="s">
        <v>1079</v>
      </c>
      <c r="D3979" t="s">
        <v>403</v>
      </c>
      <c r="E3979" s="15">
        <v>27106000</v>
      </c>
      <c r="F3979" s="15">
        <v>51742000</v>
      </c>
      <c r="G3979" s="15">
        <v>0</v>
      </c>
      <c r="H3979" s="15">
        <v>0</v>
      </c>
      <c r="I3979" s="15">
        <v>78848000</v>
      </c>
    </row>
    <row r="3980" spans="1:9" x14ac:dyDescent="0.25">
      <c r="A3980">
        <v>2022</v>
      </c>
      <c r="B3980" t="s">
        <v>42</v>
      </c>
      <c r="C3980" t="s">
        <v>1079</v>
      </c>
      <c r="D3980" t="s">
        <v>404</v>
      </c>
      <c r="E3980" s="15">
        <v>0</v>
      </c>
      <c r="F3980" s="15">
        <v>867000</v>
      </c>
      <c r="G3980" s="15">
        <v>0</v>
      </c>
      <c r="H3980" s="15">
        <v>0</v>
      </c>
      <c r="I3980" s="15">
        <v>867000</v>
      </c>
    </row>
    <row r="3981" spans="1:9" x14ac:dyDescent="0.25">
      <c r="A3981">
        <v>2022</v>
      </c>
      <c r="B3981" t="s">
        <v>42</v>
      </c>
      <c r="C3981" t="s">
        <v>1079</v>
      </c>
      <c r="D3981" t="s">
        <v>967</v>
      </c>
      <c r="E3981" s="15">
        <v>192257000</v>
      </c>
      <c r="F3981" s="15">
        <v>180380000</v>
      </c>
      <c r="G3981" s="15">
        <v>0</v>
      </c>
      <c r="H3981" s="15">
        <v>11100000</v>
      </c>
      <c r="I3981" s="15">
        <v>383737000</v>
      </c>
    </row>
    <row r="3982" spans="1:9" x14ac:dyDescent="0.25">
      <c r="A3982">
        <v>2022</v>
      </c>
      <c r="B3982" t="s">
        <v>42</v>
      </c>
      <c r="C3982" t="s">
        <v>1079</v>
      </c>
      <c r="D3982" t="s">
        <v>968</v>
      </c>
      <c r="E3982" s="15">
        <v>30000</v>
      </c>
      <c r="F3982" s="15">
        <v>406000</v>
      </c>
      <c r="G3982" s="15">
        <v>0</v>
      </c>
      <c r="H3982" s="15">
        <v>0</v>
      </c>
      <c r="I3982" s="15">
        <v>436000</v>
      </c>
    </row>
    <row r="3983" spans="1:9" x14ac:dyDescent="0.25">
      <c r="A3983">
        <v>2022</v>
      </c>
      <c r="B3983" t="s">
        <v>42</v>
      </c>
      <c r="C3983" t="s">
        <v>1079</v>
      </c>
      <c r="D3983" t="s">
        <v>969</v>
      </c>
      <c r="E3983" s="15">
        <v>100000</v>
      </c>
      <c r="F3983" s="15">
        <v>29955000</v>
      </c>
      <c r="G3983" s="15">
        <v>0</v>
      </c>
      <c r="H3983" s="15">
        <v>10051000</v>
      </c>
      <c r="I3983" s="15">
        <v>40106000</v>
      </c>
    </row>
    <row r="3984" spans="1:9" x14ac:dyDescent="0.25">
      <c r="A3984">
        <v>2022</v>
      </c>
      <c r="B3984" t="s">
        <v>42</v>
      </c>
      <c r="C3984" t="s">
        <v>1079</v>
      </c>
      <c r="D3984" t="s">
        <v>970</v>
      </c>
      <c r="E3984" s="15">
        <v>98000</v>
      </c>
      <c r="F3984" s="15">
        <v>864000</v>
      </c>
      <c r="G3984" s="15">
        <v>0</v>
      </c>
      <c r="H3984" s="15">
        <v>0</v>
      </c>
      <c r="I3984" s="15">
        <v>962000</v>
      </c>
    </row>
    <row r="3985" spans="1:9" x14ac:dyDescent="0.25">
      <c r="A3985">
        <v>2022</v>
      </c>
      <c r="B3985" t="s">
        <v>42</v>
      </c>
      <c r="C3985" t="s">
        <v>1080</v>
      </c>
      <c r="D3985" t="s">
        <v>403</v>
      </c>
      <c r="E3985" s="15">
        <v>79209000</v>
      </c>
      <c r="F3985" s="15">
        <v>29348000</v>
      </c>
      <c r="G3985" s="15">
        <v>0</v>
      </c>
      <c r="H3985" s="15">
        <v>0</v>
      </c>
      <c r="I3985" s="15">
        <v>108557000</v>
      </c>
    </row>
    <row r="3986" spans="1:9" x14ac:dyDescent="0.25">
      <c r="A3986">
        <v>2022</v>
      </c>
      <c r="B3986" t="s">
        <v>42</v>
      </c>
      <c r="C3986" t="s">
        <v>1080</v>
      </c>
      <c r="D3986" t="s">
        <v>967</v>
      </c>
      <c r="E3986" s="15">
        <v>229316000</v>
      </c>
      <c r="F3986" s="15">
        <v>334657000</v>
      </c>
      <c r="G3986" s="15">
        <v>0</v>
      </c>
      <c r="H3986" s="15">
        <v>61300000</v>
      </c>
      <c r="I3986" s="15">
        <v>625273000</v>
      </c>
    </row>
    <row r="3987" spans="1:9" x14ac:dyDescent="0.25">
      <c r="A3987">
        <v>2022</v>
      </c>
      <c r="B3987" t="s">
        <v>42</v>
      </c>
      <c r="C3987" t="s">
        <v>1080</v>
      </c>
      <c r="D3987" t="s">
        <v>968</v>
      </c>
      <c r="E3987" s="15">
        <v>500000</v>
      </c>
      <c r="F3987" s="15">
        <v>1998000</v>
      </c>
      <c r="G3987" s="15">
        <v>0</v>
      </c>
      <c r="H3987" s="15">
        <v>0</v>
      </c>
      <c r="I3987" s="15">
        <v>2498000</v>
      </c>
    </row>
    <row r="3988" spans="1:9" x14ac:dyDescent="0.25">
      <c r="A3988">
        <v>2022</v>
      </c>
      <c r="B3988" t="s">
        <v>42</v>
      </c>
      <c r="C3988" t="s">
        <v>1080</v>
      </c>
      <c r="D3988" t="s">
        <v>969</v>
      </c>
      <c r="E3988" s="15">
        <v>1500000</v>
      </c>
      <c r="F3988" s="15">
        <v>7804000</v>
      </c>
      <c r="G3988" s="15">
        <v>0</v>
      </c>
      <c r="H3988" s="15">
        <v>0</v>
      </c>
      <c r="I3988" s="15">
        <v>9304000</v>
      </c>
    </row>
    <row r="3989" spans="1:9" x14ac:dyDescent="0.25">
      <c r="A3989">
        <v>2022</v>
      </c>
      <c r="B3989" t="s">
        <v>42</v>
      </c>
      <c r="C3989" t="s">
        <v>1080</v>
      </c>
      <c r="D3989" t="s">
        <v>970</v>
      </c>
      <c r="E3989" s="15">
        <v>1500000</v>
      </c>
      <c r="F3989" s="15">
        <v>6585000</v>
      </c>
      <c r="G3989" s="15">
        <v>0</v>
      </c>
      <c r="H3989" s="15">
        <v>0</v>
      </c>
      <c r="I3989" s="15">
        <v>8085000</v>
      </c>
    </row>
    <row r="3990" spans="1:9" x14ac:dyDescent="0.25">
      <c r="A3990">
        <v>2022</v>
      </c>
      <c r="B3990" t="s">
        <v>42</v>
      </c>
      <c r="C3990" t="s">
        <v>1081</v>
      </c>
      <c r="D3990" t="s">
        <v>403</v>
      </c>
      <c r="E3990" s="15">
        <v>68326000</v>
      </c>
      <c r="F3990" s="15">
        <v>33302000</v>
      </c>
      <c r="G3990" s="15">
        <v>0</v>
      </c>
      <c r="H3990" s="15">
        <v>0</v>
      </c>
      <c r="I3990" s="15">
        <v>101628000</v>
      </c>
    </row>
    <row r="3991" spans="1:9" x14ac:dyDescent="0.25">
      <c r="A3991">
        <v>2022</v>
      </c>
      <c r="B3991" t="s">
        <v>42</v>
      </c>
      <c r="C3991" t="s">
        <v>1081</v>
      </c>
      <c r="D3991" t="s">
        <v>967</v>
      </c>
      <c r="E3991" s="15">
        <v>165184000</v>
      </c>
      <c r="F3991" s="15">
        <v>152363000</v>
      </c>
      <c r="G3991" s="15">
        <v>0</v>
      </c>
      <c r="H3991" s="15">
        <v>15450000</v>
      </c>
      <c r="I3991" s="15">
        <v>332997000</v>
      </c>
    </row>
    <row r="3992" spans="1:9" x14ac:dyDescent="0.25">
      <c r="A3992">
        <v>2022</v>
      </c>
      <c r="B3992" t="s">
        <v>42</v>
      </c>
      <c r="C3992" t="s">
        <v>1081</v>
      </c>
      <c r="D3992" t="s">
        <v>968</v>
      </c>
      <c r="E3992" s="15">
        <v>0</v>
      </c>
      <c r="F3992" s="15">
        <v>2934000</v>
      </c>
      <c r="G3992" s="15">
        <v>0</v>
      </c>
      <c r="H3992" s="15">
        <v>0</v>
      </c>
      <c r="I3992" s="15">
        <v>2934000</v>
      </c>
    </row>
    <row r="3993" spans="1:9" x14ac:dyDescent="0.25">
      <c r="A3993">
        <v>2022</v>
      </c>
      <c r="B3993" t="s">
        <v>42</v>
      </c>
      <c r="C3993" t="s">
        <v>1081</v>
      </c>
      <c r="D3993" t="s">
        <v>969</v>
      </c>
      <c r="E3993" s="15">
        <v>0</v>
      </c>
      <c r="F3993" s="15">
        <v>6217000</v>
      </c>
      <c r="G3993" s="15">
        <v>0</v>
      </c>
      <c r="H3993" s="15">
        <v>1000000</v>
      </c>
      <c r="I3993" s="15">
        <v>7217000</v>
      </c>
    </row>
    <row r="3994" spans="1:9" x14ac:dyDescent="0.25">
      <c r="A3994">
        <v>2022</v>
      </c>
      <c r="B3994" t="s">
        <v>42</v>
      </c>
      <c r="C3994" t="s">
        <v>1081</v>
      </c>
      <c r="D3994" t="s">
        <v>970</v>
      </c>
      <c r="E3994" s="15">
        <v>0</v>
      </c>
      <c r="F3994" s="15">
        <v>3091000</v>
      </c>
      <c r="G3994" s="15">
        <v>0</v>
      </c>
      <c r="H3994" s="15">
        <v>10000000</v>
      </c>
      <c r="I3994" s="15">
        <v>13091000</v>
      </c>
    </row>
    <row r="3995" spans="1:9" x14ac:dyDescent="0.25">
      <c r="A3995">
        <v>2022</v>
      </c>
      <c r="B3995" t="s">
        <v>42</v>
      </c>
      <c r="C3995" t="s">
        <v>1082</v>
      </c>
      <c r="D3995" t="s">
        <v>403</v>
      </c>
      <c r="E3995" s="15">
        <v>10713000</v>
      </c>
      <c r="F3995" s="15">
        <v>14495000</v>
      </c>
      <c r="G3995" s="15">
        <v>0</v>
      </c>
      <c r="H3995" s="15">
        <v>0</v>
      </c>
      <c r="I3995" s="15">
        <v>25208000</v>
      </c>
    </row>
    <row r="3996" spans="1:9" x14ac:dyDescent="0.25">
      <c r="A3996">
        <v>2022</v>
      </c>
      <c r="B3996" t="s">
        <v>42</v>
      </c>
      <c r="C3996" t="s">
        <v>1082</v>
      </c>
      <c r="D3996" t="s">
        <v>404</v>
      </c>
      <c r="E3996" s="15">
        <v>2000</v>
      </c>
      <c r="F3996" s="15">
        <v>840000</v>
      </c>
      <c r="G3996" s="15">
        <v>0</v>
      </c>
      <c r="H3996" s="15">
        <v>0</v>
      </c>
      <c r="I3996" s="15">
        <v>842000</v>
      </c>
    </row>
    <row r="3997" spans="1:9" x14ac:dyDescent="0.25">
      <c r="A3997">
        <v>2022</v>
      </c>
      <c r="B3997" t="s">
        <v>42</v>
      </c>
      <c r="C3997" t="s">
        <v>1082</v>
      </c>
      <c r="D3997" t="s">
        <v>967</v>
      </c>
      <c r="E3997" s="15">
        <v>18906000</v>
      </c>
      <c r="F3997" s="15">
        <v>21748000</v>
      </c>
      <c r="G3997" s="15">
        <v>0</v>
      </c>
      <c r="H3997" s="15">
        <v>2000000</v>
      </c>
      <c r="I3997" s="15">
        <v>42654000</v>
      </c>
    </row>
    <row r="3998" spans="1:9" x14ac:dyDescent="0.25">
      <c r="A3998">
        <v>2022</v>
      </c>
      <c r="B3998" t="s">
        <v>42</v>
      </c>
      <c r="C3998" t="s">
        <v>1082</v>
      </c>
      <c r="D3998" t="s">
        <v>968</v>
      </c>
      <c r="E3998" s="15">
        <v>0</v>
      </c>
      <c r="F3998" s="15">
        <v>574000</v>
      </c>
      <c r="G3998" s="15">
        <v>0</v>
      </c>
      <c r="H3998" s="15">
        <v>0</v>
      </c>
      <c r="I3998" s="15">
        <v>574000</v>
      </c>
    </row>
    <row r="3999" spans="1:9" x14ac:dyDescent="0.25">
      <c r="A3999">
        <v>2022</v>
      </c>
      <c r="B3999" t="s">
        <v>42</v>
      </c>
      <c r="C3999" t="s">
        <v>1082</v>
      </c>
      <c r="D3999" t="s">
        <v>969</v>
      </c>
      <c r="E3999" s="15">
        <v>0</v>
      </c>
      <c r="F3999" s="15">
        <v>1872000</v>
      </c>
      <c r="G3999" s="15">
        <v>0</v>
      </c>
      <c r="H3999" s="15">
        <v>0</v>
      </c>
      <c r="I3999" s="15">
        <v>1872000</v>
      </c>
    </row>
    <row r="4000" spans="1:9" x14ac:dyDescent="0.25">
      <c r="A4000">
        <v>2022</v>
      </c>
      <c r="B4000" t="s">
        <v>42</v>
      </c>
      <c r="C4000" t="s">
        <v>1082</v>
      </c>
      <c r="D4000" t="s">
        <v>970</v>
      </c>
      <c r="E4000" s="15">
        <v>0</v>
      </c>
      <c r="F4000" s="15">
        <v>3737000</v>
      </c>
      <c r="G4000" s="15">
        <v>0</v>
      </c>
      <c r="H4000" s="15">
        <v>0</v>
      </c>
      <c r="I4000" s="15">
        <v>3737000</v>
      </c>
    </row>
    <row r="4001" spans="1:9" x14ac:dyDescent="0.25">
      <c r="A4001">
        <v>2022</v>
      </c>
      <c r="B4001" t="s">
        <v>42</v>
      </c>
      <c r="C4001" t="s">
        <v>1083</v>
      </c>
      <c r="D4001" t="s">
        <v>403</v>
      </c>
      <c r="E4001" s="15">
        <v>32530000</v>
      </c>
      <c r="F4001" s="15">
        <v>18869000</v>
      </c>
      <c r="G4001" s="15">
        <v>0</v>
      </c>
      <c r="H4001" s="15">
        <v>0</v>
      </c>
      <c r="I4001" s="15">
        <v>51399000</v>
      </c>
    </row>
    <row r="4002" spans="1:9" x14ac:dyDescent="0.25">
      <c r="A4002">
        <v>2022</v>
      </c>
      <c r="B4002" t="s">
        <v>42</v>
      </c>
      <c r="C4002" t="s">
        <v>1083</v>
      </c>
      <c r="D4002" t="s">
        <v>967</v>
      </c>
      <c r="E4002" s="15">
        <v>108685000</v>
      </c>
      <c r="F4002" s="15">
        <v>84529000</v>
      </c>
      <c r="G4002" s="15">
        <v>0</v>
      </c>
      <c r="H4002" s="15">
        <v>8800000</v>
      </c>
      <c r="I4002" s="15">
        <v>202014000</v>
      </c>
    </row>
    <row r="4003" spans="1:9" x14ac:dyDescent="0.25">
      <c r="A4003">
        <v>2022</v>
      </c>
      <c r="B4003" t="s">
        <v>42</v>
      </c>
      <c r="C4003" t="s">
        <v>1083</v>
      </c>
      <c r="D4003" t="s">
        <v>969</v>
      </c>
      <c r="E4003" s="15">
        <v>0</v>
      </c>
      <c r="F4003" s="15">
        <v>1270000</v>
      </c>
      <c r="G4003" s="15">
        <v>0</v>
      </c>
      <c r="H4003" s="15">
        <v>0</v>
      </c>
      <c r="I4003" s="15">
        <v>1270000</v>
      </c>
    </row>
    <row r="4004" spans="1:9" x14ac:dyDescent="0.25">
      <c r="A4004">
        <v>2022</v>
      </c>
      <c r="B4004" t="s">
        <v>42</v>
      </c>
      <c r="C4004" t="s">
        <v>1083</v>
      </c>
      <c r="D4004" t="s">
        <v>970</v>
      </c>
      <c r="E4004" s="15">
        <v>0</v>
      </c>
      <c r="F4004" s="15">
        <v>983000</v>
      </c>
      <c r="G4004" s="15">
        <v>0</v>
      </c>
      <c r="H4004" s="15">
        <v>0</v>
      </c>
      <c r="I4004" s="15">
        <v>983000</v>
      </c>
    </row>
    <row r="4005" spans="1:9" x14ac:dyDescent="0.25">
      <c r="A4005">
        <v>2022</v>
      </c>
      <c r="B4005" t="s">
        <v>42</v>
      </c>
      <c r="C4005" t="s">
        <v>1084</v>
      </c>
      <c r="D4005" t="s">
        <v>403</v>
      </c>
      <c r="E4005" s="15">
        <v>566919000</v>
      </c>
      <c r="F4005" s="15">
        <v>132474000</v>
      </c>
      <c r="G4005" s="15">
        <v>0</v>
      </c>
      <c r="H4005" s="15">
        <v>0</v>
      </c>
      <c r="I4005" s="15">
        <v>699393000</v>
      </c>
    </row>
    <row r="4006" spans="1:9" x14ac:dyDescent="0.25">
      <c r="A4006">
        <v>2022</v>
      </c>
      <c r="B4006" t="s">
        <v>42</v>
      </c>
      <c r="C4006" t="s">
        <v>1084</v>
      </c>
      <c r="D4006" t="s">
        <v>404</v>
      </c>
      <c r="E4006" s="15">
        <v>91293000</v>
      </c>
      <c r="F4006" s="15">
        <v>3477000</v>
      </c>
      <c r="G4006" s="15">
        <v>0</v>
      </c>
      <c r="H4006" s="15">
        <v>0</v>
      </c>
      <c r="I4006" s="15">
        <v>94770000</v>
      </c>
    </row>
    <row r="4007" spans="1:9" x14ac:dyDescent="0.25">
      <c r="A4007">
        <v>2022</v>
      </c>
      <c r="B4007" t="s">
        <v>42</v>
      </c>
      <c r="C4007" t="s">
        <v>1084</v>
      </c>
      <c r="D4007" t="s">
        <v>967</v>
      </c>
      <c r="E4007" s="15">
        <v>2258515000</v>
      </c>
      <c r="F4007" s="15">
        <v>478388000</v>
      </c>
      <c r="G4007" s="15">
        <v>0</v>
      </c>
      <c r="H4007" s="15">
        <v>1104962000</v>
      </c>
      <c r="I4007" s="15">
        <v>3841865000</v>
      </c>
    </row>
    <row r="4008" spans="1:9" x14ac:dyDescent="0.25">
      <c r="A4008">
        <v>2022</v>
      </c>
      <c r="B4008" t="s">
        <v>42</v>
      </c>
      <c r="C4008" t="s">
        <v>1084</v>
      </c>
      <c r="D4008" t="s">
        <v>968</v>
      </c>
      <c r="E4008" s="15">
        <v>12718000</v>
      </c>
      <c r="F4008" s="15">
        <v>964000</v>
      </c>
      <c r="G4008" s="15">
        <v>0</v>
      </c>
      <c r="H4008" s="15">
        <v>0</v>
      </c>
      <c r="I4008" s="15">
        <v>13682000</v>
      </c>
    </row>
    <row r="4009" spans="1:9" x14ac:dyDescent="0.25">
      <c r="A4009">
        <v>2022</v>
      </c>
      <c r="B4009" t="s">
        <v>42</v>
      </c>
      <c r="C4009" t="s">
        <v>1084</v>
      </c>
      <c r="D4009" t="s">
        <v>969</v>
      </c>
      <c r="E4009" s="15">
        <v>97379000</v>
      </c>
      <c r="F4009" s="15">
        <v>7206000</v>
      </c>
      <c r="G4009" s="15">
        <v>0</v>
      </c>
      <c r="H4009" s="15">
        <v>0</v>
      </c>
      <c r="I4009" s="15">
        <v>104585000</v>
      </c>
    </row>
    <row r="4010" spans="1:9" x14ac:dyDescent="0.25">
      <c r="A4010">
        <v>2022</v>
      </c>
      <c r="B4010" t="s">
        <v>42</v>
      </c>
      <c r="C4010" t="s">
        <v>1084</v>
      </c>
      <c r="D4010" t="s">
        <v>970</v>
      </c>
      <c r="E4010" s="15">
        <v>34303000</v>
      </c>
      <c r="F4010" s="15">
        <v>2001000</v>
      </c>
      <c r="G4010" s="15">
        <v>0</v>
      </c>
      <c r="H4010" s="15">
        <v>0</v>
      </c>
      <c r="I4010" s="15">
        <v>36304000</v>
      </c>
    </row>
    <row r="4011" spans="1:9" x14ac:dyDescent="0.25">
      <c r="A4011">
        <v>2022</v>
      </c>
      <c r="B4011" t="s">
        <v>42</v>
      </c>
      <c r="C4011" t="s">
        <v>1085</v>
      </c>
      <c r="D4011" t="s">
        <v>403</v>
      </c>
      <c r="E4011" s="15">
        <v>84700000</v>
      </c>
      <c r="F4011" s="15">
        <v>28512000</v>
      </c>
      <c r="G4011" s="15">
        <v>0</v>
      </c>
      <c r="H4011" s="15">
        <v>0</v>
      </c>
      <c r="I4011" s="15">
        <v>113212000</v>
      </c>
    </row>
    <row r="4012" spans="1:9" x14ac:dyDescent="0.25">
      <c r="A4012">
        <v>2022</v>
      </c>
      <c r="B4012" t="s">
        <v>42</v>
      </c>
      <c r="C4012" t="s">
        <v>1085</v>
      </c>
      <c r="D4012" t="s">
        <v>404</v>
      </c>
      <c r="E4012" s="15">
        <v>33904000</v>
      </c>
      <c r="F4012" s="15">
        <v>2599000</v>
      </c>
      <c r="G4012" s="15">
        <v>0</v>
      </c>
      <c r="H4012" s="15">
        <v>0</v>
      </c>
      <c r="I4012" s="15">
        <v>36503000</v>
      </c>
    </row>
    <row r="4013" spans="1:9" x14ac:dyDescent="0.25">
      <c r="A4013">
        <v>2022</v>
      </c>
      <c r="B4013" t="s">
        <v>42</v>
      </c>
      <c r="C4013" t="s">
        <v>1085</v>
      </c>
      <c r="D4013" t="s">
        <v>967</v>
      </c>
      <c r="E4013" s="15">
        <v>382578000</v>
      </c>
      <c r="F4013" s="15">
        <v>64372000</v>
      </c>
      <c r="G4013" s="15">
        <v>0</v>
      </c>
      <c r="H4013" s="15">
        <v>40322000</v>
      </c>
      <c r="I4013" s="15">
        <v>487272000</v>
      </c>
    </row>
    <row r="4014" spans="1:9" x14ac:dyDescent="0.25">
      <c r="A4014">
        <v>2022</v>
      </c>
      <c r="B4014" t="s">
        <v>42</v>
      </c>
      <c r="C4014" t="s">
        <v>1085</v>
      </c>
      <c r="D4014" t="s">
        <v>968</v>
      </c>
      <c r="E4014" s="15">
        <v>14930000</v>
      </c>
      <c r="F4014" s="15">
        <v>2035000</v>
      </c>
      <c r="G4014" s="15">
        <v>0</v>
      </c>
      <c r="H4014" s="15">
        <v>0</v>
      </c>
      <c r="I4014" s="15">
        <v>16965000</v>
      </c>
    </row>
    <row r="4015" spans="1:9" x14ac:dyDescent="0.25">
      <c r="A4015">
        <v>2022</v>
      </c>
      <c r="B4015" t="s">
        <v>42</v>
      </c>
      <c r="C4015" t="s">
        <v>1085</v>
      </c>
      <c r="D4015" t="s">
        <v>969</v>
      </c>
      <c r="E4015" s="15">
        <v>11233000</v>
      </c>
      <c r="F4015" s="15">
        <v>3713000</v>
      </c>
      <c r="G4015" s="15">
        <v>0</v>
      </c>
      <c r="H4015" s="15">
        <v>0</v>
      </c>
      <c r="I4015" s="15">
        <v>14946000</v>
      </c>
    </row>
    <row r="4016" spans="1:9" x14ac:dyDescent="0.25">
      <c r="A4016">
        <v>2022</v>
      </c>
      <c r="B4016" t="s">
        <v>42</v>
      </c>
      <c r="C4016" t="s">
        <v>1085</v>
      </c>
      <c r="D4016" t="s">
        <v>970</v>
      </c>
      <c r="E4016" s="15">
        <v>5665000</v>
      </c>
      <c r="F4016" s="15">
        <v>1554000</v>
      </c>
      <c r="G4016" s="15">
        <v>0</v>
      </c>
      <c r="H4016" s="15">
        <v>0</v>
      </c>
      <c r="I4016" s="15">
        <v>7219000</v>
      </c>
    </row>
    <row r="4017" spans="1:9" x14ac:dyDescent="0.25">
      <c r="A4017">
        <v>2022</v>
      </c>
      <c r="B4017" t="s">
        <v>42</v>
      </c>
      <c r="C4017" t="s">
        <v>1086</v>
      </c>
      <c r="D4017" t="s">
        <v>403</v>
      </c>
      <c r="E4017" s="15">
        <v>37851000</v>
      </c>
      <c r="F4017" s="15">
        <v>7090000</v>
      </c>
      <c r="G4017" s="15">
        <v>0</v>
      </c>
      <c r="H4017" s="15">
        <v>0</v>
      </c>
      <c r="I4017" s="15">
        <v>44941000</v>
      </c>
    </row>
    <row r="4018" spans="1:9" x14ac:dyDescent="0.25">
      <c r="A4018">
        <v>2022</v>
      </c>
      <c r="B4018" t="s">
        <v>42</v>
      </c>
      <c r="C4018" t="s">
        <v>1086</v>
      </c>
      <c r="D4018" t="s">
        <v>967</v>
      </c>
      <c r="E4018" s="15">
        <v>87237000</v>
      </c>
      <c r="F4018" s="15">
        <v>74383000</v>
      </c>
      <c r="G4018" s="15">
        <v>0</v>
      </c>
      <c r="H4018" s="15">
        <v>10500000</v>
      </c>
      <c r="I4018" s="15">
        <v>172120000</v>
      </c>
    </row>
    <row r="4019" spans="1:9" x14ac:dyDescent="0.25">
      <c r="A4019">
        <v>2022</v>
      </c>
      <c r="B4019" t="s">
        <v>42</v>
      </c>
      <c r="C4019" t="s">
        <v>1086</v>
      </c>
      <c r="D4019" t="s">
        <v>969</v>
      </c>
      <c r="E4019" s="15">
        <v>0</v>
      </c>
      <c r="F4019" s="15">
        <v>830000</v>
      </c>
      <c r="G4019" s="15">
        <v>0</v>
      </c>
      <c r="H4019" s="15">
        <v>0</v>
      </c>
      <c r="I4019" s="15">
        <v>830000</v>
      </c>
    </row>
    <row r="4020" spans="1:9" x14ac:dyDescent="0.25">
      <c r="A4020">
        <v>2022</v>
      </c>
      <c r="B4020" t="s">
        <v>42</v>
      </c>
      <c r="C4020" t="s">
        <v>1086</v>
      </c>
      <c r="D4020" t="s">
        <v>970</v>
      </c>
      <c r="E4020" s="15">
        <v>0</v>
      </c>
      <c r="F4020" s="15">
        <v>830000</v>
      </c>
      <c r="G4020" s="15">
        <v>0</v>
      </c>
      <c r="H4020" s="15">
        <v>0</v>
      </c>
      <c r="I4020" s="15">
        <v>830000</v>
      </c>
    </row>
    <row r="4021" spans="1:9" x14ac:dyDescent="0.25">
      <c r="A4021">
        <v>2022</v>
      </c>
      <c r="B4021" t="s">
        <v>42</v>
      </c>
      <c r="C4021" t="s">
        <v>1087</v>
      </c>
      <c r="D4021" t="s">
        <v>403</v>
      </c>
      <c r="E4021" s="15">
        <v>39530000</v>
      </c>
      <c r="F4021" s="15">
        <v>8738000</v>
      </c>
      <c r="G4021" s="15">
        <v>0</v>
      </c>
      <c r="H4021" s="15">
        <v>0</v>
      </c>
      <c r="I4021" s="15">
        <v>48268000</v>
      </c>
    </row>
    <row r="4022" spans="1:9" x14ac:dyDescent="0.25">
      <c r="A4022">
        <v>2022</v>
      </c>
      <c r="B4022" t="s">
        <v>42</v>
      </c>
      <c r="C4022" t="s">
        <v>1087</v>
      </c>
      <c r="D4022" t="s">
        <v>967</v>
      </c>
      <c r="E4022" s="15">
        <v>68967000</v>
      </c>
      <c r="F4022" s="15">
        <v>27508000</v>
      </c>
      <c r="G4022" s="15">
        <v>0</v>
      </c>
      <c r="H4022" s="15">
        <v>2500000</v>
      </c>
      <c r="I4022" s="15">
        <v>98975000</v>
      </c>
    </row>
    <row r="4023" spans="1:9" x14ac:dyDescent="0.25">
      <c r="A4023">
        <v>2021</v>
      </c>
      <c r="B4023" t="s">
        <v>42</v>
      </c>
      <c r="C4023" t="s">
        <v>966</v>
      </c>
      <c r="D4023" t="s">
        <v>403</v>
      </c>
      <c r="E4023" s="15">
        <v>1285888000</v>
      </c>
      <c r="F4023" s="15">
        <v>519376000</v>
      </c>
      <c r="G4023" s="15">
        <v>0</v>
      </c>
      <c r="H4023" s="15">
        <v>0</v>
      </c>
      <c r="I4023" s="15">
        <v>1805264000</v>
      </c>
    </row>
    <row r="4024" spans="1:9" x14ac:dyDescent="0.25">
      <c r="A4024">
        <v>2021</v>
      </c>
      <c r="B4024" t="s">
        <v>42</v>
      </c>
      <c r="C4024" t="s">
        <v>966</v>
      </c>
      <c r="D4024" t="s">
        <v>404</v>
      </c>
      <c r="E4024" s="15">
        <v>471652000</v>
      </c>
      <c r="F4024" s="15">
        <v>13860000</v>
      </c>
      <c r="G4024" s="15">
        <v>0</v>
      </c>
      <c r="H4024" s="15">
        <v>0</v>
      </c>
      <c r="I4024" s="15">
        <v>485512000</v>
      </c>
    </row>
    <row r="4025" spans="1:9" x14ac:dyDescent="0.25">
      <c r="A4025">
        <v>2021</v>
      </c>
      <c r="B4025" t="s">
        <v>42</v>
      </c>
      <c r="C4025" t="s">
        <v>966</v>
      </c>
      <c r="D4025" t="s">
        <v>967</v>
      </c>
      <c r="E4025" s="15">
        <v>6917948000</v>
      </c>
      <c r="F4025" s="15">
        <v>2215169000</v>
      </c>
      <c r="G4025" s="15">
        <v>0</v>
      </c>
      <c r="H4025" s="15">
        <v>769140000</v>
      </c>
      <c r="I4025" s="15">
        <v>9902257000</v>
      </c>
    </row>
    <row r="4026" spans="1:9" x14ac:dyDescent="0.25">
      <c r="A4026">
        <v>2021</v>
      </c>
      <c r="B4026" t="s">
        <v>42</v>
      </c>
      <c r="C4026" t="s">
        <v>966</v>
      </c>
      <c r="D4026" t="s">
        <v>968</v>
      </c>
      <c r="E4026" s="15">
        <v>991431000</v>
      </c>
      <c r="F4026" s="15">
        <v>295973000</v>
      </c>
      <c r="G4026" s="15">
        <v>0</v>
      </c>
      <c r="H4026" s="15">
        <v>0</v>
      </c>
      <c r="I4026" s="15">
        <v>1287404000</v>
      </c>
    </row>
    <row r="4027" spans="1:9" x14ac:dyDescent="0.25">
      <c r="A4027">
        <v>2021</v>
      </c>
      <c r="B4027" t="s">
        <v>42</v>
      </c>
      <c r="C4027" t="s">
        <v>966</v>
      </c>
      <c r="D4027" t="s">
        <v>969</v>
      </c>
      <c r="E4027" s="15">
        <v>476536000</v>
      </c>
      <c r="F4027" s="15">
        <v>277367000</v>
      </c>
      <c r="G4027" s="15">
        <v>0</v>
      </c>
      <c r="H4027" s="15">
        <v>0</v>
      </c>
      <c r="I4027" s="15">
        <v>753903000</v>
      </c>
    </row>
    <row r="4028" spans="1:9" x14ac:dyDescent="0.25">
      <c r="A4028">
        <v>2021</v>
      </c>
      <c r="B4028" t="s">
        <v>42</v>
      </c>
      <c r="C4028" t="s">
        <v>966</v>
      </c>
      <c r="D4028" t="s">
        <v>970</v>
      </c>
      <c r="E4028" s="15">
        <v>281918000</v>
      </c>
      <c r="F4028" s="15">
        <v>114753000</v>
      </c>
      <c r="G4028" s="15">
        <v>0</v>
      </c>
      <c r="H4028" s="15">
        <v>0</v>
      </c>
      <c r="I4028" s="15">
        <v>396671000</v>
      </c>
    </row>
    <row r="4029" spans="1:9" x14ac:dyDescent="0.25">
      <c r="A4029">
        <v>2021</v>
      </c>
      <c r="B4029" t="s">
        <v>42</v>
      </c>
      <c r="C4029" t="s">
        <v>966</v>
      </c>
      <c r="D4029" t="s">
        <v>971</v>
      </c>
      <c r="E4029" s="15">
        <v>2512641000</v>
      </c>
      <c r="F4029" s="15">
        <v>3155618000</v>
      </c>
      <c r="G4029" s="15">
        <v>0</v>
      </c>
      <c r="H4029" s="15">
        <v>1203900000</v>
      </c>
      <c r="I4029" s="15">
        <v>6872159000</v>
      </c>
    </row>
    <row r="4030" spans="1:9" x14ac:dyDescent="0.25">
      <c r="A4030">
        <v>2021</v>
      </c>
      <c r="B4030" t="s">
        <v>42</v>
      </c>
      <c r="C4030" t="s">
        <v>972</v>
      </c>
      <c r="D4030" t="s">
        <v>403</v>
      </c>
      <c r="E4030" s="15">
        <v>66811000</v>
      </c>
      <c r="F4030" s="15">
        <v>26491000</v>
      </c>
      <c r="G4030" s="15">
        <v>0</v>
      </c>
      <c r="H4030" s="15">
        <v>0</v>
      </c>
      <c r="I4030" s="15">
        <v>93302000</v>
      </c>
    </row>
    <row r="4031" spans="1:9" x14ac:dyDescent="0.25">
      <c r="A4031">
        <v>2021</v>
      </c>
      <c r="B4031" t="s">
        <v>42</v>
      </c>
      <c r="C4031" t="s">
        <v>972</v>
      </c>
      <c r="D4031" t="s">
        <v>404</v>
      </c>
      <c r="E4031" s="15">
        <v>8069000</v>
      </c>
      <c r="F4031" s="15">
        <v>736000</v>
      </c>
      <c r="G4031" s="15">
        <v>0</v>
      </c>
      <c r="H4031" s="15">
        <v>0</v>
      </c>
      <c r="I4031" s="15">
        <v>8805000</v>
      </c>
    </row>
    <row r="4032" spans="1:9" x14ac:dyDescent="0.25">
      <c r="A4032">
        <v>2021</v>
      </c>
      <c r="B4032" t="s">
        <v>42</v>
      </c>
      <c r="C4032" t="s">
        <v>972</v>
      </c>
      <c r="D4032" t="s">
        <v>967</v>
      </c>
      <c r="E4032" s="15">
        <v>126908000</v>
      </c>
      <c r="F4032" s="15">
        <v>4029000</v>
      </c>
      <c r="G4032" s="15">
        <v>0</v>
      </c>
      <c r="H4032" s="15">
        <v>3203000</v>
      </c>
      <c r="I4032" s="15">
        <v>134140000</v>
      </c>
    </row>
    <row r="4033" spans="1:10" x14ac:dyDescent="0.25">
      <c r="A4033">
        <v>2021</v>
      </c>
      <c r="B4033" t="s">
        <v>42</v>
      </c>
      <c r="C4033" t="s">
        <v>972</v>
      </c>
      <c r="D4033" t="s">
        <v>968</v>
      </c>
      <c r="E4033" s="15">
        <v>3091000</v>
      </c>
      <c r="F4033" s="15">
        <v>302000</v>
      </c>
      <c r="G4033" s="15">
        <v>0</v>
      </c>
      <c r="H4033" s="15">
        <v>0</v>
      </c>
      <c r="I4033" s="15">
        <v>3393000</v>
      </c>
    </row>
    <row r="4034" spans="1:10" x14ac:dyDescent="0.25">
      <c r="A4034">
        <v>2021</v>
      </c>
      <c r="B4034" t="s">
        <v>42</v>
      </c>
      <c r="C4034" t="s">
        <v>972</v>
      </c>
      <c r="D4034" t="s">
        <v>969</v>
      </c>
      <c r="E4034" s="15">
        <v>1353000</v>
      </c>
      <c r="F4034" s="15">
        <v>1198000</v>
      </c>
      <c r="G4034" s="15">
        <v>0</v>
      </c>
      <c r="H4034" s="15">
        <v>0</v>
      </c>
      <c r="I4034" s="15">
        <v>2551000</v>
      </c>
    </row>
    <row r="4035" spans="1:10" x14ac:dyDescent="0.25">
      <c r="A4035">
        <v>2021</v>
      </c>
      <c r="B4035" t="s">
        <v>42</v>
      </c>
      <c r="C4035" t="s">
        <v>972</v>
      </c>
      <c r="D4035" t="s">
        <v>970</v>
      </c>
      <c r="E4035" s="15">
        <v>12429000</v>
      </c>
      <c r="F4035" s="15">
        <v>1229000</v>
      </c>
      <c r="G4035" s="15">
        <v>0</v>
      </c>
      <c r="H4035" s="15">
        <v>0</v>
      </c>
      <c r="I4035" s="15">
        <v>13658000</v>
      </c>
    </row>
    <row r="4036" spans="1:10" x14ac:dyDescent="0.25">
      <c r="A4036">
        <v>2021</v>
      </c>
      <c r="B4036" t="s">
        <v>42</v>
      </c>
      <c r="C4036" t="s">
        <v>973</v>
      </c>
      <c r="D4036" t="s">
        <v>403</v>
      </c>
      <c r="E4036" s="15">
        <v>43901000</v>
      </c>
      <c r="F4036" s="15">
        <v>7984000</v>
      </c>
      <c r="G4036" s="15">
        <v>0</v>
      </c>
      <c r="H4036" s="15">
        <v>0</v>
      </c>
      <c r="I4036" s="15">
        <v>51885000</v>
      </c>
    </row>
    <row r="4037" spans="1:10" x14ac:dyDescent="0.25">
      <c r="A4037">
        <v>2021</v>
      </c>
      <c r="B4037" t="s">
        <v>42</v>
      </c>
      <c r="C4037" t="s">
        <v>973</v>
      </c>
      <c r="D4037" t="s">
        <v>967</v>
      </c>
      <c r="E4037" s="15">
        <v>79829000</v>
      </c>
      <c r="F4037" s="15">
        <v>17156000</v>
      </c>
      <c r="G4037" s="15">
        <v>0</v>
      </c>
      <c r="H4037" s="15">
        <v>7721000</v>
      </c>
      <c r="I4037" s="15">
        <v>104706000</v>
      </c>
    </row>
    <row r="4038" spans="1:10" x14ac:dyDescent="0.25">
      <c r="A4038">
        <v>2021</v>
      </c>
      <c r="B4038" t="s">
        <v>42</v>
      </c>
      <c r="C4038" t="s">
        <v>974</v>
      </c>
      <c r="D4038" t="s">
        <v>403</v>
      </c>
      <c r="E4038" s="15">
        <v>176367000</v>
      </c>
      <c r="F4038" s="15">
        <v>96993000</v>
      </c>
      <c r="G4038" s="15">
        <v>0</v>
      </c>
      <c r="H4038" s="15">
        <v>0</v>
      </c>
      <c r="I4038" s="15">
        <v>273360000</v>
      </c>
      <c r="J4038" s="15"/>
    </row>
    <row r="4039" spans="1:10" x14ac:dyDescent="0.25">
      <c r="A4039">
        <v>2021</v>
      </c>
      <c r="B4039" t="s">
        <v>42</v>
      </c>
      <c r="C4039" t="s">
        <v>974</v>
      </c>
      <c r="D4039" t="s">
        <v>404</v>
      </c>
      <c r="E4039" s="15">
        <v>13468000</v>
      </c>
      <c r="F4039" s="15">
        <v>11975000</v>
      </c>
      <c r="G4039" s="15">
        <v>0</v>
      </c>
      <c r="H4039" s="15">
        <v>0</v>
      </c>
      <c r="I4039" s="15">
        <v>25443000</v>
      </c>
      <c r="J4039" s="15"/>
    </row>
    <row r="4040" spans="1:10" x14ac:dyDescent="0.25">
      <c r="A4040">
        <v>2021</v>
      </c>
      <c r="B4040" t="s">
        <v>42</v>
      </c>
      <c r="C4040" t="s">
        <v>974</v>
      </c>
      <c r="D4040" t="s">
        <v>967</v>
      </c>
      <c r="E4040" s="15">
        <v>294642000</v>
      </c>
      <c r="F4040" s="15">
        <v>64179000</v>
      </c>
      <c r="G4040" s="15">
        <v>0</v>
      </c>
      <c r="H4040" s="15">
        <v>62534000</v>
      </c>
      <c r="I4040" s="15">
        <v>421355000</v>
      </c>
      <c r="J4040" s="15"/>
    </row>
    <row r="4041" spans="1:10" x14ac:dyDescent="0.25">
      <c r="A4041">
        <v>2021</v>
      </c>
      <c r="B4041" t="s">
        <v>42</v>
      </c>
      <c r="C4041" t="s">
        <v>974</v>
      </c>
      <c r="D4041" t="s">
        <v>968</v>
      </c>
      <c r="E4041" s="15">
        <v>63538000</v>
      </c>
      <c r="F4041" s="15">
        <v>5464000</v>
      </c>
      <c r="G4041" s="15">
        <v>0</v>
      </c>
      <c r="H4041" s="15">
        <v>0</v>
      </c>
      <c r="I4041" s="15">
        <v>69002000</v>
      </c>
      <c r="J4041" s="15"/>
    </row>
    <row r="4042" spans="1:10" x14ac:dyDescent="0.25">
      <c r="A4042">
        <v>2021</v>
      </c>
      <c r="B4042" t="s">
        <v>42</v>
      </c>
      <c r="C4042" t="s">
        <v>974</v>
      </c>
      <c r="D4042" t="s">
        <v>969</v>
      </c>
      <c r="E4042" s="15">
        <v>12812000</v>
      </c>
      <c r="F4042" s="15">
        <v>2744000</v>
      </c>
      <c r="G4042" s="15">
        <v>0</v>
      </c>
      <c r="H4042" s="15">
        <v>0</v>
      </c>
      <c r="I4042" s="15">
        <v>15556000</v>
      </c>
      <c r="J4042" s="15"/>
    </row>
    <row r="4043" spans="1:10" x14ac:dyDescent="0.25">
      <c r="A4043">
        <v>2021</v>
      </c>
      <c r="B4043" t="s">
        <v>42</v>
      </c>
      <c r="C4043" t="s">
        <v>974</v>
      </c>
      <c r="D4043" t="s">
        <v>970</v>
      </c>
      <c r="E4043" s="15">
        <v>35910000</v>
      </c>
      <c r="F4043" s="15">
        <v>3358000</v>
      </c>
      <c r="G4043" s="15">
        <v>0</v>
      </c>
      <c r="H4043" s="15">
        <v>0</v>
      </c>
      <c r="I4043" s="15">
        <v>39268000</v>
      </c>
      <c r="J4043" s="15"/>
    </row>
    <row r="4044" spans="1:10" x14ac:dyDescent="0.25">
      <c r="A4044">
        <v>2021</v>
      </c>
      <c r="B4044" t="s">
        <v>42</v>
      </c>
      <c r="C4044" t="s">
        <v>975</v>
      </c>
      <c r="D4044" t="s">
        <v>403</v>
      </c>
      <c r="E4044" s="15">
        <v>47261000</v>
      </c>
      <c r="F4044" s="15">
        <v>37423000</v>
      </c>
      <c r="G4044" s="15">
        <v>0</v>
      </c>
      <c r="H4044" s="15">
        <v>0</v>
      </c>
      <c r="I4044" s="15">
        <v>84684000</v>
      </c>
      <c r="J4044" s="15"/>
    </row>
    <row r="4045" spans="1:10" x14ac:dyDescent="0.25">
      <c r="A4045">
        <v>2021</v>
      </c>
      <c r="B4045" t="s">
        <v>42</v>
      </c>
      <c r="C4045" t="s">
        <v>975</v>
      </c>
      <c r="D4045" t="s">
        <v>967</v>
      </c>
      <c r="E4045" s="15">
        <v>90300000</v>
      </c>
      <c r="F4045" s="15">
        <v>11129000</v>
      </c>
      <c r="G4045" s="15">
        <v>0</v>
      </c>
      <c r="H4045" s="15">
        <v>30000000</v>
      </c>
      <c r="I4045" s="15">
        <v>131429000</v>
      </c>
    </row>
    <row r="4046" spans="1:10" x14ac:dyDescent="0.25">
      <c r="A4046">
        <v>2021</v>
      </c>
      <c r="B4046" t="s">
        <v>42</v>
      </c>
      <c r="C4046" t="s">
        <v>976</v>
      </c>
      <c r="D4046" t="s">
        <v>403</v>
      </c>
      <c r="E4046" s="15">
        <v>443891000</v>
      </c>
      <c r="F4046" s="15">
        <v>165349000</v>
      </c>
      <c r="G4046" s="15">
        <v>0</v>
      </c>
      <c r="H4046" s="15">
        <v>5830000</v>
      </c>
      <c r="I4046" s="15">
        <v>615070000</v>
      </c>
    </row>
    <row r="4047" spans="1:10" x14ac:dyDescent="0.25">
      <c r="A4047">
        <v>2021</v>
      </c>
      <c r="B4047" t="s">
        <v>42</v>
      </c>
      <c r="C4047" t="s">
        <v>976</v>
      </c>
      <c r="D4047" t="s">
        <v>404</v>
      </c>
      <c r="E4047" s="15">
        <v>58871000</v>
      </c>
      <c r="F4047" s="15">
        <v>3563000</v>
      </c>
      <c r="G4047" s="15">
        <v>0</v>
      </c>
      <c r="H4047" s="15">
        <v>0</v>
      </c>
      <c r="I4047" s="15">
        <v>62434000</v>
      </c>
    </row>
    <row r="4048" spans="1:10" x14ac:dyDescent="0.25">
      <c r="A4048">
        <v>2021</v>
      </c>
      <c r="B4048" t="s">
        <v>42</v>
      </c>
      <c r="C4048" t="s">
        <v>976</v>
      </c>
      <c r="D4048" t="s">
        <v>967</v>
      </c>
      <c r="E4048" s="15">
        <v>834712000</v>
      </c>
      <c r="F4048" s="15">
        <v>108283000</v>
      </c>
      <c r="G4048" s="15">
        <v>0</v>
      </c>
      <c r="H4048" s="15">
        <v>154586000</v>
      </c>
      <c r="I4048" s="15">
        <v>1097581000</v>
      </c>
    </row>
    <row r="4049" spans="1:9" x14ac:dyDescent="0.25">
      <c r="A4049">
        <v>2021</v>
      </c>
      <c r="B4049" t="s">
        <v>42</v>
      </c>
      <c r="C4049" t="s">
        <v>976</v>
      </c>
      <c r="D4049" t="s">
        <v>968</v>
      </c>
      <c r="E4049" s="15">
        <v>23806000</v>
      </c>
      <c r="F4049" s="15">
        <v>5568000</v>
      </c>
      <c r="G4049" s="15">
        <v>0</v>
      </c>
      <c r="H4049" s="15">
        <v>0</v>
      </c>
      <c r="I4049" s="15">
        <v>29374000</v>
      </c>
    </row>
    <row r="4050" spans="1:9" x14ac:dyDescent="0.25">
      <c r="A4050">
        <v>2021</v>
      </c>
      <c r="B4050" t="s">
        <v>42</v>
      </c>
      <c r="C4050" t="s">
        <v>976</v>
      </c>
      <c r="D4050" t="s">
        <v>969</v>
      </c>
      <c r="E4050" s="15">
        <v>16313000</v>
      </c>
      <c r="F4050" s="15">
        <v>8587000</v>
      </c>
      <c r="G4050" s="15">
        <v>0</v>
      </c>
      <c r="H4050" s="15">
        <v>0</v>
      </c>
      <c r="I4050" s="15">
        <v>24900000</v>
      </c>
    </row>
    <row r="4051" spans="1:9" x14ac:dyDescent="0.25">
      <c r="A4051">
        <v>2021</v>
      </c>
      <c r="B4051" t="s">
        <v>42</v>
      </c>
      <c r="C4051" t="s">
        <v>976</v>
      </c>
      <c r="D4051" t="s">
        <v>970</v>
      </c>
      <c r="E4051" s="15">
        <v>11643000</v>
      </c>
      <c r="F4051" s="15">
        <v>1764000</v>
      </c>
      <c r="G4051" s="15">
        <v>0</v>
      </c>
      <c r="H4051" s="15">
        <v>0</v>
      </c>
      <c r="I4051" s="15">
        <v>13407000</v>
      </c>
    </row>
    <row r="4052" spans="1:9" x14ac:dyDescent="0.25">
      <c r="A4052">
        <v>2021</v>
      </c>
      <c r="B4052" t="s">
        <v>42</v>
      </c>
      <c r="C4052" t="s">
        <v>977</v>
      </c>
      <c r="D4052" t="s">
        <v>403</v>
      </c>
      <c r="E4052" s="15">
        <v>160916000</v>
      </c>
      <c r="F4052" s="15">
        <v>82835000</v>
      </c>
      <c r="G4052" s="15">
        <v>0</v>
      </c>
      <c r="H4052" s="15">
        <v>40500000</v>
      </c>
      <c r="I4052" s="15">
        <v>284251000</v>
      </c>
    </row>
    <row r="4053" spans="1:9" x14ac:dyDescent="0.25">
      <c r="A4053">
        <v>2021</v>
      </c>
      <c r="B4053" t="s">
        <v>42</v>
      </c>
      <c r="C4053" t="s">
        <v>977</v>
      </c>
      <c r="D4053" t="s">
        <v>404</v>
      </c>
      <c r="E4053" s="15">
        <v>9795000</v>
      </c>
      <c r="F4053" s="15">
        <v>666000</v>
      </c>
      <c r="G4053" s="15">
        <v>0</v>
      </c>
      <c r="H4053" s="15">
        <v>0</v>
      </c>
      <c r="I4053" s="15">
        <v>10461000</v>
      </c>
    </row>
    <row r="4054" spans="1:9" x14ac:dyDescent="0.25">
      <c r="A4054">
        <v>2021</v>
      </c>
      <c r="B4054" t="s">
        <v>42</v>
      </c>
      <c r="C4054" t="s">
        <v>977</v>
      </c>
      <c r="D4054" t="s">
        <v>967</v>
      </c>
      <c r="E4054" s="15">
        <v>212589000</v>
      </c>
      <c r="F4054" s="15">
        <v>12281000</v>
      </c>
      <c r="G4054" s="15">
        <v>0</v>
      </c>
      <c r="H4054" s="15">
        <v>50000000</v>
      </c>
      <c r="I4054" s="15">
        <v>274870000</v>
      </c>
    </row>
    <row r="4055" spans="1:9" x14ac:dyDescent="0.25">
      <c r="A4055">
        <v>2021</v>
      </c>
      <c r="B4055" t="s">
        <v>42</v>
      </c>
      <c r="C4055" t="s">
        <v>977</v>
      </c>
      <c r="D4055" t="s">
        <v>968</v>
      </c>
      <c r="E4055" s="15">
        <v>4103000</v>
      </c>
      <c r="F4055" s="15">
        <v>206000</v>
      </c>
      <c r="G4055" s="15">
        <v>0</v>
      </c>
      <c r="H4055" s="15">
        <v>0</v>
      </c>
      <c r="I4055" s="15">
        <v>4309000</v>
      </c>
    </row>
    <row r="4056" spans="1:9" x14ac:dyDescent="0.25">
      <c r="A4056">
        <v>2021</v>
      </c>
      <c r="B4056" t="s">
        <v>42</v>
      </c>
      <c r="C4056" t="s">
        <v>977</v>
      </c>
      <c r="D4056" t="s">
        <v>969</v>
      </c>
      <c r="E4056" s="15">
        <v>8708000</v>
      </c>
      <c r="F4056" s="15">
        <v>435000</v>
      </c>
      <c r="G4056" s="15">
        <v>0</v>
      </c>
      <c r="H4056" s="15">
        <v>0</v>
      </c>
      <c r="I4056" s="15">
        <v>9143000</v>
      </c>
    </row>
    <row r="4057" spans="1:9" x14ac:dyDescent="0.25">
      <c r="A4057">
        <v>2021</v>
      </c>
      <c r="B4057" t="s">
        <v>42</v>
      </c>
      <c r="C4057" t="s">
        <v>977</v>
      </c>
      <c r="D4057" t="s">
        <v>970</v>
      </c>
      <c r="E4057" s="15">
        <v>9085000</v>
      </c>
      <c r="F4057" s="15">
        <v>403000</v>
      </c>
      <c r="G4057" s="15">
        <v>0</v>
      </c>
      <c r="H4057" s="15">
        <v>0</v>
      </c>
      <c r="I4057" s="15">
        <v>9488000</v>
      </c>
    </row>
    <row r="4058" spans="1:9" x14ac:dyDescent="0.25">
      <c r="A4058">
        <v>2021</v>
      </c>
      <c r="B4058" t="s">
        <v>42</v>
      </c>
      <c r="C4058" t="s">
        <v>978</v>
      </c>
      <c r="D4058" t="s">
        <v>403</v>
      </c>
      <c r="E4058" s="15">
        <v>266187000</v>
      </c>
      <c r="F4058" s="15">
        <v>32912000</v>
      </c>
      <c r="G4058" s="15">
        <v>0</v>
      </c>
      <c r="H4058" s="15">
        <v>0</v>
      </c>
      <c r="I4058" s="15">
        <v>299099000</v>
      </c>
    </row>
    <row r="4059" spans="1:9" x14ac:dyDescent="0.25">
      <c r="A4059">
        <v>2021</v>
      </c>
      <c r="B4059" t="s">
        <v>42</v>
      </c>
      <c r="C4059" t="s">
        <v>978</v>
      </c>
      <c r="D4059" t="s">
        <v>404</v>
      </c>
      <c r="E4059" s="15">
        <v>19885000</v>
      </c>
      <c r="F4059" s="15">
        <v>3397000</v>
      </c>
      <c r="G4059" s="15">
        <v>0</v>
      </c>
      <c r="H4059" s="15">
        <v>0</v>
      </c>
      <c r="I4059" s="15">
        <v>23282000</v>
      </c>
    </row>
    <row r="4060" spans="1:9" x14ac:dyDescent="0.25">
      <c r="A4060">
        <v>2021</v>
      </c>
      <c r="B4060" t="s">
        <v>42</v>
      </c>
      <c r="C4060" t="s">
        <v>978</v>
      </c>
      <c r="D4060" t="s">
        <v>967</v>
      </c>
      <c r="E4060" s="15">
        <v>381674000</v>
      </c>
      <c r="F4060" s="15">
        <v>47030000</v>
      </c>
      <c r="G4060" s="15">
        <v>0</v>
      </c>
      <c r="H4060" s="15">
        <v>50000000</v>
      </c>
      <c r="I4060" s="15">
        <v>478704000</v>
      </c>
    </row>
    <row r="4061" spans="1:9" x14ac:dyDescent="0.25">
      <c r="A4061">
        <v>2021</v>
      </c>
      <c r="B4061" t="s">
        <v>42</v>
      </c>
      <c r="C4061" t="s">
        <v>978</v>
      </c>
      <c r="D4061" t="s">
        <v>968</v>
      </c>
      <c r="E4061" s="15">
        <v>7754000</v>
      </c>
      <c r="F4061" s="15">
        <v>1067000</v>
      </c>
      <c r="G4061" s="15">
        <v>0</v>
      </c>
      <c r="H4061" s="15">
        <v>0</v>
      </c>
      <c r="I4061" s="15">
        <v>8821000</v>
      </c>
    </row>
    <row r="4062" spans="1:9" x14ac:dyDescent="0.25">
      <c r="A4062">
        <v>2021</v>
      </c>
      <c r="B4062" t="s">
        <v>42</v>
      </c>
      <c r="C4062" t="s">
        <v>978</v>
      </c>
      <c r="D4062" t="s">
        <v>969</v>
      </c>
      <c r="E4062" s="15">
        <v>31054000</v>
      </c>
      <c r="F4062" s="15">
        <v>3869000</v>
      </c>
      <c r="G4062" s="15">
        <v>0</v>
      </c>
      <c r="H4062" s="15">
        <v>0</v>
      </c>
      <c r="I4062" s="15">
        <v>34923000</v>
      </c>
    </row>
    <row r="4063" spans="1:9" x14ac:dyDescent="0.25">
      <c r="A4063">
        <v>2021</v>
      </c>
      <c r="B4063" t="s">
        <v>42</v>
      </c>
      <c r="C4063" t="s">
        <v>978</v>
      </c>
      <c r="D4063" t="s">
        <v>970</v>
      </c>
      <c r="E4063" s="15">
        <v>11480000</v>
      </c>
      <c r="F4063" s="15">
        <v>2030000</v>
      </c>
      <c r="G4063" s="15">
        <v>0</v>
      </c>
      <c r="H4063" s="15">
        <v>0</v>
      </c>
      <c r="I4063" s="15">
        <v>13510000</v>
      </c>
    </row>
    <row r="4064" spans="1:9" x14ac:dyDescent="0.25">
      <c r="A4064">
        <v>2021</v>
      </c>
      <c r="B4064" t="s">
        <v>42</v>
      </c>
      <c r="C4064" t="s">
        <v>979</v>
      </c>
      <c r="D4064" t="s">
        <v>403</v>
      </c>
      <c r="E4064" s="15">
        <v>312937000</v>
      </c>
      <c r="F4064" s="15">
        <v>45919000</v>
      </c>
      <c r="G4064" s="15">
        <v>0</v>
      </c>
      <c r="H4064" s="15">
        <v>70000000</v>
      </c>
      <c r="I4064" s="15">
        <v>428856000</v>
      </c>
    </row>
    <row r="4065" spans="1:9" x14ac:dyDescent="0.25">
      <c r="A4065">
        <v>2021</v>
      </c>
      <c r="B4065" t="s">
        <v>42</v>
      </c>
      <c r="C4065" t="s">
        <v>979</v>
      </c>
      <c r="D4065" t="s">
        <v>404</v>
      </c>
      <c r="E4065" s="15">
        <v>39711000</v>
      </c>
      <c r="F4065" s="15">
        <v>8420000</v>
      </c>
      <c r="G4065" s="15">
        <v>0</v>
      </c>
      <c r="H4065" s="15">
        <v>0</v>
      </c>
      <c r="I4065" s="15">
        <v>48131000</v>
      </c>
    </row>
    <row r="4066" spans="1:9" x14ac:dyDescent="0.25">
      <c r="A4066">
        <v>2021</v>
      </c>
      <c r="B4066" t="s">
        <v>42</v>
      </c>
      <c r="C4066" t="s">
        <v>979</v>
      </c>
      <c r="D4066" t="s">
        <v>967</v>
      </c>
      <c r="E4066" s="15">
        <v>480933000</v>
      </c>
      <c r="F4066" s="15">
        <v>51938000</v>
      </c>
      <c r="G4066" s="15">
        <v>0</v>
      </c>
      <c r="H4066" s="15">
        <v>92534000</v>
      </c>
      <c r="I4066" s="15">
        <v>625405000</v>
      </c>
    </row>
    <row r="4067" spans="1:9" x14ac:dyDescent="0.25">
      <c r="A4067">
        <v>2021</v>
      </c>
      <c r="B4067" t="s">
        <v>42</v>
      </c>
      <c r="C4067" t="s">
        <v>979</v>
      </c>
      <c r="D4067" t="s">
        <v>968</v>
      </c>
      <c r="E4067" s="15">
        <v>0</v>
      </c>
      <c r="F4067" s="15">
        <v>1414000</v>
      </c>
      <c r="G4067" s="15">
        <v>0</v>
      </c>
      <c r="H4067" s="15">
        <v>0</v>
      </c>
      <c r="I4067" s="15">
        <v>1414000</v>
      </c>
    </row>
    <row r="4068" spans="1:9" x14ac:dyDescent="0.25">
      <c r="A4068">
        <v>2021</v>
      </c>
      <c r="B4068" t="s">
        <v>42</v>
      </c>
      <c r="C4068" t="s">
        <v>979</v>
      </c>
      <c r="D4068" t="s">
        <v>969</v>
      </c>
      <c r="E4068" s="15">
        <v>48638000</v>
      </c>
      <c r="F4068" s="15">
        <v>4768000</v>
      </c>
      <c r="G4068" s="15">
        <v>0</v>
      </c>
      <c r="H4068" s="15">
        <v>0</v>
      </c>
      <c r="I4068" s="15">
        <v>53406000</v>
      </c>
    </row>
    <row r="4069" spans="1:9" x14ac:dyDescent="0.25">
      <c r="A4069">
        <v>2021</v>
      </c>
      <c r="B4069" t="s">
        <v>42</v>
      </c>
      <c r="C4069" t="s">
        <v>979</v>
      </c>
      <c r="D4069" t="s">
        <v>970</v>
      </c>
      <c r="E4069" s="15">
        <v>34537000</v>
      </c>
      <c r="F4069" s="15">
        <v>2449000</v>
      </c>
      <c r="G4069" s="15">
        <v>0</v>
      </c>
      <c r="H4069" s="15">
        <v>0</v>
      </c>
      <c r="I4069" s="15">
        <v>36986000</v>
      </c>
    </row>
    <row r="4070" spans="1:9" x14ac:dyDescent="0.25">
      <c r="A4070">
        <v>2021</v>
      </c>
      <c r="B4070" t="s">
        <v>42</v>
      </c>
      <c r="C4070" t="s">
        <v>980</v>
      </c>
      <c r="D4070" t="s">
        <v>403</v>
      </c>
      <c r="E4070" s="15">
        <v>58907000</v>
      </c>
      <c r="F4070" s="15">
        <v>7323000</v>
      </c>
      <c r="G4070" s="15">
        <v>0</v>
      </c>
      <c r="H4070" s="15">
        <v>0</v>
      </c>
      <c r="I4070" s="15">
        <v>66230000</v>
      </c>
    </row>
    <row r="4071" spans="1:9" x14ac:dyDescent="0.25">
      <c r="A4071">
        <v>2021</v>
      </c>
      <c r="B4071" t="s">
        <v>42</v>
      </c>
      <c r="C4071" t="s">
        <v>980</v>
      </c>
      <c r="D4071" t="s">
        <v>404</v>
      </c>
      <c r="E4071" s="15">
        <v>4645000</v>
      </c>
      <c r="F4071" s="15">
        <v>0</v>
      </c>
      <c r="G4071" s="15">
        <v>0</v>
      </c>
      <c r="H4071" s="15">
        <v>0</v>
      </c>
      <c r="I4071" s="15">
        <v>4645000</v>
      </c>
    </row>
    <row r="4072" spans="1:9" x14ac:dyDescent="0.25">
      <c r="A4072">
        <v>2021</v>
      </c>
      <c r="B4072" t="s">
        <v>42</v>
      </c>
      <c r="C4072" t="s">
        <v>980</v>
      </c>
      <c r="D4072" t="s">
        <v>967</v>
      </c>
      <c r="E4072" s="15">
        <v>144396000</v>
      </c>
      <c r="F4072" s="15">
        <v>8827000</v>
      </c>
      <c r="G4072" s="15">
        <v>0</v>
      </c>
      <c r="H4072" s="15">
        <v>77534000</v>
      </c>
      <c r="I4072" s="15">
        <v>230757000</v>
      </c>
    </row>
    <row r="4073" spans="1:9" x14ac:dyDescent="0.25">
      <c r="A4073">
        <v>2021</v>
      </c>
      <c r="B4073" t="s">
        <v>42</v>
      </c>
      <c r="C4073" t="s">
        <v>980</v>
      </c>
      <c r="D4073" t="s">
        <v>968</v>
      </c>
      <c r="E4073" s="15">
        <v>0</v>
      </c>
      <c r="F4073" s="15">
        <v>2072000</v>
      </c>
      <c r="G4073" s="15">
        <v>0</v>
      </c>
      <c r="H4073" s="15">
        <v>0</v>
      </c>
      <c r="I4073" s="15">
        <v>2072000</v>
      </c>
    </row>
    <row r="4074" spans="1:9" x14ac:dyDescent="0.25">
      <c r="A4074">
        <v>2021</v>
      </c>
      <c r="B4074" t="s">
        <v>42</v>
      </c>
      <c r="C4074" t="s">
        <v>980</v>
      </c>
      <c r="D4074" t="s">
        <v>969</v>
      </c>
      <c r="E4074" s="15">
        <v>1209000</v>
      </c>
      <c r="F4074" s="15">
        <v>531000</v>
      </c>
      <c r="G4074" s="15">
        <v>0</v>
      </c>
      <c r="H4074" s="15">
        <v>0</v>
      </c>
      <c r="I4074" s="15">
        <v>1740000</v>
      </c>
    </row>
    <row r="4075" spans="1:9" x14ac:dyDescent="0.25">
      <c r="A4075">
        <v>2021</v>
      </c>
      <c r="B4075" t="s">
        <v>42</v>
      </c>
      <c r="C4075" t="s">
        <v>980</v>
      </c>
      <c r="D4075" t="s">
        <v>970</v>
      </c>
      <c r="E4075" s="15">
        <v>1910000</v>
      </c>
      <c r="F4075" s="15">
        <v>509000</v>
      </c>
      <c r="G4075" s="15">
        <v>0</v>
      </c>
      <c r="H4075" s="15">
        <v>0</v>
      </c>
      <c r="I4075" s="15">
        <v>2419000</v>
      </c>
    </row>
    <row r="4076" spans="1:9" x14ac:dyDescent="0.25">
      <c r="A4076">
        <v>2021</v>
      </c>
      <c r="B4076" t="s">
        <v>42</v>
      </c>
      <c r="C4076" t="s">
        <v>981</v>
      </c>
      <c r="D4076" t="s">
        <v>403</v>
      </c>
      <c r="E4076" s="15">
        <v>304862000</v>
      </c>
      <c r="F4076" s="15">
        <v>49674000</v>
      </c>
      <c r="G4076" s="15">
        <v>0</v>
      </c>
      <c r="H4076" s="15">
        <v>1000000</v>
      </c>
      <c r="I4076" s="15">
        <v>355536000</v>
      </c>
    </row>
    <row r="4077" spans="1:9" x14ac:dyDescent="0.25">
      <c r="A4077">
        <v>2021</v>
      </c>
      <c r="B4077" t="s">
        <v>42</v>
      </c>
      <c r="C4077" t="s">
        <v>981</v>
      </c>
      <c r="D4077" t="s">
        <v>404</v>
      </c>
      <c r="E4077" s="15">
        <v>18164000</v>
      </c>
      <c r="F4077" s="15">
        <v>6568000</v>
      </c>
      <c r="G4077" s="15">
        <v>0</v>
      </c>
      <c r="H4077" s="15">
        <v>25000000</v>
      </c>
      <c r="I4077" s="15">
        <v>49732000</v>
      </c>
    </row>
    <row r="4078" spans="1:9" x14ac:dyDescent="0.25">
      <c r="A4078">
        <v>2021</v>
      </c>
      <c r="B4078" t="s">
        <v>42</v>
      </c>
      <c r="C4078" t="s">
        <v>981</v>
      </c>
      <c r="D4078" t="s">
        <v>967</v>
      </c>
      <c r="E4078" s="15">
        <v>280277000</v>
      </c>
      <c r="F4078" s="15">
        <v>51721000</v>
      </c>
      <c r="G4078" s="15">
        <v>0</v>
      </c>
      <c r="H4078" s="15">
        <v>150000000</v>
      </c>
      <c r="I4078" s="15">
        <v>481998000</v>
      </c>
    </row>
    <row r="4079" spans="1:9" x14ac:dyDescent="0.25">
      <c r="A4079">
        <v>2021</v>
      </c>
      <c r="B4079" t="s">
        <v>42</v>
      </c>
      <c r="C4079" t="s">
        <v>981</v>
      </c>
      <c r="D4079" t="s">
        <v>968</v>
      </c>
      <c r="E4079" s="15">
        <v>7940000</v>
      </c>
      <c r="F4079" s="15">
        <v>3333000</v>
      </c>
      <c r="G4079" s="15">
        <v>0</v>
      </c>
      <c r="H4079" s="15">
        <v>0</v>
      </c>
      <c r="I4079" s="15">
        <v>11273000</v>
      </c>
    </row>
    <row r="4080" spans="1:9" x14ac:dyDescent="0.25">
      <c r="A4080">
        <v>2021</v>
      </c>
      <c r="B4080" t="s">
        <v>42</v>
      </c>
      <c r="C4080" t="s">
        <v>981</v>
      </c>
      <c r="D4080" t="s">
        <v>969</v>
      </c>
      <c r="E4080" s="15">
        <v>29671000</v>
      </c>
      <c r="F4080" s="15">
        <v>19301000</v>
      </c>
      <c r="G4080" s="15">
        <v>0</v>
      </c>
      <c r="H4080" s="15">
        <v>11534000</v>
      </c>
      <c r="I4080" s="15">
        <v>60506000</v>
      </c>
    </row>
    <row r="4081" spans="1:9" x14ac:dyDescent="0.25">
      <c r="A4081">
        <v>2021</v>
      </c>
      <c r="B4081" t="s">
        <v>42</v>
      </c>
      <c r="C4081" t="s">
        <v>981</v>
      </c>
      <c r="D4081" t="s">
        <v>970</v>
      </c>
      <c r="E4081" s="15">
        <v>5917000</v>
      </c>
      <c r="F4081" s="15">
        <v>6563000</v>
      </c>
      <c r="G4081" s="15">
        <v>0</v>
      </c>
      <c r="H4081" s="15">
        <v>0</v>
      </c>
      <c r="I4081" s="15">
        <v>12480000</v>
      </c>
    </row>
    <row r="4082" spans="1:9" x14ac:dyDescent="0.25">
      <c r="A4082">
        <v>2021</v>
      </c>
      <c r="B4082" t="s">
        <v>42</v>
      </c>
      <c r="C4082" t="s">
        <v>982</v>
      </c>
      <c r="D4082" t="s">
        <v>403</v>
      </c>
      <c r="E4082" s="15">
        <v>17048000</v>
      </c>
      <c r="F4082" s="15">
        <v>12477000</v>
      </c>
      <c r="G4082" s="15">
        <v>0</v>
      </c>
      <c r="H4082" s="15">
        <v>42989000</v>
      </c>
      <c r="I4082" s="15">
        <v>72514000</v>
      </c>
    </row>
    <row r="4083" spans="1:9" x14ac:dyDescent="0.25">
      <c r="A4083">
        <v>2021</v>
      </c>
      <c r="B4083" t="s">
        <v>42</v>
      </c>
      <c r="C4083" t="s">
        <v>982</v>
      </c>
      <c r="D4083" t="s">
        <v>404</v>
      </c>
      <c r="E4083" s="15">
        <v>0</v>
      </c>
      <c r="F4083" s="15">
        <v>908000</v>
      </c>
      <c r="G4083" s="15">
        <v>0</v>
      </c>
      <c r="H4083" s="15">
        <v>0</v>
      </c>
      <c r="I4083" s="15">
        <v>908000</v>
      </c>
    </row>
    <row r="4084" spans="1:9" x14ac:dyDescent="0.25">
      <c r="A4084">
        <v>2021</v>
      </c>
      <c r="B4084" t="s">
        <v>42</v>
      </c>
      <c r="C4084" t="s">
        <v>982</v>
      </c>
      <c r="D4084" t="s">
        <v>967</v>
      </c>
      <c r="E4084" s="15">
        <v>39602000</v>
      </c>
      <c r="F4084" s="15">
        <v>7693000</v>
      </c>
      <c r="G4084" s="15">
        <v>0</v>
      </c>
      <c r="H4084" s="15">
        <v>9545000</v>
      </c>
      <c r="I4084" s="15">
        <v>56840000</v>
      </c>
    </row>
    <row r="4085" spans="1:9" x14ac:dyDescent="0.25">
      <c r="A4085">
        <v>2021</v>
      </c>
      <c r="B4085" t="s">
        <v>42</v>
      </c>
      <c r="C4085" t="s">
        <v>982</v>
      </c>
      <c r="D4085" t="s">
        <v>969</v>
      </c>
      <c r="E4085" s="15">
        <v>0</v>
      </c>
      <c r="F4085" s="15">
        <v>255000</v>
      </c>
      <c r="G4085" s="15">
        <v>0</v>
      </c>
      <c r="H4085" s="15">
        <v>10000000</v>
      </c>
      <c r="I4085" s="15">
        <v>10255000</v>
      </c>
    </row>
    <row r="4086" spans="1:9" x14ac:dyDescent="0.25">
      <c r="A4086">
        <v>2021</v>
      </c>
      <c r="B4086" t="s">
        <v>42</v>
      </c>
      <c r="C4086" t="s">
        <v>1088</v>
      </c>
      <c r="D4086" t="s">
        <v>403</v>
      </c>
      <c r="E4086" s="15">
        <v>200909000</v>
      </c>
      <c r="F4086" s="15">
        <v>57524000</v>
      </c>
      <c r="G4086" s="15">
        <v>0</v>
      </c>
      <c r="H4086" s="15">
        <v>0</v>
      </c>
      <c r="I4086" s="15">
        <v>258433000</v>
      </c>
    </row>
    <row r="4087" spans="1:9" x14ac:dyDescent="0.25">
      <c r="A4087">
        <v>2021</v>
      </c>
      <c r="B4087" t="s">
        <v>42</v>
      </c>
      <c r="C4087" t="s">
        <v>1088</v>
      </c>
      <c r="D4087" t="s">
        <v>404</v>
      </c>
      <c r="E4087" s="15">
        <v>25367000</v>
      </c>
      <c r="F4087" s="15">
        <v>14730000</v>
      </c>
      <c r="G4087" s="15">
        <v>0</v>
      </c>
      <c r="H4087" s="15">
        <v>0</v>
      </c>
      <c r="I4087" s="15">
        <v>40097000</v>
      </c>
    </row>
    <row r="4088" spans="1:9" x14ac:dyDescent="0.25">
      <c r="A4088">
        <v>2021</v>
      </c>
      <c r="B4088" t="s">
        <v>42</v>
      </c>
      <c r="C4088" t="s">
        <v>1088</v>
      </c>
      <c r="D4088" t="s">
        <v>967</v>
      </c>
      <c r="E4088" s="15">
        <v>329557000</v>
      </c>
      <c r="F4088" s="15">
        <v>20023000</v>
      </c>
      <c r="G4088" s="15">
        <v>0</v>
      </c>
      <c r="H4088" s="15">
        <v>72534000</v>
      </c>
      <c r="I4088" s="15">
        <v>422114000</v>
      </c>
    </row>
    <row r="4089" spans="1:9" x14ac:dyDescent="0.25">
      <c r="A4089">
        <v>2021</v>
      </c>
      <c r="B4089" t="s">
        <v>42</v>
      </c>
      <c r="C4089" t="s">
        <v>1088</v>
      </c>
      <c r="D4089" t="s">
        <v>968</v>
      </c>
      <c r="E4089" s="15">
        <v>5814000</v>
      </c>
      <c r="F4089" s="15">
        <v>1209000</v>
      </c>
      <c r="G4089" s="15">
        <v>0</v>
      </c>
      <c r="H4089" s="15">
        <v>0</v>
      </c>
      <c r="I4089" s="15">
        <v>7023000</v>
      </c>
    </row>
    <row r="4090" spans="1:9" x14ac:dyDescent="0.25">
      <c r="A4090">
        <v>2021</v>
      </c>
      <c r="B4090" t="s">
        <v>42</v>
      </c>
      <c r="C4090" t="s">
        <v>1088</v>
      </c>
      <c r="D4090" t="s">
        <v>969</v>
      </c>
      <c r="E4090" s="15">
        <v>21895000</v>
      </c>
      <c r="F4090" s="15">
        <v>11052000</v>
      </c>
      <c r="G4090" s="15">
        <v>0</v>
      </c>
      <c r="H4090" s="15">
        <v>0</v>
      </c>
      <c r="I4090" s="15">
        <v>32947000</v>
      </c>
    </row>
    <row r="4091" spans="1:9" x14ac:dyDescent="0.25">
      <c r="A4091">
        <v>2021</v>
      </c>
      <c r="B4091" t="s">
        <v>42</v>
      </c>
      <c r="C4091" t="s">
        <v>1088</v>
      </c>
      <c r="D4091" t="s">
        <v>970</v>
      </c>
      <c r="E4091" s="15">
        <v>20697000</v>
      </c>
      <c r="F4091" s="15">
        <v>1668000</v>
      </c>
      <c r="G4091" s="15">
        <v>0</v>
      </c>
      <c r="H4091" s="15">
        <v>0</v>
      </c>
      <c r="I4091" s="15">
        <v>22365000</v>
      </c>
    </row>
    <row r="4092" spans="1:9" x14ac:dyDescent="0.25">
      <c r="A4092">
        <v>2021</v>
      </c>
      <c r="B4092" t="s">
        <v>42</v>
      </c>
      <c r="C4092" t="s">
        <v>983</v>
      </c>
      <c r="D4092" t="s">
        <v>403</v>
      </c>
      <c r="E4092" s="15">
        <v>91166000</v>
      </c>
      <c r="F4092" s="15">
        <v>34805000</v>
      </c>
      <c r="G4092" s="15">
        <v>0</v>
      </c>
      <c r="H4092" s="15">
        <v>0</v>
      </c>
      <c r="I4092" s="15">
        <v>125971000</v>
      </c>
    </row>
    <row r="4093" spans="1:9" x14ac:dyDescent="0.25">
      <c r="A4093">
        <v>2021</v>
      </c>
      <c r="B4093" t="s">
        <v>42</v>
      </c>
      <c r="C4093" t="s">
        <v>983</v>
      </c>
      <c r="D4093" t="s">
        <v>404</v>
      </c>
      <c r="E4093" s="15">
        <v>12577000</v>
      </c>
      <c r="F4093" s="15">
        <v>4523000</v>
      </c>
      <c r="G4093" s="15">
        <v>0</v>
      </c>
      <c r="H4093" s="15">
        <v>91193000</v>
      </c>
      <c r="I4093" s="15">
        <v>108293000</v>
      </c>
    </row>
    <row r="4094" spans="1:9" x14ac:dyDescent="0.25">
      <c r="A4094">
        <v>2021</v>
      </c>
      <c r="B4094" t="s">
        <v>42</v>
      </c>
      <c r="C4094" t="s">
        <v>983</v>
      </c>
      <c r="D4094" t="s">
        <v>967</v>
      </c>
      <c r="E4094" s="15">
        <v>338207000</v>
      </c>
      <c r="F4094" s="15">
        <v>18298000</v>
      </c>
      <c r="G4094" s="15">
        <v>0</v>
      </c>
      <c r="H4094" s="15">
        <v>240653000</v>
      </c>
      <c r="I4094" s="15">
        <v>597158000</v>
      </c>
    </row>
    <row r="4095" spans="1:9" x14ac:dyDescent="0.25">
      <c r="A4095">
        <v>2021</v>
      </c>
      <c r="B4095" t="s">
        <v>42</v>
      </c>
      <c r="C4095" t="s">
        <v>983</v>
      </c>
      <c r="D4095" t="s">
        <v>968</v>
      </c>
      <c r="E4095" s="15">
        <v>19517000</v>
      </c>
      <c r="F4095" s="15">
        <v>3012000</v>
      </c>
      <c r="G4095" s="15">
        <v>0</v>
      </c>
      <c r="H4095" s="15">
        <v>0</v>
      </c>
      <c r="I4095" s="15">
        <v>22529000</v>
      </c>
    </row>
    <row r="4096" spans="1:9" x14ac:dyDescent="0.25">
      <c r="A4096">
        <v>2021</v>
      </c>
      <c r="B4096" t="s">
        <v>42</v>
      </c>
      <c r="C4096" t="s">
        <v>983</v>
      </c>
      <c r="D4096" t="s">
        <v>969</v>
      </c>
      <c r="E4096" s="15">
        <v>8306000</v>
      </c>
      <c r="F4096" s="15">
        <v>3547000</v>
      </c>
      <c r="G4096" s="15">
        <v>0</v>
      </c>
      <c r="H4096" s="15">
        <v>0</v>
      </c>
      <c r="I4096" s="15">
        <v>11853000</v>
      </c>
    </row>
    <row r="4097" spans="1:9" x14ac:dyDescent="0.25">
      <c r="A4097">
        <v>2021</v>
      </c>
      <c r="B4097" t="s">
        <v>42</v>
      </c>
      <c r="C4097" t="s">
        <v>983</v>
      </c>
      <c r="D4097" t="s">
        <v>970</v>
      </c>
      <c r="E4097" s="15">
        <v>4654000</v>
      </c>
      <c r="F4097" s="15">
        <v>3402000</v>
      </c>
      <c r="G4097" s="15">
        <v>0</v>
      </c>
      <c r="H4097" s="15">
        <v>0</v>
      </c>
      <c r="I4097" s="15">
        <v>8056000</v>
      </c>
    </row>
    <row r="4098" spans="1:9" x14ac:dyDescent="0.25">
      <c r="A4098">
        <v>2021</v>
      </c>
      <c r="B4098" t="s">
        <v>42</v>
      </c>
      <c r="C4098" t="s">
        <v>984</v>
      </c>
      <c r="D4098" t="s">
        <v>403</v>
      </c>
      <c r="E4098" s="15">
        <v>40871000</v>
      </c>
      <c r="F4098" s="15">
        <v>5512000</v>
      </c>
      <c r="G4098" s="15">
        <v>0</v>
      </c>
      <c r="H4098" s="15">
        <v>0</v>
      </c>
      <c r="I4098" s="15">
        <v>46383000</v>
      </c>
    </row>
    <row r="4099" spans="1:9" x14ac:dyDescent="0.25">
      <c r="A4099">
        <v>2021</v>
      </c>
      <c r="B4099" t="s">
        <v>42</v>
      </c>
      <c r="C4099" t="s">
        <v>984</v>
      </c>
      <c r="D4099" t="s">
        <v>404</v>
      </c>
      <c r="E4099" s="15">
        <v>3097000</v>
      </c>
      <c r="F4099" s="15">
        <v>1401000</v>
      </c>
      <c r="G4099" s="15">
        <v>0</v>
      </c>
      <c r="H4099" s="15">
        <v>2000000</v>
      </c>
      <c r="I4099" s="15">
        <v>6498000</v>
      </c>
    </row>
    <row r="4100" spans="1:9" x14ac:dyDescent="0.25">
      <c r="A4100">
        <v>2021</v>
      </c>
      <c r="B4100" t="s">
        <v>42</v>
      </c>
      <c r="C4100" t="s">
        <v>984</v>
      </c>
      <c r="D4100" t="s">
        <v>967</v>
      </c>
      <c r="E4100" s="15">
        <v>104336000</v>
      </c>
      <c r="F4100" s="15">
        <v>17198000</v>
      </c>
      <c r="G4100" s="15">
        <v>0</v>
      </c>
      <c r="H4100" s="15">
        <v>67534000</v>
      </c>
      <c r="I4100" s="15">
        <v>189068000</v>
      </c>
    </row>
    <row r="4101" spans="1:9" x14ac:dyDescent="0.25">
      <c r="A4101">
        <v>2021</v>
      </c>
      <c r="B4101" t="s">
        <v>42</v>
      </c>
      <c r="C4101" t="s">
        <v>984</v>
      </c>
      <c r="D4101" t="s">
        <v>969</v>
      </c>
      <c r="E4101" s="15">
        <v>5847000</v>
      </c>
      <c r="F4101" s="15">
        <v>1784000</v>
      </c>
      <c r="G4101" s="15">
        <v>0</v>
      </c>
      <c r="H4101" s="15">
        <v>0</v>
      </c>
      <c r="I4101" s="15">
        <v>7631000</v>
      </c>
    </row>
    <row r="4102" spans="1:9" x14ac:dyDescent="0.25">
      <c r="A4102">
        <v>2021</v>
      </c>
      <c r="B4102" t="s">
        <v>42</v>
      </c>
      <c r="C4102" t="s">
        <v>984</v>
      </c>
      <c r="D4102" t="s">
        <v>970</v>
      </c>
      <c r="E4102" s="15">
        <v>5249000</v>
      </c>
      <c r="F4102" s="15">
        <v>1704000</v>
      </c>
      <c r="G4102" s="15">
        <v>0</v>
      </c>
      <c r="H4102" s="15">
        <v>0</v>
      </c>
      <c r="I4102" s="15">
        <v>6953000</v>
      </c>
    </row>
    <row r="4103" spans="1:9" x14ac:dyDescent="0.25">
      <c r="A4103">
        <v>2021</v>
      </c>
      <c r="B4103" t="s">
        <v>42</v>
      </c>
      <c r="C4103" t="s">
        <v>985</v>
      </c>
      <c r="D4103" t="s">
        <v>403</v>
      </c>
      <c r="E4103" s="15">
        <v>30365000</v>
      </c>
      <c r="F4103" s="15">
        <v>17793000</v>
      </c>
      <c r="G4103" s="15">
        <v>0</v>
      </c>
      <c r="H4103" s="15">
        <v>0</v>
      </c>
      <c r="I4103" s="15">
        <v>48158000</v>
      </c>
    </row>
    <row r="4104" spans="1:9" x14ac:dyDescent="0.25">
      <c r="A4104">
        <v>2021</v>
      </c>
      <c r="B4104" t="s">
        <v>42</v>
      </c>
      <c r="C4104" t="s">
        <v>985</v>
      </c>
      <c r="D4104" t="s">
        <v>967</v>
      </c>
      <c r="E4104" s="15">
        <v>56749000</v>
      </c>
      <c r="F4104" s="15">
        <v>24061000</v>
      </c>
      <c r="G4104" s="15">
        <v>0</v>
      </c>
      <c r="H4104" s="15">
        <v>135534000</v>
      </c>
      <c r="I4104" s="15">
        <v>216344000</v>
      </c>
    </row>
    <row r="4105" spans="1:9" x14ac:dyDescent="0.25">
      <c r="A4105">
        <v>2021</v>
      </c>
      <c r="B4105" t="s">
        <v>42</v>
      </c>
      <c r="C4105" t="s">
        <v>985</v>
      </c>
      <c r="D4105" t="s">
        <v>969</v>
      </c>
      <c r="E4105" s="15">
        <v>0</v>
      </c>
      <c r="F4105" s="15">
        <v>3054000</v>
      </c>
      <c r="G4105" s="15">
        <v>0</v>
      </c>
      <c r="H4105" s="15">
        <v>0</v>
      </c>
      <c r="I4105" s="15">
        <v>3054000</v>
      </c>
    </row>
    <row r="4106" spans="1:9" x14ac:dyDescent="0.25">
      <c r="A4106">
        <v>2021</v>
      </c>
      <c r="B4106" t="s">
        <v>42</v>
      </c>
      <c r="C4106" t="s">
        <v>985</v>
      </c>
      <c r="D4106" t="s">
        <v>970</v>
      </c>
      <c r="E4106" s="15">
        <v>0</v>
      </c>
      <c r="F4106" s="15">
        <v>2960000</v>
      </c>
      <c r="G4106" s="15">
        <v>0</v>
      </c>
      <c r="H4106" s="15">
        <v>0</v>
      </c>
      <c r="I4106" s="15">
        <v>2960000</v>
      </c>
    </row>
    <row r="4107" spans="1:9" x14ac:dyDescent="0.25">
      <c r="A4107">
        <v>2021</v>
      </c>
      <c r="B4107" t="s">
        <v>42</v>
      </c>
      <c r="C4107" t="s">
        <v>986</v>
      </c>
      <c r="D4107" t="s">
        <v>403</v>
      </c>
      <c r="E4107" s="15">
        <v>145112000</v>
      </c>
      <c r="F4107" s="15">
        <v>45217000</v>
      </c>
      <c r="G4107" s="15">
        <v>0</v>
      </c>
      <c r="H4107" s="15">
        <v>0</v>
      </c>
      <c r="I4107" s="15">
        <v>190329000</v>
      </c>
    </row>
    <row r="4108" spans="1:9" x14ac:dyDescent="0.25">
      <c r="A4108">
        <v>2021</v>
      </c>
      <c r="B4108" t="s">
        <v>42</v>
      </c>
      <c r="C4108" t="s">
        <v>986</v>
      </c>
      <c r="D4108" t="s">
        <v>404</v>
      </c>
      <c r="E4108" s="15">
        <v>35870000</v>
      </c>
      <c r="F4108" s="15">
        <v>6363000</v>
      </c>
      <c r="G4108" s="15">
        <v>0</v>
      </c>
      <c r="H4108" s="15">
        <v>0</v>
      </c>
      <c r="I4108" s="15">
        <v>42233000</v>
      </c>
    </row>
    <row r="4109" spans="1:9" x14ac:dyDescent="0.25">
      <c r="A4109">
        <v>2021</v>
      </c>
      <c r="B4109" t="s">
        <v>42</v>
      </c>
      <c r="C4109" t="s">
        <v>986</v>
      </c>
      <c r="D4109" t="s">
        <v>967</v>
      </c>
      <c r="E4109" s="15">
        <v>321214000</v>
      </c>
      <c r="F4109" s="15">
        <v>34354000</v>
      </c>
      <c r="G4109" s="15">
        <v>0</v>
      </c>
      <c r="H4109" s="15">
        <v>60000000</v>
      </c>
      <c r="I4109" s="15">
        <v>415568000</v>
      </c>
    </row>
    <row r="4110" spans="1:9" x14ac:dyDescent="0.25">
      <c r="A4110">
        <v>2021</v>
      </c>
      <c r="B4110" t="s">
        <v>42</v>
      </c>
      <c r="C4110" t="s">
        <v>986</v>
      </c>
      <c r="D4110" t="s">
        <v>968</v>
      </c>
      <c r="E4110" s="15">
        <v>4102000</v>
      </c>
      <c r="F4110" s="15">
        <v>1530000</v>
      </c>
      <c r="G4110" s="15">
        <v>0</v>
      </c>
      <c r="H4110" s="15">
        <v>0</v>
      </c>
      <c r="I4110" s="15">
        <v>5632000</v>
      </c>
    </row>
    <row r="4111" spans="1:9" x14ac:dyDescent="0.25">
      <c r="A4111">
        <v>2021</v>
      </c>
      <c r="B4111" t="s">
        <v>42</v>
      </c>
      <c r="C4111" t="s">
        <v>986</v>
      </c>
      <c r="D4111" t="s">
        <v>969</v>
      </c>
      <c r="E4111" s="15">
        <v>60569000</v>
      </c>
      <c r="F4111" s="15">
        <v>23782000</v>
      </c>
      <c r="G4111" s="15">
        <v>0</v>
      </c>
      <c r="H4111" s="15">
        <v>12534000</v>
      </c>
      <c r="I4111" s="15">
        <v>96885000</v>
      </c>
    </row>
    <row r="4112" spans="1:9" x14ac:dyDescent="0.25">
      <c r="A4112">
        <v>2021</v>
      </c>
      <c r="B4112" t="s">
        <v>42</v>
      </c>
      <c r="C4112" t="s">
        <v>986</v>
      </c>
      <c r="D4112" t="s">
        <v>970</v>
      </c>
      <c r="E4112" s="15">
        <v>1271000</v>
      </c>
      <c r="F4112" s="15">
        <v>2899000</v>
      </c>
      <c r="G4112" s="15">
        <v>0</v>
      </c>
      <c r="H4112" s="15">
        <v>0</v>
      </c>
      <c r="I4112" s="15">
        <v>4170000</v>
      </c>
    </row>
    <row r="4113" spans="1:9" x14ac:dyDescent="0.25">
      <c r="A4113">
        <v>2021</v>
      </c>
      <c r="B4113" t="s">
        <v>42</v>
      </c>
      <c r="C4113" t="s">
        <v>987</v>
      </c>
      <c r="D4113" t="s">
        <v>403</v>
      </c>
      <c r="E4113" s="15">
        <v>49718000</v>
      </c>
      <c r="F4113" s="15">
        <v>13189000</v>
      </c>
      <c r="G4113" s="15">
        <v>0</v>
      </c>
      <c r="H4113" s="15">
        <v>36534000</v>
      </c>
      <c r="I4113" s="15">
        <v>99441000</v>
      </c>
    </row>
    <row r="4114" spans="1:9" x14ac:dyDescent="0.25">
      <c r="A4114">
        <v>2021</v>
      </c>
      <c r="B4114" t="s">
        <v>42</v>
      </c>
      <c r="C4114" t="s">
        <v>987</v>
      </c>
      <c r="D4114" t="s">
        <v>967</v>
      </c>
      <c r="E4114" s="15">
        <v>178571000</v>
      </c>
      <c r="F4114" s="15">
        <v>48809000</v>
      </c>
      <c r="G4114" s="15">
        <v>0</v>
      </c>
      <c r="H4114" s="15">
        <v>49300000</v>
      </c>
      <c r="I4114" s="15">
        <v>276680000</v>
      </c>
    </row>
    <row r="4115" spans="1:9" x14ac:dyDescent="0.25">
      <c r="A4115">
        <v>2021</v>
      </c>
      <c r="B4115" t="s">
        <v>42</v>
      </c>
      <c r="C4115" t="s">
        <v>987</v>
      </c>
      <c r="D4115" t="s">
        <v>968</v>
      </c>
      <c r="E4115" s="15">
        <v>500000</v>
      </c>
      <c r="F4115" s="15">
        <v>940000</v>
      </c>
      <c r="G4115" s="15">
        <v>0</v>
      </c>
      <c r="H4115" s="15">
        <v>0</v>
      </c>
      <c r="I4115" s="15">
        <v>1440000</v>
      </c>
    </row>
    <row r="4116" spans="1:9" x14ac:dyDescent="0.25">
      <c r="A4116">
        <v>2021</v>
      </c>
      <c r="B4116" t="s">
        <v>42</v>
      </c>
      <c r="C4116" t="s">
        <v>987</v>
      </c>
      <c r="D4116" t="s">
        <v>969</v>
      </c>
      <c r="E4116" s="15">
        <v>1623000</v>
      </c>
      <c r="F4116" s="15">
        <v>7608000</v>
      </c>
      <c r="G4116" s="15">
        <v>0</v>
      </c>
      <c r="H4116" s="15">
        <v>0</v>
      </c>
      <c r="I4116" s="15">
        <v>9231000</v>
      </c>
    </row>
    <row r="4117" spans="1:9" x14ac:dyDescent="0.25">
      <c r="A4117">
        <v>2021</v>
      </c>
      <c r="B4117" t="s">
        <v>42</v>
      </c>
      <c r="C4117" t="s">
        <v>987</v>
      </c>
      <c r="D4117" t="s">
        <v>970</v>
      </c>
      <c r="E4117" s="15">
        <v>2027000</v>
      </c>
      <c r="F4117" s="15">
        <v>2490000</v>
      </c>
      <c r="G4117" s="15">
        <v>0</v>
      </c>
      <c r="H4117" s="15">
        <v>0</v>
      </c>
      <c r="I4117" s="15">
        <v>4517000</v>
      </c>
    </row>
    <row r="4118" spans="1:9" x14ac:dyDescent="0.25">
      <c r="A4118">
        <v>2021</v>
      </c>
      <c r="B4118" t="s">
        <v>42</v>
      </c>
      <c r="C4118" t="s">
        <v>988</v>
      </c>
      <c r="D4118" t="s">
        <v>403</v>
      </c>
      <c r="E4118" s="15">
        <v>61814000</v>
      </c>
      <c r="F4118" s="15">
        <v>14404000</v>
      </c>
      <c r="G4118" s="15">
        <v>0</v>
      </c>
      <c r="H4118" s="15">
        <v>62534000</v>
      </c>
      <c r="I4118" s="15">
        <v>138752000</v>
      </c>
    </row>
    <row r="4119" spans="1:9" x14ac:dyDescent="0.25">
      <c r="A4119">
        <v>2021</v>
      </c>
      <c r="B4119" t="s">
        <v>42</v>
      </c>
      <c r="C4119" t="s">
        <v>988</v>
      </c>
      <c r="D4119" t="s">
        <v>404</v>
      </c>
      <c r="E4119" s="15">
        <v>0</v>
      </c>
      <c r="F4119" s="15">
        <v>913000</v>
      </c>
      <c r="G4119" s="15">
        <v>0</v>
      </c>
      <c r="H4119" s="15">
        <v>0</v>
      </c>
      <c r="I4119" s="15">
        <v>913000</v>
      </c>
    </row>
    <row r="4120" spans="1:9" x14ac:dyDescent="0.25">
      <c r="A4120">
        <v>2021</v>
      </c>
      <c r="B4120" t="s">
        <v>42</v>
      </c>
      <c r="C4120" t="s">
        <v>988</v>
      </c>
      <c r="D4120" t="s">
        <v>967</v>
      </c>
      <c r="E4120" s="15">
        <v>156973000</v>
      </c>
      <c r="F4120" s="15">
        <v>16500000</v>
      </c>
      <c r="G4120" s="15">
        <v>0</v>
      </c>
      <c r="H4120" s="15">
        <v>0</v>
      </c>
      <c r="I4120" s="15">
        <v>173473000</v>
      </c>
    </row>
    <row r="4121" spans="1:9" x14ac:dyDescent="0.25">
      <c r="A4121">
        <v>2021</v>
      </c>
      <c r="B4121" t="s">
        <v>42</v>
      </c>
      <c r="C4121" t="s">
        <v>988</v>
      </c>
      <c r="D4121" t="s">
        <v>969</v>
      </c>
      <c r="E4121" s="15">
        <v>0</v>
      </c>
      <c r="F4121" s="15">
        <v>7845000</v>
      </c>
      <c r="G4121" s="15">
        <v>0</v>
      </c>
      <c r="H4121" s="15">
        <v>0</v>
      </c>
      <c r="I4121" s="15">
        <v>7845000</v>
      </c>
    </row>
    <row r="4122" spans="1:9" x14ac:dyDescent="0.25">
      <c r="A4122">
        <v>2021</v>
      </c>
      <c r="B4122" t="s">
        <v>42</v>
      </c>
      <c r="C4122" t="s">
        <v>988</v>
      </c>
      <c r="D4122" t="s">
        <v>970</v>
      </c>
      <c r="E4122" s="15">
        <v>0</v>
      </c>
      <c r="F4122" s="15">
        <v>8347000</v>
      </c>
      <c r="G4122" s="15">
        <v>0</v>
      </c>
      <c r="H4122" s="15">
        <v>0</v>
      </c>
      <c r="I4122" s="15">
        <v>8347000</v>
      </c>
    </row>
    <row r="4123" spans="1:9" x14ac:dyDescent="0.25">
      <c r="A4123">
        <v>2021</v>
      </c>
      <c r="B4123" t="s">
        <v>42</v>
      </c>
      <c r="C4123" t="s">
        <v>989</v>
      </c>
      <c r="D4123" t="s">
        <v>403</v>
      </c>
      <c r="E4123" s="15">
        <v>67837000</v>
      </c>
      <c r="F4123" s="15">
        <v>30325000</v>
      </c>
      <c r="G4123" s="15">
        <v>0</v>
      </c>
      <c r="H4123" s="15">
        <v>2235000</v>
      </c>
      <c r="I4123" s="15">
        <v>100397000</v>
      </c>
    </row>
    <row r="4124" spans="1:9" x14ac:dyDescent="0.25">
      <c r="A4124">
        <v>2021</v>
      </c>
      <c r="B4124" t="s">
        <v>42</v>
      </c>
      <c r="C4124" t="s">
        <v>989</v>
      </c>
      <c r="D4124" t="s">
        <v>967</v>
      </c>
      <c r="E4124" s="15">
        <v>110990000</v>
      </c>
      <c r="F4124" s="15">
        <v>46912000</v>
      </c>
      <c r="G4124" s="15">
        <v>0</v>
      </c>
      <c r="H4124" s="15">
        <v>202999000</v>
      </c>
      <c r="I4124" s="15">
        <v>360901000</v>
      </c>
    </row>
    <row r="4125" spans="1:9" x14ac:dyDescent="0.25">
      <c r="A4125">
        <v>2021</v>
      </c>
      <c r="B4125" t="s">
        <v>42</v>
      </c>
      <c r="C4125" t="s">
        <v>989</v>
      </c>
      <c r="D4125" t="s">
        <v>969</v>
      </c>
      <c r="E4125" s="15">
        <v>1652000</v>
      </c>
      <c r="F4125" s="15">
        <v>5038000</v>
      </c>
      <c r="G4125" s="15">
        <v>0</v>
      </c>
      <c r="H4125" s="15">
        <v>0</v>
      </c>
      <c r="I4125" s="15">
        <v>6690000</v>
      </c>
    </row>
    <row r="4126" spans="1:9" x14ac:dyDescent="0.25">
      <c r="A4126">
        <v>2021</v>
      </c>
      <c r="B4126" t="s">
        <v>42</v>
      </c>
      <c r="C4126" t="s">
        <v>989</v>
      </c>
      <c r="D4126" t="s">
        <v>970</v>
      </c>
      <c r="E4126" s="15">
        <v>0</v>
      </c>
      <c r="F4126" s="15">
        <v>3515000</v>
      </c>
      <c r="G4126" s="15">
        <v>0</v>
      </c>
      <c r="H4126" s="15">
        <v>0</v>
      </c>
      <c r="I4126" s="15">
        <v>3515000</v>
      </c>
    </row>
    <row r="4127" spans="1:9" x14ac:dyDescent="0.25">
      <c r="A4127">
        <v>2021</v>
      </c>
      <c r="B4127" t="s">
        <v>42</v>
      </c>
      <c r="C4127" t="s">
        <v>990</v>
      </c>
      <c r="D4127" t="s">
        <v>403</v>
      </c>
      <c r="E4127" s="15">
        <v>14559000</v>
      </c>
      <c r="F4127" s="15">
        <v>1551000</v>
      </c>
      <c r="G4127" s="15">
        <v>0</v>
      </c>
      <c r="H4127" s="15">
        <v>0</v>
      </c>
      <c r="I4127" s="15">
        <v>16110000</v>
      </c>
    </row>
    <row r="4128" spans="1:9" x14ac:dyDescent="0.25">
      <c r="A4128">
        <v>2021</v>
      </c>
      <c r="B4128" t="s">
        <v>42</v>
      </c>
      <c r="C4128" t="s">
        <v>990</v>
      </c>
      <c r="D4128" t="s">
        <v>404</v>
      </c>
      <c r="E4128" s="15">
        <v>0</v>
      </c>
      <c r="F4128" s="15">
        <v>125000</v>
      </c>
      <c r="G4128" s="15">
        <v>0</v>
      </c>
      <c r="H4128" s="15">
        <v>0</v>
      </c>
      <c r="I4128" s="15">
        <v>125000</v>
      </c>
    </row>
    <row r="4129" spans="1:9" x14ac:dyDescent="0.25">
      <c r="A4129">
        <v>2021</v>
      </c>
      <c r="B4129" t="s">
        <v>42</v>
      </c>
      <c r="C4129" t="s">
        <v>990</v>
      </c>
      <c r="D4129" t="s">
        <v>967</v>
      </c>
      <c r="E4129" s="15">
        <v>16349000</v>
      </c>
      <c r="F4129" s="15">
        <v>9999000</v>
      </c>
      <c r="G4129" s="15">
        <v>0</v>
      </c>
      <c r="H4129" s="15">
        <v>62534000</v>
      </c>
      <c r="I4129" s="15">
        <v>88882000</v>
      </c>
    </row>
    <row r="4130" spans="1:9" x14ac:dyDescent="0.25">
      <c r="A4130">
        <v>2021</v>
      </c>
      <c r="B4130" t="s">
        <v>42</v>
      </c>
      <c r="C4130" t="s">
        <v>991</v>
      </c>
      <c r="D4130" t="s">
        <v>403</v>
      </c>
      <c r="E4130" s="15">
        <v>157346000</v>
      </c>
      <c r="F4130" s="15">
        <v>26565000</v>
      </c>
      <c r="G4130" s="15">
        <v>0</v>
      </c>
      <c r="H4130" s="15">
        <v>0</v>
      </c>
      <c r="I4130" s="15">
        <v>183911000</v>
      </c>
    </row>
    <row r="4131" spans="1:9" x14ac:dyDescent="0.25">
      <c r="A4131">
        <v>2021</v>
      </c>
      <c r="B4131" t="s">
        <v>42</v>
      </c>
      <c r="C4131" t="s">
        <v>991</v>
      </c>
      <c r="D4131" t="s">
        <v>404</v>
      </c>
      <c r="E4131" s="15">
        <v>23356000</v>
      </c>
      <c r="F4131" s="15">
        <v>2390000</v>
      </c>
      <c r="G4131" s="15">
        <v>0</v>
      </c>
      <c r="H4131" s="15">
        <v>0</v>
      </c>
      <c r="I4131" s="15">
        <v>25746000</v>
      </c>
    </row>
    <row r="4132" spans="1:9" x14ac:dyDescent="0.25">
      <c r="A4132">
        <v>2021</v>
      </c>
      <c r="B4132" t="s">
        <v>42</v>
      </c>
      <c r="C4132" t="s">
        <v>991</v>
      </c>
      <c r="D4132" t="s">
        <v>967</v>
      </c>
      <c r="E4132" s="15">
        <v>487661000</v>
      </c>
      <c r="F4132" s="15">
        <v>71594000</v>
      </c>
      <c r="G4132" s="15">
        <v>0</v>
      </c>
      <c r="H4132" s="15">
        <v>90000000</v>
      </c>
      <c r="I4132" s="15">
        <v>649255000</v>
      </c>
    </row>
    <row r="4133" spans="1:9" x14ac:dyDescent="0.25">
      <c r="A4133">
        <v>2021</v>
      </c>
      <c r="B4133" t="s">
        <v>42</v>
      </c>
      <c r="C4133" t="s">
        <v>991</v>
      </c>
      <c r="D4133" t="s">
        <v>968</v>
      </c>
      <c r="E4133" s="15">
        <v>23063000</v>
      </c>
      <c r="F4133" s="15">
        <v>926000</v>
      </c>
      <c r="G4133" s="15">
        <v>0</v>
      </c>
      <c r="H4133" s="15">
        <v>0</v>
      </c>
      <c r="I4133" s="15">
        <v>23989000</v>
      </c>
    </row>
    <row r="4134" spans="1:9" x14ac:dyDescent="0.25">
      <c r="A4134">
        <v>2021</v>
      </c>
      <c r="B4134" t="s">
        <v>42</v>
      </c>
      <c r="C4134" t="s">
        <v>991</v>
      </c>
      <c r="D4134" t="s">
        <v>969</v>
      </c>
      <c r="E4134" s="15">
        <v>1166000</v>
      </c>
      <c r="F4134" s="15">
        <v>14792000</v>
      </c>
      <c r="G4134" s="15">
        <v>0</v>
      </c>
      <c r="H4134" s="15">
        <v>32534000</v>
      </c>
      <c r="I4134" s="15">
        <v>48492000</v>
      </c>
    </row>
    <row r="4135" spans="1:9" x14ac:dyDescent="0.25">
      <c r="A4135">
        <v>2021</v>
      </c>
      <c r="B4135" t="s">
        <v>42</v>
      </c>
      <c r="C4135" t="s">
        <v>991</v>
      </c>
      <c r="D4135" t="s">
        <v>970</v>
      </c>
      <c r="E4135" s="15">
        <v>0</v>
      </c>
      <c r="F4135" s="15">
        <v>6583000</v>
      </c>
      <c r="G4135" s="15">
        <v>0</v>
      </c>
      <c r="H4135" s="15">
        <v>0</v>
      </c>
      <c r="I4135" s="15">
        <v>6583000</v>
      </c>
    </row>
    <row r="4136" spans="1:9" x14ac:dyDescent="0.25">
      <c r="A4136">
        <v>2021</v>
      </c>
      <c r="B4136" t="s">
        <v>42</v>
      </c>
      <c r="C4136" t="s">
        <v>992</v>
      </c>
      <c r="D4136" t="s">
        <v>403</v>
      </c>
      <c r="E4136" s="15">
        <v>172832000</v>
      </c>
      <c r="F4136" s="15">
        <v>18537000</v>
      </c>
      <c r="G4136" s="15">
        <v>0</v>
      </c>
      <c r="H4136" s="15">
        <v>0</v>
      </c>
      <c r="I4136" s="15">
        <v>191369000</v>
      </c>
    </row>
    <row r="4137" spans="1:9" x14ac:dyDescent="0.25">
      <c r="A4137">
        <v>2021</v>
      </c>
      <c r="B4137" t="s">
        <v>42</v>
      </c>
      <c r="C4137" t="s">
        <v>992</v>
      </c>
      <c r="D4137" t="s">
        <v>404</v>
      </c>
      <c r="E4137" s="15">
        <v>7474000</v>
      </c>
      <c r="F4137" s="15">
        <v>13596000</v>
      </c>
      <c r="G4137" s="15">
        <v>0</v>
      </c>
      <c r="H4137" s="15">
        <v>25400000</v>
      </c>
      <c r="I4137" s="15">
        <v>46470000</v>
      </c>
    </row>
    <row r="4138" spans="1:9" x14ac:dyDescent="0.25">
      <c r="A4138">
        <v>2021</v>
      </c>
      <c r="B4138" t="s">
        <v>42</v>
      </c>
      <c r="C4138" t="s">
        <v>992</v>
      </c>
      <c r="D4138" t="s">
        <v>967</v>
      </c>
      <c r="E4138" s="15">
        <v>604059000</v>
      </c>
      <c r="F4138" s="15">
        <v>64610000</v>
      </c>
      <c r="G4138" s="15">
        <v>0</v>
      </c>
      <c r="H4138" s="15">
        <v>80000000</v>
      </c>
      <c r="I4138" s="15">
        <v>748669000</v>
      </c>
    </row>
    <row r="4139" spans="1:9" x14ac:dyDescent="0.25">
      <c r="A4139">
        <v>2021</v>
      </c>
      <c r="B4139" t="s">
        <v>42</v>
      </c>
      <c r="C4139" t="s">
        <v>992</v>
      </c>
      <c r="D4139" t="s">
        <v>968</v>
      </c>
      <c r="E4139" s="15">
        <v>12190000</v>
      </c>
      <c r="F4139" s="15">
        <v>3794000</v>
      </c>
      <c r="G4139" s="15">
        <v>0</v>
      </c>
      <c r="H4139" s="15">
        <v>0</v>
      </c>
      <c r="I4139" s="15">
        <v>15984000</v>
      </c>
    </row>
    <row r="4140" spans="1:9" x14ac:dyDescent="0.25">
      <c r="A4140">
        <v>2021</v>
      </c>
      <c r="B4140" t="s">
        <v>42</v>
      </c>
      <c r="C4140" t="s">
        <v>992</v>
      </c>
      <c r="D4140" t="s">
        <v>969</v>
      </c>
      <c r="E4140" s="15">
        <v>6741000</v>
      </c>
      <c r="F4140" s="15">
        <v>7732000</v>
      </c>
      <c r="G4140" s="15">
        <v>0</v>
      </c>
      <c r="H4140" s="15">
        <v>10134000</v>
      </c>
      <c r="I4140" s="15">
        <v>24607000</v>
      </c>
    </row>
    <row r="4141" spans="1:9" x14ac:dyDescent="0.25">
      <c r="A4141">
        <v>2021</v>
      </c>
      <c r="B4141" t="s">
        <v>42</v>
      </c>
      <c r="C4141" t="s">
        <v>992</v>
      </c>
      <c r="D4141" t="s">
        <v>970</v>
      </c>
      <c r="E4141" s="15">
        <v>22992000</v>
      </c>
      <c r="F4141" s="15">
        <v>1761000</v>
      </c>
      <c r="G4141" s="15">
        <v>0</v>
      </c>
      <c r="H4141" s="15">
        <v>0</v>
      </c>
      <c r="I4141" s="15">
        <v>24753000</v>
      </c>
    </row>
    <row r="4142" spans="1:9" x14ac:dyDescent="0.25">
      <c r="A4142">
        <v>2021</v>
      </c>
      <c r="B4142" t="s">
        <v>42</v>
      </c>
      <c r="C4142" t="s">
        <v>993</v>
      </c>
      <c r="D4142" t="s">
        <v>403</v>
      </c>
      <c r="E4142" s="15">
        <v>107714000</v>
      </c>
      <c r="F4142" s="15">
        <v>25765000</v>
      </c>
      <c r="G4142" s="15">
        <v>0</v>
      </c>
      <c r="H4142" s="15">
        <v>1534000</v>
      </c>
      <c r="I4142" s="15">
        <v>135013000</v>
      </c>
    </row>
    <row r="4143" spans="1:9" x14ac:dyDescent="0.25">
      <c r="A4143">
        <v>2021</v>
      </c>
      <c r="B4143" t="s">
        <v>42</v>
      </c>
      <c r="C4143" t="s">
        <v>993</v>
      </c>
      <c r="D4143" t="s">
        <v>404</v>
      </c>
      <c r="E4143" s="15">
        <v>10824000</v>
      </c>
      <c r="F4143" s="15">
        <v>207000</v>
      </c>
      <c r="G4143" s="15">
        <v>0</v>
      </c>
      <c r="H4143" s="15">
        <v>0</v>
      </c>
      <c r="I4143" s="15">
        <v>11031000</v>
      </c>
    </row>
    <row r="4144" spans="1:9" x14ac:dyDescent="0.25">
      <c r="A4144">
        <v>2021</v>
      </c>
      <c r="B4144" t="s">
        <v>42</v>
      </c>
      <c r="C4144" t="s">
        <v>993</v>
      </c>
      <c r="D4144" t="s">
        <v>967</v>
      </c>
      <c r="E4144" s="15">
        <v>274893000</v>
      </c>
      <c r="F4144" s="15">
        <v>27698000</v>
      </c>
      <c r="G4144" s="15">
        <v>0</v>
      </c>
      <c r="H4144" s="15">
        <v>61000000</v>
      </c>
      <c r="I4144" s="15">
        <v>363591000</v>
      </c>
    </row>
    <row r="4145" spans="1:9" x14ac:dyDescent="0.25">
      <c r="A4145">
        <v>2021</v>
      </c>
      <c r="B4145" t="s">
        <v>42</v>
      </c>
      <c r="C4145" t="s">
        <v>993</v>
      </c>
      <c r="D4145" t="s">
        <v>968</v>
      </c>
      <c r="E4145" s="15">
        <v>4472000</v>
      </c>
      <c r="F4145" s="15">
        <v>87000</v>
      </c>
      <c r="G4145" s="15">
        <v>0</v>
      </c>
      <c r="H4145" s="15">
        <v>0</v>
      </c>
      <c r="I4145" s="15">
        <v>4559000</v>
      </c>
    </row>
    <row r="4146" spans="1:9" x14ac:dyDescent="0.25">
      <c r="A4146">
        <v>2021</v>
      </c>
      <c r="B4146" t="s">
        <v>42</v>
      </c>
      <c r="C4146" t="s">
        <v>993</v>
      </c>
      <c r="D4146" t="s">
        <v>969</v>
      </c>
      <c r="E4146" s="15">
        <v>8632000</v>
      </c>
      <c r="F4146" s="15">
        <v>1412000</v>
      </c>
      <c r="G4146" s="15">
        <v>0</v>
      </c>
      <c r="H4146" s="15">
        <v>0</v>
      </c>
      <c r="I4146" s="15">
        <v>10044000</v>
      </c>
    </row>
    <row r="4147" spans="1:9" x14ac:dyDescent="0.25">
      <c r="A4147">
        <v>2021</v>
      </c>
      <c r="B4147" t="s">
        <v>42</v>
      </c>
      <c r="C4147" t="s">
        <v>993</v>
      </c>
      <c r="D4147" t="s">
        <v>970</v>
      </c>
      <c r="E4147" s="15">
        <v>9401000</v>
      </c>
      <c r="F4147" s="15">
        <v>429000</v>
      </c>
      <c r="G4147" s="15">
        <v>0</v>
      </c>
      <c r="H4147" s="15">
        <v>0</v>
      </c>
      <c r="I4147" s="15">
        <v>9830000</v>
      </c>
    </row>
    <row r="4148" spans="1:9" x14ac:dyDescent="0.25">
      <c r="A4148">
        <v>2021</v>
      </c>
      <c r="B4148" t="s">
        <v>42</v>
      </c>
      <c r="C4148" t="s">
        <v>994</v>
      </c>
      <c r="D4148" t="s">
        <v>403</v>
      </c>
      <c r="E4148" s="15">
        <v>23729000</v>
      </c>
      <c r="F4148" s="15">
        <v>26058000</v>
      </c>
      <c r="G4148" s="15">
        <v>0</v>
      </c>
      <c r="H4148" s="15">
        <v>0</v>
      </c>
      <c r="I4148" s="15">
        <v>49787000</v>
      </c>
    </row>
    <row r="4149" spans="1:9" x14ac:dyDescent="0.25">
      <c r="A4149">
        <v>2021</v>
      </c>
      <c r="B4149" t="s">
        <v>42</v>
      </c>
      <c r="C4149" t="s">
        <v>994</v>
      </c>
      <c r="D4149" t="s">
        <v>404</v>
      </c>
      <c r="E4149" s="15">
        <v>7515000</v>
      </c>
      <c r="F4149" s="15">
        <v>6325000</v>
      </c>
      <c r="G4149" s="15">
        <v>0</v>
      </c>
      <c r="H4149" s="15">
        <v>0</v>
      </c>
      <c r="I4149" s="15">
        <v>13840000</v>
      </c>
    </row>
    <row r="4150" spans="1:9" x14ac:dyDescent="0.25">
      <c r="A4150">
        <v>2021</v>
      </c>
      <c r="B4150" t="s">
        <v>42</v>
      </c>
      <c r="C4150" t="s">
        <v>994</v>
      </c>
      <c r="D4150" t="s">
        <v>967</v>
      </c>
      <c r="E4150" s="15">
        <v>93727000</v>
      </c>
      <c r="F4150" s="15">
        <v>12300000</v>
      </c>
      <c r="G4150" s="15">
        <v>0</v>
      </c>
      <c r="H4150" s="15">
        <v>58900000</v>
      </c>
      <c r="I4150" s="15">
        <v>164927000</v>
      </c>
    </row>
    <row r="4151" spans="1:9" x14ac:dyDescent="0.25">
      <c r="A4151">
        <v>2021</v>
      </c>
      <c r="B4151" t="s">
        <v>42</v>
      </c>
      <c r="C4151" t="s">
        <v>994</v>
      </c>
      <c r="D4151" t="s">
        <v>968</v>
      </c>
      <c r="E4151" s="15">
        <v>1903000</v>
      </c>
      <c r="F4151" s="15">
        <v>1210000</v>
      </c>
      <c r="G4151" s="15">
        <v>0</v>
      </c>
      <c r="H4151" s="15">
        <v>0</v>
      </c>
      <c r="I4151" s="15">
        <v>3113000</v>
      </c>
    </row>
    <row r="4152" spans="1:9" x14ac:dyDescent="0.25">
      <c r="A4152">
        <v>2021</v>
      </c>
      <c r="B4152" t="s">
        <v>42</v>
      </c>
      <c r="C4152" t="s">
        <v>994</v>
      </c>
      <c r="D4152" t="s">
        <v>969</v>
      </c>
      <c r="E4152" s="15">
        <v>9642000</v>
      </c>
      <c r="F4152" s="15">
        <v>4434000</v>
      </c>
      <c r="G4152" s="15">
        <v>0</v>
      </c>
      <c r="H4152" s="15">
        <v>3250000</v>
      </c>
      <c r="I4152" s="15">
        <v>17326000</v>
      </c>
    </row>
    <row r="4153" spans="1:9" x14ac:dyDescent="0.25">
      <c r="A4153">
        <v>2021</v>
      </c>
      <c r="B4153" t="s">
        <v>42</v>
      </c>
      <c r="C4153" t="s">
        <v>994</v>
      </c>
      <c r="D4153" t="s">
        <v>970</v>
      </c>
      <c r="E4153" s="15">
        <v>11598000</v>
      </c>
      <c r="F4153" s="15">
        <v>433000</v>
      </c>
      <c r="G4153" s="15">
        <v>0</v>
      </c>
      <c r="H4153" s="15">
        <v>0</v>
      </c>
      <c r="I4153" s="15">
        <v>12031000</v>
      </c>
    </row>
    <row r="4154" spans="1:9" x14ac:dyDescent="0.25">
      <c r="A4154">
        <v>2021</v>
      </c>
      <c r="B4154" t="s">
        <v>42</v>
      </c>
      <c r="C4154" t="s">
        <v>995</v>
      </c>
      <c r="D4154" t="s">
        <v>403</v>
      </c>
      <c r="E4154" s="15">
        <v>26301000</v>
      </c>
      <c r="F4154" s="15">
        <v>9968000</v>
      </c>
      <c r="G4154" s="15">
        <v>0</v>
      </c>
      <c r="H4154" s="15">
        <v>0</v>
      </c>
      <c r="I4154" s="15">
        <v>36269000</v>
      </c>
    </row>
    <row r="4155" spans="1:9" x14ac:dyDescent="0.25">
      <c r="A4155">
        <v>2021</v>
      </c>
      <c r="B4155" t="s">
        <v>42</v>
      </c>
      <c r="C4155" t="s">
        <v>995</v>
      </c>
      <c r="D4155" t="s">
        <v>404</v>
      </c>
      <c r="E4155" s="15">
        <v>2334000</v>
      </c>
      <c r="F4155" s="15">
        <v>2049000</v>
      </c>
      <c r="G4155" s="15">
        <v>0</v>
      </c>
      <c r="H4155" s="15">
        <v>6350000</v>
      </c>
      <c r="I4155" s="15">
        <v>10733000</v>
      </c>
    </row>
    <row r="4156" spans="1:9" x14ac:dyDescent="0.25">
      <c r="A4156">
        <v>2021</v>
      </c>
      <c r="B4156" t="s">
        <v>42</v>
      </c>
      <c r="C4156" t="s">
        <v>995</v>
      </c>
      <c r="D4156" t="s">
        <v>967</v>
      </c>
      <c r="E4156" s="15">
        <v>59847000</v>
      </c>
      <c r="F4156" s="15">
        <v>32222000</v>
      </c>
      <c r="G4156" s="15">
        <v>0</v>
      </c>
      <c r="H4156" s="15">
        <v>98187000</v>
      </c>
      <c r="I4156" s="15">
        <v>190256000</v>
      </c>
    </row>
    <row r="4157" spans="1:9" x14ac:dyDescent="0.25">
      <c r="A4157">
        <v>2021</v>
      </c>
      <c r="B4157" t="s">
        <v>42</v>
      </c>
      <c r="C4157" t="s">
        <v>995</v>
      </c>
      <c r="D4157" t="s">
        <v>969</v>
      </c>
      <c r="E4157" s="15">
        <v>0</v>
      </c>
      <c r="F4157" s="15">
        <v>2166000</v>
      </c>
      <c r="G4157" s="15">
        <v>0</v>
      </c>
      <c r="H4157" s="15">
        <v>0</v>
      </c>
      <c r="I4157" s="15">
        <v>2166000</v>
      </c>
    </row>
    <row r="4158" spans="1:9" x14ac:dyDescent="0.25">
      <c r="A4158">
        <v>2021</v>
      </c>
      <c r="B4158" t="s">
        <v>42</v>
      </c>
      <c r="C4158" t="s">
        <v>995</v>
      </c>
      <c r="D4158" t="s">
        <v>970</v>
      </c>
      <c r="E4158" s="15">
        <v>0</v>
      </c>
      <c r="F4158" s="15">
        <v>2070000</v>
      </c>
      <c r="G4158" s="15">
        <v>0</v>
      </c>
      <c r="H4158" s="15">
        <v>0</v>
      </c>
      <c r="I4158" s="15">
        <v>2070000</v>
      </c>
    </row>
    <row r="4159" spans="1:9" x14ac:dyDescent="0.25">
      <c r="A4159">
        <v>2021</v>
      </c>
      <c r="B4159" t="s">
        <v>42</v>
      </c>
      <c r="C4159" t="s">
        <v>996</v>
      </c>
      <c r="D4159" t="s">
        <v>403</v>
      </c>
      <c r="E4159" s="15">
        <v>80708000</v>
      </c>
      <c r="F4159" s="15">
        <v>11625000</v>
      </c>
      <c r="G4159" s="15">
        <v>0</v>
      </c>
      <c r="H4159" s="15">
        <v>0</v>
      </c>
      <c r="I4159" s="15">
        <v>92333000</v>
      </c>
    </row>
    <row r="4160" spans="1:9" x14ac:dyDescent="0.25">
      <c r="A4160">
        <v>2021</v>
      </c>
      <c r="B4160" t="s">
        <v>42</v>
      </c>
      <c r="C4160" t="s">
        <v>996</v>
      </c>
      <c r="D4160" t="s">
        <v>404</v>
      </c>
      <c r="E4160" s="15">
        <v>12177000</v>
      </c>
      <c r="F4160" s="15">
        <v>8129000</v>
      </c>
      <c r="G4160" s="15">
        <v>0</v>
      </c>
      <c r="H4160" s="15">
        <v>0</v>
      </c>
      <c r="I4160" s="15">
        <v>20306000</v>
      </c>
    </row>
    <row r="4161" spans="1:9" x14ac:dyDescent="0.25">
      <c r="A4161">
        <v>2021</v>
      </c>
      <c r="B4161" t="s">
        <v>42</v>
      </c>
      <c r="C4161" t="s">
        <v>996</v>
      </c>
      <c r="D4161" t="s">
        <v>967</v>
      </c>
      <c r="E4161" s="15">
        <v>241623000</v>
      </c>
      <c r="F4161" s="15">
        <v>38317000</v>
      </c>
      <c r="G4161" s="15">
        <v>0</v>
      </c>
      <c r="H4161" s="15">
        <v>177383000</v>
      </c>
      <c r="I4161" s="15">
        <v>457323000</v>
      </c>
    </row>
    <row r="4162" spans="1:9" x14ac:dyDescent="0.25">
      <c r="A4162">
        <v>2021</v>
      </c>
      <c r="B4162" t="s">
        <v>42</v>
      </c>
      <c r="C4162" t="s">
        <v>996</v>
      </c>
      <c r="D4162" t="s">
        <v>969</v>
      </c>
      <c r="E4162" s="15">
        <v>4921000</v>
      </c>
      <c r="F4162" s="15">
        <v>3795000</v>
      </c>
      <c r="G4162" s="15">
        <v>0</v>
      </c>
      <c r="H4162" s="15">
        <v>0</v>
      </c>
      <c r="I4162" s="15">
        <v>8716000</v>
      </c>
    </row>
    <row r="4163" spans="1:9" x14ac:dyDescent="0.25">
      <c r="A4163">
        <v>2021</v>
      </c>
      <c r="B4163" t="s">
        <v>42</v>
      </c>
      <c r="C4163" t="s">
        <v>996</v>
      </c>
      <c r="D4163" t="s">
        <v>970</v>
      </c>
      <c r="E4163" s="15">
        <v>1754000</v>
      </c>
      <c r="F4163" s="15">
        <v>2065000</v>
      </c>
      <c r="G4163" s="15">
        <v>0</v>
      </c>
      <c r="H4163" s="15">
        <v>0</v>
      </c>
      <c r="I4163" s="15">
        <v>3819000</v>
      </c>
    </row>
    <row r="4164" spans="1:9" x14ac:dyDescent="0.25">
      <c r="A4164">
        <v>2021</v>
      </c>
      <c r="B4164" t="s">
        <v>42</v>
      </c>
      <c r="C4164" t="s">
        <v>997</v>
      </c>
      <c r="D4164" t="s">
        <v>403</v>
      </c>
      <c r="E4164" s="15">
        <v>24401000</v>
      </c>
      <c r="F4164" s="15">
        <v>9638000</v>
      </c>
      <c r="G4164" s="15">
        <v>0</v>
      </c>
      <c r="H4164" s="15">
        <v>0</v>
      </c>
      <c r="I4164" s="15">
        <v>34039000</v>
      </c>
    </row>
    <row r="4165" spans="1:9" x14ac:dyDescent="0.25">
      <c r="A4165">
        <v>2021</v>
      </c>
      <c r="B4165" t="s">
        <v>42</v>
      </c>
      <c r="C4165" t="s">
        <v>997</v>
      </c>
      <c r="D4165" t="s">
        <v>404</v>
      </c>
      <c r="E4165" s="15">
        <v>3491000</v>
      </c>
      <c r="F4165" s="15">
        <v>2168000</v>
      </c>
      <c r="G4165" s="15">
        <v>0</v>
      </c>
      <c r="H4165" s="15">
        <v>35000000</v>
      </c>
      <c r="I4165" s="15">
        <v>40659000</v>
      </c>
    </row>
    <row r="4166" spans="1:9" x14ac:dyDescent="0.25">
      <c r="A4166">
        <v>2021</v>
      </c>
      <c r="B4166" t="s">
        <v>42</v>
      </c>
      <c r="C4166" t="s">
        <v>997</v>
      </c>
      <c r="D4166" t="s">
        <v>967</v>
      </c>
      <c r="E4166" s="15">
        <v>77150000</v>
      </c>
      <c r="F4166" s="15">
        <v>35235000</v>
      </c>
      <c r="G4166" s="15">
        <v>0</v>
      </c>
      <c r="H4166" s="15">
        <v>7534000</v>
      </c>
      <c r="I4166" s="15">
        <v>119919000</v>
      </c>
    </row>
    <row r="4167" spans="1:9" x14ac:dyDescent="0.25">
      <c r="A4167">
        <v>2021</v>
      </c>
      <c r="B4167" t="s">
        <v>42</v>
      </c>
      <c r="C4167" t="s">
        <v>997</v>
      </c>
      <c r="D4167" t="s">
        <v>969</v>
      </c>
      <c r="E4167" s="15">
        <v>3599000</v>
      </c>
      <c r="F4167" s="15">
        <v>2587000</v>
      </c>
      <c r="G4167" s="15">
        <v>0</v>
      </c>
      <c r="H4167" s="15">
        <v>20000000</v>
      </c>
      <c r="I4167" s="15">
        <v>26186000</v>
      </c>
    </row>
    <row r="4168" spans="1:9" x14ac:dyDescent="0.25">
      <c r="A4168">
        <v>2021</v>
      </c>
      <c r="B4168" t="s">
        <v>42</v>
      </c>
      <c r="C4168" t="s">
        <v>997</v>
      </c>
      <c r="D4168" t="s">
        <v>970</v>
      </c>
      <c r="E4168" s="15">
        <v>3588000</v>
      </c>
      <c r="F4168" s="15">
        <v>1339000</v>
      </c>
      <c r="G4168" s="15">
        <v>0</v>
      </c>
      <c r="H4168" s="15">
        <v>0</v>
      </c>
      <c r="I4168" s="15">
        <v>4927000</v>
      </c>
    </row>
    <row r="4169" spans="1:9" x14ac:dyDescent="0.25">
      <c r="A4169">
        <v>2021</v>
      </c>
      <c r="B4169" t="s">
        <v>42</v>
      </c>
      <c r="C4169" t="s">
        <v>998</v>
      </c>
      <c r="D4169" t="s">
        <v>403</v>
      </c>
      <c r="E4169" s="15">
        <v>87635000</v>
      </c>
      <c r="F4169" s="15">
        <v>48231000</v>
      </c>
      <c r="G4169" s="15">
        <v>0</v>
      </c>
      <c r="H4169" s="15">
        <v>0</v>
      </c>
      <c r="I4169" s="15">
        <v>135866000</v>
      </c>
    </row>
    <row r="4170" spans="1:9" x14ac:dyDescent="0.25">
      <c r="A4170">
        <v>2021</v>
      </c>
      <c r="B4170" t="s">
        <v>42</v>
      </c>
      <c r="C4170" t="s">
        <v>998</v>
      </c>
      <c r="D4170" t="s">
        <v>404</v>
      </c>
      <c r="E4170" s="15">
        <v>1617000</v>
      </c>
      <c r="F4170" s="15">
        <v>515000</v>
      </c>
      <c r="G4170" s="15">
        <v>0</v>
      </c>
      <c r="H4170" s="15">
        <v>0</v>
      </c>
      <c r="I4170" s="15">
        <v>2132000</v>
      </c>
    </row>
    <row r="4171" spans="1:9" x14ac:dyDescent="0.25">
      <c r="A4171">
        <v>2021</v>
      </c>
      <c r="B4171" t="s">
        <v>42</v>
      </c>
      <c r="C4171" t="s">
        <v>998</v>
      </c>
      <c r="D4171" t="s">
        <v>967</v>
      </c>
      <c r="E4171" s="15">
        <v>479845000</v>
      </c>
      <c r="F4171" s="15">
        <v>120758000</v>
      </c>
      <c r="G4171" s="15">
        <v>0</v>
      </c>
      <c r="H4171" s="15">
        <v>384164000</v>
      </c>
      <c r="I4171" s="15">
        <v>984767000</v>
      </c>
    </row>
    <row r="4172" spans="1:9" x14ac:dyDescent="0.25">
      <c r="A4172">
        <v>2021</v>
      </c>
      <c r="B4172" t="s">
        <v>42</v>
      </c>
      <c r="C4172" t="s">
        <v>998</v>
      </c>
      <c r="D4172" t="s">
        <v>968</v>
      </c>
      <c r="E4172" s="15">
        <v>5032000</v>
      </c>
      <c r="F4172" s="15">
        <v>6332000</v>
      </c>
      <c r="G4172" s="15">
        <v>0</v>
      </c>
      <c r="H4172" s="15">
        <v>0</v>
      </c>
      <c r="I4172" s="15">
        <v>11364000</v>
      </c>
    </row>
    <row r="4173" spans="1:9" x14ac:dyDescent="0.25">
      <c r="A4173">
        <v>2021</v>
      </c>
      <c r="B4173" t="s">
        <v>42</v>
      </c>
      <c r="C4173" t="s">
        <v>998</v>
      </c>
      <c r="D4173" t="s">
        <v>969</v>
      </c>
      <c r="E4173" s="15">
        <v>4770000</v>
      </c>
      <c r="F4173" s="15">
        <v>85695000</v>
      </c>
      <c r="G4173" s="15">
        <v>0</v>
      </c>
      <c r="H4173" s="15">
        <v>0</v>
      </c>
      <c r="I4173" s="15">
        <v>90465000</v>
      </c>
    </row>
    <row r="4174" spans="1:9" x14ac:dyDescent="0.25">
      <c r="A4174">
        <v>2021</v>
      </c>
      <c r="B4174" t="s">
        <v>42</v>
      </c>
      <c r="C4174" t="s">
        <v>998</v>
      </c>
      <c r="D4174" t="s">
        <v>970</v>
      </c>
      <c r="E4174" s="15">
        <v>21518000</v>
      </c>
      <c r="F4174" s="15">
        <v>2230000</v>
      </c>
      <c r="G4174" s="15">
        <v>0</v>
      </c>
      <c r="H4174" s="15">
        <v>0</v>
      </c>
      <c r="I4174" s="15">
        <v>23748000</v>
      </c>
    </row>
    <row r="4175" spans="1:9" x14ac:dyDescent="0.25">
      <c r="A4175">
        <v>2021</v>
      </c>
      <c r="B4175" t="s">
        <v>42</v>
      </c>
      <c r="C4175" t="s">
        <v>999</v>
      </c>
      <c r="D4175" t="s">
        <v>403</v>
      </c>
      <c r="E4175" s="15">
        <v>211778000</v>
      </c>
      <c r="F4175" s="15">
        <v>77036000</v>
      </c>
      <c r="G4175" s="15">
        <v>0</v>
      </c>
      <c r="H4175" s="15">
        <v>0</v>
      </c>
      <c r="I4175" s="15">
        <v>288814000</v>
      </c>
    </row>
    <row r="4176" spans="1:9" x14ac:dyDescent="0.25">
      <c r="A4176">
        <v>2021</v>
      </c>
      <c r="B4176" t="s">
        <v>42</v>
      </c>
      <c r="C4176" t="s">
        <v>999</v>
      </c>
      <c r="D4176" t="s">
        <v>404</v>
      </c>
      <c r="E4176" s="15">
        <v>11089000</v>
      </c>
      <c r="F4176" s="15">
        <v>7642000</v>
      </c>
      <c r="G4176" s="15">
        <v>0</v>
      </c>
      <c r="H4176" s="15">
        <v>15000000</v>
      </c>
      <c r="I4176" s="15">
        <v>33731000</v>
      </c>
    </row>
    <row r="4177" spans="1:9" x14ac:dyDescent="0.25">
      <c r="A4177">
        <v>2021</v>
      </c>
      <c r="B4177" t="s">
        <v>42</v>
      </c>
      <c r="C4177" t="s">
        <v>999</v>
      </c>
      <c r="D4177" t="s">
        <v>967</v>
      </c>
      <c r="E4177" s="15">
        <v>347402000</v>
      </c>
      <c r="F4177" s="15">
        <v>37642000</v>
      </c>
      <c r="G4177" s="15">
        <v>0</v>
      </c>
      <c r="H4177" s="15">
        <v>67895000</v>
      </c>
      <c r="I4177" s="15">
        <v>452939000</v>
      </c>
    </row>
    <row r="4178" spans="1:9" x14ac:dyDescent="0.25">
      <c r="A4178">
        <v>2021</v>
      </c>
      <c r="B4178" t="s">
        <v>42</v>
      </c>
      <c r="C4178" t="s">
        <v>999</v>
      </c>
      <c r="D4178" t="s">
        <v>968</v>
      </c>
      <c r="E4178" s="15">
        <v>0</v>
      </c>
      <c r="F4178" s="15">
        <v>3005000</v>
      </c>
      <c r="G4178" s="15">
        <v>0</v>
      </c>
      <c r="H4178" s="15">
        <v>0</v>
      </c>
      <c r="I4178" s="15">
        <v>3005000</v>
      </c>
    </row>
    <row r="4179" spans="1:9" x14ac:dyDescent="0.25">
      <c r="A4179">
        <v>2021</v>
      </c>
      <c r="B4179" t="s">
        <v>42</v>
      </c>
      <c r="C4179" t="s">
        <v>999</v>
      </c>
      <c r="D4179" t="s">
        <v>969</v>
      </c>
      <c r="E4179" s="15">
        <v>23515000</v>
      </c>
      <c r="F4179" s="15">
        <v>13753000</v>
      </c>
      <c r="G4179" s="15">
        <v>0</v>
      </c>
      <c r="H4179" s="15">
        <v>48000000</v>
      </c>
      <c r="I4179" s="15">
        <v>85268000</v>
      </c>
    </row>
    <row r="4180" spans="1:9" x14ac:dyDescent="0.25">
      <c r="A4180">
        <v>2021</v>
      </c>
      <c r="B4180" t="s">
        <v>42</v>
      </c>
      <c r="C4180" t="s">
        <v>999</v>
      </c>
      <c r="D4180" t="s">
        <v>970</v>
      </c>
      <c r="E4180" s="15">
        <v>14311000</v>
      </c>
      <c r="F4180" s="15">
        <v>42671000</v>
      </c>
      <c r="G4180" s="15">
        <v>0</v>
      </c>
      <c r="H4180" s="15">
        <v>0</v>
      </c>
      <c r="I4180" s="15">
        <v>56982000</v>
      </c>
    </row>
    <row r="4181" spans="1:9" x14ac:dyDescent="0.25">
      <c r="A4181">
        <v>2021</v>
      </c>
      <c r="B4181" t="s">
        <v>42</v>
      </c>
      <c r="C4181" t="s">
        <v>1000</v>
      </c>
      <c r="D4181" t="s">
        <v>403</v>
      </c>
      <c r="E4181" s="15">
        <v>43474000</v>
      </c>
      <c r="F4181" s="15">
        <v>19442000</v>
      </c>
      <c r="G4181" s="15">
        <v>0</v>
      </c>
      <c r="H4181" s="15">
        <v>0</v>
      </c>
      <c r="I4181" s="15">
        <v>62916000</v>
      </c>
    </row>
    <row r="4182" spans="1:9" x14ac:dyDescent="0.25">
      <c r="A4182">
        <v>2021</v>
      </c>
      <c r="B4182" t="s">
        <v>42</v>
      </c>
      <c r="C4182" t="s">
        <v>1000</v>
      </c>
      <c r="D4182" t="s">
        <v>404</v>
      </c>
      <c r="E4182" s="15">
        <v>6242000</v>
      </c>
      <c r="F4182" s="15">
        <v>3095000</v>
      </c>
      <c r="G4182" s="15">
        <v>0</v>
      </c>
      <c r="H4182" s="15">
        <v>0</v>
      </c>
      <c r="I4182" s="15">
        <v>9337000</v>
      </c>
    </row>
    <row r="4183" spans="1:9" x14ac:dyDescent="0.25">
      <c r="A4183">
        <v>2021</v>
      </c>
      <c r="B4183" t="s">
        <v>42</v>
      </c>
      <c r="C4183" t="s">
        <v>1000</v>
      </c>
      <c r="D4183" t="s">
        <v>967</v>
      </c>
      <c r="E4183" s="15">
        <v>207359000</v>
      </c>
      <c r="F4183" s="15">
        <v>30697000</v>
      </c>
      <c r="G4183" s="15">
        <v>0</v>
      </c>
      <c r="H4183" s="15">
        <v>62534000</v>
      </c>
      <c r="I4183" s="15">
        <v>300590000</v>
      </c>
    </row>
    <row r="4184" spans="1:9" x14ac:dyDescent="0.25">
      <c r="A4184">
        <v>2021</v>
      </c>
      <c r="B4184" t="s">
        <v>42</v>
      </c>
      <c r="C4184" t="s">
        <v>1000</v>
      </c>
      <c r="D4184" t="s">
        <v>968</v>
      </c>
      <c r="E4184" s="15">
        <v>20510000</v>
      </c>
      <c r="F4184" s="15">
        <v>415000</v>
      </c>
      <c r="G4184" s="15">
        <v>0</v>
      </c>
      <c r="H4184" s="15">
        <v>0</v>
      </c>
      <c r="I4184" s="15">
        <v>20925000</v>
      </c>
    </row>
    <row r="4185" spans="1:9" x14ac:dyDescent="0.25">
      <c r="A4185">
        <v>2021</v>
      </c>
      <c r="B4185" t="s">
        <v>42</v>
      </c>
      <c r="C4185" t="s">
        <v>1000</v>
      </c>
      <c r="D4185" t="s">
        <v>969</v>
      </c>
      <c r="E4185" s="15">
        <v>4338000</v>
      </c>
      <c r="F4185" s="15">
        <v>1836000</v>
      </c>
      <c r="G4185" s="15">
        <v>0</v>
      </c>
      <c r="H4185" s="15">
        <v>0</v>
      </c>
      <c r="I4185" s="15">
        <v>6174000</v>
      </c>
    </row>
    <row r="4186" spans="1:9" x14ac:dyDescent="0.25">
      <c r="A4186">
        <v>2021</v>
      </c>
      <c r="B4186" t="s">
        <v>42</v>
      </c>
      <c r="C4186" t="s">
        <v>1000</v>
      </c>
      <c r="D4186" t="s">
        <v>970</v>
      </c>
      <c r="E4186" s="15">
        <v>1903000</v>
      </c>
      <c r="F4186" s="15">
        <v>1216000</v>
      </c>
      <c r="G4186" s="15">
        <v>0</v>
      </c>
      <c r="H4186" s="15">
        <v>0</v>
      </c>
      <c r="I4186" s="15">
        <v>3119000</v>
      </c>
    </row>
    <row r="4187" spans="1:9" x14ac:dyDescent="0.25">
      <c r="A4187">
        <v>2021</v>
      </c>
      <c r="B4187" t="s">
        <v>42</v>
      </c>
      <c r="C4187" t="s">
        <v>1001</v>
      </c>
      <c r="D4187" t="s">
        <v>403</v>
      </c>
      <c r="E4187" s="15">
        <v>127988000</v>
      </c>
      <c r="F4187" s="15">
        <v>40202000</v>
      </c>
      <c r="G4187" s="15">
        <v>0</v>
      </c>
      <c r="H4187" s="15">
        <v>0</v>
      </c>
      <c r="I4187" s="15">
        <v>168190000</v>
      </c>
    </row>
    <row r="4188" spans="1:9" x14ac:dyDescent="0.25">
      <c r="A4188">
        <v>2021</v>
      </c>
      <c r="B4188" t="s">
        <v>42</v>
      </c>
      <c r="C4188" t="s">
        <v>1001</v>
      </c>
      <c r="D4188" t="s">
        <v>404</v>
      </c>
      <c r="E4188" s="15">
        <v>7981000</v>
      </c>
      <c r="F4188" s="15">
        <v>1935000</v>
      </c>
      <c r="G4188" s="15">
        <v>0</v>
      </c>
      <c r="H4188" s="15">
        <v>0</v>
      </c>
      <c r="I4188" s="15">
        <v>9916000</v>
      </c>
    </row>
    <row r="4189" spans="1:9" x14ac:dyDescent="0.25">
      <c r="A4189">
        <v>2021</v>
      </c>
      <c r="B4189" t="s">
        <v>42</v>
      </c>
      <c r="C4189" t="s">
        <v>1001</v>
      </c>
      <c r="D4189" t="s">
        <v>967</v>
      </c>
      <c r="E4189" s="15">
        <v>291738000</v>
      </c>
      <c r="F4189" s="15">
        <v>23204000</v>
      </c>
      <c r="G4189" s="15">
        <v>0</v>
      </c>
      <c r="H4189" s="15">
        <v>112534000</v>
      </c>
      <c r="I4189" s="15">
        <v>427476000</v>
      </c>
    </row>
    <row r="4190" spans="1:9" x14ac:dyDescent="0.25">
      <c r="A4190">
        <v>2021</v>
      </c>
      <c r="B4190" t="s">
        <v>42</v>
      </c>
      <c r="C4190" t="s">
        <v>1001</v>
      </c>
      <c r="D4190" t="s">
        <v>968</v>
      </c>
      <c r="E4190" s="15">
        <v>7126000</v>
      </c>
      <c r="F4190" s="15">
        <v>2963000</v>
      </c>
      <c r="G4190" s="15">
        <v>0</v>
      </c>
      <c r="H4190" s="15">
        <v>0</v>
      </c>
      <c r="I4190" s="15">
        <v>10089000</v>
      </c>
    </row>
    <row r="4191" spans="1:9" x14ac:dyDescent="0.25">
      <c r="A4191">
        <v>2021</v>
      </c>
      <c r="B4191" t="s">
        <v>42</v>
      </c>
      <c r="C4191" t="s">
        <v>1001</v>
      </c>
      <c r="D4191" t="s">
        <v>969</v>
      </c>
      <c r="E4191" s="15">
        <v>5212000</v>
      </c>
      <c r="F4191" s="15">
        <v>3002000</v>
      </c>
      <c r="G4191" s="15">
        <v>0</v>
      </c>
      <c r="H4191" s="15">
        <v>0</v>
      </c>
      <c r="I4191" s="15">
        <v>8214000</v>
      </c>
    </row>
    <row r="4192" spans="1:9" x14ac:dyDescent="0.25">
      <c r="A4192">
        <v>2021</v>
      </c>
      <c r="B4192" t="s">
        <v>42</v>
      </c>
      <c r="C4192" t="s">
        <v>1001</v>
      </c>
      <c r="D4192" t="s">
        <v>970</v>
      </c>
      <c r="E4192" s="15">
        <v>4014000</v>
      </c>
      <c r="F4192" s="15">
        <v>3379000</v>
      </c>
      <c r="G4192" s="15">
        <v>0</v>
      </c>
      <c r="H4192" s="15">
        <v>0</v>
      </c>
      <c r="I4192" s="15">
        <v>7393000</v>
      </c>
    </row>
    <row r="4193" spans="1:9" x14ac:dyDescent="0.25">
      <c r="A4193">
        <v>2021</v>
      </c>
      <c r="B4193" t="s">
        <v>42</v>
      </c>
      <c r="C4193" t="s">
        <v>1002</v>
      </c>
      <c r="D4193" t="s">
        <v>403</v>
      </c>
      <c r="E4193" s="15">
        <v>68662000</v>
      </c>
      <c r="F4193" s="15">
        <v>30199000</v>
      </c>
      <c r="G4193" s="15">
        <v>0</v>
      </c>
      <c r="H4193" s="15">
        <v>0</v>
      </c>
      <c r="I4193" s="15">
        <v>98861000</v>
      </c>
    </row>
    <row r="4194" spans="1:9" x14ac:dyDescent="0.25">
      <c r="A4194">
        <v>2021</v>
      </c>
      <c r="B4194" t="s">
        <v>42</v>
      </c>
      <c r="C4194" t="s">
        <v>1002</v>
      </c>
      <c r="D4194" t="s">
        <v>404</v>
      </c>
      <c r="E4194" s="15">
        <v>11158000</v>
      </c>
      <c r="F4194" s="15">
        <v>2479000</v>
      </c>
      <c r="G4194" s="15">
        <v>0</v>
      </c>
      <c r="H4194" s="15">
        <v>0</v>
      </c>
      <c r="I4194" s="15">
        <v>13637000</v>
      </c>
    </row>
    <row r="4195" spans="1:9" x14ac:dyDescent="0.25">
      <c r="A4195">
        <v>2021</v>
      </c>
      <c r="B4195" t="s">
        <v>42</v>
      </c>
      <c r="C4195" t="s">
        <v>1002</v>
      </c>
      <c r="D4195" t="s">
        <v>967</v>
      </c>
      <c r="E4195" s="15">
        <v>142642000</v>
      </c>
      <c r="F4195" s="15">
        <v>12554000</v>
      </c>
      <c r="G4195" s="15">
        <v>0</v>
      </c>
      <c r="H4195" s="15">
        <v>71459000</v>
      </c>
      <c r="I4195" s="15">
        <v>226655000</v>
      </c>
    </row>
    <row r="4196" spans="1:9" x14ac:dyDescent="0.25">
      <c r="A4196">
        <v>2021</v>
      </c>
      <c r="B4196" t="s">
        <v>42</v>
      </c>
      <c r="C4196" t="s">
        <v>1002</v>
      </c>
      <c r="D4196" t="s">
        <v>968</v>
      </c>
      <c r="E4196" s="15">
        <v>5169000</v>
      </c>
      <c r="F4196" s="15">
        <v>1062000</v>
      </c>
      <c r="G4196" s="15">
        <v>0</v>
      </c>
      <c r="H4196" s="15">
        <v>0</v>
      </c>
      <c r="I4196" s="15">
        <v>6231000</v>
      </c>
    </row>
    <row r="4197" spans="1:9" x14ac:dyDescent="0.25">
      <c r="A4197">
        <v>2021</v>
      </c>
      <c r="B4197" t="s">
        <v>42</v>
      </c>
      <c r="C4197" t="s">
        <v>1002</v>
      </c>
      <c r="D4197" t="s">
        <v>969</v>
      </c>
      <c r="E4197" s="15">
        <v>14053000</v>
      </c>
      <c r="F4197" s="15">
        <v>9502000</v>
      </c>
      <c r="G4197" s="15">
        <v>0</v>
      </c>
      <c r="H4197" s="15">
        <v>2534000</v>
      </c>
      <c r="I4197" s="15">
        <v>26089000</v>
      </c>
    </row>
    <row r="4198" spans="1:9" x14ac:dyDescent="0.25">
      <c r="A4198">
        <v>2021</v>
      </c>
      <c r="B4198" t="s">
        <v>42</v>
      </c>
      <c r="C4198" t="s">
        <v>1002</v>
      </c>
      <c r="D4198" t="s">
        <v>970</v>
      </c>
      <c r="E4198" s="15">
        <v>8308000</v>
      </c>
      <c r="F4198" s="15">
        <v>3839000</v>
      </c>
      <c r="G4198" s="15">
        <v>0</v>
      </c>
      <c r="H4198" s="15">
        <v>0</v>
      </c>
      <c r="I4198" s="15">
        <v>12147000</v>
      </c>
    </row>
    <row r="4199" spans="1:9" x14ac:dyDescent="0.25">
      <c r="A4199">
        <v>2021</v>
      </c>
      <c r="B4199" t="s">
        <v>42</v>
      </c>
      <c r="C4199" t="s">
        <v>1003</v>
      </c>
      <c r="D4199" t="s">
        <v>403</v>
      </c>
      <c r="E4199" s="15">
        <v>39052000</v>
      </c>
      <c r="F4199" s="15">
        <v>54301000</v>
      </c>
      <c r="G4199" s="15">
        <v>0</v>
      </c>
      <c r="H4199" s="15">
        <v>0</v>
      </c>
      <c r="I4199" s="15">
        <v>93353000</v>
      </c>
    </row>
    <row r="4200" spans="1:9" x14ac:dyDescent="0.25">
      <c r="A4200">
        <v>2021</v>
      </c>
      <c r="B4200" t="s">
        <v>42</v>
      </c>
      <c r="C4200" t="s">
        <v>1003</v>
      </c>
      <c r="D4200" t="s">
        <v>404</v>
      </c>
      <c r="E4200" s="15">
        <v>16635000</v>
      </c>
      <c r="F4200" s="15">
        <v>14044000</v>
      </c>
      <c r="G4200" s="15">
        <v>0</v>
      </c>
      <c r="H4200" s="15">
        <v>0</v>
      </c>
      <c r="I4200" s="15">
        <v>30679000</v>
      </c>
    </row>
    <row r="4201" spans="1:9" x14ac:dyDescent="0.25">
      <c r="A4201">
        <v>2021</v>
      </c>
      <c r="B4201" t="s">
        <v>42</v>
      </c>
      <c r="C4201" t="s">
        <v>1003</v>
      </c>
      <c r="D4201" t="s">
        <v>967</v>
      </c>
      <c r="E4201" s="15">
        <v>42655000</v>
      </c>
      <c r="F4201" s="15">
        <v>54671000</v>
      </c>
      <c r="G4201" s="15">
        <v>0</v>
      </c>
      <c r="H4201" s="15">
        <v>62534000</v>
      </c>
      <c r="I4201" s="15">
        <v>159860000</v>
      </c>
    </row>
    <row r="4202" spans="1:9" x14ac:dyDescent="0.25">
      <c r="A4202">
        <v>2021</v>
      </c>
      <c r="B4202" t="s">
        <v>42</v>
      </c>
      <c r="C4202" t="s">
        <v>1003</v>
      </c>
      <c r="D4202" t="s">
        <v>968</v>
      </c>
      <c r="E4202" s="15">
        <v>6615000</v>
      </c>
      <c r="F4202" s="15">
        <v>6823000</v>
      </c>
      <c r="G4202" s="15">
        <v>0</v>
      </c>
      <c r="H4202" s="15">
        <v>0</v>
      </c>
      <c r="I4202" s="15">
        <v>13438000</v>
      </c>
    </row>
    <row r="4203" spans="1:9" x14ac:dyDescent="0.25">
      <c r="A4203">
        <v>2021</v>
      </c>
      <c r="B4203" t="s">
        <v>42</v>
      </c>
      <c r="C4203" t="s">
        <v>1003</v>
      </c>
      <c r="D4203" t="s">
        <v>969</v>
      </c>
      <c r="E4203" s="15">
        <v>1174000</v>
      </c>
      <c r="F4203" s="15">
        <v>1762000</v>
      </c>
      <c r="G4203" s="15">
        <v>0</v>
      </c>
      <c r="H4203" s="15">
        <v>0</v>
      </c>
      <c r="I4203" s="15">
        <v>2936000</v>
      </c>
    </row>
    <row r="4204" spans="1:9" x14ac:dyDescent="0.25">
      <c r="A4204">
        <v>2021</v>
      </c>
      <c r="B4204" t="s">
        <v>42</v>
      </c>
      <c r="C4204" t="s">
        <v>1004</v>
      </c>
      <c r="D4204" t="s">
        <v>403</v>
      </c>
      <c r="E4204" s="15">
        <v>58366000</v>
      </c>
      <c r="F4204" s="15">
        <v>12765000</v>
      </c>
      <c r="G4204" s="15">
        <v>0</v>
      </c>
      <c r="H4204" s="15">
        <v>0</v>
      </c>
      <c r="I4204" s="15">
        <v>71131000</v>
      </c>
    </row>
    <row r="4205" spans="1:9" x14ac:dyDescent="0.25">
      <c r="A4205">
        <v>2021</v>
      </c>
      <c r="B4205" t="s">
        <v>42</v>
      </c>
      <c r="C4205" t="s">
        <v>1004</v>
      </c>
      <c r="D4205" t="s">
        <v>404</v>
      </c>
      <c r="E4205" s="15">
        <v>8556000</v>
      </c>
      <c r="F4205" s="15">
        <v>2231000</v>
      </c>
      <c r="G4205" s="15">
        <v>0</v>
      </c>
      <c r="H4205" s="15">
        <v>0</v>
      </c>
      <c r="I4205" s="15">
        <v>10787000</v>
      </c>
    </row>
    <row r="4206" spans="1:9" x14ac:dyDescent="0.25">
      <c r="A4206">
        <v>2021</v>
      </c>
      <c r="B4206" t="s">
        <v>42</v>
      </c>
      <c r="C4206" t="s">
        <v>1004</v>
      </c>
      <c r="D4206" t="s">
        <v>967</v>
      </c>
      <c r="E4206" s="15">
        <v>170869000</v>
      </c>
      <c r="F4206" s="15">
        <v>37539000</v>
      </c>
      <c r="G4206" s="15">
        <v>0</v>
      </c>
      <c r="H4206" s="15">
        <v>72084000</v>
      </c>
      <c r="I4206" s="15">
        <v>280492000</v>
      </c>
    </row>
    <row r="4207" spans="1:9" x14ac:dyDescent="0.25">
      <c r="A4207">
        <v>2021</v>
      </c>
      <c r="B4207" t="s">
        <v>42</v>
      </c>
      <c r="C4207" t="s">
        <v>1004</v>
      </c>
      <c r="D4207" t="s">
        <v>968</v>
      </c>
      <c r="E4207" s="15">
        <v>13902000</v>
      </c>
      <c r="F4207" s="15">
        <v>1600000</v>
      </c>
      <c r="G4207" s="15">
        <v>0</v>
      </c>
      <c r="H4207" s="15">
        <v>0</v>
      </c>
      <c r="I4207" s="15">
        <v>15502000</v>
      </c>
    </row>
    <row r="4208" spans="1:9" x14ac:dyDescent="0.25">
      <c r="A4208">
        <v>2021</v>
      </c>
      <c r="B4208" t="s">
        <v>42</v>
      </c>
      <c r="C4208" t="s">
        <v>1004</v>
      </c>
      <c r="D4208" t="s">
        <v>969</v>
      </c>
      <c r="E4208" s="15">
        <v>5121000</v>
      </c>
      <c r="F4208" s="15">
        <v>2024000</v>
      </c>
      <c r="G4208" s="15">
        <v>0</v>
      </c>
      <c r="H4208" s="15">
        <v>0</v>
      </c>
      <c r="I4208" s="15">
        <v>7145000</v>
      </c>
    </row>
    <row r="4209" spans="1:9" x14ac:dyDescent="0.25">
      <c r="A4209">
        <v>2021</v>
      </c>
      <c r="B4209" t="s">
        <v>42</v>
      </c>
      <c r="C4209" t="s">
        <v>1004</v>
      </c>
      <c r="D4209" t="s">
        <v>970</v>
      </c>
      <c r="E4209" s="15">
        <v>1128000</v>
      </c>
      <c r="F4209" s="15">
        <v>2082000</v>
      </c>
      <c r="G4209" s="15">
        <v>0</v>
      </c>
      <c r="H4209" s="15">
        <v>0</v>
      </c>
      <c r="I4209" s="15">
        <v>3210000</v>
      </c>
    </row>
    <row r="4210" spans="1:9" x14ac:dyDescent="0.25">
      <c r="A4210">
        <v>2021</v>
      </c>
      <c r="B4210" t="s">
        <v>42</v>
      </c>
      <c r="C4210" t="s">
        <v>1005</v>
      </c>
      <c r="D4210" t="s">
        <v>403</v>
      </c>
      <c r="E4210" s="15">
        <v>75653000</v>
      </c>
      <c r="F4210" s="15">
        <v>33030000</v>
      </c>
      <c r="G4210" s="15">
        <v>0</v>
      </c>
      <c r="H4210" s="15">
        <v>5000000</v>
      </c>
      <c r="I4210" s="15">
        <v>113683000</v>
      </c>
    </row>
    <row r="4211" spans="1:9" x14ac:dyDescent="0.25">
      <c r="A4211">
        <v>2021</v>
      </c>
      <c r="B4211" t="s">
        <v>42</v>
      </c>
      <c r="C4211" t="s">
        <v>1005</v>
      </c>
      <c r="D4211" t="s">
        <v>404</v>
      </c>
      <c r="E4211" s="15">
        <v>5344000</v>
      </c>
      <c r="F4211" s="15">
        <v>3494000</v>
      </c>
      <c r="G4211" s="15">
        <v>0</v>
      </c>
      <c r="H4211" s="15">
        <v>0</v>
      </c>
      <c r="I4211" s="15">
        <v>8838000</v>
      </c>
    </row>
    <row r="4212" spans="1:9" x14ac:dyDescent="0.25">
      <c r="A4212">
        <v>2021</v>
      </c>
      <c r="B4212" t="s">
        <v>42</v>
      </c>
      <c r="C4212" t="s">
        <v>1005</v>
      </c>
      <c r="D4212" t="s">
        <v>967</v>
      </c>
      <c r="E4212" s="15">
        <v>121512000</v>
      </c>
      <c r="F4212" s="15">
        <v>22685000</v>
      </c>
      <c r="G4212" s="15">
        <v>0</v>
      </c>
      <c r="H4212" s="15">
        <v>57534000</v>
      </c>
      <c r="I4212" s="15">
        <v>201731000</v>
      </c>
    </row>
    <row r="4213" spans="1:9" x14ac:dyDescent="0.25">
      <c r="A4213">
        <v>2021</v>
      </c>
      <c r="B4213" t="s">
        <v>42</v>
      </c>
      <c r="C4213" t="s">
        <v>1005</v>
      </c>
      <c r="D4213" t="s">
        <v>968</v>
      </c>
      <c r="E4213" s="15">
        <v>1183000</v>
      </c>
      <c r="F4213" s="15">
        <v>2458000</v>
      </c>
      <c r="G4213" s="15">
        <v>0</v>
      </c>
      <c r="H4213" s="15">
        <v>0</v>
      </c>
      <c r="I4213" s="15">
        <v>3641000</v>
      </c>
    </row>
    <row r="4214" spans="1:9" x14ac:dyDescent="0.25">
      <c r="A4214">
        <v>2021</v>
      </c>
      <c r="B4214" t="s">
        <v>42</v>
      </c>
      <c r="C4214" t="s">
        <v>1005</v>
      </c>
      <c r="D4214" t="s">
        <v>969</v>
      </c>
      <c r="E4214" s="15">
        <v>7252000</v>
      </c>
      <c r="F4214" s="15">
        <v>6738000</v>
      </c>
      <c r="G4214" s="15">
        <v>0</v>
      </c>
      <c r="H4214" s="15">
        <v>0</v>
      </c>
      <c r="I4214" s="15">
        <v>13990000</v>
      </c>
    </row>
    <row r="4215" spans="1:9" x14ac:dyDescent="0.25">
      <c r="A4215">
        <v>2021</v>
      </c>
      <c r="B4215" t="s">
        <v>42</v>
      </c>
      <c r="C4215" t="s">
        <v>1005</v>
      </c>
      <c r="D4215" t="s">
        <v>970</v>
      </c>
      <c r="E4215" s="15">
        <v>1805000</v>
      </c>
      <c r="F4215" s="15">
        <v>5819000</v>
      </c>
      <c r="G4215" s="15">
        <v>0</v>
      </c>
      <c r="H4215" s="15">
        <v>0</v>
      </c>
      <c r="I4215" s="15">
        <v>7624000</v>
      </c>
    </row>
    <row r="4216" spans="1:9" x14ac:dyDescent="0.25">
      <c r="A4216">
        <v>2021</v>
      </c>
      <c r="B4216" t="s">
        <v>42</v>
      </c>
      <c r="C4216" t="s">
        <v>1006</v>
      </c>
      <c r="D4216" t="s">
        <v>403</v>
      </c>
      <c r="E4216" s="15">
        <v>60282000</v>
      </c>
      <c r="F4216" s="15">
        <v>57240000</v>
      </c>
      <c r="G4216" s="15">
        <v>0</v>
      </c>
      <c r="H4216" s="15">
        <v>0</v>
      </c>
      <c r="I4216" s="15">
        <v>117522000</v>
      </c>
    </row>
    <row r="4217" spans="1:9" x14ac:dyDescent="0.25">
      <c r="A4217">
        <v>2021</v>
      </c>
      <c r="B4217" t="s">
        <v>42</v>
      </c>
      <c r="C4217" t="s">
        <v>1006</v>
      </c>
      <c r="D4217" t="s">
        <v>404</v>
      </c>
      <c r="E4217" s="15">
        <v>13852000</v>
      </c>
      <c r="F4217" s="15">
        <v>5278000</v>
      </c>
      <c r="G4217" s="15">
        <v>0</v>
      </c>
      <c r="H4217" s="15">
        <v>0</v>
      </c>
      <c r="I4217" s="15">
        <v>19130000</v>
      </c>
    </row>
    <row r="4218" spans="1:9" x14ac:dyDescent="0.25">
      <c r="A4218">
        <v>2021</v>
      </c>
      <c r="B4218" t="s">
        <v>42</v>
      </c>
      <c r="C4218" t="s">
        <v>1006</v>
      </c>
      <c r="D4218" t="s">
        <v>967</v>
      </c>
      <c r="E4218" s="15">
        <v>206182000</v>
      </c>
      <c r="F4218" s="15">
        <v>93990000</v>
      </c>
      <c r="G4218" s="15">
        <v>0</v>
      </c>
      <c r="H4218" s="15">
        <v>105672000</v>
      </c>
      <c r="I4218" s="15">
        <v>405844000</v>
      </c>
    </row>
    <row r="4219" spans="1:9" x14ac:dyDescent="0.25">
      <c r="A4219">
        <v>2021</v>
      </c>
      <c r="B4219" t="s">
        <v>42</v>
      </c>
      <c r="C4219" t="s">
        <v>1006</v>
      </c>
      <c r="D4219" t="s">
        <v>968</v>
      </c>
      <c r="E4219" s="15">
        <v>3142000</v>
      </c>
      <c r="F4219" s="15">
        <v>1747000</v>
      </c>
      <c r="G4219" s="15">
        <v>0</v>
      </c>
      <c r="H4219" s="15">
        <v>0</v>
      </c>
      <c r="I4219" s="15">
        <v>4889000</v>
      </c>
    </row>
    <row r="4220" spans="1:9" x14ac:dyDescent="0.25">
      <c r="A4220">
        <v>2021</v>
      </c>
      <c r="B4220" t="s">
        <v>42</v>
      </c>
      <c r="C4220" t="s">
        <v>1006</v>
      </c>
      <c r="D4220" t="s">
        <v>969</v>
      </c>
      <c r="E4220" s="15">
        <v>7054000</v>
      </c>
      <c r="F4220" s="15">
        <v>3237000</v>
      </c>
      <c r="G4220" s="15">
        <v>0</v>
      </c>
      <c r="H4220" s="15">
        <v>0</v>
      </c>
      <c r="I4220" s="15">
        <v>10291000</v>
      </c>
    </row>
    <row r="4221" spans="1:9" x14ac:dyDescent="0.25">
      <c r="A4221">
        <v>2021</v>
      </c>
      <c r="B4221" t="s">
        <v>42</v>
      </c>
      <c r="C4221" t="s">
        <v>1006</v>
      </c>
      <c r="D4221" t="s">
        <v>970</v>
      </c>
      <c r="E4221" s="15">
        <v>4676000</v>
      </c>
      <c r="F4221" s="15">
        <v>2468000</v>
      </c>
      <c r="G4221" s="15">
        <v>0</v>
      </c>
      <c r="H4221" s="15">
        <v>0</v>
      </c>
      <c r="I4221" s="15">
        <v>7144000</v>
      </c>
    </row>
    <row r="4222" spans="1:9" x14ac:dyDescent="0.25">
      <c r="A4222">
        <v>2021</v>
      </c>
      <c r="B4222" t="s">
        <v>42</v>
      </c>
      <c r="C4222" t="s">
        <v>1007</v>
      </c>
      <c r="D4222" t="s">
        <v>403</v>
      </c>
      <c r="E4222" s="15">
        <v>79758000</v>
      </c>
      <c r="F4222" s="15">
        <v>23795000</v>
      </c>
      <c r="G4222" s="15">
        <v>0</v>
      </c>
      <c r="H4222" s="15">
        <v>0</v>
      </c>
      <c r="I4222" s="15">
        <v>103553000</v>
      </c>
    </row>
    <row r="4223" spans="1:9" x14ac:dyDescent="0.25">
      <c r="A4223">
        <v>2021</v>
      </c>
      <c r="B4223" t="s">
        <v>42</v>
      </c>
      <c r="C4223" t="s">
        <v>1007</v>
      </c>
      <c r="D4223" t="s">
        <v>404</v>
      </c>
      <c r="E4223" s="15">
        <v>7189000</v>
      </c>
      <c r="F4223" s="15">
        <v>961000</v>
      </c>
      <c r="G4223" s="15">
        <v>0</v>
      </c>
      <c r="H4223" s="15">
        <v>0</v>
      </c>
      <c r="I4223" s="15">
        <v>8150000</v>
      </c>
    </row>
    <row r="4224" spans="1:9" x14ac:dyDescent="0.25">
      <c r="A4224">
        <v>2021</v>
      </c>
      <c r="B4224" t="s">
        <v>42</v>
      </c>
      <c r="C4224" t="s">
        <v>1007</v>
      </c>
      <c r="D4224" t="s">
        <v>967</v>
      </c>
      <c r="E4224" s="15">
        <v>360093000</v>
      </c>
      <c r="F4224" s="15">
        <v>129029000</v>
      </c>
      <c r="G4224" s="15">
        <v>0</v>
      </c>
      <c r="H4224" s="15">
        <v>484817000</v>
      </c>
      <c r="I4224" s="15">
        <v>973939000</v>
      </c>
    </row>
    <row r="4225" spans="1:9" x14ac:dyDescent="0.25">
      <c r="A4225">
        <v>2021</v>
      </c>
      <c r="B4225" t="s">
        <v>42</v>
      </c>
      <c r="C4225" t="s">
        <v>1007</v>
      </c>
      <c r="D4225" t="s">
        <v>968</v>
      </c>
      <c r="E4225" s="15">
        <v>11194000</v>
      </c>
      <c r="F4225" s="15">
        <v>243000</v>
      </c>
      <c r="G4225" s="15">
        <v>0</v>
      </c>
      <c r="H4225" s="15">
        <v>0</v>
      </c>
      <c r="I4225" s="15">
        <v>11437000</v>
      </c>
    </row>
    <row r="4226" spans="1:9" x14ac:dyDescent="0.25">
      <c r="A4226">
        <v>2021</v>
      </c>
      <c r="B4226" t="s">
        <v>42</v>
      </c>
      <c r="C4226" t="s">
        <v>1007</v>
      </c>
      <c r="D4226" t="s">
        <v>969</v>
      </c>
      <c r="E4226" s="15">
        <v>5297000</v>
      </c>
      <c r="F4226" s="15">
        <v>2707000</v>
      </c>
      <c r="G4226" s="15">
        <v>0</v>
      </c>
      <c r="H4226" s="15">
        <v>0</v>
      </c>
      <c r="I4226" s="15">
        <v>8004000</v>
      </c>
    </row>
    <row r="4227" spans="1:9" x14ac:dyDescent="0.25">
      <c r="A4227">
        <v>2021</v>
      </c>
      <c r="B4227" t="s">
        <v>42</v>
      </c>
      <c r="C4227" t="s">
        <v>1007</v>
      </c>
      <c r="D4227" t="s">
        <v>970</v>
      </c>
      <c r="E4227" s="15">
        <v>2912000</v>
      </c>
      <c r="F4227" s="15">
        <v>927000</v>
      </c>
      <c r="G4227" s="15">
        <v>0</v>
      </c>
      <c r="H4227" s="15">
        <v>0</v>
      </c>
      <c r="I4227" s="15">
        <v>3839000</v>
      </c>
    </row>
    <row r="4228" spans="1:9" x14ac:dyDescent="0.25">
      <c r="A4228">
        <v>2021</v>
      </c>
      <c r="B4228" t="s">
        <v>42</v>
      </c>
      <c r="C4228" t="s">
        <v>1008</v>
      </c>
      <c r="D4228" t="s">
        <v>403</v>
      </c>
      <c r="E4228" s="15">
        <v>121073000</v>
      </c>
      <c r="F4228" s="15">
        <v>20394000</v>
      </c>
      <c r="G4228" s="15">
        <v>0</v>
      </c>
      <c r="H4228" s="15">
        <v>0</v>
      </c>
      <c r="I4228" s="15">
        <v>141467000</v>
      </c>
    </row>
    <row r="4229" spans="1:9" x14ac:dyDescent="0.25">
      <c r="A4229">
        <v>2021</v>
      </c>
      <c r="B4229" t="s">
        <v>42</v>
      </c>
      <c r="C4229" t="s">
        <v>1008</v>
      </c>
      <c r="D4229" t="s">
        <v>404</v>
      </c>
      <c r="E4229" s="15">
        <v>8084000</v>
      </c>
      <c r="F4229" s="15">
        <v>1987000</v>
      </c>
      <c r="G4229" s="15">
        <v>0</v>
      </c>
      <c r="H4229" s="15">
        <v>0</v>
      </c>
      <c r="I4229" s="15">
        <v>10071000</v>
      </c>
    </row>
    <row r="4230" spans="1:9" x14ac:dyDescent="0.25">
      <c r="A4230">
        <v>2021</v>
      </c>
      <c r="B4230" t="s">
        <v>42</v>
      </c>
      <c r="C4230" t="s">
        <v>1008</v>
      </c>
      <c r="D4230" t="s">
        <v>967</v>
      </c>
      <c r="E4230" s="15">
        <v>347260000</v>
      </c>
      <c r="F4230" s="15">
        <v>52175000</v>
      </c>
      <c r="G4230" s="15">
        <v>0</v>
      </c>
      <c r="H4230" s="15">
        <v>55000000</v>
      </c>
      <c r="I4230" s="15">
        <v>454435000</v>
      </c>
    </row>
    <row r="4231" spans="1:9" x14ac:dyDescent="0.25">
      <c r="A4231">
        <v>2021</v>
      </c>
      <c r="B4231" t="s">
        <v>42</v>
      </c>
      <c r="C4231" t="s">
        <v>1008</v>
      </c>
      <c r="D4231" t="s">
        <v>968</v>
      </c>
      <c r="E4231" s="15">
        <v>512000</v>
      </c>
      <c r="F4231" s="15">
        <v>237000</v>
      </c>
      <c r="G4231" s="15">
        <v>0</v>
      </c>
      <c r="H4231" s="15">
        <v>0</v>
      </c>
      <c r="I4231" s="15">
        <v>749000</v>
      </c>
    </row>
    <row r="4232" spans="1:9" x14ac:dyDescent="0.25">
      <c r="A4232">
        <v>2021</v>
      </c>
      <c r="B4232" t="s">
        <v>42</v>
      </c>
      <c r="C4232" t="s">
        <v>1008</v>
      </c>
      <c r="D4232" t="s">
        <v>969</v>
      </c>
      <c r="E4232" s="15">
        <v>10300000</v>
      </c>
      <c r="F4232" s="15">
        <v>7707000</v>
      </c>
      <c r="G4232" s="15">
        <v>0</v>
      </c>
      <c r="H4232" s="15">
        <v>17534000</v>
      </c>
      <c r="I4232" s="15">
        <v>35541000</v>
      </c>
    </row>
    <row r="4233" spans="1:9" x14ac:dyDescent="0.25">
      <c r="A4233">
        <v>2021</v>
      </c>
      <c r="B4233" t="s">
        <v>42</v>
      </c>
      <c r="C4233" t="s">
        <v>1008</v>
      </c>
      <c r="D4233" t="s">
        <v>970</v>
      </c>
      <c r="E4233" s="15">
        <v>7474000</v>
      </c>
      <c r="F4233" s="15">
        <v>480000</v>
      </c>
      <c r="G4233" s="15">
        <v>0</v>
      </c>
      <c r="H4233" s="15">
        <v>0</v>
      </c>
      <c r="I4233" s="15">
        <v>7954000</v>
      </c>
    </row>
    <row r="4234" spans="1:9" x14ac:dyDescent="0.25">
      <c r="A4234">
        <v>2021</v>
      </c>
      <c r="B4234" t="s">
        <v>42</v>
      </c>
      <c r="C4234" t="s">
        <v>1009</v>
      </c>
      <c r="D4234" t="s">
        <v>403</v>
      </c>
      <c r="E4234" s="15">
        <v>63286000</v>
      </c>
      <c r="F4234" s="15">
        <v>11794000</v>
      </c>
      <c r="G4234" s="15">
        <v>0</v>
      </c>
      <c r="H4234" s="15">
        <v>0</v>
      </c>
      <c r="I4234" s="15">
        <v>75080000</v>
      </c>
    </row>
    <row r="4235" spans="1:9" x14ac:dyDescent="0.25">
      <c r="A4235">
        <v>2021</v>
      </c>
      <c r="B4235" t="s">
        <v>42</v>
      </c>
      <c r="C4235" t="s">
        <v>1009</v>
      </c>
      <c r="D4235" t="s">
        <v>404</v>
      </c>
      <c r="E4235" s="15">
        <v>2346000</v>
      </c>
      <c r="F4235" s="15">
        <v>435000</v>
      </c>
      <c r="G4235" s="15">
        <v>0</v>
      </c>
      <c r="H4235" s="15">
        <v>0</v>
      </c>
      <c r="I4235" s="15">
        <v>2781000</v>
      </c>
    </row>
    <row r="4236" spans="1:9" x14ac:dyDescent="0.25">
      <c r="A4236">
        <v>2021</v>
      </c>
      <c r="B4236" t="s">
        <v>42</v>
      </c>
      <c r="C4236" t="s">
        <v>1009</v>
      </c>
      <c r="D4236" t="s">
        <v>967</v>
      </c>
      <c r="E4236" s="15">
        <v>307870000</v>
      </c>
      <c r="F4236" s="15">
        <v>51990000</v>
      </c>
      <c r="G4236" s="15">
        <v>0</v>
      </c>
      <c r="H4236" s="15">
        <v>72534000</v>
      </c>
      <c r="I4236" s="15">
        <v>432394000</v>
      </c>
    </row>
    <row r="4237" spans="1:9" x14ac:dyDescent="0.25">
      <c r="A4237">
        <v>2021</v>
      </c>
      <c r="B4237" t="s">
        <v>42</v>
      </c>
      <c r="C4237" t="s">
        <v>1009</v>
      </c>
      <c r="D4237" t="s">
        <v>969</v>
      </c>
      <c r="E4237" s="15">
        <v>0</v>
      </c>
      <c r="F4237" s="15">
        <v>932000</v>
      </c>
      <c r="G4237" s="15">
        <v>0</v>
      </c>
      <c r="H4237" s="15">
        <v>0</v>
      </c>
      <c r="I4237" s="15">
        <v>932000</v>
      </c>
    </row>
    <row r="4238" spans="1:9" x14ac:dyDescent="0.25">
      <c r="A4238">
        <v>2021</v>
      </c>
      <c r="B4238" t="s">
        <v>42</v>
      </c>
      <c r="C4238" t="s">
        <v>1009</v>
      </c>
      <c r="D4238" t="s">
        <v>970</v>
      </c>
      <c r="E4238" s="15">
        <v>6207000</v>
      </c>
      <c r="F4238" s="15">
        <v>1786000</v>
      </c>
      <c r="G4238" s="15">
        <v>0</v>
      </c>
      <c r="H4238" s="15">
        <v>0</v>
      </c>
      <c r="I4238" s="15">
        <v>7993000</v>
      </c>
    </row>
    <row r="4239" spans="1:9" x14ac:dyDescent="0.25">
      <c r="A4239">
        <v>2021</v>
      </c>
      <c r="B4239" t="s">
        <v>42</v>
      </c>
      <c r="C4239" t="s">
        <v>1010</v>
      </c>
      <c r="D4239" t="s">
        <v>403</v>
      </c>
      <c r="E4239" s="15">
        <v>78117000</v>
      </c>
      <c r="F4239" s="15">
        <v>15912000</v>
      </c>
      <c r="G4239" s="15">
        <v>0</v>
      </c>
      <c r="H4239" s="15">
        <v>0</v>
      </c>
      <c r="I4239" s="15">
        <v>94029000</v>
      </c>
    </row>
    <row r="4240" spans="1:9" x14ac:dyDescent="0.25">
      <c r="A4240">
        <v>2021</v>
      </c>
      <c r="B4240" t="s">
        <v>42</v>
      </c>
      <c r="C4240" t="s">
        <v>1010</v>
      </c>
      <c r="D4240" t="s">
        <v>404</v>
      </c>
      <c r="E4240" s="15">
        <v>4436000</v>
      </c>
      <c r="F4240" s="15">
        <v>1470000</v>
      </c>
      <c r="G4240" s="15">
        <v>0</v>
      </c>
      <c r="H4240" s="15">
        <v>0</v>
      </c>
      <c r="I4240" s="15">
        <v>5906000</v>
      </c>
    </row>
    <row r="4241" spans="1:9" x14ac:dyDescent="0.25">
      <c r="A4241">
        <v>2021</v>
      </c>
      <c r="B4241" t="s">
        <v>42</v>
      </c>
      <c r="C4241" t="s">
        <v>1010</v>
      </c>
      <c r="D4241" t="s">
        <v>967</v>
      </c>
      <c r="E4241" s="15">
        <v>177240000</v>
      </c>
      <c r="F4241" s="15">
        <v>36210000</v>
      </c>
      <c r="G4241" s="15">
        <v>0</v>
      </c>
      <c r="H4241" s="15">
        <v>62534000</v>
      </c>
      <c r="I4241" s="15">
        <v>275984000</v>
      </c>
    </row>
    <row r="4242" spans="1:9" x14ac:dyDescent="0.25">
      <c r="A4242">
        <v>2021</v>
      </c>
      <c r="B4242" t="s">
        <v>42</v>
      </c>
      <c r="C4242" t="s">
        <v>1010</v>
      </c>
      <c r="D4242" t="s">
        <v>968</v>
      </c>
      <c r="E4242" s="15">
        <v>5910000</v>
      </c>
      <c r="F4242" s="15">
        <v>681000</v>
      </c>
      <c r="G4242" s="15">
        <v>0</v>
      </c>
      <c r="H4242" s="15">
        <v>0</v>
      </c>
      <c r="I4242" s="15">
        <v>6591000</v>
      </c>
    </row>
    <row r="4243" spans="1:9" x14ac:dyDescent="0.25">
      <c r="A4243">
        <v>2021</v>
      </c>
      <c r="B4243" t="s">
        <v>42</v>
      </c>
      <c r="C4243" t="s">
        <v>1010</v>
      </c>
      <c r="D4243" t="s">
        <v>969</v>
      </c>
      <c r="E4243" s="15">
        <v>5643000</v>
      </c>
      <c r="F4243" s="15">
        <v>4250000</v>
      </c>
      <c r="G4243" s="15">
        <v>0</v>
      </c>
      <c r="H4243" s="15">
        <v>0</v>
      </c>
      <c r="I4243" s="15">
        <v>9893000</v>
      </c>
    </row>
    <row r="4244" spans="1:9" x14ac:dyDescent="0.25">
      <c r="A4244">
        <v>2021</v>
      </c>
      <c r="B4244" t="s">
        <v>42</v>
      </c>
      <c r="C4244" t="s">
        <v>1010</v>
      </c>
      <c r="D4244" t="s">
        <v>970</v>
      </c>
      <c r="E4244" s="15">
        <v>5441000</v>
      </c>
      <c r="F4244" s="15">
        <v>3419000</v>
      </c>
      <c r="G4244" s="15">
        <v>0</v>
      </c>
      <c r="H4244" s="15">
        <v>0</v>
      </c>
      <c r="I4244" s="15">
        <v>8860000</v>
      </c>
    </row>
    <row r="4245" spans="1:9" x14ac:dyDescent="0.25">
      <c r="A4245">
        <v>2021</v>
      </c>
      <c r="B4245" t="s">
        <v>42</v>
      </c>
      <c r="C4245" t="s">
        <v>1011</v>
      </c>
      <c r="D4245" t="s">
        <v>403</v>
      </c>
      <c r="E4245" s="15">
        <v>133801000</v>
      </c>
      <c r="F4245" s="15">
        <v>24027000</v>
      </c>
      <c r="G4245" s="15">
        <v>0</v>
      </c>
      <c r="H4245" s="15">
        <v>0</v>
      </c>
      <c r="I4245" s="15">
        <v>157828000</v>
      </c>
    </row>
    <row r="4246" spans="1:9" x14ac:dyDescent="0.25">
      <c r="A4246">
        <v>2021</v>
      </c>
      <c r="B4246" t="s">
        <v>42</v>
      </c>
      <c r="C4246" t="s">
        <v>1011</v>
      </c>
      <c r="D4246" t="s">
        <v>404</v>
      </c>
      <c r="E4246" s="15">
        <v>970000</v>
      </c>
      <c r="F4246" s="15">
        <v>297000</v>
      </c>
      <c r="G4246" s="15">
        <v>0</v>
      </c>
      <c r="H4246" s="15">
        <v>0</v>
      </c>
      <c r="I4246" s="15">
        <v>1267000</v>
      </c>
    </row>
    <row r="4247" spans="1:9" x14ac:dyDescent="0.25">
      <c r="A4247">
        <v>2021</v>
      </c>
      <c r="B4247" t="s">
        <v>42</v>
      </c>
      <c r="C4247" t="s">
        <v>1011</v>
      </c>
      <c r="D4247" t="s">
        <v>967</v>
      </c>
      <c r="E4247" s="15">
        <v>367030000</v>
      </c>
      <c r="F4247" s="15">
        <v>29924000</v>
      </c>
      <c r="G4247" s="15">
        <v>0</v>
      </c>
      <c r="H4247" s="15">
        <v>92334000</v>
      </c>
      <c r="I4247" s="15">
        <v>489288000</v>
      </c>
    </row>
    <row r="4248" spans="1:9" x14ac:dyDescent="0.25">
      <c r="A4248">
        <v>2021</v>
      </c>
      <c r="B4248" t="s">
        <v>42</v>
      </c>
      <c r="C4248" t="s">
        <v>1011</v>
      </c>
      <c r="D4248" t="s">
        <v>968</v>
      </c>
      <c r="E4248" s="15">
        <v>1828000</v>
      </c>
      <c r="F4248" s="15">
        <v>1095000</v>
      </c>
      <c r="G4248" s="15">
        <v>0</v>
      </c>
      <c r="H4248" s="15">
        <v>0</v>
      </c>
      <c r="I4248" s="15">
        <v>2923000</v>
      </c>
    </row>
    <row r="4249" spans="1:9" x14ac:dyDescent="0.25">
      <c r="A4249">
        <v>2021</v>
      </c>
      <c r="B4249" t="s">
        <v>42</v>
      </c>
      <c r="C4249" t="s">
        <v>1011</v>
      </c>
      <c r="D4249" t="s">
        <v>969</v>
      </c>
      <c r="E4249" s="15">
        <v>2348000</v>
      </c>
      <c r="F4249" s="15">
        <v>1186000</v>
      </c>
      <c r="G4249" s="15">
        <v>0</v>
      </c>
      <c r="H4249" s="15">
        <v>0</v>
      </c>
      <c r="I4249" s="15">
        <v>3534000</v>
      </c>
    </row>
    <row r="4250" spans="1:9" x14ac:dyDescent="0.25">
      <c r="A4250">
        <v>2021</v>
      </c>
      <c r="B4250" t="s">
        <v>42</v>
      </c>
      <c r="C4250" t="s">
        <v>1011</v>
      </c>
      <c r="D4250" t="s">
        <v>970</v>
      </c>
      <c r="E4250" s="15">
        <v>0</v>
      </c>
      <c r="F4250" s="15">
        <v>1249000</v>
      </c>
      <c r="G4250" s="15">
        <v>0</v>
      </c>
      <c r="H4250" s="15">
        <v>0</v>
      </c>
      <c r="I4250" s="15">
        <v>1249000</v>
      </c>
    </row>
    <row r="4251" spans="1:9" x14ac:dyDescent="0.25">
      <c r="A4251">
        <v>2021</v>
      </c>
      <c r="B4251" t="s">
        <v>42</v>
      </c>
      <c r="C4251" t="s">
        <v>1012</v>
      </c>
      <c r="D4251" t="s">
        <v>403</v>
      </c>
      <c r="E4251" s="15">
        <v>34648000</v>
      </c>
      <c r="F4251" s="15">
        <v>12479000</v>
      </c>
      <c r="G4251" s="15">
        <v>0</v>
      </c>
      <c r="H4251" s="15">
        <v>4066000</v>
      </c>
      <c r="I4251" s="15">
        <v>51193000</v>
      </c>
    </row>
    <row r="4252" spans="1:9" x14ac:dyDescent="0.25">
      <c r="A4252">
        <v>2021</v>
      </c>
      <c r="B4252" t="s">
        <v>42</v>
      </c>
      <c r="C4252" t="s">
        <v>1012</v>
      </c>
      <c r="D4252" t="s">
        <v>404</v>
      </c>
      <c r="E4252" s="15">
        <v>2128000</v>
      </c>
      <c r="F4252" s="15">
        <v>82000</v>
      </c>
      <c r="G4252" s="15">
        <v>0</v>
      </c>
      <c r="H4252" s="15">
        <v>0</v>
      </c>
      <c r="I4252" s="15">
        <v>2210000</v>
      </c>
    </row>
    <row r="4253" spans="1:9" x14ac:dyDescent="0.25">
      <c r="A4253">
        <v>2021</v>
      </c>
      <c r="B4253" t="s">
        <v>42</v>
      </c>
      <c r="C4253" t="s">
        <v>1012</v>
      </c>
      <c r="D4253" t="s">
        <v>967</v>
      </c>
      <c r="E4253" s="15">
        <v>112623000</v>
      </c>
      <c r="F4253" s="15">
        <v>8859000</v>
      </c>
      <c r="G4253" s="15">
        <v>0</v>
      </c>
      <c r="H4253" s="15">
        <v>41076000</v>
      </c>
      <c r="I4253" s="15">
        <v>162558000</v>
      </c>
    </row>
    <row r="4254" spans="1:9" x14ac:dyDescent="0.25">
      <c r="A4254">
        <v>2021</v>
      </c>
      <c r="B4254" t="s">
        <v>42</v>
      </c>
      <c r="C4254" t="s">
        <v>1012</v>
      </c>
      <c r="D4254" t="s">
        <v>968</v>
      </c>
      <c r="E4254" s="15">
        <v>2411000</v>
      </c>
      <c r="F4254" s="15">
        <v>234000</v>
      </c>
      <c r="G4254" s="15">
        <v>0</v>
      </c>
      <c r="H4254" s="15">
        <v>0</v>
      </c>
      <c r="I4254" s="15">
        <v>2645000</v>
      </c>
    </row>
    <row r="4255" spans="1:9" x14ac:dyDescent="0.25">
      <c r="A4255">
        <v>2021</v>
      </c>
      <c r="B4255" t="s">
        <v>42</v>
      </c>
      <c r="C4255" t="s">
        <v>1012</v>
      </c>
      <c r="D4255" t="s">
        <v>969</v>
      </c>
      <c r="E4255" s="15">
        <v>0</v>
      </c>
      <c r="F4255" s="15">
        <v>1089000</v>
      </c>
      <c r="G4255" s="15">
        <v>0</v>
      </c>
      <c r="H4255" s="15">
        <v>0</v>
      </c>
      <c r="I4255" s="15">
        <v>1089000</v>
      </c>
    </row>
    <row r="4256" spans="1:9" x14ac:dyDescent="0.25">
      <c r="A4256">
        <v>2021</v>
      </c>
      <c r="B4256" t="s">
        <v>42</v>
      </c>
      <c r="C4256" t="s">
        <v>1012</v>
      </c>
      <c r="D4256" t="s">
        <v>970</v>
      </c>
      <c r="E4256" s="15">
        <v>0</v>
      </c>
      <c r="F4256" s="15">
        <v>587000</v>
      </c>
      <c r="G4256" s="15">
        <v>0</v>
      </c>
      <c r="H4256" s="15">
        <v>0</v>
      </c>
      <c r="I4256" s="15">
        <v>587000</v>
      </c>
    </row>
    <row r="4257" spans="1:9" x14ac:dyDescent="0.25">
      <c r="A4257">
        <v>2021</v>
      </c>
      <c r="B4257" t="s">
        <v>42</v>
      </c>
      <c r="C4257" t="s">
        <v>1013</v>
      </c>
      <c r="D4257" t="s">
        <v>403</v>
      </c>
      <c r="E4257" s="15">
        <v>39096000</v>
      </c>
      <c r="F4257" s="15">
        <v>17347000</v>
      </c>
      <c r="G4257" s="15">
        <v>0</v>
      </c>
      <c r="H4257" s="15">
        <v>26169000</v>
      </c>
      <c r="I4257" s="15">
        <v>82612000</v>
      </c>
    </row>
    <row r="4258" spans="1:9" x14ac:dyDescent="0.25">
      <c r="A4258">
        <v>2021</v>
      </c>
      <c r="B4258" t="s">
        <v>42</v>
      </c>
      <c r="C4258" t="s">
        <v>1013</v>
      </c>
      <c r="D4258" t="s">
        <v>967</v>
      </c>
      <c r="E4258" s="15">
        <v>132410000</v>
      </c>
      <c r="F4258" s="15">
        <v>27609000</v>
      </c>
      <c r="G4258" s="15">
        <v>0</v>
      </c>
      <c r="H4258" s="15">
        <v>45888000</v>
      </c>
      <c r="I4258" s="15">
        <v>205907000</v>
      </c>
    </row>
    <row r="4259" spans="1:9" x14ac:dyDescent="0.25">
      <c r="A4259">
        <v>2021</v>
      </c>
      <c r="B4259" t="s">
        <v>42</v>
      </c>
      <c r="C4259" t="s">
        <v>1013</v>
      </c>
      <c r="D4259" t="s">
        <v>969</v>
      </c>
      <c r="E4259" s="15">
        <v>0</v>
      </c>
      <c r="F4259" s="15">
        <v>6814000</v>
      </c>
      <c r="G4259" s="15">
        <v>0</v>
      </c>
      <c r="H4259" s="15">
        <v>0</v>
      </c>
      <c r="I4259" s="15">
        <v>6814000</v>
      </c>
    </row>
    <row r="4260" spans="1:9" x14ac:dyDescent="0.25">
      <c r="A4260">
        <v>2021</v>
      </c>
      <c r="B4260" t="s">
        <v>42</v>
      </c>
      <c r="C4260" t="s">
        <v>1013</v>
      </c>
      <c r="D4260" t="s">
        <v>970</v>
      </c>
      <c r="E4260" s="15">
        <v>0</v>
      </c>
      <c r="F4260" s="15">
        <v>945000</v>
      </c>
      <c r="G4260" s="15">
        <v>0</v>
      </c>
      <c r="H4260" s="15">
        <v>0</v>
      </c>
      <c r="I4260" s="15">
        <v>945000</v>
      </c>
    </row>
    <row r="4261" spans="1:9" x14ac:dyDescent="0.25">
      <c r="A4261">
        <v>2021</v>
      </c>
      <c r="B4261" t="s">
        <v>42</v>
      </c>
      <c r="C4261" t="s">
        <v>1014</v>
      </c>
      <c r="D4261" t="s">
        <v>403</v>
      </c>
      <c r="E4261" s="15">
        <v>44933000</v>
      </c>
      <c r="F4261" s="15">
        <v>5031000</v>
      </c>
      <c r="G4261" s="15">
        <v>0</v>
      </c>
      <c r="H4261" s="15">
        <v>48866000</v>
      </c>
      <c r="I4261" s="15">
        <v>98830000</v>
      </c>
    </row>
    <row r="4262" spans="1:9" x14ac:dyDescent="0.25">
      <c r="A4262">
        <v>2021</v>
      </c>
      <c r="B4262" t="s">
        <v>42</v>
      </c>
      <c r="C4262" t="s">
        <v>1014</v>
      </c>
      <c r="D4262" t="s">
        <v>967</v>
      </c>
      <c r="E4262" s="15">
        <v>167325000</v>
      </c>
      <c r="F4262" s="15">
        <v>66905000</v>
      </c>
      <c r="G4262" s="15">
        <v>0</v>
      </c>
      <c r="H4262" s="15">
        <v>40844000</v>
      </c>
      <c r="I4262" s="15">
        <v>275074000</v>
      </c>
    </row>
    <row r="4263" spans="1:9" x14ac:dyDescent="0.25">
      <c r="A4263">
        <v>2021</v>
      </c>
      <c r="B4263" t="s">
        <v>42</v>
      </c>
      <c r="C4263" t="s">
        <v>1014</v>
      </c>
      <c r="D4263" t="s">
        <v>969</v>
      </c>
      <c r="E4263" s="15">
        <v>831000</v>
      </c>
      <c r="F4263" s="15">
        <v>1809000</v>
      </c>
      <c r="G4263" s="15">
        <v>0</v>
      </c>
      <c r="H4263" s="15">
        <v>0</v>
      </c>
      <c r="I4263" s="15">
        <v>2640000</v>
      </c>
    </row>
    <row r="4264" spans="1:9" x14ac:dyDescent="0.25">
      <c r="A4264">
        <v>2021</v>
      </c>
      <c r="B4264" t="s">
        <v>42</v>
      </c>
      <c r="C4264" t="s">
        <v>1014</v>
      </c>
      <c r="D4264" t="s">
        <v>970</v>
      </c>
      <c r="E4264" s="15">
        <v>0</v>
      </c>
      <c r="F4264" s="15">
        <v>778000</v>
      </c>
      <c r="G4264" s="15">
        <v>0</v>
      </c>
      <c r="H4264" s="15">
        <v>0</v>
      </c>
      <c r="I4264" s="15">
        <v>778000</v>
      </c>
    </row>
    <row r="4265" spans="1:9" x14ac:dyDescent="0.25">
      <c r="A4265">
        <v>2021</v>
      </c>
      <c r="B4265" t="s">
        <v>42</v>
      </c>
      <c r="C4265" t="s">
        <v>1015</v>
      </c>
      <c r="D4265" t="s">
        <v>403</v>
      </c>
      <c r="E4265" s="15">
        <v>92601000</v>
      </c>
      <c r="F4265" s="15">
        <v>28056000</v>
      </c>
      <c r="G4265" s="15">
        <v>0</v>
      </c>
      <c r="H4265" s="15">
        <v>0</v>
      </c>
      <c r="I4265" s="15">
        <v>120657000</v>
      </c>
    </row>
    <row r="4266" spans="1:9" x14ac:dyDescent="0.25">
      <c r="A4266">
        <v>2021</v>
      </c>
      <c r="B4266" t="s">
        <v>42</v>
      </c>
      <c r="C4266" t="s">
        <v>1015</v>
      </c>
      <c r="D4266" t="s">
        <v>404</v>
      </c>
      <c r="E4266" s="15">
        <v>7819000</v>
      </c>
      <c r="F4266" s="15">
        <v>6000</v>
      </c>
      <c r="G4266" s="15">
        <v>0</v>
      </c>
      <c r="H4266" s="15">
        <v>0</v>
      </c>
      <c r="I4266" s="15">
        <v>7825000</v>
      </c>
    </row>
    <row r="4267" spans="1:9" x14ac:dyDescent="0.25">
      <c r="A4267">
        <v>2021</v>
      </c>
      <c r="B4267" t="s">
        <v>42</v>
      </c>
      <c r="C4267" t="s">
        <v>1015</v>
      </c>
      <c r="D4267" t="s">
        <v>967</v>
      </c>
      <c r="E4267" s="15">
        <v>267738000</v>
      </c>
      <c r="F4267" s="15">
        <v>38328000</v>
      </c>
      <c r="G4267" s="15">
        <v>0</v>
      </c>
      <c r="H4267" s="15">
        <v>54339000</v>
      </c>
      <c r="I4267" s="15">
        <v>360405000</v>
      </c>
    </row>
    <row r="4268" spans="1:9" x14ac:dyDescent="0.25">
      <c r="A4268">
        <v>2021</v>
      </c>
      <c r="B4268" t="s">
        <v>42</v>
      </c>
      <c r="C4268" t="s">
        <v>1015</v>
      </c>
      <c r="D4268" t="s">
        <v>968</v>
      </c>
      <c r="E4268" s="15">
        <v>9250000</v>
      </c>
      <c r="F4268" s="15">
        <v>1082000</v>
      </c>
      <c r="G4268" s="15">
        <v>0</v>
      </c>
      <c r="H4268" s="15">
        <v>0</v>
      </c>
      <c r="I4268" s="15">
        <v>10332000</v>
      </c>
    </row>
    <row r="4269" spans="1:9" x14ac:dyDescent="0.25">
      <c r="A4269">
        <v>2021</v>
      </c>
      <c r="B4269" t="s">
        <v>42</v>
      </c>
      <c r="C4269" t="s">
        <v>1015</v>
      </c>
      <c r="D4269" t="s">
        <v>969</v>
      </c>
      <c r="E4269" s="15">
        <v>7265000</v>
      </c>
      <c r="F4269" s="15">
        <v>2203000</v>
      </c>
      <c r="G4269" s="15">
        <v>0</v>
      </c>
      <c r="H4269" s="15">
        <v>0</v>
      </c>
      <c r="I4269" s="15">
        <v>9468000</v>
      </c>
    </row>
    <row r="4270" spans="1:9" x14ac:dyDescent="0.25">
      <c r="A4270">
        <v>2021</v>
      </c>
      <c r="B4270" t="s">
        <v>42</v>
      </c>
      <c r="C4270" t="s">
        <v>1015</v>
      </c>
      <c r="D4270" t="s">
        <v>970</v>
      </c>
      <c r="E4270" s="15">
        <v>665000</v>
      </c>
      <c r="F4270" s="15">
        <v>783000</v>
      </c>
      <c r="G4270" s="15">
        <v>0</v>
      </c>
      <c r="H4270" s="15">
        <v>0</v>
      </c>
      <c r="I4270" s="15">
        <v>1448000</v>
      </c>
    </row>
    <row r="4271" spans="1:9" x14ac:dyDescent="0.25">
      <c r="A4271">
        <v>2021</v>
      </c>
      <c r="B4271" t="s">
        <v>42</v>
      </c>
      <c r="C4271" t="s">
        <v>1016</v>
      </c>
      <c r="D4271" t="s">
        <v>403</v>
      </c>
      <c r="E4271" s="15">
        <v>36661000</v>
      </c>
      <c r="F4271" s="15">
        <v>11811000</v>
      </c>
      <c r="G4271" s="15">
        <v>0</v>
      </c>
      <c r="H4271" s="15">
        <v>0</v>
      </c>
      <c r="I4271" s="15">
        <v>48472000</v>
      </c>
    </row>
    <row r="4272" spans="1:9" x14ac:dyDescent="0.25">
      <c r="A4272">
        <v>2021</v>
      </c>
      <c r="B4272" t="s">
        <v>42</v>
      </c>
      <c r="C4272" t="s">
        <v>1016</v>
      </c>
      <c r="D4272" t="s">
        <v>404</v>
      </c>
      <c r="E4272" s="15">
        <v>3239000</v>
      </c>
      <c r="F4272" s="15">
        <v>1053000</v>
      </c>
      <c r="G4272" s="15">
        <v>0</v>
      </c>
      <c r="H4272" s="15">
        <v>0</v>
      </c>
      <c r="I4272" s="15">
        <v>4292000</v>
      </c>
    </row>
    <row r="4273" spans="1:9" x14ac:dyDescent="0.25">
      <c r="A4273">
        <v>2021</v>
      </c>
      <c r="B4273" t="s">
        <v>42</v>
      </c>
      <c r="C4273" t="s">
        <v>1016</v>
      </c>
      <c r="D4273" t="s">
        <v>967</v>
      </c>
      <c r="E4273" s="15">
        <v>192773000</v>
      </c>
      <c r="F4273" s="15">
        <v>13675000</v>
      </c>
      <c r="G4273" s="15">
        <v>0</v>
      </c>
      <c r="H4273" s="15">
        <v>53135000</v>
      </c>
      <c r="I4273" s="15">
        <v>259583000</v>
      </c>
    </row>
    <row r="4274" spans="1:9" x14ac:dyDescent="0.25">
      <c r="A4274">
        <v>2021</v>
      </c>
      <c r="B4274" t="s">
        <v>42</v>
      </c>
      <c r="C4274" t="s">
        <v>1016</v>
      </c>
      <c r="D4274" t="s">
        <v>968</v>
      </c>
      <c r="E4274" s="15">
        <v>235000</v>
      </c>
      <c r="F4274" s="15">
        <v>617000</v>
      </c>
      <c r="G4274" s="15">
        <v>0</v>
      </c>
      <c r="H4274" s="15">
        <v>0</v>
      </c>
      <c r="I4274" s="15">
        <v>852000</v>
      </c>
    </row>
    <row r="4275" spans="1:9" x14ac:dyDescent="0.25">
      <c r="A4275">
        <v>2021</v>
      </c>
      <c r="B4275" t="s">
        <v>42</v>
      </c>
      <c r="C4275" t="s">
        <v>1016</v>
      </c>
      <c r="D4275" t="s">
        <v>969</v>
      </c>
      <c r="E4275" s="15">
        <v>0</v>
      </c>
      <c r="F4275" s="15">
        <v>1559000</v>
      </c>
      <c r="G4275" s="15">
        <v>0</v>
      </c>
      <c r="H4275" s="15">
        <v>0</v>
      </c>
      <c r="I4275" s="15">
        <v>1559000</v>
      </c>
    </row>
    <row r="4276" spans="1:9" x14ac:dyDescent="0.25">
      <c r="A4276">
        <v>2021</v>
      </c>
      <c r="B4276" t="s">
        <v>42</v>
      </c>
      <c r="C4276" t="s">
        <v>1016</v>
      </c>
      <c r="D4276" t="s">
        <v>970</v>
      </c>
      <c r="E4276" s="15">
        <v>0</v>
      </c>
      <c r="F4276" s="15">
        <v>1465000</v>
      </c>
      <c r="G4276" s="15">
        <v>0</v>
      </c>
      <c r="H4276" s="15">
        <v>0</v>
      </c>
      <c r="I4276" s="15">
        <v>1465000</v>
      </c>
    </row>
    <row r="4277" spans="1:9" x14ac:dyDescent="0.25">
      <c r="A4277">
        <v>2021</v>
      </c>
      <c r="B4277" t="s">
        <v>42</v>
      </c>
      <c r="C4277" t="s">
        <v>1017</v>
      </c>
      <c r="D4277" t="s">
        <v>403</v>
      </c>
      <c r="E4277" s="15">
        <v>64446000</v>
      </c>
      <c r="F4277" s="15">
        <v>9299000</v>
      </c>
      <c r="G4277" s="15">
        <v>0</v>
      </c>
      <c r="H4277" s="15">
        <v>0</v>
      </c>
      <c r="I4277" s="15">
        <v>73745000</v>
      </c>
    </row>
    <row r="4278" spans="1:9" x14ac:dyDescent="0.25">
      <c r="A4278">
        <v>2021</v>
      </c>
      <c r="B4278" t="s">
        <v>42</v>
      </c>
      <c r="C4278" t="s">
        <v>1017</v>
      </c>
      <c r="D4278" t="s">
        <v>404</v>
      </c>
      <c r="E4278" s="15">
        <v>4702000</v>
      </c>
      <c r="F4278" s="15">
        <v>1103000</v>
      </c>
      <c r="G4278" s="15">
        <v>0</v>
      </c>
      <c r="H4278" s="15">
        <v>0</v>
      </c>
      <c r="I4278" s="15">
        <v>5805000</v>
      </c>
    </row>
    <row r="4279" spans="1:9" x14ac:dyDescent="0.25">
      <c r="A4279">
        <v>2021</v>
      </c>
      <c r="B4279" t="s">
        <v>42</v>
      </c>
      <c r="C4279" t="s">
        <v>1017</v>
      </c>
      <c r="D4279" t="s">
        <v>967</v>
      </c>
      <c r="E4279" s="15">
        <v>152693000</v>
      </c>
      <c r="F4279" s="15">
        <v>41507000</v>
      </c>
      <c r="G4279" s="15">
        <v>0</v>
      </c>
      <c r="H4279" s="15">
        <v>80446000</v>
      </c>
      <c r="I4279" s="15">
        <v>274646000</v>
      </c>
    </row>
    <row r="4280" spans="1:9" x14ac:dyDescent="0.25">
      <c r="A4280">
        <v>2021</v>
      </c>
      <c r="B4280" t="s">
        <v>42</v>
      </c>
      <c r="C4280" t="s">
        <v>1017</v>
      </c>
      <c r="D4280" t="s">
        <v>968</v>
      </c>
      <c r="E4280" s="15">
        <v>287000</v>
      </c>
      <c r="F4280" s="15">
        <v>343000</v>
      </c>
      <c r="G4280" s="15">
        <v>0</v>
      </c>
      <c r="H4280" s="15">
        <v>0</v>
      </c>
      <c r="I4280" s="15">
        <v>630000</v>
      </c>
    </row>
    <row r="4281" spans="1:9" x14ac:dyDescent="0.25">
      <c r="A4281">
        <v>2021</v>
      </c>
      <c r="B4281" t="s">
        <v>42</v>
      </c>
      <c r="C4281" t="s">
        <v>1017</v>
      </c>
      <c r="D4281" t="s">
        <v>969</v>
      </c>
      <c r="E4281" s="15">
        <v>1623000</v>
      </c>
      <c r="F4281" s="15">
        <v>2141000</v>
      </c>
      <c r="G4281" s="15">
        <v>0</v>
      </c>
      <c r="H4281" s="15">
        <v>0</v>
      </c>
      <c r="I4281" s="15">
        <v>3764000</v>
      </c>
    </row>
    <row r="4282" spans="1:9" x14ac:dyDescent="0.25">
      <c r="A4282">
        <v>2021</v>
      </c>
      <c r="B4282" t="s">
        <v>42</v>
      </c>
      <c r="C4282" t="s">
        <v>1017</v>
      </c>
      <c r="D4282" t="s">
        <v>970</v>
      </c>
      <c r="E4282" s="15">
        <v>12772000</v>
      </c>
      <c r="F4282" s="15">
        <v>812000</v>
      </c>
      <c r="G4282" s="15">
        <v>0</v>
      </c>
      <c r="H4282" s="15">
        <v>0</v>
      </c>
      <c r="I4282" s="15">
        <v>13584000</v>
      </c>
    </row>
    <row r="4283" spans="1:9" x14ac:dyDescent="0.25">
      <c r="A4283">
        <v>2021</v>
      </c>
      <c r="B4283" t="s">
        <v>42</v>
      </c>
      <c r="C4283" t="s">
        <v>1018</v>
      </c>
      <c r="D4283" t="s">
        <v>403</v>
      </c>
      <c r="E4283" s="15">
        <v>37333000</v>
      </c>
      <c r="F4283" s="15">
        <v>17942000</v>
      </c>
      <c r="G4283" s="15">
        <v>0</v>
      </c>
      <c r="H4283" s="15">
        <v>10000000</v>
      </c>
      <c r="I4283" s="15">
        <v>65275000</v>
      </c>
    </row>
    <row r="4284" spans="1:9" x14ac:dyDescent="0.25">
      <c r="A4284">
        <v>2021</v>
      </c>
      <c r="B4284" t="s">
        <v>42</v>
      </c>
      <c r="C4284" t="s">
        <v>1018</v>
      </c>
      <c r="D4284" t="s">
        <v>967</v>
      </c>
      <c r="E4284" s="15">
        <v>66785000</v>
      </c>
      <c r="F4284" s="15">
        <v>8814000</v>
      </c>
      <c r="G4284" s="15">
        <v>0</v>
      </c>
      <c r="H4284" s="15">
        <v>52700000</v>
      </c>
      <c r="I4284" s="15">
        <v>128299000</v>
      </c>
    </row>
    <row r="4285" spans="1:9" x14ac:dyDescent="0.25">
      <c r="A4285">
        <v>2021</v>
      </c>
      <c r="B4285" t="s">
        <v>42</v>
      </c>
      <c r="C4285" t="s">
        <v>1018</v>
      </c>
      <c r="D4285" t="s">
        <v>968</v>
      </c>
      <c r="E4285" s="15">
        <v>1709000</v>
      </c>
      <c r="F4285" s="15">
        <v>0</v>
      </c>
      <c r="G4285" s="15">
        <v>0</v>
      </c>
      <c r="H4285" s="15">
        <v>0</v>
      </c>
      <c r="I4285" s="15">
        <v>1709000</v>
      </c>
    </row>
    <row r="4286" spans="1:9" x14ac:dyDescent="0.25">
      <c r="A4286">
        <v>2021</v>
      </c>
      <c r="B4286" t="s">
        <v>42</v>
      </c>
      <c r="C4286" t="s">
        <v>1018</v>
      </c>
      <c r="D4286" t="s">
        <v>969</v>
      </c>
      <c r="E4286" s="15">
        <v>412000</v>
      </c>
      <c r="F4286" s="15">
        <v>1269000</v>
      </c>
      <c r="G4286" s="15">
        <v>0</v>
      </c>
      <c r="H4286" s="15">
        <v>0</v>
      </c>
      <c r="I4286" s="15">
        <v>1681000</v>
      </c>
    </row>
    <row r="4287" spans="1:9" x14ac:dyDescent="0.25">
      <c r="A4287">
        <v>2021</v>
      </c>
      <c r="B4287" t="s">
        <v>42</v>
      </c>
      <c r="C4287" t="s">
        <v>1018</v>
      </c>
      <c r="D4287" t="s">
        <v>970</v>
      </c>
      <c r="E4287" s="15">
        <v>726000</v>
      </c>
      <c r="F4287" s="15">
        <v>122000</v>
      </c>
      <c r="G4287" s="15">
        <v>0</v>
      </c>
      <c r="H4287" s="15">
        <v>0</v>
      </c>
      <c r="I4287" s="15">
        <v>848000</v>
      </c>
    </row>
    <row r="4288" spans="1:9" x14ac:dyDescent="0.25">
      <c r="A4288">
        <v>2021</v>
      </c>
      <c r="B4288" t="s">
        <v>42</v>
      </c>
      <c r="C4288" t="s">
        <v>1019</v>
      </c>
      <c r="D4288" t="s">
        <v>403</v>
      </c>
      <c r="E4288" s="15">
        <v>166511000</v>
      </c>
      <c r="F4288" s="15">
        <v>54928000</v>
      </c>
      <c r="G4288" s="15">
        <v>0</v>
      </c>
      <c r="H4288" s="15">
        <v>0</v>
      </c>
      <c r="I4288" s="15">
        <v>221439000</v>
      </c>
    </row>
    <row r="4289" spans="1:9" x14ac:dyDescent="0.25">
      <c r="A4289">
        <v>2021</v>
      </c>
      <c r="B4289" t="s">
        <v>42</v>
      </c>
      <c r="C4289" t="s">
        <v>1019</v>
      </c>
      <c r="D4289" t="s">
        <v>404</v>
      </c>
      <c r="E4289" s="15">
        <v>15391000</v>
      </c>
      <c r="F4289" s="15">
        <v>15940000</v>
      </c>
      <c r="G4289" s="15">
        <v>0</v>
      </c>
      <c r="H4289" s="15">
        <v>44000000</v>
      </c>
      <c r="I4289" s="15">
        <v>75331000</v>
      </c>
    </row>
    <row r="4290" spans="1:9" x14ac:dyDescent="0.25">
      <c r="A4290">
        <v>2021</v>
      </c>
      <c r="B4290" t="s">
        <v>42</v>
      </c>
      <c r="C4290" t="s">
        <v>1019</v>
      </c>
      <c r="D4290" t="s">
        <v>967</v>
      </c>
      <c r="E4290" s="15">
        <v>570514000</v>
      </c>
      <c r="F4290" s="15">
        <v>95920000</v>
      </c>
      <c r="G4290" s="15">
        <v>0</v>
      </c>
      <c r="H4290" s="15">
        <v>167534000</v>
      </c>
      <c r="I4290" s="15">
        <v>833968000</v>
      </c>
    </row>
    <row r="4291" spans="1:9" x14ac:dyDescent="0.25">
      <c r="A4291">
        <v>2021</v>
      </c>
      <c r="B4291" t="s">
        <v>42</v>
      </c>
      <c r="C4291" t="s">
        <v>1019</v>
      </c>
      <c r="D4291" t="s">
        <v>968</v>
      </c>
      <c r="E4291" s="15">
        <v>36939000</v>
      </c>
      <c r="F4291" s="15">
        <v>3905000</v>
      </c>
      <c r="G4291" s="15">
        <v>0</v>
      </c>
      <c r="H4291" s="15">
        <v>0</v>
      </c>
      <c r="I4291" s="15">
        <v>40844000</v>
      </c>
    </row>
    <row r="4292" spans="1:9" x14ac:dyDescent="0.25">
      <c r="A4292">
        <v>2021</v>
      </c>
      <c r="B4292" t="s">
        <v>42</v>
      </c>
      <c r="C4292" t="s">
        <v>1019</v>
      </c>
      <c r="D4292" t="s">
        <v>969</v>
      </c>
      <c r="E4292" s="15">
        <v>3196000</v>
      </c>
      <c r="F4292" s="15">
        <v>23853000</v>
      </c>
      <c r="G4292" s="15">
        <v>0</v>
      </c>
      <c r="H4292" s="15">
        <v>0</v>
      </c>
      <c r="I4292" s="15">
        <v>27049000</v>
      </c>
    </row>
    <row r="4293" spans="1:9" x14ac:dyDescent="0.25">
      <c r="A4293">
        <v>2021</v>
      </c>
      <c r="B4293" t="s">
        <v>42</v>
      </c>
      <c r="C4293" t="s">
        <v>1019</v>
      </c>
      <c r="D4293" t="s">
        <v>970</v>
      </c>
      <c r="E4293" s="15">
        <v>3692000</v>
      </c>
      <c r="F4293" s="15">
        <v>1977000</v>
      </c>
      <c r="G4293" s="15">
        <v>0</v>
      </c>
      <c r="H4293" s="15">
        <v>0</v>
      </c>
      <c r="I4293" s="15">
        <v>5669000</v>
      </c>
    </row>
    <row r="4294" spans="1:9" x14ac:dyDescent="0.25">
      <c r="A4294">
        <v>2021</v>
      </c>
      <c r="B4294" t="s">
        <v>42</v>
      </c>
      <c r="C4294" t="s">
        <v>1020</v>
      </c>
      <c r="D4294" t="s">
        <v>403</v>
      </c>
      <c r="E4294" s="15">
        <v>91174000</v>
      </c>
      <c r="F4294" s="15">
        <v>35144000</v>
      </c>
      <c r="G4294" s="15">
        <v>0</v>
      </c>
      <c r="H4294" s="15">
        <v>14800000</v>
      </c>
      <c r="I4294" s="15">
        <v>141118000</v>
      </c>
    </row>
    <row r="4295" spans="1:9" x14ac:dyDescent="0.25">
      <c r="A4295">
        <v>2021</v>
      </c>
      <c r="B4295" t="s">
        <v>42</v>
      </c>
      <c r="C4295" t="s">
        <v>1020</v>
      </c>
      <c r="D4295" t="s">
        <v>404</v>
      </c>
      <c r="E4295" s="15">
        <v>0</v>
      </c>
      <c r="F4295" s="15">
        <v>565000</v>
      </c>
      <c r="G4295" s="15">
        <v>0</v>
      </c>
      <c r="H4295" s="15">
        <v>30000000</v>
      </c>
      <c r="I4295" s="15">
        <v>30565000</v>
      </c>
    </row>
    <row r="4296" spans="1:9" x14ac:dyDescent="0.25">
      <c r="A4296">
        <v>2021</v>
      </c>
      <c r="B4296" t="s">
        <v>42</v>
      </c>
      <c r="C4296" t="s">
        <v>1020</v>
      </c>
      <c r="D4296" t="s">
        <v>967</v>
      </c>
      <c r="E4296" s="15">
        <v>140592000</v>
      </c>
      <c r="F4296" s="15">
        <v>17823000</v>
      </c>
      <c r="G4296" s="15">
        <v>0</v>
      </c>
      <c r="H4296" s="15">
        <v>67534000</v>
      </c>
      <c r="I4296" s="15">
        <v>225949000</v>
      </c>
    </row>
    <row r="4297" spans="1:9" x14ac:dyDescent="0.25">
      <c r="A4297">
        <v>2021</v>
      </c>
      <c r="B4297" t="s">
        <v>42</v>
      </c>
      <c r="C4297" t="s">
        <v>1020</v>
      </c>
      <c r="D4297" t="s">
        <v>968</v>
      </c>
      <c r="E4297" s="15">
        <v>1000000</v>
      </c>
      <c r="F4297" s="15">
        <v>554000</v>
      </c>
      <c r="G4297" s="15">
        <v>0</v>
      </c>
      <c r="H4297" s="15">
        <v>0</v>
      </c>
      <c r="I4297" s="15">
        <v>1554000</v>
      </c>
    </row>
    <row r="4298" spans="1:9" x14ac:dyDescent="0.25">
      <c r="A4298">
        <v>2021</v>
      </c>
      <c r="B4298" t="s">
        <v>42</v>
      </c>
      <c r="C4298" t="s">
        <v>1020</v>
      </c>
      <c r="D4298" t="s">
        <v>969</v>
      </c>
      <c r="E4298" s="15">
        <v>200000</v>
      </c>
      <c r="F4298" s="15">
        <v>1398000</v>
      </c>
      <c r="G4298" s="15">
        <v>0</v>
      </c>
      <c r="H4298" s="15">
        <v>0</v>
      </c>
      <c r="I4298" s="15">
        <v>1598000</v>
      </c>
    </row>
    <row r="4299" spans="1:9" x14ac:dyDescent="0.25">
      <c r="A4299">
        <v>2021</v>
      </c>
      <c r="B4299" t="s">
        <v>42</v>
      </c>
      <c r="C4299" t="s">
        <v>1020</v>
      </c>
      <c r="D4299" t="s">
        <v>970</v>
      </c>
      <c r="E4299" s="15">
        <v>160000</v>
      </c>
      <c r="F4299" s="15">
        <v>281000</v>
      </c>
      <c r="G4299" s="15">
        <v>0</v>
      </c>
      <c r="H4299" s="15">
        <v>0</v>
      </c>
      <c r="I4299" s="15">
        <v>441000</v>
      </c>
    </row>
    <row r="4300" spans="1:9" x14ac:dyDescent="0.25">
      <c r="A4300">
        <v>2021</v>
      </c>
      <c r="B4300" t="s">
        <v>42</v>
      </c>
      <c r="C4300" t="s">
        <v>1021</v>
      </c>
      <c r="D4300" t="s">
        <v>403</v>
      </c>
      <c r="E4300" s="15">
        <v>34199000</v>
      </c>
      <c r="F4300" s="15">
        <v>34990000</v>
      </c>
      <c r="G4300" s="15">
        <v>0</v>
      </c>
      <c r="H4300" s="15">
        <v>8000000</v>
      </c>
      <c r="I4300" s="15">
        <v>77189000</v>
      </c>
    </row>
    <row r="4301" spans="1:9" x14ac:dyDescent="0.25">
      <c r="A4301">
        <v>2021</v>
      </c>
      <c r="B4301" t="s">
        <v>42</v>
      </c>
      <c r="C4301" t="s">
        <v>1021</v>
      </c>
      <c r="D4301" t="s">
        <v>967</v>
      </c>
      <c r="E4301" s="15">
        <v>88647000</v>
      </c>
      <c r="F4301" s="15">
        <v>66453000</v>
      </c>
      <c r="G4301" s="15">
        <v>0</v>
      </c>
      <c r="H4301" s="15">
        <v>81892000</v>
      </c>
      <c r="I4301" s="15">
        <v>236992000</v>
      </c>
    </row>
    <row r="4302" spans="1:9" x14ac:dyDescent="0.25">
      <c r="A4302">
        <v>2021</v>
      </c>
      <c r="B4302" t="s">
        <v>42</v>
      </c>
      <c r="C4302" t="s">
        <v>1021</v>
      </c>
      <c r="D4302" t="s">
        <v>968</v>
      </c>
      <c r="E4302" s="15">
        <v>7513000</v>
      </c>
      <c r="F4302" s="15">
        <v>1778000</v>
      </c>
      <c r="G4302" s="15">
        <v>0</v>
      </c>
      <c r="H4302" s="15">
        <v>0</v>
      </c>
      <c r="I4302" s="15">
        <v>9291000</v>
      </c>
    </row>
    <row r="4303" spans="1:9" x14ac:dyDescent="0.25">
      <c r="A4303">
        <v>2021</v>
      </c>
      <c r="B4303" t="s">
        <v>42</v>
      </c>
      <c r="C4303" t="s">
        <v>1021</v>
      </c>
      <c r="D4303" t="s">
        <v>969</v>
      </c>
      <c r="E4303" s="15">
        <v>855000</v>
      </c>
      <c r="F4303" s="15">
        <v>2547000</v>
      </c>
      <c r="G4303" s="15">
        <v>0</v>
      </c>
      <c r="H4303" s="15">
        <v>0</v>
      </c>
      <c r="I4303" s="15">
        <v>3402000</v>
      </c>
    </row>
    <row r="4304" spans="1:9" x14ac:dyDescent="0.25">
      <c r="A4304">
        <v>2021</v>
      </c>
      <c r="B4304" t="s">
        <v>42</v>
      </c>
      <c r="C4304" t="s">
        <v>1021</v>
      </c>
      <c r="D4304" t="s">
        <v>970</v>
      </c>
      <c r="E4304" s="15">
        <v>713000</v>
      </c>
      <c r="F4304" s="15">
        <v>1364000</v>
      </c>
      <c r="G4304" s="15">
        <v>0</v>
      </c>
      <c r="H4304" s="15">
        <v>0</v>
      </c>
      <c r="I4304" s="15">
        <v>2077000</v>
      </c>
    </row>
    <row r="4305" spans="1:9" x14ac:dyDescent="0.25">
      <c r="A4305">
        <v>2021</v>
      </c>
      <c r="B4305" t="s">
        <v>42</v>
      </c>
      <c r="C4305" t="s">
        <v>1022</v>
      </c>
      <c r="D4305" t="s">
        <v>403</v>
      </c>
      <c r="E4305" s="15">
        <v>149656000</v>
      </c>
      <c r="F4305" s="15">
        <v>62714000</v>
      </c>
      <c r="G4305" s="15">
        <v>0</v>
      </c>
      <c r="H4305" s="15">
        <v>0</v>
      </c>
      <c r="I4305" s="15">
        <v>212370000</v>
      </c>
    </row>
    <row r="4306" spans="1:9" x14ac:dyDescent="0.25">
      <c r="A4306">
        <v>2021</v>
      </c>
      <c r="B4306" t="s">
        <v>42</v>
      </c>
      <c r="C4306" t="s">
        <v>1022</v>
      </c>
      <c r="D4306" t="s">
        <v>404</v>
      </c>
      <c r="E4306" s="15">
        <v>1859000</v>
      </c>
      <c r="F4306" s="15">
        <v>0</v>
      </c>
      <c r="G4306" s="15">
        <v>0</v>
      </c>
      <c r="H4306" s="15">
        <v>25000000</v>
      </c>
      <c r="I4306" s="15">
        <v>26859000</v>
      </c>
    </row>
    <row r="4307" spans="1:9" x14ac:dyDescent="0.25">
      <c r="A4307">
        <v>2021</v>
      </c>
      <c r="B4307" t="s">
        <v>42</v>
      </c>
      <c r="C4307" t="s">
        <v>1022</v>
      </c>
      <c r="D4307" t="s">
        <v>967</v>
      </c>
      <c r="E4307" s="15">
        <v>159433000</v>
      </c>
      <c r="F4307" s="15">
        <v>16345000</v>
      </c>
      <c r="G4307" s="15">
        <v>0</v>
      </c>
      <c r="H4307" s="15">
        <v>146752000</v>
      </c>
      <c r="I4307" s="15">
        <v>322530000</v>
      </c>
    </row>
    <row r="4308" spans="1:9" x14ac:dyDescent="0.25">
      <c r="A4308">
        <v>2021</v>
      </c>
      <c r="B4308" t="s">
        <v>42</v>
      </c>
      <c r="C4308" t="s">
        <v>1022</v>
      </c>
      <c r="D4308" t="s">
        <v>968</v>
      </c>
      <c r="E4308" s="15">
        <v>7039000</v>
      </c>
      <c r="F4308" s="15">
        <v>633000</v>
      </c>
      <c r="G4308" s="15">
        <v>0</v>
      </c>
      <c r="H4308" s="15">
        <v>0</v>
      </c>
      <c r="I4308" s="15">
        <v>7672000</v>
      </c>
    </row>
    <row r="4309" spans="1:9" x14ac:dyDescent="0.25">
      <c r="A4309">
        <v>2021</v>
      </c>
      <c r="B4309" t="s">
        <v>42</v>
      </c>
      <c r="C4309" t="s">
        <v>1022</v>
      </c>
      <c r="D4309" t="s">
        <v>969</v>
      </c>
      <c r="E4309" s="15">
        <v>3150000</v>
      </c>
      <c r="F4309" s="15">
        <v>1795000</v>
      </c>
      <c r="G4309" s="15">
        <v>0</v>
      </c>
      <c r="H4309" s="15">
        <v>0</v>
      </c>
      <c r="I4309" s="15">
        <v>4945000</v>
      </c>
    </row>
    <row r="4310" spans="1:9" x14ac:dyDescent="0.25">
      <c r="A4310">
        <v>2021</v>
      </c>
      <c r="B4310" t="s">
        <v>42</v>
      </c>
      <c r="C4310" t="s">
        <v>1022</v>
      </c>
      <c r="D4310" t="s">
        <v>970</v>
      </c>
      <c r="E4310" s="15">
        <v>1599000</v>
      </c>
      <c r="F4310" s="15">
        <v>580000</v>
      </c>
      <c r="G4310" s="15">
        <v>0</v>
      </c>
      <c r="H4310" s="15">
        <v>0</v>
      </c>
      <c r="I4310" s="15">
        <v>2179000</v>
      </c>
    </row>
    <row r="4311" spans="1:9" x14ac:dyDescent="0.25">
      <c r="A4311">
        <v>2021</v>
      </c>
      <c r="B4311" t="s">
        <v>42</v>
      </c>
      <c r="C4311" t="s">
        <v>1023</v>
      </c>
      <c r="D4311" t="s">
        <v>403</v>
      </c>
      <c r="E4311" s="15">
        <v>118295000</v>
      </c>
      <c r="F4311" s="15">
        <v>41631000</v>
      </c>
      <c r="G4311" s="15">
        <v>0</v>
      </c>
      <c r="H4311" s="15">
        <v>20440000</v>
      </c>
      <c r="I4311" s="15">
        <v>180366000</v>
      </c>
    </row>
    <row r="4312" spans="1:9" x14ac:dyDescent="0.25">
      <c r="A4312">
        <v>2021</v>
      </c>
      <c r="B4312" t="s">
        <v>42</v>
      </c>
      <c r="C4312" t="s">
        <v>1023</v>
      </c>
      <c r="D4312" t="s">
        <v>404</v>
      </c>
      <c r="E4312" s="15">
        <v>7170000</v>
      </c>
      <c r="F4312" s="15">
        <v>4087000</v>
      </c>
      <c r="G4312" s="15">
        <v>0</v>
      </c>
      <c r="H4312" s="15">
        <v>0</v>
      </c>
      <c r="I4312" s="15">
        <v>11257000</v>
      </c>
    </row>
    <row r="4313" spans="1:9" x14ac:dyDescent="0.25">
      <c r="A4313">
        <v>2021</v>
      </c>
      <c r="B4313" t="s">
        <v>42</v>
      </c>
      <c r="C4313" t="s">
        <v>1023</v>
      </c>
      <c r="D4313" t="s">
        <v>967</v>
      </c>
      <c r="E4313" s="15">
        <v>229290000</v>
      </c>
      <c r="F4313" s="15">
        <v>61126000</v>
      </c>
      <c r="G4313" s="15">
        <v>0</v>
      </c>
      <c r="H4313" s="15">
        <v>62534000</v>
      </c>
      <c r="I4313" s="15">
        <v>352950000</v>
      </c>
    </row>
    <row r="4314" spans="1:9" x14ac:dyDescent="0.25">
      <c r="A4314">
        <v>2021</v>
      </c>
      <c r="B4314" t="s">
        <v>42</v>
      </c>
      <c r="C4314" t="s">
        <v>1023</v>
      </c>
      <c r="D4314" t="s">
        <v>968</v>
      </c>
      <c r="E4314" s="15">
        <v>16297000</v>
      </c>
      <c r="F4314" s="15">
        <v>1140000</v>
      </c>
      <c r="G4314" s="15">
        <v>0</v>
      </c>
      <c r="H4314" s="15">
        <v>0</v>
      </c>
      <c r="I4314" s="15">
        <v>17437000</v>
      </c>
    </row>
    <row r="4315" spans="1:9" x14ac:dyDescent="0.25">
      <c r="A4315">
        <v>2021</v>
      </c>
      <c r="B4315" t="s">
        <v>42</v>
      </c>
      <c r="C4315" t="s">
        <v>1023</v>
      </c>
      <c r="D4315" t="s">
        <v>969</v>
      </c>
      <c r="E4315" s="15">
        <v>6117000</v>
      </c>
      <c r="F4315" s="15">
        <v>4754000</v>
      </c>
      <c r="G4315" s="15">
        <v>0</v>
      </c>
      <c r="H4315" s="15">
        <v>0</v>
      </c>
      <c r="I4315" s="15">
        <v>10871000</v>
      </c>
    </row>
    <row r="4316" spans="1:9" x14ac:dyDescent="0.25">
      <c r="A4316">
        <v>2021</v>
      </c>
      <c r="B4316" t="s">
        <v>42</v>
      </c>
      <c r="C4316" t="s">
        <v>1023</v>
      </c>
      <c r="D4316" t="s">
        <v>970</v>
      </c>
      <c r="E4316" s="15">
        <v>2016000</v>
      </c>
      <c r="F4316" s="15">
        <v>1253000</v>
      </c>
      <c r="G4316" s="15">
        <v>0</v>
      </c>
      <c r="H4316" s="15">
        <v>0</v>
      </c>
      <c r="I4316" s="15">
        <v>3269000</v>
      </c>
    </row>
    <row r="4317" spans="1:9" x14ac:dyDescent="0.25">
      <c r="A4317">
        <v>2021</v>
      </c>
      <c r="B4317" t="s">
        <v>42</v>
      </c>
      <c r="C4317" t="s">
        <v>1024</v>
      </c>
      <c r="D4317" t="s">
        <v>403</v>
      </c>
      <c r="E4317" s="15">
        <v>32676000</v>
      </c>
      <c r="F4317" s="15">
        <v>15196000</v>
      </c>
      <c r="G4317" s="15">
        <v>0</v>
      </c>
      <c r="H4317" s="15">
        <v>0</v>
      </c>
      <c r="I4317" s="15">
        <v>47872000</v>
      </c>
    </row>
    <row r="4318" spans="1:9" x14ac:dyDescent="0.25">
      <c r="A4318">
        <v>2021</v>
      </c>
      <c r="B4318" t="s">
        <v>42</v>
      </c>
      <c r="C4318" t="s">
        <v>1024</v>
      </c>
      <c r="D4318" t="s">
        <v>404</v>
      </c>
      <c r="E4318" s="15">
        <v>0</v>
      </c>
      <c r="F4318" s="15">
        <v>5136000</v>
      </c>
      <c r="G4318" s="15">
        <v>0</v>
      </c>
      <c r="H4318" s="15">
        <v>6990000</v>
      </c>
      <c r="I4318" s="15">
        <v>12126000</v>
      </c>
    </row>
    <row r="4319" spans="1:9" x14ac:dyDescent="0.25">
      <c r="A4319">
        <v>2021</v>
      </c>
      <c r="B4319" t="s">
        <v>42</v>
      </c>
      <c r="C4319" t="s">
        <v>1024</v>
      </c>
      <c r="D4319" t="s">
        <v>967</v>
      </c>
      <c r="E4319" s="15">
        <v>63093000</v>
      </c>
      <c r="F4319" s="15">
        <v>17156000</v>
      </c>
      <c r="G4319" s="15">
        <v>0</v>
      </c>
      <c r="H4319" s="15">
        <v>62534000</v>
      </c>
      <c r="I4319" s="15">
        <v>142783000</v>
      </c>
    </row>
    <row r="4320" spans="1:9" x14ac:dyDescent="0.25">
      <c r="A4320">
        <v>2021</v>
      </c>
      <c r="B4320" t="s">
        <v>42</v>
      </c>
      <c r="C4320" t="s">
        <v>1024</v>
      </c>
      <c r="D4320" t="s">
        <v>968</v>
      </c>
      <c r="E4320" s="15">
        <v>13751000</v>
      </c>
      <c r="F4320" s="15">
        <v>1634000</v>
      </c>
      <c r="G4320" s="15">
        <v>0</v>
      </c>
      <c r="H4320" s="15">
        <v>0</v>
      </c>
      <c r="I4320" s="15">
        <v>15385000</v>
      </c>
    </row>
    <row r="4321" spans="1:9" x14ac:dyDescent="0.25">
      <c r="A4321">
        <v>2021</v>
      </c>
      <c r="B4321" t="s">
        <v>42</v>
      </c>
      <c r="C4321" t="s">
        <v>1024</v>
      </c>
      <c r="D4321" t="s">
        <v>969</v>
      </c>
      <c r="E4321" s="15">
        <v>0</v>
      </c>
      <c r="F4321" s="15">
        <v>1691000</v>
      </c>
      <c r="G4321" s="15">
        <v>0</v>
      </c>
      <c r="H4321" s="15">
        <v>0</v>
      </c>
      <c r="I4321" s="15">
        <v>1691000</v>
      </c>
    </row>
    <row r="4322" spans="1:9" x14ac:dyDescent="0.25">
      <c r="A4322">
        <v>2021</v>
      </c>
      <c r="B4322" t="s">
        <v>42</v>
      </c>
      <c r="C4322" t="s">
        <v>1024</v>
      </c>
      <c r="D4322" t="s">
        <v>970</v>
      </c>
      <c r="E4322" s="15">
        <v>0</v>
      </c>
      <c r="F4322" s="15">
        <v>707000</v>
      </c>
      <c r="G4322" s="15">
        <v>0</v>
      </c>
      <c r="H4322" s="15">
        <v>0</v>
      </c>
      <c r="I4322" s="15">
        <v>707000</v>
      </c>
    </row>
    <row r="4323" spans="1:9" x14ac:dyDescent="0.25">
      <c r="A4323">
        <v>2021</v>
      </c>
      <c r="B4323" t="s">
        <v>42</v>
      </c>
      <c r="C4323" t="s">
        <v>1025</v>
      </c>
      <c r="D4323" t="s">
        <v>403</v>
      </c>
      <c r="E4323" s="15">
        <v>70126000</v>
      </c>
      <c r="F4323" s="15">
        <v>36377000</v>
      </c>
      <c r="G4323" s="15">
        <v>0</v>
      </c>
      <c r="H4323" s="15">
        <v>17360000</v>
      </c>
      <c r="I4323" s="15">
        <v>123863000</v>
      </c>
    </row>
    <row r="4324" spans="1:9" x14ac:dyDescent="0.25">
      <c r="A4324">
        <v>2021</v>
      </c>
      <c r="B4324" t="s">
        <v>42</v>
      </c>
      <c r="C4324" t="s">
        <v>1025</v>
      </c>
      <c r="D4324" t="s">
        <v>404</v>
      </c>
      <c r="E4324" s="15">
        <v>11867000</v>
      </c>
      <c r="F4324" s="15">
        <v>626000</v>
      </c>
      <c r="G4324" s="15">
        <v>0</v>
      </c>
      <c r="H4324" s="15">
        <v>31875000</v>
      </c>
      <c r="I4324" s="15">
        <v>44368000</v>
      </c>
    </row>
    <row r="4325" spans="1:9" x14ac:dyDescent="0.25">
      <c r="A4325">
        <v>2021</v>
      </c>
      <c r="B4325" t="s">
        <v>42</v>
      </c>
      <c r="C4325" t="s">
        <v>1025</v>
      </c>
      <c r="D4325" t="s">
        <v>967</v>
      </c>
      <c r="E4325" s="15">
        <v>171607000</v>
      </c>
      <c r="F4325" s="15">
        <v>25909000</v>
      </c>
      <c r="G4325" s="15">
        <v>0</v>
      </c>
      <c r="H4325" s="15">
        <v>33339000</v>
      </c>
      <c r="I4325" s="15">
        <v>230855000</v>
      </c>
    </row>
    <row r="4326" spans="1:9" x14ac:dyDescent="0.25">
      <c r="A4326">
        <v>2021</v>
      </c>
      <c r="B4326" t="s">
        <v>42</v>
      </c>
      <c r="C4326" t="s">
        <v>1025</v>
      </c>
      <c r="D4326" t="s">
        <v>968</v>
      </c>
      <c r="E4326" s="15">
        <v>0</v>
      </c>
      <c r="F4326" s="15">
        <v>1498000</v>
      </c>
      <c r="G4326" s="15">
        <v>0</v>
      </c>
      <c r="H4326" s="15">
        <v>0</v>
      </c>
      <c r="I4326" s="15">
        <v>1498000</v>
      </c>
    </row>
    <row r="4327" spans="1:9" x14ac:dyDescent="0.25">
      <c r="A4327">
        <v>2021</v>
      </c>
      <c r="B4327" t="s">
        <v>42</v>
      </c>
      <c r="C4327" t="s">
        <v>1025</v>
      </c>
      <c r="D4327" t="s">
        <v>969</v>
      </c>
      <c r="E4327" s="15">
        <v>0</v>
      </c>
      <c r="F4327" s="15">
        <v>9963000</v>
      </c>
      <c r="G4327" s="15">
        <v>0</v>
      </c>
      <c r="H4327" s="15">
        <v>0</v>
      </c>
      <c r="I4327" s="15">
        <v>9963000</v>
      </c>
    </row>
    <row r="4328" spans="1:9" x14ac:dyDescent="0.25">
      <c r="A4328">
        <v>2021</v>
      </c>
      <c r="B4328" t="s">
        <v>42</v>
      </c>
      <c r="C4328" t="s">
        <v>1025</v>
      </c>
      <c r="D4328" t="s">
        <v>970</v>
      </c>
      <c r="E4328" s="15">
        <v>0</v>
      </c>
      <c r="F4328" s="15">
        <v>887000</v>
      </c>
      <c r="G4328" s="15">
        <v>0</v>
      </c>
      <c r="H4328" s="15">
        <v>0</v>
      </c>
      <c r="I4328" s="15">
        <v>887000</v>
      </c>
    </row>
    <row r="4329" spans="1:9" x14ac:dyDescent="0.25">
      <c r="A4329">
        <v>2021</v>
      </c>
      <c r="B4329" t="s">
        <v>42</v>
      </c>
      <c r="C4329" t="s">
        <v>1026</v>
      </c>
      <c r="D4329" t="s">
        <v>403</v>
      </c>
      <c r="E4329" s="15">
        <v>63789000</v>
      </c>
      <c r="F4329" s="15">
        <v>34664000</v>
      </c>
      <c r="G4329" s="15">
        <v>0</v>
      </c>
      <c r="H4329" s="15">
        <v>0</v>
      </c>
      <c r="I4329" s="15">
        <v>98453000</v>
      </c>
    </row>
    <row r="4330" spans="1:9" x14ac:dyDescent="0.25">
      <c r="A4330">
        <v>2021</v>
      </c>
      <c r="B4330" t="s">
        <v>42</v>
      </c>
      <c r="C4330" t="s">
        <v>1026</v>
      </c>
      <c r="D4330" t="s">
        <v>404</v>
      </c>
      <c r="E4330" s="15">
        <v>273000</v>
      </c>
      <c r="F4330" s="15">
        <v>309000</v>
      </c>
      <c r="G4330" s="15">
        <v>0</v>
      </c>
      <c r="H4330" s="15">
        <v>0</v>
      </c>
      <c r="I4330" s="15">
        <v>582000</v>
      </c>
    </row>
    <row r="4331" spans="1:9" x14ac:dyDescent="0.25">
      <c r="A4331">
        <v>2021</v>
      </c>
      <c r="B4331" t="s">
        <v>42</v>
      </c>
      <c r="C4331" t="s">
        <v>1026</v>
      </c>
      <c r="D4331" t="s">
        <v>967</v>
      </c>
      <c r="E4331" s="15">
        <v>158954000</v>
      </c>
      <c r="F4331" s="15">
        <v>31189000</v>
      </c>
      <c r="G4331" s="15">
        <v>0</v>
      </c>
      <c r="H4331" s="15">
        <v>72534000</v>
      </c>
      <c r="I4331" s="15">
        <v>262677000</v>
      </c>
    </row>
    <row r="4332" spans="1:9" x14ac:dyDescent="0.25">
      <c r="A4332">
        <v>2021</v>
      </c>
      <c r="B4332" t="s">
        <v>42</v>
      </c>
      <c r="C4332" t="s">
        <v>1026</v>
      </c>
      <c r="D4332" t="s">
        <v>968</v>
      </c>
      <c r="E4332" s="15">
        <v>19619000</v>
      </c>
      <c r="F4332" s="15">
        <v>411000</v>
      </c>
      <c r="G4332" s="15">
        <v>0</v>
      </c>
      <c r="H4332" s="15">
        <v>0</v>
      </c>
      <c r="I4332" s="15">
        <v>20030000</v>
      </c>
    </row>
    <row r="4333" spans="1:9" x14ac:dyDescent="0.25">
      <c r="A4333">
        <v>2021</v>
      </c>
      <c r="B4333" t="s">
        <v>42</v>
      </c>
      <c r="C4333" t="s">
        <v>1026</v>
      </c>
      <c r="D4333" t="s">
        <v>969</v>
      </c>
      <c r="E4333" s="15">
        <v>286000</v>
      </c>
      <c r="F4333" s="15">
        <v>2467000</v>
      </c>
      <c r="G4333" s="15">
        <v>0</v>
      </c>
      <c r="H4333" s="15">
        <v>0</v>
      </c>
      <c r="I4333" s="15">
        <v>2753000</v>
      </c>
    </row>
    <row r="4334" spans="1:9" x14ac:dyDescent="0.25">
      <c r="A4334">
        <v>2021</v>
      </c>
      <c r="B4334" t="s">
        <v>42</v>
      </c>
      <c r="C4334" t="s">
        <v>1026</v>
      </c>
      <c r="D4334" t="s">
        <v>970</v>
      </c>
      <c r="E4334" s="15">
        <v>0</v>
      </c>
      <c r="F4334" s="15">
        <v>416000</v>
      </c>
      <c r="G4334" s="15">
        <v>0</v>
      </c>
      <c r="H4334" s="15">
        <v>0</v>
      </c>
      <c r="I4334" s="15">
        <v>416000</v>
      </c>
    </row>
    <row r="4335" spans="1:9" x14ac:dyDescent="0.25">
      <c r="A4335">
        <v>2021</v>
      </c>
      <c r="B4335" t="s">
        <v>42</v>
      </c>
      <c r="C4335" t="s">
        <v>1027</v>
      </c>
      <c r="D4335" t="s">
        <v>403</v>
      </c>
      <c r="E4335" s="15">
        <v>102430000</v>
      </c>
      <c r="F4335" s="15">
        <v>6546000</v>
      </c>
      <c r="G4335" s="15">
        <v>0</v>
      </c>
      <c r="H4335" s="15">
        <v>0</v>
      </c>
      <c r="I4335" s="15">
        <v>108976000</v>
      </c>
    </row>
    <row r="4336" spans="1:9" x14ac:dyDescent="0.25">
      <c r="A4336">
        <v>2021</v>
      </c>
      <c r="B4336" t="s">
        <v>42</v>
      </c>
      <c r="C4336" t="s">
        <v>1027</v>
      </c>
      <c r="D4336" t="s">
        <v>404</v>
      </c>
      <c r="E4336" s="15">
        <v>6439000</v>
      </c>
      <c r="F4336" s="15">
        <v>6038000</v>
      </c>
      <c r="G4336" s="15">
        <v>0</v>
      </c>
      <c r="H4336" s="15">
        <v>5000000</v>
      </c>
      <c r="I4336" s="15">
        <v>17477000</v>
      </c>
    </row>
    <row r="4337" spans="1:9" x14ac:dyDescent="0.25">
      <c r="A4337">
        <v>2021</v>
      </c>
      <c r="B4337" t="s">
        <v>42</v>
      </c>
      <c r="C4337" t="s">
        <v>1027</v>
      </c>
      <c r="D4337" t="s">
        <v>967</v>
      </c>
      <c r="E4337" s="15">
        <v>248079000</v>
      </c>
      <c r="F4337" s="15">
        <v>37059000</v>
      </c>
      <c r="G4337" s="15">
        <v>0</v>
      </c>
      <c r="H4337" s="15">
        <v>49485000</v>
      </c>
      <c r="I4337" s="15">
        <v>334623000</v>
      </c>
    </row>
    <row r="4338" spans="1:9" x14ac:dyDescent="0.25">
      <c r="A4338">
        <v>2021</v>
      </c>
      <c r="B4338" t="s">
        <v>42</v>
      </c>
      <c r="C4338" t="s">
        <v>1027</v>
      </c>
      <c r="D4338" t="s">
        <v>968</v>
      </c>
      <c r="E4338" s="15">
        <v>3223000</v>
      </c>
      <c r="F4338" s="15">
        <v>2621000</v>
      </c>
      <c r="G4338" s="15">
        <v>0</v>
      </c>
      <c r="H4338" s="15">
        <v>0</v>
      </c>
      <c r="I4338" s="15">
        <v>5844000</v>
      </c>
    </row>
    <row r="4339" spans="1:9" x14ac:dyDescent="0.25">
      <c r="A4339">
        <v>2021</v>
      </c>
      <c r="B4339" t="s">
        <v>42</v>
      </c>
      <c r="C4339" t="s">
        <v>1027</v>
      </c>
      <c r="D4339" t="s">
        <v>969</v>
      </c>
      <c r="E4339" s="15">
        <v>711000</v>
      </c>
      <c r="F4339" s="15">
        <v>3851000</v>
      </c>
      <c r="G4339" s="15">
        <v>0</v>
      </c>
      <c r="H4339" s="15">
        <v>0</v>
      </c>
      <c r="I4339" s="15">
        <v>4562000</v>
      </c>
    </row>
    <row r="4340" spans="1:9" x14ac:dyDescent="0.25">
      <c r="A4340">
        <v>2021</v>
      </c>
      <c r="B4340" t="s">
        <v>42</v>
      </c>
      <c r="C4340" t="s">
        <v>1027</v>
      </c>
      <c r="D4340" t="s">
        <v>970</v>
      </c>
      <c r="E4340" s="15">
        <v>557000</v>
      </c>
      <c r="F4340" s="15">
        <v>3577000</v>
      </c>
      <c r="G4340" s="15">
        <v>0</v>
      </c>
      <c r="H4340" s="15">
        <v>0</v>
      </c>
      <c r="I4340" s="15">
        <v>4134000</v>
      </c>
    </row>
    <row r="4341" spans="1:9" x14ac:dyDescent="0.25">
      <c r="A4341">
        <v>2021</v>
      </c>
      <c r="B4341" t="s">
        <v>42</v>
      </c>
      <c r="C4341" t="s">
        <v>1028</v>
      </c>
      <c r="D4341" t="s">
        <v>403</v>
      </c>
      <c r="E4341" s="15">
        <v>129196000</v>
      </c>
      <c r="F4341" s="15">
        <v>10956000</v>
      </c>
      <c r="G4341" s="15">
        <v>0</v>
      </c>
      <c r="H4341" s="15">
        <v>3000000</v>
      </c>
      <c r="I4341" s="15">
        <v>143152000</v>
      </c>
    </row>
    <row r="4342" spans="1:9" x14ac:dyDescent="0.25">
      <c r="A4342">
        <v>2021</v>
      </c>
      <c r="B4342" t="s">
        <v>42</v>
      </c>
      <c r="C4342" t="s">
        <v>1028</v>
      </c>
      <c r="D4342" t="s">
        <v>404</v>
      </c>
      <c r="E4342" s="15">
        <v>14657000</v>
      </c>
      <c r="F4342" s="15">
        <v>2100000</v>
      </c>
      <c r="G4342" s="15">
        <v>0</v>
      </c>
      <c r="H4342" s="15">
        <v>3000000</v>
      </c>
      <c r="I4342" s="15">
        <v>19757000</v>
      </c>
    </row>
    <row r="4343" spans="1:9" x14ac:dyDescent="0.25">
      <c r="A4343">
        <v>2021</v>
      </c>
      <c r="B4343" t="s">
        <v>42</v>
      </c>
      <c r="C4343" t="s">
        <v>1028</v>
      </c>
      <c r="D4343" t="s">
        <v>967</v>
      </c>
      <c r="E4343" s="15">
        <v>420571000</v>
      </c>
      <c r="F4343" s="15">
        <v>29972000</v>
      </c>
      <c r="G4343" s="15">
        <v>0</v>
      </c>
      <c r="H4343" s="15">
        <v>61885000</v>
      </c>
      <c r="I4343" s="15">
        <v>512428000</v>
      </c>
    </row>
    <row r="4344" spans="1:9" x14ac:dyDescent="0.25">
      <c r="A4344">
        <v>2021</v>
      </c>
      <c r="B4344" t="s">
        <v>42</v>
      </c>
      <c r="C4344" t="s">
        <v>1028</v>
      </c>
      <c r="D4344" t="s">
        <v>968</v>
      </c>
      <c r="E4344" s="15">
        <v>716000</v>
      </c>
      <c r="F4344" s="15">
        <v>2130000</v>
      </c>
      <c r="G4344" s="15">
        <v>0</v>
      </c>
      <c r="H4344" s="15">
        <v>0</v>
      </c>
      <c r="I4344" s="15">
        <v>2846000</v>
      </c>
    </row>
    <row r="4345" spans="1:9" x14ac:dyDescent="0.25">
      <c r="A4345">
        <v>2021</v>
      </c>
      <c r="B4345" t="s">
        <v>42</v>
      </c>
      <c r="C4345" t="s">
        <v>1028</v>
      </c>
      <c r="D4345" t="s">
        <v>969</v>
      </c>
      <c r="E4345" s="15">
        <v>2896000</v>
      </c>
      <c r="F4345" s="15">
        <v>20902000</v>
      </c>
      <c r="G4345" s="15">
        <v>0</v>
      </c>
      <c r="H4345" s="15">
        <v>0</v>
      </c>
      <c r="I4345" s="15">
        <v>23798000</v>
      </c>
    </row>
    <row r="4346" spans="1:9" x14ac:dyDescent="0.25">
      <c r="A4346">
        <v>2021</v>
      </c>
      <c r="B4346" t="s">
        <v>42</v>
      </c>
      <c r="C4346" t="s">
        <v>1028</v>
      </c>
      <c r="D4346" t="s">
        <v>970</v>
      </c>
      <c r="E4346" s="15">
        <v>3413000</v>
      </c>
      <c r="F4346" s="15">
        <v>8863000</v>
      </c>
      <c r="G4346" s="15">
        <v>0</v>
      </c>
      <c r="H4346" s="15">
        <v>0</v>
      </c>
      <c r="I4346" s="15">
        <v>12276000</v>
      </c>
    </row>
    <row r="4347" spans="1:9" x14ac:dyDescent="0.25">
      <c r="A4347">
        <v>2021</v>
      </c>
      <c r="B4347" t="s">
        <v>42</v>
      </c>
      <c r="C4347" t="s">
        <v>1029</v>
      </c>
      <c r="D4347" t="s">
        <v>403</v>
      </c>
      <c r="E4347" s="15">
        <v>46686000</v>
      </c>
      <c r="F4347" s="15">
        <v>13648000</v>
      </c>
      <c r="G4347" s="15">
        <v>0</v>
      </c>
      <c r="H4347" s="15">
        <v>0</v>
      </c>
      <c r="I4347" s="15">
        <v>60334000</v>
      </c>
    </row>
    <row r="4348" spans="1:9" x14ac:dyDescent="0.25">
      <c r="A4348">
        <v>2021</v>
      </c>
      <c r="B4348" t="s">
        <v>42</v>
      </c>
      <c r="C4348" t="s">
        <v>1029</v>
      </c>
      <c r="D4348" t="s">
        <v>404</v>
      </c>
      <c r="E4348" s="15" t="s">
        <v>423</v>
      </c>
      <c r="F4348" s="15" t="s">
        <v>423</v>
      </c>
      <c r="G4348" s="15" t="s">
        <v>423</v>
      </c>
      <c r="H4348" s="15" t="s">
        <v>423</v>
      </c>
      <c r="I4348" s="15" t="s">
        <v>423</v>
      </c>
    </row>
    <row r="4349" spans="1:9" x14ac:dyDescent="0.25">
      <c r="A4349">
        <v>2021</v>
      </c>
      <c r="B4349" t="s">
        <v>42</v>
      </c>
      <c r="C4349" t="s">
        <v>1029</v>
      </c>
      <c r="D4349" t="s">
        <v>967</v>
      </c>
      <c r="E4349" s="15">
        <v>218470000</v>
      </c>
      <c r="F4349" s="15">
        <v>46719000</v>
      </c>
      <c r="G4349" s="15">
        <v>0</v>
      </c>
      <c r="H4349" s="15">
        <v>45000000</v>
      </c>
      <c r="I4349" s="15">
        <v>310189000</v>
      </c>
    </row>
    <row r="4350" spans="1:9" x14ac:dyDescent="0.25">
      <c r="A4350">
        <v>2021</v>
      </c>
      <c r="B4350" t="s">
        <v>42</v>
      </c>
      <c r="C4350" t="s">
        <v>1029</v>
      </c>
      <c r="D4350" t="s">
        <v>969</v>
      </c>
      <c r="E4350" s="15">
        <v>0</v>
      </c>
      <c r="F4350" s="15">
        <v>6959000</v>
      </c>
      <c r="G4350" s="15">
        <v>0</v>
      </c>
      <c r="H4350" s="15">
        <v>0</v>
      </c>
      <c r="I4350" s="15">
        <v>6959000</v>
      </c>
    </row>
    <row r="4351" spans="1:9" x14ac:dyDescent="0.25">
      <c r="A4351">
        <v>2021</v>
      </c>
      <c r="B4351" t="s">
        <v>42</v>
      </c>
      <c r="C4351" t="s">
        <v>1029</v>
      </c>
      <c r="D4351" t="s">
        <v>970</v>
      </c>
      <c r="E4351" s="15">
        <v>0</v>
      </c>
      <c r="F4351" s="15">
        <v>1105000</v>
      </c>
      <c r="G4351" s="15">
        <v>0</v>
      </c>
      <c r="H4351" s="15">
        <v>0</v>
      </c>
      <c r="I4351" s="15">
        <v>1105000</v>
      </c>
    </row>
    <row r="4352" spans="1:9" x14ac:dyDescent="0.25">
      <c r="A4352">
        <v>2021</v>
      </c>
      <c r="B4352" t="s">
        <v>42</v>
      </c>
      <c r="C4352" t="s">
        <v>1030</v>
      </c>
      <c r="D4352" t="s">
        <v>403</v>
      </c>
      <c r="E4352" s="15">
        <v>23231000</v>
      </c>
      <c r="F4352" s="15">
        <v>10637000</v>
      </c>
      <c r="G4352" s="15">
        <v>0</v>
      </c>
      <c r="H4352" s="15">
        <v>0</v>
      </c>
      <c r="I4352" s="15">
        <v>33868000</v>
      </c>
    </row>
    <row r="4353" spans="1:9" x14ac:dyDescent="0.25">
      <c r="A4353">
        <v>2021</v>
      </c>
      <c r="B4353" t="s">
        <v>42</v>
      </c>
      <c r="C4353" t="s">
        <v>1030</v>
      </c>
      <c r="D4353" t="s">
        <v>404</v>
      </c>
      <c r="E4353" s="15">
        <v>3346000</v>
      </c>
      <c r="F4353" s="15">
        <v>14855000</v>
      </c>
      <c r="G4353" s="15">
        <v>0</v>
      </c>
      <c r="H4353" s="15">
        <v>2534000</v>
      </c>
      <c r="I4353" s="15">
        <v>20735000</v>
      </c>
    </row>
    <row r="4354" spans="1:9" x14ac:dyDescent="0.25">
      <c r="A4354">
        <v>2021</v>
      </c>
      <c r="B4354" t="s">
        <v>42</v>
      </c>
      <c r="C4354" t="s">
        <v>1030</v>
      </c>
      <c r="D4354" t="s">
        <v>967</v>
      </c>
      <c r="E4354" s="15">
        <v>117903000</v>
      </c>
      <c r="F4354" s="15">
        <v>18093000</v>
      </c>
      <c r="G4354" s="15">
        <v>0</v>
      </c>
      <c r="H4354" s="15">
        <v>124000000</v>
      </c>
      <c r="I4354" s="15">
        <v>259996000</v>
      </c>
    </row>
    <row r="4355" spans="1:9" x14ac:dyDescent="0.25">
      <c r="A4355">
        <v>2021</v>
      </c>
      <c r="B4355" t="s">
        <v>42</v>
      </c>
      <c r="C4355" t="s">
        <v>1030</v>
      </c>
      <c r="D4355" t="s">
        <v>969</v>
      </c>
      <c r="E4355" s="15">
        <v>0</v>
      </c>
      <c r="F4355" s="15">
        <v>3211000</v>
      </c>
      <c r="G4355" s="15">
        <v>0</v>
      </c>
      <c r="H4355" s="15">
        <v>0</v>
      </c>
      <c r="I4355" s="15">
        <v>3211000</v>
      </c>
    </row>
    <row r="4356" spans="1:9" x14ac:dyDescent="0.25">
      <c r="A4356">
        <v>2021</v>
      </c>
      <c r="B4356" t="s">
        <v>42</v>
      </c>
      <c r="C4356" t="s">
        <v>1030</v>
      </c>
      <c r="D4356" t="s">
        <v>970</v>
      </c>
      <c r="E4356" s="15">
        <v>0</v>
      </c>
      <c r="F4356" s="15">
        <v>2068000</v>
      </c>
      <c r="G4356" s="15">
        <v>0</v>
      </c>
      <c r="H4356" s="15">
        <v>0</v>
      </c>
      <c r="I4356" s="15">
        <v>2068000</v>
      </c>
    </row>
    <row r="4357" spans="1:9" x14ac:dyDescent="0.25">
      <c r="A4357">
        <v>2021</v>
      </c>
      <c r="B4357" t="s">
        <v>42</v>
      </c>
      <c r="C4357" t="s">
        <v>1031</v>
      </c>
      <c r="D4357" t="s">
        <v>403</v>
      </c>
      <c r="E4357" s="15">
        <v>15964000</v>
      </c>
      <c r="F4357" s="15">
        <v>9281000</v>
      </c>
      <c r="G4357" s="15">
        <v>0</v>
      </c>
      <c r="H4357" s="15">
        <v>2034000</v>
      </c>
      <c r="I4357" s="15">
        <v>27279000</v>
      </c>
    </row>
    <row r="4358" spans="1:9" x14ac:dyDescent="0.25">
      <c r="A4358">
        <v>2021</v>
      </c>
      <c r="B4358" t="s">
        <v>42</v>
      </c>
      <c r="C4358" t="s">
        <v>1031</v>
      </c>
      <c r="D4358" t="s">
        <v>404</v>
      </c>
      <c r="E4358" s="15">
        <v>1739000</v>
      </c>
      <c r="F4358" s="15">
        <v>2581000</v>
      </c>
      <c r="G4358" s="15">
        <v>0</v>
      </c>
      <c r="H4358" s="15">
        <v>0</v>
      </c>
      <c r="I4358" s="15">
        <v>4320000</v>
      </c>
    </row>
    <row r="4359" spans="1:9" x14ac:dyDescent="0.25">
      <c r="A4359">
        <v>2021</v>
      </c>
      <c r="B4359" t="s">
        <v>42</v>
      </c>
      <c r="C4359" t="s">
        <v>1031</v>
      </c>
      <c r="D4359" t="s">
        <v>967</v>
      </c>
      <c r="E4359" s="15">
        <v>53332000</v>
      </c>
      <c r="F4359" s="15">
        <v>14564000</v>
      </c>
      <c r="G4359" s="15">
        <v>0</v>
      </c>
      <c r="H4359" s="15">
        <v>68500000</v>
      </c>
      <c r="I4359" s="15">
        <v>136396000</v>
      </c>
    </row>
    <row r="4360" spans="1:9" x14ac:dyDescent="0.25">
      <c r="A4360">
        <v>2021</v>
      </c>
      <c r="B4360" t="s">
        <v>42</v>
      </c>
      <c r="C4360" t="s">
        <v>1031</v>
      </c>
      <c r="D4360" t="s">
        <v>968</v>
      </c>
      <c r="E4360" s="15" t="s">
        <v>423</v>
      </c>
      <c r="F4360" s="15" t="s">
        <v>423</v>
      </c>
      <c r="G4360" s="15" t="s">
        <v>423</v>
      </c>
      <c r="H4360" s="15" t="s">
        <v>423</v>
      </c>
      <c r="I4360" s="15" t="s">
        <v>423</v>
      </c>
    </row>
    <row r="4361" spans="1:9" x14ac:dyDescent="0.25">
      <c r="A4361">
        <v>2021</v>
      </c>
      <c r="B4361" t="s">
        <v>42</v>
      </c>
      <c r="C4361" t="s">
        <v>1031</v>
      </c>
      <c r="D4361" t="s">
        <v>969</v>
      </c>
      <c r="E4361" s="15">
        <v>0</v>
      </c>
      <c r="F4361" s="15">
        <v>1818000</v>
      </c>
      <c r="G4361" s="15">
        <v>0</v>
      </c>
      <c r="H4361" s="15">
        <v>0</v>
      </c>
      <c r="I4361" s="15">
        <v>1818000</v>
      </c>
    </row>
    <row r="4362" spans="1:9" x14ac:dyDescent="0.25">
      <c r="A4362">
        <v>2021</v>
      </c>
      <c r="B4362" t="s">
        <v>42</v>
      </c>
      <c r="C4362" t="s">
        <v>1031</v>
      </c>
      <c r="D4362" t="s">
        <v>970</v>
      </c>
      <c r="E4362" s="15">
        <v>0</v>
      </c>
      <c r="F4362" s="15">
        <v>1404000</v>
      </c>
      <c r="G4362" s="15">
        <v>0</v>
      </c>
      <c r="H4362" s="15">
        <v>0</v>
      </c>
      <c r="I4362" s="15">
        <v>1404000</v>
      </c>
    </row>
    <row r="4363" spans="1:9" x14ac:dyDescent="0.25">
      <c r="A4363">
        <v>2021</v>
      </c>
      <c r="B4363" t="s">
        <v>42</v>
      </c>
      <c r="C4363" t="s">
        <v>1032</v>
      </c>
      <c r="D4363" t="s">
        <v>403</v>
      </c>
      <c r="E4363" s="15">
        <v>68673000</v>
      </c>
      <c r="F4363" s="15">
        <v>11761000</v>
      </c>
      <c r="G4363" s="15">
        <v>0</v>
      </c>
      <c r="H4363" s="15">
        <v>0</v>
      </c>
      <c r="I4363" s="15">
        <v>80434000</v>
      </c>
    </row>
    <row r="4364" spans="1:9" x14ac:dyDescent="0.25">
      <c r="A4364">
        <v>2021</v>
      </c>
      <c r="B4364" t="s">
        <v>42</v>
      </c>
      <c r="C4364" t="s">
        <v>1032</v>
      </c>
      <c r="D4364" t="s">
        <v>404</v>
      </c>
      <c r="E4364" s="15">
        <v>4993000</v>
      </c>
      <c r="F4364" s="15">
        <v>6039000</v>
      </c>
      <c r="G4364" s="15">
        <v>0</v>
      </c>
      <c r="H4364" s="15">
        <v>0</v>
      </c>
      <c r="I4364" s="15">
        <v>11032000</v>
      </c>
    </row>
    <row r="4365" spans="1:9" x14ac:dyDescent="0.25">
      <c r="A4365">
        <v>2021</v>
      </c>
      <c r="B4365" t="s">
        <v>42</v>
      </c>
      <c r="C4365" t="s">
        <v>1032</v>
      </c>
      <c r="D4365" t="s">
        <v>967</v>
      </c>
      <c r="E4365" s="15">
        <v>350879000</v>
      </c>
      <c r="F4365" s="15">
        <v>102196000</v>
      </c>
      <c r="G4365" s="15">
        <v>0</v>
      </c>
      <c r="H4365" s="15">
        <v>47834000</v>
      </c>
      <c r="I4365" s="15">
        <v>500909000</v>
      </c>
    </row>
    <row r="4366" spans="1:9" x14ac:dyDescent="0.25">
      <c r="A4366">
        <v>2021</v>
      </c>
      <c r="B4366" t="s">
        <v>42</v>
      </c>
      <c r="C4366" t="s">
        <v>1032</v>
      </c>
      <c r="D4366" t="s">
        <v>968</v>
      </c>
      <c r="E4366" s="15">
        <v>1395000</v>
      </c>
      <c r="F4366" s="15">
        <v>2115000</v>
      </c>
      <c r="G4366" s="15">
        <v>0</v>
      </c>
      <c r="H4366" s="15">
        <v>0</v>
      </c>
      <c r="I4366" s="15">
        <v>3510000</v>
      </c>
    </row>
    <row r="4367" spans="1:9" x14ac:dyDescent="0.25">
      <c r="A4367">
        <v>2021</v>
      </c>
      <c r="B4367" t="s">
        <v>42</v>
      </c>
      <c r="C4367" t="s">
        <v>1032</v>
      </c>
      <c r="D4367" t="s">
        <v>969</v>
      </c>
      <c r="E4367" s="15">
        <v>774000</v>
      </c>
      <c r="F4367" s="15">
        <v>18640000</v>
      </c>
      <c r="G4367" s="15">
        <v>0</v>
      </c>
      <c r="H4367" s="15">
        <v>14700000</v>
      </c>
      <c r="I4367" s="15">
        <v>34114000</v>
      </c>
    </row>
    <row r="4368" spans="1:9" x14ac:dyDescent="0.25">
      <c r="A4368">
        <v>2021</v>
      </c>
      <c r="B4368" t="s">
        <v>42</v>
      </c>
      <c r="C4368" t="s">
        <v>1032</v>
      </c>
      <c r="D4368" t="s">
        <v>970</v>
      </c>
      <c r="E4368" s="15">
        <v>0</v>
      </c>
      <c r="F4368" s="15">
        <v>2781000</v>
      </c>
      <c r="G4368" s="15">
        <v>0</v>
      </c>
      <c r="H4368" s="15">
        <v>0</v>
      </c>
      <c r="I4368" s="15">
        <v>2781000</v>
      </c>
    </row>
    <row r="4369" spans="1:9" x14ac:dyDescent="0.25">
      <c r="A4369">
        <v>2021</v>
      </c>
      <c r="B4369" t="s">
        <v>42</v>
      </c>
      <c r="C4369" t="s">
        <v>1033</v>
      </c>
      <c r="D4369" t="s">
        <v>403</v>
      </c>
      <c r="E4369" s="15">
        <v>70079000</v>
      </c>
      <c r="F4369" s="15">
        <v>8463000</v>
      </c>
      <c r="G4369" s="15">
        <v>0</v>
      </c>
      <c r="H4369" s="15">
        <v>0</v>
      </c>
      <c r="I4369" s="15">
        <v>78542000</v>
      </c>
    </row>
    <row r="4370" spans="1:9" x14ac:dyDescent="0.25">
      <c r="A4370">
        <v>2021</v>
      </c>
      <c r="B4370" t="s">
        <v>42</v>
      </c>
      <c r="C4370" t="s">
        <v>1033</v>
      </c>
      <c r="D4370" t="s">
        <v>404</v>
      </c>
      <c r="E4370" s="15">
        <v>4560000</v>
      </c>
      <c r="F4370" s="15">
        <v>1025000</v>
      </c>
      <c r="G4370" s="15">
        <v>0</v>
      </c>
      <c r="H4370" s="15">
        <v>0</v>
      </c>
      <c r="I4370" s="15">
        <v>5585000</v>
      </c>
    </row>
    <row r="4371" spans="1:9" x14ac:dyDescent="0.25">
      <c r="A4371">
        <v>2021</v>
      </c>
      <c r="B4371" t="s">
        <v>42</v>
      </c>
      <c r="C4371" t="s">
        <v>1033</v>
      </c>
      <c r="D4371" t="s">
        <v>967</v>
      </c>
      <c r="E4371" s="15">
        <v>178710000</v>
      </c>
      <c r="F4371" s="15">
        <v>28690000</v>
      </c>
      <c r="G4371" s="15">
        <v>0</v>
      </c>
      <c r="H4371" s="15">
        <v>92534000</v>
      </c>
      <c r="I4371" s="15">
        <v>299934000</v>
      </c>
    </row>
    <row r="4372" spans="1:9" x14ac:dyDescent="0.25">
      <c r="A4372">
        <v>2021</v>
      </c>
      <c r="B4372" t="s">
        <v>42</v>
      </c>
      <c r="C4372" t="s">
        <v>1033</v>
      </c>
      <c r="D4372" t="s">
        <v>969</v>
      </c>
      <c r="E4372" s="15">
        <v>1868000</v>
      </c>
      <c r="F4372" s="15">
        <v>1770000</v>
      </c>
      <c r="G4372" s="15">
        <v>0</v>
      </c>
      <c r="H4372" s="15">
        <v>0</v>
      </c>
      <c r="I4372" s="15">
        <v>3638000</v>
      </c>
    </row>
    <row r="4373" spans="1:9" x14ac:dyDescent="0.25">
      <c r="A4373">
        <v>2021</v>
      </c>
      <c r="B4373" t="s">
        <v>42</v>
      </c>
      <c r="C4373" t="s">
        <v>1033</v>
      </c>
      <c r="D4373" t="s">
        <v>970</v>
      </c>
      <c r="E4373" s="15">
        <v>520000</v>
      </c>
      <c r="F4373" s="15">
        <v>1269000</v>
      </c>
      <c r="G4373" s="15">
        <v>0</v>
      </c>
      <c r="H4373" s="15">
        <v>0</v>
      </c>
      <c r="I4373" s="15">
        <v>1789000</v>
      </c>
    </row>
    <row r="4374" spans="1:9" x14ac:dyDescent="0.25">
      <c r="A4374">
        <v>2021</v>
      </c>
      <c r="B4374" t="s">
        <v>42</v>
      </c>
      <c r="C4374" t="s">
        <v>1034</v>
      </c>
      <c r="D4374" t="s">
        <v>403</v>
      </c>
      <c r="E4374" s="15">
        <v>63511000</v>
      </c>
      <c r="F4374" s="15">
        <v>9041000</v>
      </c>
      <c r="G4374" s="15">
        <v>0</v>
      </c>
      <c r="H4374" s="15">
        <v>0</v>
      </c>
      <c r="I4374" s="15">
        <v>72552000</v>
      </c>
    </row>
    <row r="4375" spans="1:9" x14ac:dyDescent="0.25">
      <c r="A4375">
        <v>2021</v>
      </c>
      <c r="B4375" t="s">
        <v>42</v>
      </c>
      <c r="C4375" t="s">
        <v>1034</v>
      </c>
      <c r="D4375" t="s">
        <v>404</v>
      </c>
      <c r="E4375" s="15">
        <v>4987000</v>
      </c>
      <c r="F4375" s="15">
        <v>1849000</v>
      </c>
      <c r="G4375" s="15">
        <v>0</v>
      </c>
      <c r="H4375" s="15">
        <v>0</v>
      </c>
      <c r="I4375" s="15">
        <v>6836000</v>
      </c>
    </row>
    <row r="4376" spans="1:9" x14ac:dyDescent="0.25">
      <c r="A4376">
        <v>2021</v>
      </c>
      <c r="B4376" t="s">
        <v>42</v>
      </c>
      <c r="C4376" t="s">
        <v>1034</v>
      </c>
      <c r="D4376" t="s">
        <v>967</v>
      </c>
      <c r="E4376" s="15">
        <v>256387000</v>
      </c>
      <c r="F4376" s="15">
        <v>22233000</v>
      </c>
      <c r="G4376" s="15">
        <v>0</v>
      </c>
      <c r="H4376" s="15">
        <v>97534000</v>
      </c>
      <c r="I4376" s="15">
        <v>376154000</v>
      </c>
    </row>
    <row r="4377" spans="1:9" x14ac:dyDescent="0.25">
      <c r="A4377">
        <v>2021</v>
      </c>
      <c r="B4377" t="s">
        <v>42</v>
      </c>
      <c r="C4377" t="s">
        <v>1034</v>
      </c>
      <c r="D4377" t="s">
        <v>968</v>
      </c>
      <c r="E4377" s="15">
        <v>300000</v>
      </c>
      <c r="F4377" s="15">
        <v>399000</v>
      </c>
      <c r="G4377" s="15">
        <v>0</v>
      </c>
      <c r="H4377" s="15">
        <v>0</v>
      </c>
      <c r="I4377" s="15">
        <v>699000</v>
      </c>
    </row>
    <row r="4378" spans="1:9" x14ac:dyDescent="0.25">
      <c r="A4378">
        <v>2021</v>
      </c>
      <c r="B4378" t="s">
        <v>42</v>
      </c>
      <c r="C4378" t="s">
        <v>1034</v>
      </c>
      <c r="D4378" t="s">
        <v>969</v>
      </c>
      <c r="E4378" s="15">
        <v>1011000</v>
      </c>
      <c r="F4378" s="15">
        <v>619000</v>
      </c>
      <c r="G4378" s="15">
        <v>0</v>
      </c>
      <c r="H4378" s="15">
        <v>0</v>
      </c>
      <c r="I4378" s="15">
        <v>1630000</v>
      </c>
    </row>
    <row r="4379" spans="1:9" x14ac:dyDescent="0.25">
      <c r="A4379">
        <v>2021</v>
      </c>
      <c r="B4379" t="s">
        <v>42</v>
      </c>
      <c r="C4379" t="s">
        <v>1034</v>
      </c>
      <c r="D4379" t="s">
        <v>970</v>
      </c>
      <c r="E4379" s="15">
        <v>323000</v>
      </c>
      <c r="F4379" s="15">
        <v>2081000</v>
      </c>
      <c r="G4379" s="15">
        <v>0</v>
      </c>
      <c r="H4379" s="15">
        <v>0</v>
      </c>
      <c r="I4379" s="15">
        <v>2404000</v>
      </c>
    </row>
    <row r="4380" spans="1:9" x14ac:dyDescent="0.25">
      <c r="A4380">
        <v>2021</v>
      </c>
      <c r="B4380" t="s">
        <v>42</v>
      </c>
      <c r="C4380" t="s">
        <v>1035</v>
      </c>
      <c r="D4380" t="s">
        <v>403</v>
      </c>
      <c r="E4380" s="15">
        <v>15962000</v>
      </c>
      <c r="F4380" s="15">
        <v>7966000</v>
      </c>
      <c r="G4380" s="15">
        <v>0</v>
      </c>
      <c r="H4380" s="15">
        <v>0</v>
      </c>
      <c r="I4380" s="15">
        <v>23928000</v>
      </c>
    </row>
    <row r="4381" spans="1:9" x14ac:dyDescent="0.25">
      <c r="A4381">
        <v>2021</v>
      </c>
      <c r="B4381" t="s">
        <v>42</v>
      </c>
      <c r="C4381" t="s">
        <v>1035</v>
      </c>
      <c r="D4381" t="s">
        <v>404</v>
      </c>
      <c r="E4381" s="15">
        <v>1925000</v>
      </c>
      <c r="F4381" s="15">
        <v>63000</v>
      </c>
      <c r="G4381" s="15">
        <v>0</v>
      </c>
      <c r="H4381" s="15">
        <v>0</v>
      </c>
      <c r="I4381" s="15">
        <v>1988000</v>
      </c>
    </row>
    <row r="4382" spans="1:9" x14ac:dyDescent="0.25">
      <c r="A4382">
        <v>2021</v>
      </c>
      <c r="B4382" t="s">
        <v>42</v>
      </c>
      <c r="C4382" t="s">
        <v>1035</v>
      </c>
      <c r="D4382" t="s">
        <v>967</v>
      </c>
      <c r="E4382" s="15">
        <v>81612000</v>
      </c>
      <c r="F4382" s="15">
        <v>19807000</v>
      </c>
      <c r="G4382" s="15">
        <v>0</v>
      </c>
      <c r="H4382" s="15">
        <v>149534000</v>
      </c>
      <c r="I4382" s="15">
        <v>250953000</v>
      </c>
    </row>
    <row r="4383" spans="1:9" x14ac:dyDescent="0.25">
      <c r="A4383">
        <v>2021</v>
      </c>
      <c r="B4383" t="s">
        <v>42</v>
      </c>
      <c r="C4383" t="s">
        <v>1035</v>
      </c>
      <c r="D4383" t="s">
        <v>968</v>
      </c>
      <c r="E4383" s="15">
        <v>0</v>
      </c>
      <c r="F4383" s="15">
        <v>573000</v>
      </c>
      <c r="G4383" s="15">
        <v>0</v>
      </c>
      <c r="H4383" s="15">
        <v>0</v>
      </c>
      <c r="I4383" s="15">
        <v>573000</v>
      </c>
    </row>
    <row r="4384" spans="1:9" x14ac:dyDescent="0.25">
      <c r="A4384">
        <v>2021</v>
      </c>
      <c r="B4384" t="s">
        <v>42</v>
      </c>
      <c r="C4384" t="s">
        <v>1035</v>
      </c>
      <c r="D4384" t="s">
        <v>969</v>
      </c>
      <c r="E4384" s="15">
        <v>888000</v>
      </c>
      <c r="F4384" s="15">
        <v>1253000</v>
      </c>
      <c r="G4384" s="15">
        <v>0</v>
      </c>
      <c r="H4384" s="15">
        <v>5000000</v>
      </c>
      <c r="I4384" s="15">
        <v>7141000</v>
      </c>
    </row>
    <row r="4385" spans="1:9" x14ac:dyDescent="0.25">
      <c r="A4385">
        <v>2021</v>
      </c>
      <c r="B4385" t="s">
        <v>42</v>
      </c>
      <c r="C4385" t="s">
        <v>1035</v>
      </c>
      <c r="D4385" t="s">
        <v>970</v>
      </c>
      <c r="E4385" s="15">
        <v>0</v>
      </c>
      <c r="F4385" s="15">
        <v>326000</v>
      </c>
      <c r="G4385" s="15">
        <v>0</v>
      </c>
      <c r="H4385" s="15">
        <v>0</v>
      </c>
      <c r="I4385" s="15">
        <v>326000</v>
      </c>
    </row>
    <row r="4386" spans="1:9" x14ac:dyDescent="0.25">
      <c r="A4386">
        <v>2021</v>
      </c>
      <c r="B4386" t="s">
        <v>42</v>
      </c>
      <c r="C4386" t="s">
        <v>1036</v>
      </c>
      <c r="D4386" t="s">
        <v>403</v>
      </c>
      <c r="E4386" s="15">
        <v>38414000</v>
      </c>
      <c r="F4386" s="15">
        <v>8839000</v>
      </c>
      <c r="G4386" s="15">
        <v>0</v>
      </c>
      <c r="H4386" s="15">
        <v>12534000</v>
      </c>
      <c r="I4386" s="15">
        <v>59787000</v>
      </c>
    </row>
    <row r="4387" spans="1:9" x14ac:dyDescent="0.25">
      <c r="A4387">
        <v>2021</v>
      </c>
      <c r="B4387" t="s">
        <v>42</v>
      </c>
      <c r="C4387" t="s">
        <v>1036</v>
      </c>
      <c r="D4387" t="s">
        <v>404</v>
      </c>
      <c r="E4387" s="15">
        <v>3573000</v>
      </c>
      <c r="F4387" s="15">
        <v>1900000</v>
      </c>
      <c r="G4387" s="15">
        <v>0</v>
      </c>
      <c r="H4387" s="15">
        <v>50000000</v>
      </c>
      <c r="I4387" s="15">
        <v>55473000</v>
      </c>
    </row>
    <row r="4388" spans="1:9" x14ac:dyDescent="0.25">
      <c r="A4388">
        <v>2021</v>
      </c>
      <c r="B4388" t="s">
        <v>42</v>
      </c>
      <c r="C4388" t="s">
        <v>1036</v>
      </c>
      <c r="D4388" t="s">
        <v>967</v>
      </c>
      <c r="E4388" s="15">
        <v>197731000</v>
      </c>
      <c r="F4388" s="15">
        <v>33410000</v>
      </c>
      <c r="G4388" s="15">
        <v>0</v>
      </c>
      <c r="H4388" s="15">
        <v>0</v>
      </c>
      <c r="I4388" s="15">
        <v>231141000</v>
      </c>
    </row>
    <row r="4389" spans="1:9" x14ac:dyDescent="0.25">
      <c r="A4389">
        <v>2021</v>
      </c>
      <c r="B4389" t="s">
        <v>42</v>
      </c>
      <c r="C4389" t="s">
        <v>1036</v>
      </c>
      <c r="D4389" t="s">
        <v>968</v>
      </c>
      <c r="E4389" s="15">
        <v>0</v>
      </c>
      <c r="F4389" s="15">
        <v>361000</v>
      </c>
      <c r="G4389" s="15">
        <v>0</v>
      </c>
      <c r="H4389" s="15">
        <v>0</v>
      </c>
      <c r="I4389" s="15">
        <v>361000</v>
      </c>
    </row>
    <row r="4390" spans="1:9" x14ac:dyDescent="0.25">
      <c r="A4390">
        <v>2021</v>
      </c>
      <c r="B4390" t="s">
        <v>42</v>
      </c>
      <c r="C4390" t="s">
        <v>1036</v>
      </c>
      <c r="D4390" t="s">
        <v>969</v>
      </c>
      <c r="E4390" s="15">
        <v>749000</v>
      </c>
      <c r="F4390" s="15">
        <v>2644000</v>
      </c>
      <c r="G4390" s="15">
        <v>0</v>
      </c>
      <c r="H4390" s="15">
        <v>0</v>
      </c>
      <c r="I4390" s="15">
        <v>3393000</v>
      </c>
    </row>
    <row r="4391" spans="1:9" x14ac:dyDescent="0.25">
      <c r="A4391">
        <v>2021</v>
      </c>
      <c r="B4391" t="s">
        <v>42</v>
      </c>
      <c r="C4391" t="s">
        <v>1036</v>
      </c>
      <c r="D4391" t="s">
        <v>970</v>
      </c>
      <c r="E4391" s="15">
        <v>0</v>
      </c>
      <c r="F4391" s="15">
        <v>570000</v>
      </c>
      <c r="G4391" s="15">
        <v>0</v>
      </c>
      <c r="H4391" s="15">
        <v>0</v>
      </c>
      <c r="I4391" s="15">
        <v>570000</v>
      </c>
    </row>
    <row r="4392" spans="1:9" x14ac:dyDescent="0.25">
      <c r="A4392">
        <v>2021</v>
      </c>
      <c r="B4392" t="s">
        <v>42</v>
      </c>
      <c r="C4392" t="s">
        <v>1037</v>
      </c>
      <c r="D4392" t="s">
        <v>403</v>
      </c>
      <c r="E4392" s="15">
        <v>129464000</v>
      </c>
      <c r="F4392" s="15">
        <v>20044000</v>
      </c>
      <c r="G4392" s="15">
        <v>0</v>
      </c>
      <c r="H4392" s="15">
        <v>0</v>
      </c>
      <c r="I4392" s="15">
        <v>149508000</v>
      </c>
    </row>
    <row r="4393" spans="1:9" x14ac:dyDescent="0.25">
      <c r="A4393">
        <v>2021</v>
      </c>
      <c r="B4393" t="s">
        <v>42</v>
      </c>
      <c r="C4393" t="s">
        <v>1037</v>
      </c>
      <c r="D4393" t="s">
        <v>404</v>
      </c>
      <c r="E4393" s="15">
        <v>9590000</v>
      </c>
      <c r="F4393" s="15">
        <v>1418000</v>
      </c>
      <c r="G4393" s="15">
        <v>0</v>
      </c>
      <c r="H4393" s="15">
        <v>0</v>
      </c>
      <c r="I4393" s="15">
        <v>11008000</v>
      </c>
    </row>
    <row r="4394" spans="1:9" x14ac:dyDescent="0.25">
      <c r="A4394">
        <v>2021</v>
      </c>
      <c r="B4394" t="s">
        <v>42</v>
      </c>
      <c r="C4394" t="s">
        <v>1037</v>
      </c>
      <c r="D4394" t="s">
        <v>967</v>
      </c>
      <c r="E4394" s="15">
        <v>526062000</v>
      </c>
      <c r="F4394" s="15">
        <v>122325000</v>
      </c>
      <c r="G4394" s="15">
        <v>0</v>
      </c>
      <c r="H4394" s="15">
        <v>152034000</v>
      </c>
      <c r="I4394" s="15">
        <v>800421000</v>
      </c>
    </row>
    <row r="4395" spans="1:9" x14ac:dyDescent="0.25">
      <c r="A4395">
        <v>2021</v>
      </c>
      <c r="B4395" t="s">
        <v>42</v>
      </c>
      <c r="C4395" t="s">
        <v>1037</v>
      </c>
      <c r="D4395" t="s">
        <v>968</v>
      </c>
      <c r="E4395" s="15">
        <v>500000</v>
      </c>
      <c r="F4395" s="15">
        <v>4203000</v>
      </c>
      <c r="G4395" s="15">
        <v>0</v>
      </c>
      <c r="H4395" s="15">
        <v>0</v>
      </c>
      <c r="I4395" s="15">
        <v>4703000</v>
      </c>
    </row>
    <row r="4396" spans="1:9" x14ac:dyDescent="0.25">
      <c r="A4396">
        <v>2021</v>
      </c>
      <c r="B4396" t="s">
        <v>42</v>
      </c>
      <c r="C4396" t="s">
        <v>1037</v>
      </c>
      <c r="D4396" t="s">
        <v>969</v>
      </c>
      <c r="E4396" s="15">
        <v>2360000</v>
      </c>
      <c r="F4396" s="15">
        <v>22190000</v>
      </c>
      <c r="G4396" s="15">
        <v>0</v>
      </c>
      <c r="H4396" s="15">
        <v>0</v>
      </c>
      <c r="I4396" s="15">
        <v>24550000</v>
      </c>
    </row>
    <row r="4397" spans="1:9" x14ac:dyDescent="0.25">
      <c r="A4397">
        <v>2021</v>
      </c>
      <c r="B4397" t="s">
        <v>42</v>
      </c>
      <c r="C4397" t="s">
        <v>1037</v>
      </c>
      <c r="D4397" t="s">
        <v>970</v>
      </c>
      <c r="E4397" s="15">
        <v>1399000</v>
      </c>
      <c r="F4397" s="15">
        <v>13189000</v>
      </c>
      <c r="G4397" s="15">
        <v>0</v>
      </c>
      <c r="H4397" s="15">
        <v>0</v>
      </c>
      <c r="I4397" s="15">
        <v>14588000</v>
      </c>
    </row>
    <row r="4398" spans="1:9" x14ac:dyDescent="0.25">
      <c r="A4398">
        <v>2021</v>
      </c>
      <c r="B4398" t="s">
        <v>42</v>
      </c>
      <c r="C4398" t="s">
        <v>1037</v>
      </c>
      <c r="D4398" t="s">
        <v>971</v>
      </c>
      <c r="E4398" s="15">
        <v>471253000</v>
      </c>
      <c r="F4398" s="15">
        <v>115347000</v>
      </c>
      <c r="G4398" s="15">
        <v>0</v>
      </c>
      <c r="H4398" s="15">
        <v>10000000</v>
      </c>
      <c r="I4398" s="15">
        <v>596600000</v>
      </c>
    </row>
    <row r="4399" spans="1:9" x14ac:dyDescent="0.25">
      <c r="A4399">
        <v>2021</v>
      </c>
      <c r="B4399" t="s">
        <v>42</v>
      </c>
      <c r="C4399" t="s">
        <v>1038</v>
      </c>
      <c r="D4399" t="s">
        <v>403</v>
      </c>
      <c r="E4399" s="15">
        <v>102777000</v>
      </c>
      <c r="F4399" s="15">
        <v>32701000</v>
      </c>
      <c r="G4399" s="15">
        <v>0</v>
      </c>
      <c r="H4399" s="15">
        <v>78383000</v>
      </c>
      <c r="I4399" s="15">
        <v>213861000</v>
      </c>
    </row>
    <row r="4400" spans="1:9" x14ac:dyDescent="0.25">
      <c r="A4400">
        <v>2021</v>
      </c>
      <c r="B4400" t="s">
        <v>42</v>
      </c>
      <c r="C4400" t="s">
        <v>1038</v>
      </c>
      <c r="D4400" t="s">
        <v>404</v>
      </c>
      <c r="E4400" s="15">
        <v>3581000</v>
      </c>
      <c r="F4400" s="15">
        <v>5086000</v>
      </c>
      <c r="G4400" s="15">
        <v>0</v>
      </c>
      <c r="H4400" s="15">
        <v>0</v>
      </c>
      <c r="I4400" s="15">
        <v>8667000</v>
      </c>
    </row>
    <row r="4401" spans="1:9" x14ac:dyDescent="0.25">
      <c r="A4401">
        <v>2021</v>
      </c>
      <c r="B4401" t="s">
        <v>42</v>
      </c>
      <c r="C4401" t="s">
        <v>1038</v>
      </c>
      <c r="D4401" t="s">
        <v>967</v>
      </c>
      <c r="E4401" s="15">
        <v>229605000</v>
      </c>
      <c r="F4401" s="15">
        <v>36992000</v>
      </c>
      <c r="G4401" s="15">
        <v>0</v>
      </c>
      <c r="H4401" s="15">
        <v>237000000</v>
      </c>
      <c r="I4401" s="15">
        <v>503597000</v>
      </c>
    </row>
    <row r="4402" spans="1:9" x14ac:dyDescent="0.25">
      <c r="A4402">
        <v>2021</v>
      </c>
      <c r="B4402" t="s">
        <v>42</v>
      </c>
      <c r="C4402" t="s">
        <v>1038</v>
      </c>
      <c r="D4402" t="s">
        <v>968</v>
      </c>
      <c r="E4402" s="15">
        <v>500000</v>
      </c>
      <c r="F4402" s="15">
        <v>773000</v>
      </c>
      <c r="G4402" s="15">
        <v>0</v>
      </c>
      <c r="H4402" s="15">
        <v>0</v>
      </c>
      <c r="I4402" s="15">
        <v>1273000</v>
      </c>
    </row>
    <row r="4403" spans="1:9" x14ac:dyDescent="0.25">
      <c r="A4403">
        <v>2021</v>
      </c>
      <c r="B4403" t="s">
        <v>42</v>
      </c>
      <c r="C4403" t="s">
        <v>1038</v>
      </c>
      <c r="D4403" t="s">
        <v>969</v>
      </c>
      <c r="E4403" s="15">
        <v>0</v>
      </c>
      <c r="F4403" s="15">
        <v>1752000</v>
      </c>
      <c r="G4403" s="15">
        <v>0</v>
      </c>
      <c r="H4403" s="15">
        <v>0</v>
      </c>
      <c r="I4403" s="15">
        <v>1752000</v>
      </c>
    </row>
    <row r="4404" spans="1:9" x14ac:dyDescent="0.25">
      <c r="A4404">
        <v>2021</v>
      </c>
      <c r="B4404" t="s">
        <v>42</v>
      </c>
      <c r="C4404" t="s">
        <v>1038</v>
      </c>
      <c r="D4404" t="s">
        <v>970</v>
      </c>
      <c r="E4404" s="15">
        <v>0</v>
      </c>
      <c r="F4404" s="15">
        <v>1169000</v>
      </c>
      <c r="G4404" s="15">
        <v>0</v>
      </c>
      <c r="H4404" s="15">
        <v>0</v>
      </c>
      <c r="I4404" s="15">
        <v>1169000</v>
      </c>
    </row>
    <row r="4405" spans="1:9" x14ac:dyDescent="0.25">
      <c r="A4405">
        <v>2021</v>
      </c>
      <c r="B4405" t="s">
        <v>42</v>
      </c>
      <c r="C4405" t="s">
        <v>1039</v>
      </c>
      <c r="D4405" t="s">
        <v>403</v>
      </c>
      <c r="E4405" s="15">
        <v>76476000</v>
      </c>
      <c r="F4405" s="15">
        <v>43626000</v>
      </c>
      <c r="G4405" s="15">
        <v>0</v>
      </c>
      <c r="H4405" s="15">
        <v>0</v>
      </c>
      <c r="I4405" s="15">
        <v>120102000</v>
      </c>
    </row>
    <row r="4406" spans="1:9" x14ac:dyDescent="0.25">
      <c r="A4406">
        <v>2021</v>
      </c>
      <c r="B4406" t="s">
        <v>42</v>
      </c>
      <c r="C4406" t="s">
        <v>1039</v>
      </c>
      <c r="D4406" t="s">
        <v>404</v>
      </c>
      <c r="E4406" s="15">
        <v>7974000</v>
      </c>
      <c r="F4406" s="15">
        <v>15400000</v>
      </c>
      <c r="G4406" s="15">
        <v>0</v>
      </c>
      <c r="H4406" s="15">
        <v>18274000</v>
      </c>
      <c r="I4406" s="15">
        <v>41648000</v>
      </c>
    </row>
    <row r="4407" spans="1:9" x14ac:dyDescent="0.25">
      <c r="A4407">
        <v>2021</v>
      </c>
      <c r="B4407" t="s">
        <v>42</v>
      </c>
      <c r="C4407" t="s">
        <v>1039</v>
      </c>
      <c r="D4407" t="s">
        <v>967</v>
      </c>
      <c r="E4407" s="15">
        <v>187038000</v>
      </c>
      <c r="F4407" s="15">
        <v>65217000</v>
      </c>
      <c r="G4407" s="15">
        <v>0</v>
      </c>
      <c r="H4407" s="15">
        <v>233260000</v>
      </c>
      <c r="I4407" s="15">
        <v>485515000</v>
      </c>
    </row>
    <row r="4408" spans="1:9" x14ac:dyDescent="0.25">
      <c r="A4408">
        <v>2021</v>
      </c>
      <c r="B4408" t="s">
        <v>42</v>
      </c>
      <c r="C4408" t="s">
        <v>1039</v>
      </c>
      <c r="D4408" t="s">
        <v>968</v>
      </c>
      <c r="E4408" s="15">
        <v>23890000</v>
      </c>
      <c r="F4408" s="15">
        <v>1770000</v>
      </c>
      <c r="G4408" s="15">
        <v>0</v>
      </c>
      <c r="H4408" s="15">
        <v>0</v>
      </c>
      <c r="I4408" s="15">
        <v>25660000</v>
      </c>
    </row>
    <row r="4409" spans="1:9" x14ac:dyDescent="0.25">
      <c r="A4409">
        <v>2021</v>
      </c>
      <c r="B4409" t="s">
        <v>42</v>
      </c>
      <c r="C4409" t="s">
        <v>1039</v>
      </c>
      <c r="D4409" t="s">
        <v>969</v>
      </c>
      <c r="E4409" s="15">
        <v>1841000</v>
      </c>
      <c r="F4409" s="15">
        <v>19500000</v>
      </c>
      <c r="G4409" s="15">
        <v>0</v>
      </c>
      <c r="H4409" s="15">
        <v>0</v>
      </c>
      <c r="I4409" s="15">
        <v>21341000</v>
      </c>
    </row>
    <row r="4410" spans="1:9" x14ac:dyDescent="0.25">
      <c r="A4410">
        <v>2021</v>
      </c>
      <c r="B4410" t="s">
        <v>42</v>
      </c>
      <c r="C4410" t="s">
        <v>1039</v>
      </c>
      <c r="D4410" t="s">
        <v>970</v>
      </c>
      <c r="E4410" s="15">
        <v>0</v>
      </c>
      <c r="F4410" s="15">
        <v>15550000</v>
      </c>
      <c r="G4410" s="15">
        <v>0</v>
      </c>
      <c r="H4410" s="15">
        <v>0</v>
      </c>
      <c r="I4410" s="15">
        <v>15550000</v>
      </c>
    </row>
    <row r="4411" spans="1:9" x14ac:dyDescent="0.25">
      <c r="A4411">
        <v>2021</v>
      </c>
      <c r="B4411" t="s">
        <v>42</v>
      </c>
      <c r="C4411" t="s">
        <v>1040</v>
      </c>
      <c r="D4411" t="s">
        <v>403</v>
      </c>
      <c r="E4411" s="15">
        <v>171876000</v>
      </c>
      <c r="F4411" s="15">
        <v>94697000</v>
      </c>
      <c r="G4411" s="15">
        <v>0</v>
      </c>
      <c r="H4411" s="15">
        <v>58000000</v>
      </c>
      <c r="I4411" s="15">
        <v>324573000</v>
      </c>
    </row>
    <row r="4412" spans="1:9" x14ac:dyDescent="0.25">
      <c r="A4412">
        <v>2021</v>
      </c>
      <c r="B4412" t="s">
        <v>42</v>
      </c>
      <c r="C4412" t="s">
        <v>1040</v>
      </c>
      <c r="D4412" t="s">
        <v>404</v>
      </c>
      <c r="E4412" s="15">
        <v>20251000</v>
      </c>
      <c r="F4412" s="15">
        <v>28132000</v>
      </c>
      <c r="G4412" s="15">
        <v>0</v>
      </c>
      <c r="H4412" s="15">
        <v>0</v>
      </c>
      <c r="I4412" s="15">
        <v>48383000</v>
      </c>
    </row>
    <row r="4413" spans="1:9" x14ac:dyDescent="0.25">
      <c r="A4413">
        <v>2021</v>
      </c>
      <c r="B4413" t="s">
        <v>42</v>
      </c>
      <c r="C4413" t="s">
        <v>1040</v>
      </c>
      <c r="D4413" t="s">
        <v>967</v>
      </c>
      <c r="E4413" s="15">
        <v>530383000</v>
      </c>
      <c r="F4413" s="15">
        <v>62755000</v>
      </c>
      <c r="G4413" s="15">
        <v>0</v>
      </c>
      <c r="H4413" s="15">
        <v>288000000</v>
      </c>
      <c r="I4413" s="15">
        <v>881138000</v>
      </c>
    </row>
    <row r="4414" spans="1:9" x14ac:dyDescent="0.25">
      <c r="A4414">
        <v>2021</v>
      </c>
      <c r="B4414" t="s">
        <v>42</v>
      </c>
      <c r="C4414" t="s">
        <v>1040</v>
      </c>
      <c r="D4414" t="s">
        <v>968</v>
      </c>
      <c r="E4414" s="15">
        <v>17437000</v>
      </c>
      <c r="F4414" s="15">
        <v>11421000</v>
      </c>
      <c r="G4414" s="15">
        <v>0</v>
      </c>
      <c r="H4414" s="15">
        <v>0</v>
      </c>
      <c r="I4414" s="15">
        <v>28858000</v>
      </c>
    </row>
    <row r="4415" spans="1:9" x14ac:dyDescent="0.25">
      <c r="A4415">
        <v>2021</v>
      </c>
      <c r="B4415" t="s">
        <v>42</v>
      </c>
      <c r="C4415" t="s">
        <v>1040</v>
      </c>
      <c r="D4415" t="s">
        <v>969</v>
      </c>
      <c r="E4415" s="15">
        <v>856000</v>
      </c>
      <c r="F4415" s="15">
        <v>26673000</v>
      </c>
      <c r="G4415" s="15">
        <v>0</v>
      </c>
      <c r="H4415" s="15">
        <v>53434000</v>
      </c>
      <c r="I4415" s="15">
        <v>80963000</v>
      </c>
    </row>
    <row r="4416" spans="1:9" x14ac:dyDescent="0.25">
      <c r="A4416">
        <v>2021</v>
      </c>
      <c r="B4416" t="s">
        <v>42</v>
      </c>
      <c r="C4416" t="s">
        <v>1040</v>
      </c>
      <c r="D4416" t="s">
        <v>970</v>
      </c>
      <c r="E4416" s="15">
        <v>1156000</v>
      </c>
      <c r="F4416" s="15">
        <v>17398000</v>
      </c>
      <c r="G4416" s="15">
        <v>0</v>
      </c>
      <c r="H4416" s="15">
        <v>28000000</v>
      </c>
      <c r="I4416" s="15">
        <v>46554000</v>
      </c>
    </row>
    <row r="4417" spans="1:9" x14ac:dyDescent="0.25">
      <c r="A4417">
        <v>2021</v>
      </c>
      <c r="B4417" t="s">
        <v>42</v>
      </c>
      <c r="C4417" t="s">
        <v>1041</v>
      </c>
      <c r="D4417" t="s">
        <v>403</v>
      </c>
      <c r="E4417" s="15">
        <v>212900000</v>
      </c>
      <c r="F4417" s="15">
        <v>24387000</v>
      </c>
      <c r="G4417" s="15">
        <v>0</v>
      </c>
      <c r="H4417" s="15">
        <v>20000000</v>
      </c>
      <c r="I4417" s="15">
        <v>257287000</v>
      </c>
    </row>
    <row r="4418" spans="1:9" x14ac:dyDescent="0.25">
      <c r="A4418">
        <v>2021</v>
      </c>
      <c r="B4418" t="s">
        <v>42</v>
      </c>
      <c r="C4418" t="s">
        <v>1041</v>
      </c>
      <c r="D4418" t="s">
        <v>404</v>
      </c>
      <c r="E4418" s="15">
        <v>3302000</v>
      </c>
      <c r="F4418" s="15">
        <v>6041000</v>
      </c>
      <c r="G4418" s="15">
        <v>0</v>
      </c>
      <c r="H4418" s="15">
        <v>0</v>
      </c>
      <c r="I4418" s="15">
        <v>9343000</v>
      </c>
    </row>
    <row r="4419" spans="1:9" x14ac:dyDescent="0.25">
      <c r="A4419">
        <v>2021</v>
      </c>
      <c r="B4419" t="s">
        <v>42</v>
      </c>
      <c r="C4419" t="s">
        <v>1041</v>
      </c>
      <c r="D4419" t="s">
        <v>967</v>
      </c>
      <c r="E4419" s="15">
        <v>244223000</v>
      </c>
      <c r="F4419" s="15">
        <v>57985000</v>
      </c>
      <c r="G4419" s="15">
        <v>0</v>
      </c>
      <c r="H4419" s="15">
        <v>337038000</v>
      </c>
      <c r="I4419" s="15">
        <v>639246000</v>
      </c>
    </row>
    <row r="4420" spans="1:9" x14ac:dyDescent="0.25">
      <c r="A4420">
        <v>2021</v>
      </c>
      <c r="B4420" t="s">
        <v>42</v>
      </c>
      <c r="C4420" t="s">
        <v>1041</v>
      </c>
      <c r="D4420" t="s">
        <v>968</v>
      </c>
      <c r="E4420" s="15">
        <v>1958000</v>
      </c>
      <c r="F4420" s="15">
        <v>1044000</v>
      </c>
      <c r="G4420" s="15">
        <v>0</v>
      </c>
      <c r="H4420" s="15">
        <v>0</v>
      </c>
      <c r="I4420" s="15">
        <v>3002000</v>
      </c>
    </row>
    <row r="4421" spans="1:9" x14ac:dyDescent="0.25">
      <c r="A4421">
        <v>2021</v>
      </c>
      <c r="B4421" t="s">
        <v>42</v>
      </c>
      <c r="C4421" t="s">
        <v>1041</v>
      </c>
      <c r="D4421" t="s">
        <v>969</v>
      </c>
      <c r="E4421" s="15">
        <v>2688000</v>
      </c>
      <c r="F4421" s="15">
        <v>5042000</v>
      </c>
      <c r="G4421" s="15">
        <v>0</v>
      </c>
      <c r="H4421" s="15">
        <v>0</v>
      </c>
      <c r="I4421" s="15">
        <v>7730000</v>
      </c>
    </row>
    <row r="4422" spans="1:9" x14ac:dyDescent="0.25">
      <c r="A4422">
        <v>2021</v>
      </c>
      <c r="B4422" t="s">
        <v>42</v>
      </c>
      <c r="C4422" t="s">
        <v>1041</v>
      </c>
      <c r="D4422" t="s">
        <v>970</v>
      </c>
      <c r="E4422" s="15">
        <v>0</v>
      </c>
      <c r="F4422" s="15">
        <v>1928000</v>
      </c>
      <c r="G4422" s="15">
        <v>0</v>
      </c>
      <c r="H4422" s="15">
        <v>0</v>
      </c>
      <c r="I4422" s="15">
        <v>1928000</v>
      </c>
    </row>
    <row r="4423" spans="1:9" x14ac:dyDescent="0.25">
      <c r="A4423">
        <v>2021</v>
      </c>
      <c r="B4423" t="s">
        <v>42</v>
      </c>
      <c r="C4423" t="s">
        <v>1042</v>
      </c>
      <c r="D4423" t="s">
        <v>403</v>
      </c>
      <c r="E4423" s="15">
        <v>21361000</v>
      </c>
      <c r="F4423" s="15">
        <v>7489000</v>
      </c>
      <c r="G4423" s="15">
        <v>0</v>
      </c>
      <c r="H4423" s="15">
        <v>15000000</v>
      </c>
      <c r="I4423" s="15">
        <v>43850000</v>
      </c>
    </row>
    <row r="4424" spans="1:9" x14ac:dyDescent="0.25">
      <c r="A4424">
        <v>2021</v>
      </c>
      <c r="B4424" t="s">
        <v>42</v>
      </c>
      <c r="C4424" t="s">
        <v>1042</v>
      </c>
      <c r="D4424" t="s">
        <v>967</v>
      </c>
      <c r="E4424" s="15">
        <v>47775000</v>
      </c>
      <c r="F4424" s="15">
        <v>7007000</v>
      </c>
      <c r="G4424" s="15">
        <v>0</v>
      </c>
      <c r="H4424" s="15">
        <v>60000000</v>
      </c>
      <c r="I4424" s="15">
        <v>114782000</v>
      </c>
    </row>
    <row r="4425" spans="1:9" x14ac:dyDescent="0.25">
      <c r="A4425">
        <v>2021</v>
      </c>
      <c r="B4425" t="s">
        <v>42</v>
      </c>
      <c r="C4425" t="s">
        <v>1042</v>
      </c>
      <c r="D4425" t="s">
        <v>969</v>
      </c>
      <c r="E4425" s="15">
        <v>7185000</v>
      </c>
      <c r="F4425" s="15">
        <v>1439000</v>
      </c>
      <c r="G4425" s="15">
        <v>0</v>
      </c>
      <c r="H4425" s="15">
        <v>0</v>
      </c>
      <c r="I4425" s="15">
        <v>8624000</v>
      </c>
    </row>
    <row r="4426" spans="1:9" x14ac:dyDescent="0.25">
      <c r="A4426">
        <v>2021</v>
      </c>
      <c r="B4426" t="s">
        <v>42</v>
      </c>
      <c r="C4426" t="s">
        <v>1043</v>
      </c>
      <c r="D4426" t="s">
        <v>403</v>
      </c>
      <c r="E4426" s="15">
        <v>40322000</v>
      </c>
      <c r="F4426" s="15">
        <v>9472000</v>
      </c>
      <c r="G4426" s="15">
        <v>0</v>
      </c>
      <c r="H4426" s="15">
        <v>28000000</v>
      </c>
      <c r="I4426" s="15">
        <v>77794000</v>
      </c>
    </row>
    <row r="4427" spans="1:9" x14ac:dyDescent="0.25">
      <c r="A4427">
        <v>2021</v>
      </c>
      <c r="B4427" t="s">
        <v>42</v>
      </c>
      <c r="C4427" t="s">
        <v>1043</v>
      </c>
      <c r="D4427" t="s">
        <v>404</v>
      </c>
      <c r="E4427" s="15">
        <v>0</v>
      </c>
      <c r="F4427" s="15">
        <v>1765000</v>
      </c>
      <c r="G4427" s="15">
        <v>0</v>
      </c>
      <c r="H4427" s="15">
        <v>0</v>
      </c>
      <c r="I4427" s="15">
        <v>1765000</v>
      </c>
    </row>
    <row r="4428" spans="1:9" x14ac:dyDescent="0.25">
      <c r="A4428">
        <v>2021</v>
      </c>
      <c r="B4428" t="s">
        <v>42</v>
      </c>
      <c r="C4428" t="s">
        <v>1043</v>
      </c>
      <c r="D4428" t="s">
        <v>967</v>
      </c>
      <c r="E4428" s="15">
        <v>139723000</v>
      </c>
      <c r="F4428" s="15">
        <v>52039000</v>
      </c>
      <c r="G4428" s="15">
        <v>0</v>
      </c>
      <c r="H4428" s="15">
        <v>153334000</v>
      </c>
      <c r="I4428" s="15">
        <v>345096000</v>
      </c>
    </row>
    <row r="4429" spans="1:9" x14ac:dyDescent="0.25">
      <c r="A4429">
        <v>2021</v>
      </c>
      <c r="B4429" t="s">
        <v>42</v>
      </c>
      <c r="C4429" t="s">
        <v>1043</v>
      </c>
      <c r="D4429" t="s">
        <v>968</v>
      </c>
      <c r="E4429" s="15">
        <v>0</v>
      </c>
      <c r="F4429" s="15">
        <v>47000</v>
      </c>
      <c r="G4429" s="15">
        <v>0</v>
      </c>
      <c r="H4429" s="15">
        <v>0</v>
      </c>
      <c r="I4429" s="15">
        <v>47000</v>
      </c>
    </row>
    <row r="4430" spans="1:9" x14ac:dyDescent="0.25">
      <c r="A4430">
        <v>2021</v>
      </c>
      <c r="B4430" t="s">
        <v>42</v>
      </c>
      <c r="C4430" t="s">
        <v>1043</v>
      </c>
      <c r="D4430" t="s">
        <v>969</v>
      </c>
      <c r="E4430" s="15">
        <v>0</v>
      </c>
      <c r="F4430" s="15">
        <v>1665000</v>
      </c>
      <c r="G4430" s="15">
        <v>0</v>
      </c>
      <c r="H4430" s="15">
        <v>0</v>
      </c>
      <c r="I4430" s="15">
        <v>1665000</v>
      </c>
    </row>
    <row r="4431" spans="1:9" x14ac:dyDescent="0.25">
      <c r="A4431">
        <v>2021</v>
      </c>
      <c r="B4431" t="s">
        <v>42</v>
      </c>
      <c r="C4431" t="s">
        <v>1043</v>
      </c>
      <c r="D4431" t="s">
        <v>970</v>
      </c>
      <c r="E4431" s="15">
        <v>0</v>
      </c>
      <c r="F4431" s="15">
        <v>382000</v>
      </c>
      <c r="G4431" s="15">
        <v>0</v>
      </c>
      <c r="H4431" s="15">
        <v>0</v>
      </c>
      <c r="I4431" s="15">
        <v>382000</v>
      </c>
    </row>
    <row r="4432" spans="1:9" x14ac:dyDescent="0.25">
      <c r="A4432">
        <v>2021</v>
      </c>
      <c r="B4432" t="s">
        <v>42</v>
      </c>
      <c r="C4432" t="s">
        <v>1044</v>
      </c>
      <c r="D4432" t="s">
        <v>403</v>
      </c>
      <c r="E4432" s="15">
        <v>62770000</v>
      </c>
      <c r="F4432" s="15">
        <v>10850000</v>
      </c>
      <c r="G4432" s="15">
        <v>0</v>
      </c>
      <c r="H4432" s="15">
        <v>365000</v>
      </c>
      <c r="I4432" s="15">
        <v>73985000</v>
      </c>
    </row>
    <row r="4433" spans="1:9" x14ac:dyDescent="0.25">
      <c r="A4433">
        <v>2021</v>
      </c>
      <c r="B4433" t="s">
        <v>42</v>
      </c>
      <c r="C4433" t="s">
        <v>1044</v>
      </c>
      <c r="D4433" t="s">
        <v>967</v>
      </c>
      <c r="E4433" s="15">
        <v>309963000</v>
      </c>
      <c r="F4433" s="15">
        <v>40668000</v>
      </c>
      <c r="G4433" s="15">
        <v>0</v>
      </c>
      <c r="H4433" s="15">
        <v>76623000</v>
      </c>
      <c r="I4433" s="15">
        <v>427254000</v>
      </c>
    </row>
    <row r="4434" spans="1:9" x14ac:dyDescent="0.25">
      <c r="A4434">
        <v>2021</v>
      </c>
      <c r="B4434" t="s">
        <v>42</v>
      </c>
      <c r="C4434" t="s">
        <v>1044</v>
      </c>
      <c r="D4434" t="s">
        <v>968</v>
      </c>
      <c r="E4434" s="15">
        <v>1293000</v>
      </c>
      <c r="F4434" s="15">
        <v>509000</v>
      </c>
      <c r="G4434" s="15">
        <v>0</v>
      </c>
      <c r="H4434" s="15">
        <v>183000</v>
      </c>
      <c r="I4434" s="15">
        <v>1985000</v>
      </c>
    </row>
    <row r="4435" spans="1:9" x14ac:dyDescent="0.25">
      <c r="A4435">
        <v>2021</v>
      </c>
      <c r="B4435" t="s">
        <v>42</v>
      </c>
      <c r="C4435" t="s">
        <v>1044</v>
      </c>
      <c r="D4435" t="s">
        <v>969</v>
      </c>
      <c r="E4435" s="15">
        <v>100000</v>
      </c>
      <c r="F4435" s="15">
        <v>6362000</v>
      </c>
      <c r="G4435" s="15">
        <v>0</v>
      </c>
      <c r="H4435" s="15">
        <v>14119000</v>
      </c>
      <c r="I4435" s="15">
        <v>20581000</v>
      </c>
    </row>
    <row r="4436" spans="1:9" x14ac:dyDescent="0.25">
      <c r="A4436">
        <v>2021</v>
      </c>
      <c r="B4436" t="s">
        <v>42</v>
      </c>
      <c r="C4436" t="s">
        <v>1044</v>
      </c>
      <c r="D4436" t="s">
        <v>970</v>
      </c>
      <c r="E4436" s="15">
        <v>50000</v>
      </c>
      <c r="F4436" s="15">
        <v>8610000</v>
      </c>
      <c r="G4436" s="15">
        <v>0</v>
      </c>
      <c r="H4436" s="15">
        <v>1225000</v>
      </c>
      <c r="I4436" s="15">
        <v>9885000</v>
      </c>
    </row>
    <row r="4437" spans="1:9" x14ac:dyDescent="0.25">
      <c r="A4437">
        <v>2021</v>
      </c>
      <c r="B4437" t="s">
        <v>42</v>
      </c>
      <c r="C4437" t="s">
        <v>1045</v>
      </c>
      <c r="D4437" t="s">
        <v>403</v>
      </c>
      <c r="E4437" s="15">
        <v>97552000</v>
      </c>
      <c r="F4437" s="15">
        <v>15258000</v>
      </c>
      <c r="G4437" s="15">
        <v>0</v>
      </c>
      <c r="H4437" s="15">
        <v>29000000</v>
      </c>
      <c r="I4437" s="15">
        <v>141810000</v>
      </c>
    </row>
    <row r="4438" spans="1:9" x14ac:dyDescent="0.25">
      <c r="A4438">
        <v>2021</v>
      </c>
      <c r="B4438" t="s">
        <v>42</v>
      </c>
      <c r="C4438" t="s">
        <v>1045</v>
      </c>
      <c r="D4438" t="s">
        <v>404</v>
      </c>
      <c r="E4438" s="15">
        <v>806000</v>
      </c>
      <c r="F4438" s="15">
        <v>0</v>
      </c>
      <c r="G4438" s="15">
        <v>0</v>
      </c>
      <c r="H4438" s="15">
        <v>0</v>
      </c>
      <c r="I4438" s="15">
        <v>806000</v>
      </c>
    </row>
    <row r="4439" spans="1:9" x14ac:dyDescent="0.25">
      <c r="A4439">
        <v>2021</v>
      </c>
      <c r="B4439" t="s">
        <v>42</v>
      </c>
      <c r="C4439" t="s">
        <v>1045</v>
      </c>
      <c r="D4439" t="s">
        <v>967</v>
      </c>
      <c r="E4439" s="15">
        <v>303907000</v>
      </c>
      <c r="F4439" s="15">
        <v>20452000</v>
      </c>
      <c r="G4439" s="15">
        <v>0</v>
      </c>
      <c r="H4439" s="15">
        <v>115534000</v>
      </c>
      <c r="I4439" s="15">
        <v>439893000</v>
      </c>
    </row>
    <row r="4440" spans="1:9" x14ac:dyDescent="0.25">
      <c r="A4440">
        <v>2021</v>
      </c>
      <c r="B4440" t="s">
        <v>42</v>
      </c>
      <c r="C4440" t="s">
        <v>1045</v>
      </c>
      <c r="D4440" t="s">
        <v>968</v>
      </c>
      <c r="E4440" s="15">
        <v>2673000</v>
      </c>
      <c r="F4440" s="15">
        <v>1500000</v>
      </c>
      <c r="G4440" s="15">
        <v>0</v>
      </c>
      <c r="H4440" s="15">
        <v>0</v>
      </c>
      <c r="I4440" s="15">
        <v>4173000</v>
      </c>
    </row>
    <row r="4441" spans="1:9" x14ac:dyDescent="0.25">
      <c r="A4441">
        <v>2021</v>
      </c>
      <c r="B4441" t="s">
        <v>42</v>
      </c>
      <c r="C4441" t="s">
        <v>1045</v>
      </c>
      <c r="D4441" t="s">
        <v>969</v>
      </c>
      <c r="E4441" s="15">
        <v>1469000</v>
      </c>
      <c r="F4441" s="15">
        <v>2357000</v>
      </c>
      <c r="G4441" s="15">
        <v>0</v>
      </c>
      <c r="H4441" s="15">
        <v>0</v>
      </c>
      <c r="I4441" s="15">
        <v>3826000</v>
      </c>
    </row>
    <row r="4442" spans="1:9" x14ac:dyDescent="0.25">
      <c r="A4442">
        <v>2021</v>
      </c>
      <c r="B4442" t="s">
        <v>42</v>
      </c>
      <c r="C4442" t="s">
        <v>1045</v>
      </c>
      <c r="D4442" t="s">
        <v>970</v>
      </c>
      <c r="E4442" s="15">
        <v>3105000</v>
      </c>
      <c r="F4442" s="15">
        <v>347000</v>
      </c>
      <c r="G4442" s="15">
        <v>0</v>
      </c>
      <c r="H4442" s="15">
        <v>0</v>
      </c>
      <c r="I4442" s="15">
        <v>3452000</v>
      </c>
    </row>
    <row r="4443" spans="1:9" x14ac:dyDescent="0.25">
      <c r="A4443">
        <v>2021</v>
      </c>
      <c r="B4443" t="s">
        <v>42</v>
      </c>
      <c r="C4443" t="s">
        <v>1046</v>
      </c>
      <c r="D4443" t="s">
        <v>403</v>
      </c>
      <c r="E4443" s="15">
        <v>40092000</v>
      </c>
      <c r="F4443" s="15">
        <v>25238000</v>
      </c>
      <c r="G4443" s="15">
        <v>0</v>
      </c>
      <c r="H4443" s="15">
        <v>0</v>
      </c>
      <c r="I4443" s="15">
        <v>65330000</v>
      </c>
    </row>
    <row r="4444" spans="1:9" x14ac:dyDescent="0.25">
      <c r="A4444">
        <v>2021</v>
      </c>
      <c r="B4444" t="s">
        <v>42</v>
      </c>
      <c r="C4444" t="s">
        <v>1046</v>
      </c>
      <c r="D4444" t="s">
        <v>404</v>
      </c>
      <c r="E4444" s="15">
        <v>10860000</v>
      </c>
      <c r="F4444" s="15">
        <v>1268000</v>
      </c>
      <c r="G4444" s="15">
        <v>0</v>
      </c>
      <c r="H4444" s="15">
        <v>32450000</v>
      </c>
      <c r="I4444" s="15">
        <v>44578000</v>
      </c>
    </row>
    <row r="4445" spans="1:9" x14ac:dyDescent="0.25">
      <c r="A4445">
        <v>2021</v>
      </c>
      <c r="B4445" t="s">
        <v>42</v>
      </c>
      <c r="C4445" t="s">
        <v>1046</v>
      </c>
      <c r="D4445" t="s">
        <v>967</v>
      </c>
      <c r="E4445" s="15">
        <v>126729000</v>
      </c>
      <c r="F4445" s="15">
        <v>21401000</v>
      </c>
      <c r="G4445" s="15">
        <v>0</v>
      </c>
      <c r="H4445" s="15">
        <v>189044000</v>
      </c>
      <c r="I4445" s="15">
        <v>337174000</v>
      </c>
    </row>
    <row r="4446" spans="1:9" x14ac:dyDescent="0.25">
      <c r="A4446">
        <v>2021</v>
      </c>
      <c r="B4446" t="s">
        <v>42</v>
      </c>
      <c r="C4446" t="s">
        <v>1046</v>
      </c>
      <c r="D4446" t="s">
        <v>968</v>
      </c>
      <c r="E4446" s="15">
        <v>2325000</v>
      </c>
      <c r="F4446" s="15">
        <v>967000</v>
      </c>
      <c r="G4446" s="15">
        <v>0</v>
      </c>
      <c r="H4446" s="15">
        <v>0</v>
      </c>
      <c r="I4446" s="15">
        <v>3292000</v>
      </c>
    </row>
    <row r="4447" spans="1:9" x14ac:dyDescent="0.25">
      <c r="A4447">
        <v>2021</v>
      </c>
      <c r="B4447" t="s">
        <v>42</v>
      </c>
      <c r="C4447" t="s">
        <v>1046</v>
      </c>
      <c r="D4447" t="s">
        <v>969</v>
      </c>
      <c r="E4447" s="15">
        <v>2530000</v>
      </c>
      <c r="F4447" s="15">
        <v>733000</v>
      </c>
      <c r="G4447" s="15">
        <v>0</v>
      </c>
      <c r="H4447" s="15">
        <v>125000000</v>
      </c>
      <c r="I4447" s="15">
        <v>128263000</v>
      </c>
    </row>
    <row r="4448" spans="1:9" x14ac:dyDescent="0.25">
      <c r="A4448">
        <v>2021</v>
      </c>
      <c r="B4448" t="s">
        <v>42</v>
      </c>
      <c r="C4448" t="s">
        <v>1046</v>
      </c>
      <c r="D4448" t="s">
        <v>970</v>
      </c>
      <c r="E4448" s="15">
        <v>2084000</v>
      </c>
      <c r="F4448" s="15">
        <v>797000</v>
      </c>
      <c r="G4448" s="15">
        <v>0</v>
      </c>
      <c r="H4448" s="15">
        <v>0</v>
      </c>
      <c r="I4448" s="15">
        <v>2881000</v>
      </c>
    </row>
    <row r="4449" spans="1:9" x14ac:dyDescent="0.25">
      <c r="A4449">
        <v>2021</v>
      </c>
      <c r="B4449" t="s">
        <v>42</v>
      </c>
      <c r="C4449" t="s">
        <v>1047</v>
      </c>
      <c r="D4449" t="s">
        <v>403</v>
      </c>
      <c r="E4449" s="15">
        <v>33374000</v>
      </c>
      <c r="F4449" s="15">
        <v>4229000</v>
      </c>
      <c r="G4449" s="15">
        <v>0</v>
      </c>
      <c r="H4449" s="15">
        <v>0</v>
      </c>
      <c r="I4449" s="15">
        <v>37603000</v>
      </c>
    </row>
    <row r="4450" spans="1:9" x14ac:dyDescent="0.25">
      <c r="A4450">
        <v>2021</v>
      </c>
      <c r="B4450" t="s">
        <v>42</v>
      </c>
      <c r="C4450" t="s">
        <v>1047</v>
      </c>
      <c r="D4450" t="s">
        <v>404</v>
      </c>
      <c r="E4450" s="15">
        <v>0</v>
      </c>
      <c r="F4450" s="15">
        <v>1398000</v>
      </c>
      <c r="G4450" s="15">
        <v>0</v>
      </c>
      <c r="H4450" s="15">
        <v>72859000</v>
      </c>
      <c r="I4450" s="15">
        <v>74257000</v>
      </c>
    </row>
    <row r="4451" spans="1:9" x14ac:dyDescent="0.25">
      <c r="A4451">
        <v>2021</v>
      </c>
      <c r="B4451" t="s">
        <v>42</v>
      </c>
      <c r="C4451" t="s">
        <v>1047</v>
      </c>
      <c r="D4451" t="s">
        <v>967</v>
      </c>
      <c r="E4451" s="15">
        <v>120495000</v>
      </c>
      <c r="F4451" s="15">
        <v>21067000</v>
      </c>
      <c r="G4451" s="15">
        <v>0</v>
      </c>
      <c r="H4451" s="15">
        <v>1976000</v>
      </c>
      <c r="I4451" s="15">
        <v>143538000</v>
      </c>
    </row>
    <row r="4452" spans="1:9" x14ac:dyDescent="0.25">
      <c r="A4452">
        <v>2021</v>
      </c>
      <c r="B4452" t="s">
        <v>42</v>
      </c>
      <c r="C4452" t="s">
        <v>1047</v>
      </c>
      <c r="D4452" t="s">
        <v>968</v>
      </c>
      <c r="E4452" s="15">
        <v>0</v>
      </c>
      <c r="F4452" s="15">
        <v>196000</v>
      </c>
      <c r="G4452" s="15">
        <v>0</v>
      </c>
      <c r="H4452" s="15">
        <v>0</v>
      </c>
      <c r="I4452" s="15">
        <v>196000</v>
      </c>
    </row>
    <row r="4453" spans="1:9" x14ac:dyDescent="0.25">
      <c r="A4453">
        <v>2021</v>
      </c>
      <c r="B4453" t="s">
        <v>42</v>
      </c>
      <c r="C4453" t="s">
        <v>1047</v>
      </c>
      <c r="D4453" t="s">
        <v>969</v>
      </c>
      <c r="E4453" s="15">
        <v>0</v>
      </c>
      <c r="F4453" s="15">
        <v>1269000</v>
      </c>
      <c r="G4453" s="15">
        <v>0</v>
      </c>
      <c r="H4453" s="15">
        <v>0</v>
      </c>
      <c r="I4453" s="15">
        <v>1269000</v>
      </c>
    </row>
    <row r="4454" spans="1:9" x14ac:dyDescent="0.25">
      <c r="A4454">
        <v>2021</v>
      </c>
      <c r="B4454" t="s">
        <v>42</v>
      </c>
      <c r="C4454" t="s">
        <v>1047</v>
      </c>
      <c r="D4454" t="s">
        <v>970</v>
      </c>
      <c r="E4454" s="15">
        <v>4105000</v>
      </c>
      <c r="F4454" s="15">
        <v>1398000</v>
      </c>
      <c r="G4454" s="15">
        <v>0</v>
      </c>
      <c r="H4454" s="15">
        <v>0</v>
      </c>
      <c r="I4454" s="15">
        <v>5503000</v>
      </c>
    </row>
    <row r="4455" spans="1:9" x14ac:dyDescent="0.25">
      <c r="A4455">
        <v>2021</v>
      </c>
      <c r="B4455" t="s">
        <v>42</v>
      </c>
      <c r="C4455" t="s">
        <v>1048</v>
      </c>
      <c r="D4455" t="s">
        <v>403</v>
      </c>
      <c r="E4455" s="15">
        <v>49320000</v>
      </c>
      <c r="F4455" s="15">
        <v>6270000</v>
      </c>
      <c r="G4455" s="15">
        <v>0</v>
      </c>
      <c r="H4455" s="15">
        <v>0</v>
      </c>
      <c r="I4455" s="15">
        <v>55590000</v>
      </c>
    </row>
    <row r="4456" spans="1:9" x14ac:dyDescent="0.25">
      <c r="A4456">
        <v>2021</v>
      </c>
      <c r="B4456" t="s">
        <v>42</v>
      </c>
      <c r="C4456" t="s">
        <v>1048</v>
      </c>
      <c r="D4456" t="s">
        <v>404</v>
      </c>
      <c r="E4456" s="15">
        <v>708000</v>
      </c>
      <c r="F4456" s="15">
        <v>2393000</v>
      </c>
      <c r="G4456" s="15">
        <v>0</v>
      </c>
      <c r="H4456" s="15">
        <v>0</v>
      </c>
      <c r="I4456" s="15">
        <v>3101000</v>
      </c>
    </row>
    <row r="4457" spans="1:9" x14ac:dyDescent="0.25">
      <c r="A4457">
        <v>2021</v>
      </c>
      <c r="B4457" t="s">
        <v>42</v>
      </c>
      <c r="C4457" t="s">
        <v>1048</v>
      </c>
      <c r="D4457" t="s">
        <v>967</v>
      </c>
      <c r="E4457" s="15">
        <v>107009000</v>
      </c>
      <c r="F4457" s="15">
        <v>22359000</v>
      </c>
      <c r="G4457" s="15">
        <v>0</v>
      </c>
      <c r="H4457" s="15">
        <v>62534000</v>
      </c>
      <c r="I4457" s="15">
        <v>191902000</v>
      </c>
    </row>
    <row r="4458" spans="1:9" x14ac:dyDescent="0.25">
      <c r="A4458">
        <v>2021</v>
      </c>
      <c r="B4458" t="s">
        <v>42</v>
      </c>
      <c r="C4458" t="s">
        <v>1048</v>
      </c>
      <c r="D4458" t="s">
        <v>969</v>
      </c>
      <c r="E4458" s="15">
        <v>852000</v>
      </c>
      <c r="F4458" s="15">
        <v>1149000</v>
      </c>
      <c r="G4458" s="15">
        <v>0</v>
      </c>
      <c r="H4458" s="15">
        <v>0</v>
      </c>
      <c r="I4458" s="15">
        <v>2001000</v>
      </c>
    </row>
    <row r="4459" spans="1:9" x14ac:dyDescent="0.25">
      <c r="A4459">
        <v>2021</v>
      </c>
      <c r="B4459" t="s">
        <v>42</v>
      </c>
      <c r="C4459" t="s">
        <v>1048</v>
      </c>
      <c r="D4459" t="s">
        <v>970</v>
      </c>
      <c r="E4459" s="15">
        <v>0</v>
      </c>
      <c r="F4459" s="15">
        <v>492000</v>
      </c>
      <c r="G4459" s="15">
        <v>0</v>
      </c>
      <c r="H4459" s="15">
        <v>0</v>
      </c>
      <c r="I4459" s="15">
        <v>492000</v>
      </c>
    </row>
    <row r="4460" spans="1:9" x14ac:dyDescent="0.25">
      <c r="A4460">
        <v>2021</v>
      </c>
      <c r="B4460" t="s">
        <v>42</v>
      </c>
      <c r="C4460" t="s">
        <v>1049</v>
      </c>
      <c r="D4460" t="s">
        <v>403</v>
      </c>
      <c r="E4460" s="15">
        <v>62726000</v>
      </c>
      <c r="F4460" s="15">
        <v>6448000</v>
      </c>
      <c r="G4460" s="15">
        <v>0</v>
      </c>
      <c r="H4460" s="15">
        <v>0</v>
      </c>
      <c r="I4460" s="15">
        <v>69174000</v>
      </c>
    </row>
    <row r="4461" spans="1:9" x14ac:dyDescent="0.25">
      <c r="A4461">
        <v>2021</v>
      </c>
      <c r="B4461" t="s">
        <v>42</v>
      </c>
      <c r="C4461" t="s">
        <v>1049</v>
      </c>
      <c r="D4461" t="s">
        <v>404</v>
      </c>
      <c r="E4461" s="15">
        <v>4484000</v>
      </c>
      <c r="F4461" s="15">
        <v>595000</v>
      </c>
      <c r="G4461" s="15">
        <v>0</v>
      </c>
      <c r="H4461" s="15">
        <v>0</v>
      </c>
      <c r="I4461" s="15">
        <v>5079000</v>
      </c>
    </row>
    <row r="4462" spans="1:9" x14ac:dyDescent="0.25">
      <c r="A4462">
        <v>2021</v>
      </c>
      <c r="B4462" t="s">
        <v>42</v>
      </c>
      <c r="C4462" t="s">
        <v>1049</v>
      </c>
      <c r="D4462" t="s">
        <v>967</v>
      </c>
      <c r="E4462" s="15">
        <v>150908000</v>
      </c>
      <c r="F4462" s="15">
        <v>27161000</v>
      </c>
      <c r="G4462" s="15">
        <v>0</v>
      </c>
      <c r="H4462" s="15">
        <v>62534000</v>
      </c>
      <c r="I4462" s="15">
        <v>240603000</v>
      </c>
    </row>
    <row r="4463" spans="1:9" x14ac:dyDescent="0.25">
      <c r="A4463">
        <v>2021</v>
      </c>
      <c r="B4463" t="s">
        <v>42</v>
      </c>
      <c r="C4463" t="s">
        <v>1049</v>
      </c>
      <c r="D4463" t="s">
        <v>968</v>
      </c>
      <c r="E4463" s="15">
        <v>4189000</v>
      </c>
      <c r="F4463" s="15">
        <v>886000</v>
      </c>
      <c r="G4463" s="15">
        <v>0</v>
      </c>
      <c r="H4463" s="15">
        <v>0</v>
      </c>
      <c r="I4463" s="15">
        <v>5075000</v>
      </c>
    </row>
    <row r="4464" spans="1:9" x14ac:dyDescent="0.25">
      <c r="A4464">
        <v>2021</v>
      </c>
      <c r="B4464" t="s">
        <v>42</v>
      </c>
      <c r="C4464" t="s">
        <v>1049</v>
      </c>
      <c r="D4464" t="s">
        <v>969</v>
      </c>
      <c r="E4464" s="15">
        <v>0</v>
      </c>
      <c r="F4464" s="15">
        <v>13853000</v>
      </c>
      <c r="G4464" s="15">
        <v>0</v>
      </c>
      <c r="H4464" s="15">
        <v>0</v>
      </c>
      <c r="I4464" s="15">
        <v>13853000</v>
      </c>
    </row>
    <row r="4465" spans="1:9" x14ac:dyDescent="0.25">
      <c r="A4465">
        <v>2021</v>
      </c>
      <c r="B4465" t="s">
        <v>42</v>
      </c>
      <c r="C4465" t="s">
        <v>1049</v>
      </c>
      <c r="D4465" t="s">
        <v>970</v>
      </c>
      <c r="E4465" s="15">
        <v>0</v>
      </c>
      <c r="F4465" s="15">
        <v>21775000</v>
      </c>
      <c r="G4465" s="15">
        <v>0</v>
      </c>
      <c r="H4465" s="15">
        <v>0</v>
      </c>
      <c r="I4465" s="15">
        <v>21775000</v>
      </c>
    </row>
    <row r="4466" spans="1:9" x14ac:dyDescent="0.25">
      <c r="A4466">
        <v>2021</v>
      </c>
      <c r="B4466" t="s">
        <v>42</v>
      </c>
      <c r="C4466" t="s">
        <v>1050</v>
      </c>
      <c r="D4466" t="s">
        <v>403</v>
      </c>
      <c r="E4466" s="15">
        <v>52758000</v>
      </c>
      <c r="F4466" s="15">
        <v>13213000</v>
      </c>
      <c r="G4466" s="15">
        <v>0</v>
      </c>
      <c r="H4466" s="15">
        <v>0</v>
      </c>
      <c r="I4466" s="15">
        <v>65971000</v>
      </c>
    </row>
    <row r="4467" spans="1:9" x14ac:dyDescent="0.25">
      <c r="A4467">
        <v>2021</v>
      </c>
      <c r="B4467" t="s">
        <v>42</v>
      </c>
      <c r="C4467" t="s">
        <v>1050</v>
      </c>
      <c r="D4467" t="s">
        <v>404</v>
      </c>
      <c r="E4467" s="15">
        <v>0</v>
      </c>
      <c r="F4467" s="15">
        <v>1586000</v>
      </c>
      <c r="G4467" s="15">
        <v>0</v>
      </c>
      <c r="H4467" s="15">
        <v>3876000</v>
      </c>
      <c r="I4467" s="15">
        <v>5462000</v>
      </c>
    </row>
    <row r="4468" spans="1:9" x14ac:dyDescent="0.25">
      <c r="A4468">
        <v>2021</v>
      </c>
      <c r="B4468" t="s">
        <v>42</v>
      </c>
      <c r="C4468" t="s">
        <v>1050</v>
      </c>
      <c r="D4468" t="s">
        <v>967</v>
      </c>
      <c r="E4468" s="15">
        <v>229320000</v>
      </c>
      <c r="F4468" s="15">
        <v>46918000</v>
      </c>
      <c r="G4468" s="15">
        <v>0</v>
      </c>
      <c r="H4468" s="15">
        <v>93037000</v>
      </c>
      <c r="I4468" s="15">
        <v>369275000</v>
      </c>
    </row>
    <row r="4469" spans="1:9" x14ac:dyDescent="0.25">
      <c r="A4469">
        <v>2021</v>
      </c>
      <c r="B4469" t="s">
        <v>42</v>
      </c>
      <c r="C4469" t="s">
        <v>1050</v>
      </c>
      <c r="D4469" t="s">
        <v>968</v>
      </c>
      <c r="E4469" s="15">
        <v>0</v>
      </c>
      <c r="F4469" s="15">
        <v>580000</v>
      </c>
      <c r="G4469" s="15">
        <v>0</v>
      </c>
      <c r="H4469" s="15">
        <v>546000</v>
      </c>
      <c r="I4469" s="15">
        <v>1126000</v>
      </c>
    </row>
    <row r="4470" spans="1:9" x14ac:dyDescent="0.25">
      <c r="A4470">
        <v>2021</v>
      </c>
      <c r="B4470" t="s">
        <v>42</v>
      </c>
      <c r="C4470" t="s">
        <v>1050</v>
      </c>
      <c r="D4470" t="s">
        <v>969</v>
      </c>
      <c r="E4470" s="15">
        <v>0</v>
      </c>
      <c r="F4470" s="15">
        <v>9242000</v>
      </c>
      <c r="G4470" s="15">
        <v>0</v>
      </c>
      <c r="H4470" s="15">
        <v>30000000</v>
      </c>
      <c r="I4470" s="15">
        <v>39242000</v>
      </c>
    </row>
    <row r="4471" spans="1:9" x14ac:dyDescent="0.25">
      <c r="A4471">
        <v>2021</v>
      </c>
      <c r="B4471" t="s">
        <v>42</v>
      </c>
      <c r="C4471" t="s">
        <v>1050</v>
      </c>
      <c r="D4471" t="s">
        <v>970</v>
      </c>
      <c r="E4471" s="15">
        <v>0</v>
      </c>
      <c r="F4471" s="15">
        <v>2591000</v>
      </c>
      <c r="G4471" s="15">
        <v>0</v>
      </c>
      <c r="H4471" s="15">
        <v>0</v>
      </c>
      <c r="I4471" s="15">
        <v>2591000</v>
      </c>
    </row>
    <row r="4472" spans="1:9" x14ac:dyDescent="0.25">
      <c r="A4472">
        <v>2021</v>
      </c>
      <c r="B4472" t="s">
        <v>42</v>
      </c>
      <c r="C4472" t="s">
        <v>1051</v>
      </c>
      <c r="D4472" t="s">
        <v>403</v>
      </c>
      <c r="E4472" s="15">
        <v>139961000</v>
      </c>
      <c r="F4472" s="15">
        <v>18128000</v>
      </c>
      <c r="G4472" s="15">
        <v>0</v>
      </c>
      <c r="H4472" s="15">
        <v>48000000</v>
      </c>
      <c r="I4472" s="15">
        <v>206089000</v>
      </c>
    </row>
    <row r="4473" spans="1:9" x14ac:dyDescent="0.25">
      <c r="A4473">
        <v>2021</v>
      </c>
      <c r="B4473" t="s">
        <v>42</v>
      </c>
      <c r="C4473" t="s">
        <v>1051</v>
      </c>
      <c r="D4473" t="s">
        <v>404</v>
      </c>
      <c r="E4473" s="15">
        <v>9085000</v>
      </c>
      <c r="F4473" s="15">
        <v>5374000</v>
      </c>
      <c r="G4473" s="15">
        <v>0</v>
      </c>
      <c r="H4473" s="15">
        <v>60534000</v>
      </c>
      <c r="I4473" s="15">
        <v>74993000</v>
      </c>
    </row>
    <row r="4474" spans="1:9" x14ac:dyDescent="0.25">
      <c r="A4474">
        <v>2021</v>
      </c>
      <c r="B4474" t="s">
        <v>42</v>
      </c>
      <c r="C4474" t="s">
        <v>1051</v>
      </c>
      <c r="D4474" t="s">
        <v>967</v>
      </c>
      <c r="E4474" s="15">
        <v>291928000</v>
      </c>
      <c r="F4474" s="15">
        <v>24099000</v>
      </c>
      <c r="G4474" s="15">
        <v>0</v>
      </c>
      <c r="H4474" s="15">
        <v>143100000</v>
      </c>
      <c r="I4474" s="15">
        <v>459127000</v>
      </c>
    </row>
    <row r="4475" spans="1:9" x14ac:dyDescent="0.25">
      <c r="A4475">
        <v>2021</v>
      </c>
      <c r="B4475" t="s">
        <v>42</v>
      </c>
      <c r="C4475" t="s">
        <v>1051</v>
      </c>
      <c r="D4475" t="s">
        <v>968</v>
      </c>
      <c r="E4475" s="15">
        <v>3882000</v>
      </c>
      <c r="F4475" s="15">
        <v>88000</v>
      </c>
      <c r="G4475" s="15">
        <v>0</v>
      </c>
      <c r="H4475" s="15">
        <v>0</v>
      </c>
      <c r="I4475" s="15">
        <v>3970000</v>
      </c>
    </row>
    <row r="4476" spans="1:9" x14ac:dyDescent="0.25">
      <c r="A4476">
        <v>2021</v>
      </c>
      <c r="B4476" t="s">
        <v>42</v>
      </c>
      <c r="C4476" t="s">
        <v>1051</v>
      </c>
      <c r="D4476" t="s">
        <v>969</v>
      </c>
      <c r="E4476" s="15">
        <v>12027000</v>
      </c>
      <c r="F4476" s="15">
        <v>4370000</v>
      </c>
      <c r="G4476" s="15">
        <v>0</v>
      </c>
      <c r="H4476" s="15">
        <v>10000000</v>
      </c>
      <c r="I4476" s="15">
        <v>26397000</v>
      </c>
    </row>
    <row r="4477" spans="1:9" x14ac:dyDescent="0.25">
      <c r="A4477">
        <v>2021</v>
      </c>
      <c r="B4477" t="s">
        <v>42</v>
      </c>
      <c r="C4477" t="s">
        <v>1051</v>
      </c>
      <c r="D4477" t="s">
        <v>970</v>
      </c>
      <c r="E4477" s="15">
        <v>6639000</v>
      </c>
      <c r="F4477" s="15">
        <v>2555000</v>
      </c>
      <c r="G4477" s="15">
        <v>0</v>
      </c>
      <c r="H4477" s="15">
        <v>0</v>
      </c>
      <c r="I4477" s="15">
        <v>9194000</v>
      </c>
    </row>
    <row r="4478" spans="1:9" x14ac:dyDescent="0.25">
      <c r="A4478">
        <v>2021</v>
      </c>
      <c r="B4478" t="s">
        <v>42</v>
      </c>
      <c r="C4478" t="s">
        <v>1052</v>
      </c>
      <c r="D4478" t="s">
        <v>403</v>
      </c>
      <c r="E4478" s="15">
        <v>146437000</v>
      </c>
      <c r="F4478" s="15">
        <v>28047000</v>
      </c>
      <c r="G4478" s="15">
        <v>0</v>
      </c>
      <c r="H4478" s="15">
        <v>0</v>
      </c>
      <c r="I4478" s="15">
        <v>174484000</v>
      </c>
    </row>
    <row r="4479" spans="1:9" x14ac:dyDescent="0.25">
      <c r="A4479">
        <v>2021</v>
      </c>
      <c r="B4479" t="s">
        <v>42</v>
      </c>
      <c r="C4479" t="s">
        <v>1052</v>
      </c>
      <c r="D4479" t="s">
        <v>404</v>
      </c>
      <c r="E4479" s="15">
        <v>21705000</v>
      </c>
      <c r="F4479" s="15">
        <v>19773000</v>
      </c>
      <c r="G4479" s="15">
        <v>0</v>
      </c>
      <c r="H4479" s="15">
        <v>80709000</v>
      </c>
      <c r="I4479" s="15">
        <v>122187000</v>
      </c>
    </row>
    <row r="4480" spans="1:9" x14ac:dyDescent="0.25">
      <c r="A4480">
        <v>2021</v>
      </c>
      <c r="B4480" t="s">
        <v>42</v>
      </c>
      <c r="C4480" t="s">
        <v>1052</v>
      </c>
      <c r="D4480" t="s">
        <v>967</v>
      </c>
      <c r="E4480" s="15">
        <v>368532000</v>
      </c>
      <c r="F4480" s="15">
        <v>131332000</v>
      </c>
      <c r="G4480" s="15">
        <v>0</v>
      </c>
      <c r="H4480" s="15">
        <v>49363000</v>
      </c>
      <c r="I4480" s="15">
        <v>549227000</v>
      </c>
    </row>
    <row r="4481" spans="1:9" x14ac:dyDescent="0.25">
      <c r="A4481">
        <v>2021</v>
      </c>
      <c r="B4481" t="s">
        <v>42</v>
      </c>
      <c r="C4481" t="s">
        <v>1052</v>
      </c>
      <c r="D4481" t="s">
        <v>968</v>
      </c>
      <c r="E4481" s="15">
        <v>9674000</v>
      </c>
      <c r="F4481" s="15">
        <v>2269000</v>
      </c>
      <c r="G4481" s="15">
        <v>0</v>
      </c>
      <c r="H4481" s="15">
        <v>0</v>
      </c>
      <c r="I4481" s="15">
        <v>11943000</v>
      </c>
    </row>
    <row r="4482" spans="1:9" x14ac:dyDescent="0.25">
      <c r="A4482">
        <v>2021</v>
      </c>
      <c r="B4482" t="s">
        <v>42</v>
      </c>
      <c r="C4482" t="s">
        <v>1052</v>
      </c>
      <c r="D4482" t="s">
        <v>969</v>
      </c>
      <c r="E4482" s="15">
        <v>45011000</v>
      </c>
      <c r="F4482" s="15">
        <v>42253000</v>
      </c>
      <c r="G4482" s="15">
        <v>0</v>
      </c>
      <c r="H4482" s="15">
        <v>0</v>
      </c>
      <c r="I4482" s="15">
        <v>87264000</v>
      </c>
    </row>
    <row r="4483" spans="1:9" x14ac:dyDescent="0.25">
      <c r="A4483">
        <v>2021</v>
      </c>
      <c r="B4483" t="s">
        <v>42</v>
      </c>
      <c r="C4483" t="s">
        <v>1052</v>
      </c>
      <c r="D4483" t="s">
        <v>970</v>
      </c>
      <c r="E4483" s="15">
        <v>7357000</v>
      </c>
      <c r="F4483" s="15">
        <v>9885000</v>
      </c>
      <c r="G4483" s="15">
        <v>0</v>
      </c>
      <c r="H4483" s="15">
        <v>0</v>
      </c>
      <c r="I4483" s="15">
        <v>17242000</v>
      </c>
    </row>
    <row r="4484" spans="1:9" x14ac:dyDescent="0.25">
      <c r="A4484">
        <v>2021</v>
      </c>
      <c r="B4484" t="s">
        <v>42</v>
      </c>
      <c r="C4484" t="s">
        <v>1053</v>
      </c>
      <c r="D4484" t="s">
        <v>403</v>
      </c>
      <c r="E4484" s="15">
        <v>31632000</v>
      </c>
      <c r="F4484" s="15">
        <v>14103000</v>
      </c>
      <c r="G4484" s="15">
        <v>0</v>
      </c>
      <c r="H4484" s="15">
        <v>0</v>
      </c>
      <c r="I4484" s="15">
        <v>45735000</v>
      </c>
    </row>
    <row r="4485" spans="1:9" x14ac:dyDescent="0.25">
      <c r="A4485">
        <v>2021</v>
      </c>
      <c r="B4485" t="s">
        <v>42</v>
      </c>
      <c r="C4485" t="s">
        <v>1053</v>
      </c>
      <c r="D4485" t="s">
        <v>967</v>
      </c>
      <c r="E4485" s="15">
        <v>45810000</v>
      </c>
      <c r="F4485" s="15">
        <v>17645000</v>
      </c>
      <c r="G4485" s="15">
        <v>0</v>
      </c>
      <c r="H4485" s="15">
        <v>6575000</v>
      </c>
      <c r="I4485" s="15">
        <v>70030000</v>
      </c>
    </row>
    <row r="4486" spans="1:9" x14ac:dyDescent="0.25">
      <c r="A4486">
        <v>2021</v>
      </c>
      <c r="B4486" t="s">
        <v>42</v>
      </c>
      <c r="C4486" t="s">
        <v>1053</v>
      </c>
      <c r="D4486" t="s">
        <v>969</v>
      </c>
      <c r="E4486" s="15">
        <v>0</v>
      </c>
      <c r="F4486" s="15">
        <v>774000</v>
      </c>
      <c r="G4486" s="15">
        <v>0</v>
      </c>
      <c r="H4486" s="15">
        <v>0</v>
      </c>
      <c r="I4486" s="15">
        <v>774000</v>
      </c>
    </row>
    <row r="4487" spans="1:9" x14ac:dyDescent="0.25">
      <c r="A4487">
        <v>2021</v>
      </c>
      <c r="B4487" t="s">
        <v>42</v>
      </c>
      <c r="C4487" t="s">
        <v>1053</v>
      </c>
      <c r="D4487" t="s">
        <v>970</v>
      </c>
      <c r="E4487" s="15">
        <v>0</v>
      </c>
      <c r="F4487" s="15">
        <v>750000</v>
      </c>
      <c r="G4487" s="15">
        <v>0</v>
      </c>
      <c r="H4487" s="15">
        <v>0</v>
      </c>
      <c r="I4487" s="15">
        <v>750000</v>
      </c>
    </row>
    <row r="4488" spans="1:9" x14ac:dyDescent="0.25">
      <c r="A4488">
        <v>2021</v>
      </c>
      <c r="B4488" t="s">
        <v>42</v>
      </c>
      <c r="C4488" t="s">
        <v>1054</v>
      </c>
      <c r="D4488" t="s">
        <v>403</v>
      </c>
      <c r="E4488" s="15">
        <v>38019000</v>
      </c>
      <c r="F4488" s="15">
        <v>15330000</v>
      </c>
      <c r="G4488" s="15">
        <v>0</v>
      </c>
      <c r="H4488" s="15">
        <v>4234000</v>
      </c>
      <c r="I4488" s="15">
        <v>57583000</v>
      </c>
    </row>
    <row r="4489" spans="1:9" x14ac:dyDescent="0.25">
      <c r="A4489">
        <v>2021</v>
      </c>
      <c r="B4489" t="s">
        <v>42</v>
      </c>
      <c r="C4489" t="s">
        <v>1054</v>
      </c>
      <c r="D4489" t="s">
        <v>967</v>
      </c>
      <c r="E4489" s="15">
        <v>121419000</v>
      </c>
      <c r="F4489" s="15">
        <v>11601000</v>
      </c>
      <c r="G4489" s="15">
        <v>0</v>
      </c>
      <c r="H4489" s="15">
        <v>68300000</v>
      </c>
      <c r="I4489" s="15">
        <v>201320000</v>
      </c>
    </row>
    <row r="4490" spans="1:9" x14ac:dyDescent="0.25">
      <c r="A4490">
        <v>2021</v>
      </c>
      <c r="B4490" t="s">
        <v>42</v>
      </c>
      <c r="C4490" t="s">
        <v>1054</v>
      </c>
      <c r="D4490" t="s">
        <v>969</v>
      </c>
      <c r="E4490" s="15">
        <v>300000</v>
      </c>
      <c r="F4490" s="15">
        <v>2712000</v>
      </c>
      <c r="G4490" s="15">
        <v>0</v>
      </c>
      <c r="H4490" s="15">
        <v>0</v>
      </c>
      <c r="I4490" s="15">
        <v>3012000</v>
      </c>
    </row>
    <row r="4491" spans="1:9" x14ac:dyDescent="0.25">
      <c r="A4491">
        <v>2021</v>
      </c>
      <c r="B4491" t="s">
        <v>42</v>
      </c>
      <c r="C4491" t="s">
        <v>1054</v>
      </c>
      <c r="D4491" t="s">
        <v>970</v>
      </c>
      <c r="E4491" s="15">
        <v>400000</v>
      </c>
      <c r="F4491" s="15">
        <v>969000</v>
      </c>
      <c r="G4491" s="15">
        <v>0</v>
      </c>
      <c r="H4491" s="15">
        <v>0</v>
      </c>
      <c r="I4491" s="15">
        <v>1369000</v>
      </c>
    </row>
    <row r="4492" spans="1:9" x14ac:dyDescent="0.25">
      <c r="A4492">
        <v>2021</v>
      </c>
      <c r="B4492" t="s">
        <v>42</v>
      </c>
      <c r="C4492" t="s">
        <v>1055</v>
      </c>
      <c r="D4492" t="s">
        <v>403</v>
      </c>
      <c r="E4492" s="15">
        <v>69549000</v>
      </c>
      <c r="F4492" s="15">
        <v>14438000</v>
      </c>
      <c r="G4492" s="15">
        <v>0</v>
      </c>
      <c r="H4492" s="15">
        <v>0</v>
      </c>
      <c r="I4492" s="15">
        <v>83987000</v>
      </c>
    </row>
    <row r="4493" spans="1:9" x14ac:dyDescent="0.25">
      <c r="A4493">
        <v>2021</v>
      </c>
      <c r="B4493" t="s">
        <v>42</v>
      </c>
      <c r="C4493" t="s">
        <v>1055</v>
      </c>
      <c r="D4493" t="s">
        <v>967</v>
      </c>
      <c r="E4493" s="15">
        <v>273791000</v>
      </c>
      <c r="F4493" s="15">
        <v>21435000</v>
      </c>
      <c r="G4493" s="15">
        <v>0</v>
      </c>
      <c r="H4493" s="15">
        <v>102475000</v>
      </c>
      <c r="I4493" s="15">
        <v>397701000</v>
      </c>
    </row>
    <row r="4494" spans="1:9" x14ac:dyDescent="0.25">
      <c r="A4494">
        <v>2021</v>
      </c>
      <c r="B4494" t="s">
        <v>42</v>
      </c>
      <c r="C4494" t="s">
        <v>1055</v>
      </c>
      <c r="D4494" t="s">
        <v>969</v>
      </c>
      <c r="E4494" s="15">
        <v>2689000</v>
      </c>
      <c r="F4494" s="15">
        <v>19671000</v>
      </c>
      <c r="G4494" s="15">
        <v>0</v>
      </c>
      <c r="H4494" s="15">
        <v>0</v>
      </c>
      <c r="I4494" s="15">
        <v>22360000</v>
      </c>
    </row>
    <row r="4495" spans="1:9" x14ac:dyDescent="0.25">
      <c r="A4495">
        <v>2021</v>
      </c>
      <c r="B4495" t="s">
        <v>42</v>
      </c>
      <c r="C4495" t="s">
        <v>1055</v>
      </c>
      <c r="D4495" t="s">
        <v>970</v>
      </c>
      <c r="E4495" s="15">
        <v>0</v>
      </c>
      <c r="F4495" s="15">
        <v>2427000</v>
      </c>
      <c r="G4495" s="15">
        <v>0</v>
      </c>
      <c r="H4495" s="15">
        <v>0</v>
      </c>
      <c r="I4495" s="15">
        <v>2427000</v>
      </c>
    </row>
    <row r="4496" spans="1:9" x14ac:dyDescent="0.25">
      <c r="A4496">
        <v>2021</v>
      </c>
      <c r="B4496" t="s">
        <v>42</v>
      </c>
      <c r="C4496" t="s">
        <v>1056</v>
      </c>
      <c r="D4496" t="s">
        <v>403</v>
      </c>
      <c r="E4496" s="15">
        <v>162083000</v>
      </c>
      <c r="F4496" s="15">
        <v>58830000</v>
      </c>
      <c r="G4496" s="15">
        <v>0</v>
      </c>
      <c r="H4496" s="15">
        <v>0</v>
      </c>
      <c r="I4496" s="15">
        <v>220913000</v>
      </c>
    </row>
    <row r="4497" spans="1:9" x14ac:dyDescent="0.25">
      <c r="A4497">
        <v>2021</v>
      </c>
      <c r="B4497" t="s">
        <v>42</v>
      </c>
      <c r="C4497" t="s">
        <v>1056</v>
      </c>
      <c r="D4497" t="s">
        <v>404</v>
      </c>
      <c r="E4497" s="15">
        <v>890000</v>
      </c>
      <c r="F4497" s="15">
        <v>29000</v>
      </c>
      <c r="G4497" s="15">
        <v>0</v>
      </c>
      <c r="H4497" s="15">
        <v>0</v>
      </c>
      <c r="I4497" s="15">
        <v>919000</v>
      </c>
    </row>
    <row r="4498" spans="1:9" x14ac:dyDescent="0.25">
      <c r="A4498">
        <v>2021</v>
      </c>
      <c r="B4498" t="s">
        <v>42</v>
      </c>
      <c r="C4498" t="s">
        <v>1056</v>
      </c>
      <c r="D4498" t="s">
        <v>967</v>
      </c>
      <c r="E4498" s="15">
        <v>448961000</v>
      </c>
      <c r="F4498" s="15">
        <v>36678000</v>
      </c>
      <c r="G4498" s="15">
        <v>0</v>
      </c>
      <c r="H4498" s="15">
        <v>36000000</v>
      </c>
      <c r="I4498" s="15">
        <v>521639000</v>
      </c>
    </row>
    <row r="4499" spans="1:9" x14ac:dyDescent="0.25">
      <c r="A4499">
        <v>2021</v>
      </c>
      <c r="B4499" t="s">
        <v>42</v>
      </c>
      <c r="C4499" t="s">
        <v>1056</v>
      </c>
      <c r="D4499" t="s">
        <v>969</v>
      </c>
      <c r="E4499" s="15">
        <v>6183000</v>
      </c>
      <c r="F4499" s="15">
        <v>5054000</v>
      </c>
      <c r="G4499" s="15">
        <v>0</v>
      </c>
      <c r="H4499" s="15">
        <v>0</v>
      </c>
      <c r="I4499" s="15">
        <v>11237000</v>
      </c>
    </row>
    <row r="4500" spans="1:9" x14ac:dyDescent="0.25">
      <c r="A4500">
        <v>2021</v>
      </c>
      <c r="B4500" t="s">
        <v>42</v>
      </c>
      <c r="C4500" t="s">
        <v>1056</v>
      </c>
      <c r="D4500" t="s">
        <v>970</v>
      </c>
      <c r="E4500" s="15">
        <v>3736000</v>
      </c>
      <c r="F4500" s="15">
        <v>2338000</v>
      </c>
      <c r="G4500" s="15">
        <v>0</v>
      </c>
      <c r="H4500" s="15">
        <v>0</v>
      </c>
      <c r="I4500" s="15">
        <v>6074000</v>
      </c>
    </row>
    <row r="4501" spans="1:9" x14ac:dyDescent="0.25">
      <c r="A4501">
        <v>2021</v>
      </c>
      <c r="B4501" t="s">
        <v>42</v>
      </c>
      <c r="C4501" t="s">
        <v>1057</v>
      </c>
      <c r="D4501" t="s">
        <v>403</v>
      </c>
      <c r="E4501" s="15">
        <v>37455000</v>
      </c>
      <c r="F4501" s="15">
        <v>42188000</v>
      </c>
      <c r="G4501" s="15">
        <v>0</v>
      </c>
      <c r="H4501" s="15">
        <v>0</v>
      </c>
      <c r="I4501" s="15">
        <v>79643000</v>
      </c>
    </row>
    <row r="4502" spans="1:9" x14ac:dyDescent="0.25">
      <c r="A4502">
        <v>2021</v>
      </c>
      <c r="B4502" t="s">
        <v>42</v>
      </c>
      <c r="C4502" t="s">
        <v>1057</v>
      </c>
      <c r="D4502" t="s">
        <v>967</v>
      </c>
      <c r="E4502" s="15">
        <v>111277000</v>
      </c>
      <c r="F4502" s="15">
        <v>7243000</v>
      </c>
      <c r="G4502" s="15">
        <v>0</v>
      </c>
      <c r="H4502" s="15">
        <v>25000000</v>
      </c>
      <c r="I4502" s="15">
        <v>143520000</v>
      </c>
    </row>
    <row r="4503" spans="1:9" x14ac:dyDescent="0.25">
      <c r="A4503">
        <v>2021</v>
      </c>
      <c r="B4503" t="s">
        <v>42</v>
      </c>
      <c r="C4503" t="s">
        <v>1057</v>
      </c>
      <c r="D4503" t="s">
        <v>969</v>
      </c>
      <c r="E4503" s="15">
        <v>596000</v>
      </c>
      <c r="F4503" s="15">
        <v>374000</v>
      </c>
      <c r="G4503" s="15">
        <v>0</v>
      </c>
      <c r="H4503" s="15">
        <v>0</v>
      </c>
      <c r="I4503" s="15">
        <v>970000</v>
      </c>
    </row>
    <row r="4504" spans="1:9" x14ac:dyDescent="0.25">
      <c r="A4504">
        <v>2021</v>
      </c>
      <c r="B4504" t="s">
        <v>42</v>
      </c>
      <c r="C4504" t="s">
        <v>1057</v>
      </c>
      <c r="D4504" t="s">
        <v>970</v>
      </c>
      <c r="E4504" s="15">
        <v>0</v>
      </c>
      <c r="F4504" s="15">
        <v>1074000</v>
      </c>
      <c r="G4504" s="15">
        <v>0</v>
      </c>
      <c r="H4504" s="15">
        <v>0</v>
      </c>
      <c r="I4504" s="15">
        <v>1074000</v>
      </c>
    </row>
    <row r="4505" spans="1:9" x14ac:dyDescent="0.25">
      <c r="A4505">
        <v>2021</v>
      </c>
      <c r="B4505" t="s">
        <v>42</v>
      </c>
      <c r="C4505" t="s">
        <v>1058</v>
      </c>
      <c r="D4505" t="s">
        <v>403</v>
      </c>
      <c r="E4505" s="15">
        <v>54697000</v>
      </c>
      <c r="F4505" s="15">
        <v>9017000</v>
      </c>
      <c r="G4505" s="15">
        <v>0</v>
      </c>
      <c r="H4505" s="15">
        <v>0</v>
      </c>
      <c r="I4505" s="15">
        <v>63714000</v>
      </c>
    </row>
    <row r="4506" spans="1:9" x14ac:dyDescent="0.25">
      <c r="A4506">
        <v>2021</v>
      </c>
      <c r="B4506" t="s">
        <v>42</v>
      </c>
      <c r="C4506" t="s">
        <v>1058</v>
      </c>
      <c r="D4506" t="s">
        <v>967</v>
      </c>
      <c r="E4506" s="15">
        <v>87040000</v>
      </c>
      <c r="F4506" s="15">
        <v>10133000</v>
      </c>
      <c r="G4506" s="15">
        <v>0</v>
      </c>
      <c r="H4506" s="15">
        <v>24875000</v>
      </c>
      <c r="I4506" s="15">
        <v>122048000</v>
      </c>
    </row>
    <row r="4507" spans="1:9" x14ac:dyDescent="0.25">
      <c r="A4507">
        <v>2021</v>
      </c>
      <c r="B4507" t="s">
        <v>42</v>
      </c>
      <c r="C4507" t="s">
        <v>1058</v>
      </c>
      <c r="D4507" t="s">
        <v>969</v>
      </c>
      <c r="E4507" s="15">
        <v>0</v>
      </c>
      <c r="F4507" s="15">
        <v>1045000</v>
      </c>
      <c r="G4507" s="15">
        <v>0</v>
      </c>
      <c r="H4507" s="15">
        <v>0</v>
      </c>
      <c r="I4507" s="15">
        <v>1045000</v>
      </c>
    </row>
    <row r="4508" spans="1:9" x14ac:dyDescent="0.25">
      <c r="A4508">
        <v>2021</v>
      </c>
      <c r="B4508" t="s">
        <v>42</v>
      </c>
      <c r="C4508" t="s">
        <v>1058</v>
      </c>
      <c r="D4508" t="s">
        <v>970</v>
      </c>
      <c r="E4508" s="15">
        <v>0</v>
      </c>
      <c r="F4508" s="15">
        <v>876000</v>
      </c>
      <c r="G4508" s="15">
        <v>0</v>
      </c>
      <c r="H4508" s="15">
        <v>0</v>
      </c>
      <c r="I4508" s="15">
        <v>876000</v>
      </c>
    </row>
    <row r="4509" spans="1:9" x14ac:dyDescent="0.25">
      <c r="A4509">
        <v>2021</v>
      </c>
      <c r="B4509" t="s">
        <v>42</v>
      </c>
      <c r="C4509" t="s">
        <v>1059</v>
      </c>
      <c r="D4509" t="s">
        <v>403</v>
      </c>
      <c r="E4509" s="15">
        <v>125405000</v>
      </c>
      <c r="F4509" s="15">
        <v>150241000</v>
      </c>
      <c r="G4509" s="15">
        <v>0</v>
      </c>
      <c r="H4509" s="15">
        <v>0</v>
      </c>
      <c r="I4509" s="15">
        <v>275646000</v>
      </c>
    </row>
    <row r="4510" spans="1:9" x14ac:dyDescent="0.25">
      <c r="A4510">
        <v>2021</v>
      </c>
      <c r="B4510" t="s">
        <v>42</v>
      </c>
      <c r="C4510" t="s">
        <v>1059</v>
      </c>
      <c r="D4510" t="s">
        <v>404</v>
      </c>
      <c r="E4510" s="15">
        <v>1050000</v>
      </c>
      <c r="F4510" s="15">
        <v>5193000</v>
      </c>
      <c r="G4510" s="15">
        <v>0</v>
      </c>
      <c r="H4510" s="15">
        <v>0</v>
      </c>
      <c r="I4510" s="15">
        <v>6243000</v>
      </c>
    </row>
    <row r="4511" spans="1:9" x14ac:dyDescent="0.25">
      <c r="A4511">
        <v>2021</v>
      </c>
      <c r="B4511" t="s">
        <v>42</v>
      </c>
      <c r="C4511" t="s">
        <v>1059</v>
      </c>
      <c r="D4511" t="s">
        <v>967</v>
      </c>
      <c r="E4511" s="15">
        <v>201895000</v>
      </c>
      <c r="F4511" s="15">
        <v>100341000</v>
      </c>
      <c r="G4511" s="15">
        <v>0</v>
      </c>
      <c r="H4511" s="15">
        <v>265886000</v>
      </c>
      <c r="I4511" s="15">
        <v>568122000</v>
      </c>
    </row>
    <row r="4512" spans="1:9" x14ac:dyDescent="0.25">
      <c r="A4512">
        <v>2021</v>
      </c>
      <c r="B4512" t="s">
        <v>42</v>
      </c>
      <c r="C4512" t="s">
        <v>1059</v>
      </c>
      <c r="D4512" t="s">
        <v>968</v>
      </c>
      <c r="E4512" s="15">
        <v>10368000</v>
      </c>
      <c r="F4512" s="15">
        <v>0</v>
      </c>
      <c r="G4512" s="15">
        <v>0</v>
      </c>
      <c r="H4512" s="15">
        <v>0</v>
      </c>
      <c r="I4512" s="15">
        <v>10368000</v>
      </c>
    </row>
    <row r="4513" spans="1:9" x14ac:dyDescent="0.25">
      <c r="A4513">
        <v>2021</v>
      </c>
      <c r="B4513" t="s">
        <v>42</v>
      </c>
      <c r="C4513" t="s">
        <v>1059</v>
      </c>
      <c r="D4513" t="s">
        <v>969</v>
      </c>
      <c r="E4513" s="15">
        <v>0</v>
      </c>
      <c r="F4513" s="15">
        <v>1067000</v>
      </c>
      <c r="G4513" s="15">
        <v>0</v>
      </c>
      <c r="H4513" s="15">
        <v>0</v>
      </c>
      <c r="I4513" s="15">
        <v>1067000</v>
      </c>
    </row>
    <row r="4514" spans="1:9" x14ac:dyDescent="0.25">
      <c r="A4514">
        <v>2021</v>
      </c>
      <c r="B4514" t="s">
        <v>42</v>
      </c>
      <c r="C4514" t="s">
        <v>1059</v>
      </c>
      <c r="D4514" t="s">
        <v>970</v>
      </c>
      <c r="E4514" s="15">
        <v>1187000</v>
      </c>
      <c r="F4514" s="15">
        <v>1326000</v>
      </c>
      <c r="G4514" s="15">
        <v>0</v>
      </c>
      <c r="H4514" s="15">
        <v>0</v>
      </c>
      <c r="I4514" s="15">
        <v>2513000</v>
      </c>
    </row>
    <row r="4515" spans="1:9" x14ac:dyDescent="0.25">
      <c r="A4515">
        <v>2021</v>
      </c>
      <c r="B4515" t="s">
        <v>42</v>
      </c>
      <c r="C4515" t="s">
        <v>1060</v>
      </c>
      <c r="D4515" t="s">
        <v>403</v>
      </c>
      <c r="E4515" s="15">
        <v>18287000</v>
      </c>
      <c r="F4515" s="15">
        <v>6188000</v>
      </c>
      <c r="G4515" s="15">
        <v>0</v>
      </c>
      <c r="H4515" s="15">
        <v>0</v>
      </c>
      <c r="I4515" s="15">
        <v>24475000</v>
      </c>
    </row>
    <row r="4516" spans="1:9" x14ac:dyDescent="0.25">
      <c r="A4516">
        <v>2021</v>
      </c>
      <c r="B4516" t="s">
        <v>42</v>
      </c>
      <c r="C4516" t="s">
        <v>1060</v>
      </c>
      <c r="D4516" t="s">
        <v>967</v>
      </c>
      <c r="E4516" s="15">
        <v>44567000</v>
      </c>
      <c r="F4516" s="15">
        <v>19093000</v>
      </c>
      <c r="G4516" s="15">
        <v>0</v>
      </c>
      <c r="H4516" s="15">
        <v>93700000</v>
      </c>
      <c r="I4516" s="15">
        <v>157360000</v>
      </c>
    </row>
    <row r="4517" spans="1:9" x14ac:dyDescent="0.25">
      <c r="A4517">
        <v>2021</v>
      </c>
      <c r="B4517" t="s">
        <v>42</v>
      </c>
      <c r="C4517" t="s">
        <v>1060</v>
      </c>
      <c r="D4517" t="s">
        <v>968</v>
      </c>
      <c r="E4517" s="15">
        <v>2689000</v>
      </c>
      <c r="F4517" s="15">
        <v>0</v>
      </c>
      <c r="G4517" s="15">
        <v>0</v>
      </c>
      <c r="H4517" s="15">
        <v>0</v>
      </c>
      <c r="I4517" s="15">
        <v>2689000</v>
      </c>
    </row>
    <row r="4518" spans="1:9" x14ac:dyDescent="0.25">
      <c r="A4518">
        <v>2021</v>
      </c>
      <c r="B4518" t="s">
        <v>42</v>
      </c>
      <c r="C4518" t="s">
        <v>1061</v>
      </c>
      <c r="D4518" t="s">
        <v>403</v>
      </c>
      <c r="E4518" s="15">
        <v>125870000</v>
      </c>
      <c r="F4518" s="15">
        <v>96887000</v>
      </c>
      <c r="G4518" s="15">
        <v>0</v>
      </c>
      <c r="H4518" s="15">
        <v>0</v>
      </c>
      <c r="I4518" s="15">
        <v>222757000</v>
      </c>
    </row>
    <row r="4519" spans="1:9" x14ac:dyDescent="0.25">
      <c r="A4519">
        <v>2021</v>
      </c>
      <c r="B4519" t="s">
        <v>42</v>
      </c>
      <c r="C4519" t="s">
        <v>1061</v>
      </c>
      <c r="D4519" t="s">
        <v>404</v>
      </c>
      <c r="E4519" s="15">
        <v>68944000</v>
      </c>
      <c r="F4519" s="15">
        <v>4608000</v>
      </c>
      <c r="G4519" s="15">
        <v>0</v>
      </c>
      <c r="H4519" s="15">
        <v>65000000</v>
      </c>
      <c r="I4519" s="15">
        <v>138552000</v>
      </c>
    </row>
    <row r="4520" spans="1:9" x14ac:dyDescent="0.25">
      <c r="A4520">
        <v>2021</v>
      </c>
      <c r="B4520" t="s">
        <v>42</v>
      </c>
      <c r="C4520" t="s">
        <v>1061</v>
      </c>
      <c r="D4520" t="s">
        <v>967</v>
      </c>
      <c r="E4520" s="15">
        <v>285799000</v>
      </c>
      <c r="F4520" s="15">
        <v>46439000</v>
      </c>
      <c r="G4520" s="15">
        <v>0</v>
      </c>
      <c r="H4520" s="15">
        <v>100034000</v>
      </c>
      <c r="I4520" s="15">
        <v>432272000</v>
      </c>
    </row>
    <row r="4521" spans="1:9" x14ac:dyDescent="0.25">
      <c r="A4521">
        <v>2021</v>
      </c>
      <c r="B4521" t="s">
        <v>42</v>
      </c>
      <c r="C4521" t="s">
        <v>1061</v>
      </c>
      <c r="D4521" t="s">
        <v>969</v>
      </c>
      <c r="E4521" s="15">
        <v>9996000</v>
      </c>
      <c r="F4521" s="15">
        <v>1751000</v>
      </c>
      <c r="G4521" s="15">
        <v>0</v>
      </c>
      <c r="H4521" s="15">
        <v>10000000</v>
      </c>
      <c r="I4521" s="15">
        <v>21747000</v>
      </c>
    </row>
    <row r="4522" spans="1:9" x14ac:dyDescent="0.25">
      <c r="A4522">
        <v>2021</v>
      </c>
      <c r="B4522" t="s">
        <v>42</v>
      </c>
      <c r="C4522" t="s">
        <v>1061</v>
      </c>
      <c r="D4522" t="s">
        <v>970</v>
      </c>
      <c r="E4522" s="15">
        <v>11634000</v>
      </c>
      <c r="F4522" s="15">
        <v>1340000</v>
      </c>
      <c r="G4522" s="15">
        <v>0</v>
      </c>
      <c r="H4522" s="15">
        <v>0</v>
      </c>
      <c r="I4522" s="15">
        <v>12974000</v>
      </c>
    </row>
    <row r="4523" spans="1:9" x14ac:dyDescent="0.25">
      <c r="A4523">
        <v>2021</v>
      </c>
      <c r="B4523" t="s">
        <v>42</v>
      </c>
      <c r="C4523" t="s">
        <v>1062</v>
      </c>
      <c r="D4523" t="s">
        <v>403</v>
      </c>
      <c r="E4523" s="15">
        <v>171212000</v>
      </c>
      <c r="F4523" s="15">
        <v>77859000</v>
      </c>
      <c r="G4523" s="15">
        <v>0</v>
      </c>
      <c r="H4523" s="15">
        <v>0</v>
      </c>
      <c r="I4523" s="15">
        <v>249071000</v>
      </c>
    </row>
    <row r="4524" spans="1:9" x14ac:dyDescent="0.25">
      <c r="A4524">
        <v>2021</v>
      </c>
      <c r="B4524" t="s">
        <v>42</v>
      </c>
      <c r="C4524" t="s">
        <v>1062</v>
      </c>
      <c r="D4524" t="s">
        <v>404</v>
      </c>
      <c r="E4524" s="15">
        <v>16662000</v>
      </c>
      <c r="F4524" s="15">
        <v>100405000</v>
      </c>
      <c r="G4524" s="15">
        <v>0</v>
      </c>
      <c r="H4524" s="15">
        <v>0</v>
      </c>
      <c r="I4524" s="15">
        <v>117067000</v>
      </c>
    </row>
    <row r="4525" spans="1:9" x14ac:dyDescent="0.25">
      <c r="A4525">
        <v>2021</v>
      </c>
      <c r="B4525" t="s">
        <v>42</v>
      </c>
      <c r="C4525" t="s">
        <v>1062</v>
      </c>
      <c r="D4525" t="s">
        <v>967</v>
      </c>
      <c r="E4525" s="15">
        <v>559779000</v>
      </c>
      <c r="F4525" s="15">
        <v>75314000</v>
      </c>
      <c r="G4525" s="15">
        <v>0</v>
      </c>
      <c r="H4525" s="15">
        <v>177825000</v>
      </c>
      <c r="I4525" s="15">
        <v>812918000</v>
      </c>
    </row>
    <row r="4526" spans="1:9" x14ac:dyDescent="0.25">
      <c r="A4526">
        <v>2021</v>
      </c>
      <c r="B4526" t="s">
        <v>42</v>
      </c>
      <c r="C4526" t="s">
        <v>1062</v>
      </c>
      <c r="D4526" t="s">
        <v>968</v>
      </c>
      <c r="E4526" s="15">
        <v>24945000</v>
      </c>
      <c r="F4526" s="15">
        <v>1662000</v>
      </c>
      <c r="G4526" s="15">
        <v>0</v>
      </c>
      <c r="H4526" s="15">
        <v>0</v>
      </c>
      <c r="I4526" s="15">
        <v>26607000</v>
      </c>
    </row>
    <row r="4527" spans="1:9" x14ac:dyDescent="0.25">
      <c r="A4527">
        <v>2021</v>
      </c>
      <c r="B4527" t="s">
        <v>42</v>
      </c>
      <c r="C4527" t="s">
        <v>1062</v>
      </c>
      <c r="D4527" t="s">
        <v>969</v>
      </c>
      <c r="E4527" s="15">
        <v>15096000</v>
      </c>
      <c r="F4527" s="15">
        <v>55408000</v>
      </c>
      <c r="G4527" s="15">
        <v>0</v>
      </c>
      <c r="H4527" s="15">
        <v>0</v>
      </c>
      <c r="I4527" s="15">
        <v>70504000</v>
      </c>
    </row>
    <row r="4528" spans="1:9" x14ac:dyDescent="0.25">
      <c r="A4528">
        <v>2021</v>
      </c>
      <c r="B4528" t="s">
        <v>42</v>
      </c>
      <c r="C4528" t="s">
        <v>1062</v>
      </c>
      <c r="D4528" t="s">
        <v>970</v>
      </c>
      <c r="E4528" s="15">
        <v>5920000</v>
      </c>
      <c r="F4528" s="15">
        <v>13487000</v>
      </c>
      <c r="G4528" s="15">
        <v>0</v>
      </c>
      <c r="H4528" s="15">
        <v>0</v>
      </c>
      <c r="I4528" s="15">
        <v>19407000</v>
      </c>
    </row>
    <row r="4529" spans="1:9" x14ac:dyDescent="0.25">
      <c r="A4529">
        <v>2021</v>
      </c>
      <c r="B4529" t="s">
        <v>42</v>
      </c>
      <c r="C4529" t="s">
        <v>1063</v>
      </c>
      <c r="D4529" t="s">
        <v>967</v>
      </c>
      <c r="E4529" s="15">
        <v>35720000</v>
      </c>
      <c r="F4529" s="15">
        <v>9580000</v>
      </c>
      <c r="G4529" s="15">
        <v>0</v>
      </c>
      <c r="H4529" s="15">
        <v>4700000</v>
      </c>
      <c r="I4529" s="15">
        <v>50000000</v>
      </c>
    </row>
    <row r="4530" spans="1:9" x14ac:dyDescent="0.25">
      <c r="A4530">
        <v>2021</v>
      </c>
      <c r="B4530" t="s">
        <v>42</v>
      </c>
      <c r="C4530" t="s">
        <v>1064</v>
      </c>
      <c r="D4530" t="s">
        <v>403</v>
      </c>
      <c r="E4530" s="15">
        <v>27099000</v>
      </c>
      <c r="F4530" s="15">
        <v>14587000</v>
      </c>
      <c r="G4530" s="15">
        <v>0</v>
      </c>
      <c r="H4530" s="15">
        <v>23791000</v>
      </c>
      <c r="I4530" s="15">
        <v>65477000</v>
      </c>
    </row>
    <row r="4531" spans="1:9" x14ac:dyDescent="0.25">
      <c r="A4531">
        <v>2021</v>
      </c>
      <c r="B4531" t="s">
        <v>42</v>
      </c>
      <c r="C4531" t="s">
        <v>1064</v>
      </c>
      <c r="D4531" t="s">
        <v>967</v>
      </c>
      <c r="E4531" s="15">
        <v>39099000</v>
      </c>
      <c r="F4531" s="15">
        <v>3059000</v>
      </c>
      <c r="G4531" s="15">
        <v>0</v>
      </c>
      <c r="H4531" s="15">
        <v>23000000</v>
      </c>
      <c r="I4531" s="15">
        <v>65158000</v>
      </c>
    </row>
    <row r="4532" spans="1:9" x14ac:dyDescent="0.25">
      <c r="A4532">
        <v>2021</v>
      </c>
      <c r="B4532" t="s">
        <v>42</v>
      </c>
      <c r="C4532" t="s">
        <v>1064</v>
      </c>
      <c r="D4532" t="s">
        <v>969</v>
      </c>
      <c r="E4532" s="15">
        <v>0</v>
      </c>
      <c r="F4532" s="15">
        <v>2998000</v>
      </c>
      <c r="G4532" s="15">
        <v>0</v>
      </c>
      <c r="H4532" s="15">
        <v>25000000</v>
      </c>
      <c r="I4532" s="15">
        <v>27998000</v>
      </c>
    </row>
    <row r="4533" spans="1:9" x14ac:dyDescent="0.25">
      <c r="A4533">
        <v>2021</v>
      </c>
      <c r="B4533" t="s">
        <v>42</v>
      </c>
      <c r="C4533" t="s">
        <v>1064</v>
      </c>
      <c r="D4533" t="s">
        <v>970</v>
      </c>
      <c r="E4533" s="15">
        <v>0</v>
      </c>
      <c r="F4533" s="15">
        <v>482000</v>
      </c>
      <c r="G4533" s="15">
        <v>0</v>
      </c>
      <c r="H4533" s="15">
        <v>0</v>
      </c>
      <c r="I4533" s="15">
        <v>482000</v>
      </c>
    </row>
    <row r="4534" spans="1:9" x14ac:dyDescent="0.25">
      <c r="A4534">
        <v>2021</v>
      </c>
      <c r="B4534" t="s">
        <v>42</v>
      </c>
      <c r="C4534" t="s">
        <v>1065</v>
      </c>
      <c r="D4534" t="s">
        <v>403</v>
      </c>
      <c r="E4534" s="15">
        <v>62690000</v>
      </c>
      <c r="F4534" s="15">
        <v>33710000</v>
      </c>
      <c r="G4534" s="15">
        <v>0</v>
      </c>
      <c r="H4534" s="15">
        <v>0</v>
      </c>
      <c r="I4534" s="15">
        <v>96400000</v>
      </c>
    </row>
    <row r="4535" spans="1:9" x14ac:dyDescent="0.25">
      <c r="A4535">
        <v>2021</v>
      </c>
      <c r="B4535" t="s">
        <v>42</v>
      </c>
      <c r="C4535" t="s">
        <v>1065</v>
      </c>
      <c r="D4535" t="s">
        <v>404</v>
      </c>
      <c r="E4535" s="15">
        <v>8953000</v>
      </c>
      <c r="F4535" s="15">
        <v>1645000</v>
      </c>
      <c r="G4535" s="15">
        <v>0</v>
      </c>
      <c r="H4535" s="15">
        <v>12534000</v>
      </c>
      <c r="I4535" s="15">
        <v>23132000</v>
      </c>
    </row>
    <row r="4536" spans="1:9" x14ac:dyDescent="0.25">
      <c r="A4536">
        <v>2021</v>
      </c>
      <c r="B4536" t="s">
        <v>42</v>
      </c>
      <c r="C4536" t="s">
        <v>1065</v>
      </c>
      <c r="D4536" t="s">
        <v>967</v>
      </c>
      <c r="E4536" s="15">
        <v>204111000</v>
      </c>
      <c r="F4536" s="15">
        <v>23458000</v>
      </c>
      <c r="G4536" s="15">
        <v>0</v>
      </c>
      <c r="H4536" s="15">
        <v>15000000</v>
      </c>
      <c r="I4536" s="15">
        <v>242569000</v>
      </c>
    </row>
    <row r="4537" spans="1:9" x14ac:dyDescent="0.25">
      <c r="A4537">
        <v>2021</v>
      </c>
      <c r="B4537" t="s">
        <v>42</v>
      </c>
      <c r="C4537" t="s">
        <v>1065</v>
      </c>
      <c r="D4537" t="s">
        <v>968</v>
      </c>
      <c r="E4537" s="15">
        <v>6810000</v>
      </c>
      <c r="F4537" s="15">
        <v>1942000</v>
      </c>
      <c r="G4537" s="15">
        <v>0</v>
      </c>
      <c r="H4537" s="15">
        <v>0</v>
      </c>
      <c r="I4537" s="15">
        <v>8752000</v>
      </c>
    </row>
    <row r="4538" spans="1:9" x14ac:dyDescent="0.25">
      <c r="A4538">
        <v>2021</v>
      </c>
      <c r="B4538" t="s">
        <v>42</v>
      </c>
      <c r="C4538" t="s">
        <v>1065</v>
      </c>
      <c r="D4538" t="s">
        <v>969</v>
      </c>
      <c r="E4538" s="15">
        <v>1986000</v>
      </c>
      <c r="F4538" s="15">
        <v>2265000</v>
      </c>
      <c r="G4538" s="15">
        <v>0</v>
      </c>
      <c r="H4538" s="15">
        <v>50000000</v>
      </c>
      <c r="I4538" s="15">
        <v>54251000</v>
      </c>
    </row>
    <row r="4539" spans="1:9" x14ac:dyDescent="0.25">
      <c r="A4539">
        <v>2021</v>
      </c>
      <c r="B4539" t="s">
        <v>42</v>
      </c>
      <c r="C4539" t="s">
        <v>1065</v>
      </c>
      <c r="D4539" t="s">
        <v>970</v>
      </c>
      <c r="E4539" s="15">
        <v>350000</v>
      </c>
      <c r="F4539" s="15">
        <v>1013000</v>
      </c>
      <c r="G4539" s="15">
        <v>0</v>
      </c>
      <c r="H4539" s="15">
        <v>0</v>
      </c>
      <c r="I4539" s="15">
        <v>1363000</v>
      </c>
    </row>
    <row r="4540" spans="1:9" x14ac:dyDescent="0.25">
      <c r="A4540">
        <v>2021</v>
      </c>
      <c r="B4540" t="s">
        <v>42</v>
      </c>
      <c r="C4540" t="s">
        <v>1066</v>
      </c>
      <c r="D4540" t="s">
        <v>403</v>
      </c>
      <c r="E4540" s="15">
        <v>15928000</v>
      </c>
      <c r="F4540" s="15">
        <v>32055000</v>
      </c>
      <c r="G4540" s="15">
        <v>0</v>
      </c>
      <c r="H4540" s="15">
        <v>0</v>
      </c>
      <c r="I4540" s="15">
        <v>47983000</v>
      </c>
    </row>
    <row r="4541" spans="1:9" x14ac:dyDescent="0.25">
      <c r="A4541">
        <v>2021</v>
      </c>
      <c r="B4541" t="s">
        <v>42</v>
      </c>
      <c r="C4541" t="s">
        <v>1066</v>
      </c>
      <c r="D4541" t="s">
        <v>967</v>
      </c>
      <c r="E4541" s="15">
        <v>50594000</v>
      </c>
      <c r="F4541" s="15">
        <v>3937000</v>
      </c>
      <c r="G4541" s="15">
        <v>0</v>
      </c>
      <c r="H4541" s="15">
        <v>5250000</v>
      </c>
      <c r="I4541" s="15">
        <v>59781000</v>
      </c>
    </row>
    <row r="4542" spans="1:9" x14ac:dyDescent="0.25">
      <c r="A4542">
        <v>2021</v>
      </c>
      <c r="B4542" t="s">
        <v>42</v>
      </c>
      <c r="C4542" t="s">
        <v>1066</v>
      </c>
      <c r="D4542" t="s">
        <v>969</v>
      </c>
      <c r="E4542" s="15">
        <v>0</v>
      </c>
      <c r="F4542" s="15">
        <v>2030000</v>
      </c>
      <c r="G4542" s="15">
        <v>0</v>
      </c>
      <c r="H4542" s="15">
        <v>34284000</v>
      </c>
      <c r="I4542" s="15">
        <v>36314000</v>
      </c>
    </row>
    <row r="4543" spans="1:9" x14ac:dyDescent="0.25">
      <c r="A4543">
        <v>2021</v>
      </c>
      <c r="B4543" t="s">
        <v>42</v>
      </c>
      <c r="C4543" t="s">
        <v>1066</v>
      </c>
      <c r="D4543" t="s">
        <v>970</v>
      </c>
      <c r="E4543" s="15">
        <v>0</v>
      </c>
      <c r="F4543" s="15">
        <v>714000</v>
      </c>
      <c r="G4543" s="15">
        <v>0</v>
      </c>
      <c r="H4543" s="15">
        <v>25000000</v>
      </c>
      <c r="I4543" s="15">
        <v>25714000</v>
      </c>
    </row>
    <row r="4544" spans="1:9" x14ac:dyDescent="0.25">
      <c r="A4544">
        <v>2021</v>
      </c>
      <c r="B4544" t="s">
        <v>42</v>
      </c>
      <c r="C4544" t="s">
        <v>1067</v>
      </c>
      <c r="D4544" t="s">
        <v>403</v>
      </c>
      <c r="E4544" s="15">
        <v>5183000</v>
      </c>
      <c r="F4544" s="15">
        <v>5453000</v>
      </c>
      <c r="G4544" s="15">
        <v>0</v>
      </c>
      <c r="H4544" s="15">
        <v>0</v>
      </c>
      <c r="I4544" s="15">
        <v>10636000</v>
      </c>
    </row>
    <row r="4545" spans="1:9" x14ac:dyDescent="0.25">
      <c r="A4545">
        <v>2021</v>
      </c>
      <c r="B4545" t="s">
        <v>42</v>
      </c>
      <c r="C4545" t="s">
        <v>1067</v>
      </c>
      <c r="D4545" t="s">
        <v>967</v>
      </c>
      <c r="E4545" s="15">
        <v>28502000</v>
      </c>
      <c r="F4545" s="15">
        <v>10291000</v>
      </c>
      <c r="G4545" s="15">
        <v>0</v>
      </c>
      <c r="H4545" s="15">
        <v>86050000</v>
      </c>
      <c r="I4545" s="15">
        <v>124843000</v>
      </c>
    </row>
    <row r="4546" spans="1:9" x14ac:dyDescent="0.25">
      <c r="A4546">
        <v>2021</v>
      </c>
      <c r="B4546" t="s">
        <v>42</v>
      </c>
      <c r="C4546" t="s">
        <v>1067</v>
      </c>
      <c r="D4546" t="s">
        <v>969</v>
      </c>
      <c r="E4546" s="15">
        <v>0</v>
      </c>
      <c r="F4546" s="15">
        <v>6013000</v>
      </c>
      <c r="G4546" s="15">
        <v>0</v>
      </c>
      <c r="H4546" s="15">
        <v>0</v>
      </c>
      <c r="I4546" s="15">
        <v>6013000</v>
      </c>
    </row>
    <row r="4547" spans="1:9" x14ac:dyDescent="0.25">
      <c r="A4547">
        <v>2021</v>
      </c>
      <c r="B4547" t="s">
        <v>42</v>
      </c>
      <c r="C4547" t="s">
        <v>1067</v>
      </c>
      <c r="D4547" t="s">
        <v>970</v>
      </c>
      <c r="E4547" s="15">
        <v>0</v>
      </c>
      <c r="F4547" s="15">
        <v>398000</v>
      </c>
      <c r="G4547" s="15">
        <v>0</v>
      </c>
      <c r="H4547" s="15">
        <v>0</v>
      </c>
      <c r="I4547" s="15">
        <v>398000</v>
      </c>
    </row>
    <row r="4548" spans="1:9" x14ac:dyDescent="0.25">
      <c r="A4548">
        <v>2021</v>
      </c>
      <c r="B4548" t="s">
        <v>42</v>
      </c>
      <c r="C4548" t="s">
        <v>1068</v>
      </c>
      <c r="D4548" t="s">
        <v>403</v>
      </c>
      <c r="E4548" s="15">
        <v>29038000</v>
      </c>
      <c r="F4548" s="15">
        <v>3342000</v>
      </c>
      <c r="G4548" s="15">
        <v>0</v>
      </c>
      <c r="H4548" s="15">
        <v>0</v>
      </c>
      <c r="I4548" s="15">
        <v>32380000</v>
      </c>
    </row>
    <row r="4549" spans="1:9" x14ac:dyDescent="0.25">
      <c r="A4549">
        <v>2021</v>
      </c>
      <c r="B4549" t="s">
        <v>42</v>
      </c>
      <c r="C4549" t="s">
        <v>1068</v>
      </c>
      <c r="D4549" t="s">
        <v>967</v>
      </c>
      <c r="E4549" s="15">
        <v>54979000</v>
      </c>
      <c r="F4549" s="15">
        <v>12726000</v>
      </c>
      <c r="G4549" s="15">
        <v>0</v>
      </c>
      <c r="H4549" s="15">
        <v>205034000</v>
      </c>
      <c r="I4549" s="15">
        <v>272739000</v>
      </c>
    </row>
    <row r="4550" spans="1:9" x14ac:dyDescent="0.25">
      <c r="A4550">
        <v>2021</v>
      </c>
      <c r="B4550" t="s">
        <v>42</v>
      </c>
      <c r="C4550" t="s">
        <v>1068</v>
      </c>
      <c r="D4550" t="s">
        <v>968</v>
      </c>
      <c r="E4550" s="15">
        <v>140000</v>
      </c>
      <c r="F4550" s="15">
        <v>0</v>
      </c>
      <c r="G4550" s="15">
        <v>0</v>
      </c>
      <c r="H4550" s="15">
        <v>0</v>
      </c>
      <c r="I4550" s="15">
        <v>140000</v>
      </c>
    </row>
    <row r="4551" spans="1:9" x14ac:dyDescent="0.25">
      <c r="A4551">
        <v>2021</v>
      </c>
      <c r="B4551" t="s">
        <v>42</v>
      </c>
      <c r="C4551" t="s">
        <v>1068</v>
      </c>
      <c r="D4551" t="s">
        <v>969</v>
      </c>
      <c r="E4551" s="15">
        <v>0</v>
      </c>
      <c r="F4551" s="15">
        <v>676000</v>
      </c>
      <c r="G4551" s="15">
        <v>0</v>
      </c>
      <c r="H4551" s="15">
        <v>0</v>
      </c>
      <c r="I4551" s="15">
        <v>676000</v>
      </c>
    </row>
    <row r="4552" spans="1:9" x14ac:dyDescent="0.25">
      <c r="A4552">
        <v>2021</v>
      </c>
      <c r="B4552" t="s">
        <v>42</v>
      </c>
      <c r="C4552" t="s">
        <v>1068</v>
      </c>
      <c r="D4552" t="s">
        <v>970</v>
      </c>
      <c r="E4552" s="15">
        <v>0</v>
      </c>
      <c r="F4552" s="15">
        <v>5369000</v>
      </c>
      <c r="G4552" s="15">
        <v>0</v>
      </c>
      <c r="H4552" s="15">
        <v>0</v>
      </c>
      <c r="I4552" s="15">
        <v>5369000</v>
      </c>
    </row>
    <row r="4553" spans="1:9" x14ac:dyDescent="0.25">
      <c r="A4553">
        <v>2021</v>
      </c>
      <c r="B4553" t="s">
        <v>42</v>
      </c>
      <c r="C4553" t="s">
        <v>1069</v>
      </c>
      <c r="D4553" t="s">
        <v>403</v>
      </c>
      <c r="E4553" s="15">
        <v>10708000</v>
      </c>
      <c r="F4553" s="15">
        <v>5872000</v>
      </c>
      <c r="G4553" s="15">
        <v>0</v>
      </c>
      <c r="H4553" s="15">
        <v>0</v>
      </c>
      <c r="I4553" s="15">
        <v>16580000</v>
      </c>
    </row>
    <row r="4554" spans="1:9" x14ac:dyDescent="0.25">
      <c r="A4554">
        <v>2021</v>
      </c>
      <c r="B4554" t="s">
        <v>42</v>
      </c>
      <c r="C4554" t="s">
        <v>1069</v>
      </c>
      <c r="D4554" t="s">
        <v>967</v>
      </c>
      <c r="E4554" s="15">
        <v>0</v>
      </c>
      <c r="F4554" s="15">
        <v>9490000</v>
      </c>
      <c r="G4554" s="15">
        <v>0</v>
      </c>
      <c r="H4554" s="15">
        <v>72534000</v>
      </c>
      <c r="I4554" s="15">
        <v>82024000</v>
      </c>
    </row>
    <row r="4555" spans="1:9" x14ac:dyDescent="0.25">
      <c r="A4555">
        <v>2021</v>
      </c>
      <c r="B4555" t="s">
        <v>42</v>
      </c>
      <c r="C4555" t="s">
        <v>1069</v>
      </c>
      <c r="D4555" t="s">
        <v>969</v>
      </c>
      <c r="E4555" s="15">
        <v>0</v>
      </c>
      <c r="F4555" s="15">
        <v>1434000</v>
      </c>
      <c r="G4555" s="15">
        <v>0</v>
      </c>
      <c r="H4555" s="15">
        <v>0</v>
      </c>
      <c r="I4555" s="15">
        <v>1434000</v>
      </c>
    </row>
    <row r="4556" spans="1:9" x14ac:dyDescent="0.25">
      <c r="A4556">
        <v>2021</v>
      </c>
      <c r="B4556" t="s">
        <v>42</v>
      </c>
      <c r="C4556" t="s">
        <v>1069</v>
      </c>
      <c r="D4556" t="s">
        <v>970</v>
      </c>
      <c r="E4556" s="15">
        <v>0</v>
      </c>
      <c r="F4556" s="15">
        <v>900000</v>
      </c>
      <c r="G4556" s="15">
        <v>0</v>
      </c>
      <c r="H4556" s="15">
        <v>0</v>
      </c>
      <c r="I4556" s="15">
        <v>900000</v>
      </c>
    </row>
    <row r="4557" spans="1:9" x14ac:dyDescent="0.25">
      <c r="A4557">
        <v>2021</v>
      </c>
      <c r="B4557" t="s">
        <v>42</v>
      </c>
      <c r="C4557" t="s">
        <v>1070</v>
      </c>
      <c r="D4557" t="s">
        <v>403</v>
      </c>
      <c r="E4557" s="15">
        <v>23134000</v>
      </c>
      <c r="F4557" s="15">
        <v>6567000</v>
      </c>
      <c r="G4557" s="15">
        <v>0</v>
      </c>
      <c r="H4557" s="15">
        <v>0</v>
      </c>
      <c r="I4557" s="15">
        <v>29701000</v>
      </c>
    </row>
    <row r="4558" spans="1:9" x14ac:dyDescent="0.25">
      <c r="A4558">
        <v>2021</v>
      </c>
      <c r="B4558" t="s">
        <v>42</v>
      </c>
      <c r="C4558" t="s">
        <v>1070</v>
      </c>
      <c r="D4558" t="s">
        <v>404</v>
      </c>
      <c r="E4558" s="15">
        <v>0</v>
      </c>
      <c r="F4558" s="15">
        <v>1231000</v>
      </c>
      <c r="G4558" s="15">
        <v>0</v>
      </c>
      <c r="H4558" s="15">
        <v>0</v>
      </c>
      <c r="I4558" s="15">
        <v>1231000</v>
      </c>
    </row>
    <row r="4559" spans="1:9" x14ac:dyDescent="0.25">
      <c r="A4559">
        <v>2021</v>
      </c>
      <c r="B4559" t="s">
        <v>42</v>
      </c>
      <c r="C4559" t="s">
        <v>1070</v>
      </c>
      <c r="D4559" t="s">
        <v>967</v>
      </c>
      <c r="E4559" s="15">
        <v>99825000</v>
      </c>
      <c r="F4559" s="15">
        <v>22698000</v>
      </c>
      <c r="G4559" s="15">
        <v>0</v>
      </c>
      <c r="H4559" s="15">
        <v>215534000</v>
      </c>
      <c r="I4559" s="15">
        <v>338057000</v>
      </c>
    </row>
    <row r="4560" spans="1:9" x14ac:dyDescent="0.25">
      <c r="A4560">
        <v>2021</v>
      </c>
      <c r="B4560" t="s">
        <v>42</v>
      </c>
      <c r="C4560" t="s">
        <v>1070</v>
      </c>
      <c r="D4560" t="s">
        <v>969</v>
      </c>
      <c r="E4560" s="15">
        <v>150000</v>
      </c>
      <c r="F4560" s="15">
        <v>1552000</v>
      </c>
      <c r="G4560" s="15">
        <v>0</v>
      </c>
      <c r="H4560" s="15">
        <v>0</v>
      </c>
      <c r="I4560" s="15">
        <v>1702000</v>
      </c>
    </row>
    <row r="4561" spans="1:9" x14ac:dyDescent="0.25">
      <c r="A4561">
        <v>2021</v>
      </c>
      <c r="B4561" t="s">
        <v>42</v>
      </c>
      <c r="C4561" t="s">
        <v>1070</v>
      </c>
      <c r="D4561" t="s">
        <v>970</v>
      </c>
      <c r="E4561" s="15">
        <v>150000</v>
      </c>
      <c r="F4561" s="15">
        <v>1235000</v>
      </c>
      <c r="G4561" s="15">
        <v>0</v>
      </c>
      <c r="H4561" s="15">
        <v>0</v>
      </c>
      <c r="I4561" s="15">
        <v>1385000</v>
      </c>
    </row>
    <row r="4562" spans="1:9" x14ac:dyDescent="0.25">
      <c r="A4562">
        <v>2021</v>
      </c>
      <c r="B4562" t="s">
        <v>42</v>
      </c>
      <c r="C4562" t="s">
        <v>1071</v>
      </c>
      <c r="D4562" t="s">
        <v>403</v>
      </c>
      <c r="E4562" s="15">
        <v>23127000</v>
      </c>
      <c r="F4562" s="15">
        <v>3702000</v>
      </c>
      <c r="G4562" s="15">
        <v>0</v>
      </c>
      <c r="H4562" s="15">
        <v>12500000</v>
      </c>
      <c r="I4562" s="15">
        <v>39329000</v>
      </c>
    </row>
    <row r="4563" spans="1:9" x14ac:dyDescent="0.25">
      <c r="A4563">
        <v>2021</v>
      </c>
      <c r="B4563" t="s">
        <v>42</v>
      </c>
      <c r="C4563" t="s">
        <v>1071</v>
      </c>
      <c r="D4563" t="s">
        <v>967</v>
      </c>
      <c r="E4563" s="15">
        <v>68702000</v>
      </c>
      <c r="F4563" s="15">
        <v>13534000</v>
      </c>
      <c r="G4563" s="15">
        <v>0</v>
      </c>
      <c r="H4563" s="15">
        <v>50000000</v>
      </c>
      <c r="I4563" s="15">
        <v>132236000</v>
      </c>
    </row>
    <row r="4564" spans="1:9" x14ac:dyDescent="0.25">
      <c r="A4564">
        <v>2021</v>
      </c>
      <c r="B4564" t="s">
        <v>42</v>
      </c>
      <c r="C4564" t="s">
        <v>1071</v>
      </c>
      <c r="D4564" t="s">
        <v>969</v>
      </c>
      <c r="E4564" s="15">
        <v>0</v>
      </c>
      <c r="F4564" s="15">
        <v>1009000</v>
      </c>
      <c r="G4564" s="15">
        <v>0</v>
      </c>
      <c r="H4564" s="15">
        <v>0</v>
      </c>
      <c r="I4564" s="15">
        <v>1009000</v>
      </c>
    </row>
    <row r="4565" spans="1:9" x14ac:dyDescent="0.25">
      <c r="A4565">
        <v>2021</v>
      </c>
      <c r="B4565" t="s">
        <v>42</v>
      </c>
      <c r="C4565" t="s">
        <v>1071</v>
      </c>
      <c r="D4565" t="s">
        <v>970</v>
      </c>
      <c r="E4565" s="15">
        <v>614000</v>
      </c>
      <c r="F4565" s="15">
        <v>392000</v>
      </c>
      <c r="G4565" s="15">
        <v>0</v>
      </c>
      <c r="H4565" s="15">
        <v>0</v>
      </c>
      <c r="I4565" s="15">
        <v>1006000</v>
      </c>
    </row>
    <row r="4566" spans="1:9" x14ac:dyDescent="0.25">
      <c r="A4566">
        <v>2021</v>
      </c>
      <c r="B4566" t="s">
        <v>42</v>
      </c>
      <c r="C4566" t="s">
        <v>1072</v>
      </c>
      <c r="D4566" t="s">
        <v>403</v>
      </c>
      <c r="E4566" s="15">
        <v>101593000</v>
      </c>
      <c r="F4566" s="15">
        <v>36034000</v>
      </c>
      <c r="G4566" s="15">
        <v>0</v>
      </c>
      <c r="H4566" s="15">
        <v>0</v>
      </c>
      <c r="I4566" s="15">
        <v>137627000</v>
      </c>
    </row>
    <row r="4567" spans="1:9" x14ac:dyDescent="0.25">
      <c r="A4567">
        <v>2021</v>
      </c>
      <c r="B4567" t="s">
        <v>42</v>
      </c>
      <c r="C4567" t="s">
        <v>1072</v>
      </c>
      <c r="D4567" t="s">
        <v>404</v>
      </c>
      <c r="E4567" s="15">
        <v>3230000</v>
      </c>
      <c r="F4567" s="15">
        <v>1980000</v>
      </c>
      <c r="G4567" s="15">
        <v>0</v>
      </c>
      <c r="H4567" s="15">
        <v>0</v>
      </c>
      <c r="I4567" s="15">
        <v>5210000</v>
      </c>
    </row>
    <row r="4568" spans="1:9" x14ac:dyDescent="0.25">
      <c r="A4568">
        <v>2021</v>
      </c>
      <c r="B4568" t="s">
        <v>42</v>
      </c>
      <c r="C4568" t="s">
        <v>1072</v>
      </c>
      <c r="D4568" t="s">
        <v>967</v>
      </c>
      <c r="E4568" s="15">
        <v>323813000</v>
      </c>
      <c r="F4568" s="15">
        <v>81599000</v>
      </c>
      <c r="G4568" s="15">
        <v>0</v>
      </c>
      <c r="H4568" s="15">
        <v>397063000</v>
      </c>
      <c r="I4568" s="15">
        <v>802475000</v>
      </c>
    </row>
    <row r="4569" spans="1:9" x14ac:dyDescent="0.25">
      <c r="A4569">
        <v>2021</v>
      </c>
      <c r="B4569" t="s">
        <v>42</v>
      </c>
      <c r="C4569" t="s">
        <v>1072</v>
      </c>
      <c r="D4569" t="s">
        <v>968</v>
      </c>
      <c r="E4569" s="15">
        <v>19671000</v>
      </c>
      <c r="F4569" s="15">
        <v>1427000</v>
      </c>
      <c r="G4569" s="15">
        <v>0</v>
      </c>
      <c r="H4569" s="15">
        <v>140000000</v>
      </c>
      <c r="I4569" s="15">
        <v>161098000</v>
      </c>
    </row>
    <row r="4570" spans="1:9" x14ac:dyDescent="0.25">
      <c r="A4570">
        <v>2021</v>
      </c>
      <c r="B4570" t="s">
        <v>42</v>
      </c>
      <c r="C4570" t="s">
        <v>1072</v>
      </c>
      <c r="D4570" t="s">
        <v>969</v>
      </c>
      <c r="E4570" s="15">
        <v>1700000</v>
      </c>
      <c r="F4570" s="15">
        <v>32115000</v>
      </c>
      <c r="G4570" s="15">
        <v>0</v>
      </c>
      <c r="H4570" s="15">
        <v>0</v>
      </c>
      <c r="I4570" s="15">
        <v>33815000</v>
      </c>
    </row>
    <row r="4571" spans="1:9" x14ac:dyDescent="0.25">
      <c r="A4571">
        <v>2021</v>
      </c>
      <c r="B4571" t="s">
        <v>42</v>
      </c>
      <c r="C4571" t="s">
        <v>1072</v>
      </c>
      <c r="D4571" t="s">
        <v>970</v>
      </c>
      <c r="E4571" s="15">
        <v>537000</v>
      </c>
      <c r="F4571" s="15">
        <v>1737000</v>
      </c>
      <c r="G4571" s="15">
        <v>0</v>
      </c>
      <c r="H4571" s="15">
        <v>0</v>
      </c>
      <c r="I4571" s="15">
        <v>2274000</v>
      </c>
    </row>
    <row r="4572" spans="1:9" x14ac:dyDescent="0.25">
      <c r="A4572">
        <v>2021</v>
      </c>
      <c r="B4572" t="s">
        <v>42</v>
      </c>
      <c r="C4572" t="s">
        <v>1073</v>
      </c>
      <c r="D4572" t="s">
        <v>403</v>
      </c>
      <c r="E4572" s="15">
        <v>51353000</v>
      </c>
      <c r="F4572" s="15">
        <v>15732000</v>
      </c>
      <c r="G4572" s="15">
        <v>0</v>
      </c>
      <c r="H4572" s="15">
        <v>69500000</v>
      </c>
      <c r="I4572" s="15">
        <v>136585000</v>
      </c>
    </row>
    <row r="4573" spans="1:9" x14ac:dyDescent="0.25">
      <c r="A4573">
        <v>2021</v>
      </c>
      <c r="B4573" t="s">
        <v>42</v>
      </c>
      <c r="C4573" t="s">
        <v>1073</v>
      </c>
      <c r="D4573" t="s">
        <v>967</v>
      </c>
      <c r="E4573" s="15">
        <v>68408000</v>
      </c>
      <c r="F4573" s="15">
        <v>25279000</v>
      </c>
      <c r="G4573" s="15">
        <v>0</v>
      </c>
      <c r="H4573" s="15">
        <v>99011000</v>
      </c>
      <c r="I4573" s="15">
        <v>192698000</v>
      </c>
    </row>
    <row r="4574" spans="1:9" x14ac:dyDescent="0.25">
      <c r="A4574">
        <v>2021</v>
      </c>
      <c r="B4574" t="s">
        <v>42</v>
      </c>
      <c r="C4574" t="s">
        <v>1073</v>
      </c>
      <c r="D4574" t="s">
        <v>968</v>
      </c>
      <c r="E4574" s="15">
        <v>0</v>
      </c>
      <c r="F4574" s="15">
        <v>1144000</v>
      </c>
      <c r="G4574" s="15">
        <v>0</v>
      </c>
      <c r="H4574" s="15">
        <v>0</v>
      </c>
      <c r="I4574" s="15">
        <v>1144000</v>
      </c>
    </row>
    <row r="4575" spans="1:9" x14ac:dyDescent="0.25">
      <c r="A4575">
        <v>2021</v>
      </c>
      <c r="B4575" t="s">
        <v>42</v>
      </c>
      <c r="C4575" t="s">
        <v>1073</v>
      </c>
      <c r="D4575" t="s">
        <v>970</v>
      </c>
      <c r="E4575" s="15">
        <v>2851000</v>
      </c>
      <c r="F4575" s="15">
        <v>2907000</v>
      </c>
      <c r="G4575" s="15">
        <v>0</v>
      </c>
      <c r="H4575" s="15">
        <v>0</v>
      </c>
      <c r="I4575" s="15">
        <v>5758000</v>
      </c>
    </row>
    <row r="4576" spans="1:9" x14ac:dyDescent="0.25">
      <c r="A4576">
        <v>2021</v>
      </c>
      <c r="B4576" t="s">
        <v>42</v>
      </c>
      <c r="C4576" t="s">
        <v>1073</v>
      </c>
      <c r="D4576" t="s">
        <v>1074</v>
      </c>
      <c r="E4576" s="15">
        <v>10530000</v>
      </c>
      <c r="F4576" s="15">
        <v>18034000</v>
      </c>
      <c r="G4576" s="15">
        <v>0</v>
      </c>
      <c r="H4576" s="15">
        <v>0</v>
      </c>
      <c r="I4576" s="15">
        <v>28564000</v>
      </c>
    </row>
    <row r="4577" spans="1:9" x14ac:dyDescent="0.25">
      <c r="A4577">
        <v>2021</v>
      </c>
      <c r="B4577" t="s">
        <v>42</v>
      </c>
      <c r="C4577" t="s">
        <v>1075</v>
      </c>
      <c r="D4577" t="s">
        <v>403</v>
      </c>
      <c r="E4577" s="15" t="s">
        <v>423</v>
      </c>
      <c r="F4577" s="15" t="s">
        <v>423</v>
      </c>
      <c r="G4577" s="15" t="s">
        <v>423</v>
      </c>
      <c r="H4577" s="15" t="s">
        <v>423</v>
      </c>
      <c r="I4577" s="15" t="s">
        <v>423</v>
      </c>
    </row>
    <row r="4578" spans="1:9" x14ac:dyDescent="0.25">
      <c r="A4578">
        <v>2021</v>
      </c>
      <c r="B4578" t="s">
        <v>42</v>
      </c>
      <c r="C4578" t="s">
        <v>1075</v>
      </c>
      <c r="D4578" t="s">
        <v>967</v>
      </c>
      <c r="E4578" s="15">
        <v>0</v>
      </c>
      <c r="F4578" s="15">
        <v>1000000</v>
      </c>
      <c r="G4578" s="15">
        <v>0</v>
      </c>
      <c r="H4578" s="15">
        <v>20000000</v>
      </c>
      <c r="I4578" s="15">
        <v>21000000</v>
      </c>
    </row>
    <row r="4579" spans="1:9" x14ac:dyDescent="0.25">
      <c r="A4579">
        <v>2021</v>
      </c>
      <c r="B4579" t="s">
        <v>42</v>
      </c>
      <c r="C4579" t="s">
        <v>1075</v>
      </c>
      <c r="D4579" t="s">
        <v>969</v>
      </c>
      <c r="E4579" s="15" t="s">
        <v>423</v>
      </c>
      <c r="F4579" s="15" t="s">
        <v>423</v>
      </c>
      <c r="G4579" s="15" t="s">
        <v>423</v>
      </c>
      <c r="H4579" s="15" t="s">
        <v>423</v>
      </c>
      <c r="I4579" s="15" t="s">
        <v>423</v>
      </c>
    </row>
    <row r="4580" spans="1:9" x14ac:dyDescent="0.25">
      <c r="A4580">
        <v>2021</v>
      </c>
      <c r="B4580" t="s">
        <v>42</v>
      </c>
      <c r="C4580" t="s">
        <v>1076</v>
      </c>
      <c r="D4580" t="s">
        <v>403</v>
      </c>
      <c r="E4580" s="15">
        <v>58312000</v>
      </c>
      <c r="F4580" s="15">
        <v>29560000</v>
      </c>
      <c r="G4580" s="15">
        <v>0</v>
      </c>
      <c r="H4580" s="15">
        <v>11000000</v>
      </c>
      <c r="I4580" s="15">
        <v>98872000</v>
      </c>
    </row>
    <row r="4581" spans="1:9" x14ac:dyDescent="0.25">
      <c r="A4581">
        <v>2021</v>
      </c>
      <c r="B4581" t="s">
        <v>42</v>
      </c>
      <c r="C4581" t="s">
        <v>1076</v>
      </c>
      <c r="D4581" t="s">
        <v>967</v>
      </c>
      <c r="E4581" s="15">
        <v>208603000</v>
      </c>
      <c r="F4581" s="15">
        <v>47386000</v>
      </c>
      <c r="G4581" s="15">
        <v>0</v>
      </c>
      <c r="H4581" s="15">
        <v>74184000</v>
      </c>
      <c r="I4581" s="15">
        <v>330173000</v>
      </c>
    </row>
    <row r="4582" spans="1:9" x14ac:dyDescent="0.25">
      <c r="A4582">
        <v>2021</v>
      </c>
      <c r="B4582" t="s">
        <v>42</v>
      </c>
      <c r="C4582" t="s">
        <v>1076</v>
      </c>
      <c r="D4582" t="s">
        <v>968</v>
      </c>
      <c r="E4582" s="15">
        <v>0</v>
      </c>
      <c r="F4582" s="15">
        <v>5259000</v>
      </c>
      <c r="G4582" s="15">
        <v>0</v>
      </c>
      <c r="H4582" s="15">
        <v>0</v>
      </c>
      <c r="I4582" s="15">
        <v>5259000</v>
      </c>
    </row>
    <row r="4583" spans="1:9" x14ac:dyDescent="0.25">
      <c r="A4583">
        <v>2021</v>
      </c>
      <c r="B4583" t="s">
        <v>42</v>
      </c>
      <c r="C4583" t="s">
        <v>1076</v>
      </c>
      <c r="D4583" t="s">
        <v>969</v>
      </c>
      <c r="E4583" s="15">
        <v>0</v>
      </c>
      <c r="F4583" s="15">
        <v>12507000</v>
      </c>
      <c r="G4583" s="15">
        <v>0</v>
      </c>
      <c r="H4583" s="15">
        <v>0</v>
      </c>
      <c r="I4583" s="15">
        <v>12507000</v>
      </c>
    </row>
    <row r="4584" spans="1:9" x14ac:dyDescent="0.25">
      <c r="A4584">
        <v>2021</v>
      </c>
      <c r="B4584" t="s">
        <v>42</v>
      </c>
      <c r="C4584" t="s">
        <v>1076</v>
      </c>
      <c r="D4584" t="s">
        <v>970</v>
      </c>
      <c r="E4584" s="15">
        <v>0</v>
      </c>
      <c r="F4584" s="15">
        <v>2712000</v>
      </c>
      <c r="G4584" s="15">
        <v>0</v>
      </c>
      <c r="H4584" s="15">
        <v>0</v>
      </c>
      <c r="I4584" s="15">
        <v>2712000</v>
      </c>
    </row>
    <row r="4585" spans="1:9" x14ac:dyDescent="0.25">
      <c r="A4585">
        <v>2021</v>
      </c>
      <c r="B4585" t="s">
        <v>42</v>
      </c>
      <c r="C4585" t="s">
        <v>1077</v>
      </c>
      <c r="D4585" t="s">
        <v>403</v>
      </c>
      <c r="E4585" s="15">
        <v>150660000</v>
      </c>
      <c r="F4585" s="15">
        <v>51309000</v>
      </c>
      <c r="G4585" s="15">
        <v>0</v>
      </c>
      <c r="H4585" s="15">
        <v>33534000</v>
      </c>
      <c r="I4585" s="15">
        <v>235503000</v>
      </c>
    </row>
    <row r="4586" spans="1:9" x14ac:dyDescent="0.25">
      <c r="A4586">
        <v>2021</v>
      </c>
      <c r="B4586" t="s">
        <v>42</v>
      </c>
      <c r="C4586" t="s">
        <v>1077</v>
      </c>
      <c r="D4586" t="s">
        <v>404</v>
      </c>
      <c r="E4586" s="15">
        <v>10044000</v>
      </c>
      <c r="F4586" s="15">
        <v>431000</v>
      </c>
      <c r="G4586" s="15">
        <v>0</v>
      </c>
      <c r="H4586" s="15">
        <v>0</v>
      </c>
      <c r="I4586" s="15">
        <v>10475000</v>
      </c>
    </row>
    <row r="4587" spans="1:9" x14ac:dyDescent="0.25">
      <c r="A4587">
        <v>2021</v>
      </c>
      <c r="B4587" t="s">
        <v>42</v>
      </c>
      <c r="C4587" t="s">
        <v>1077</v>
      </c>
      <c r="D4587" t="s">
        <v>967</v>
      </c>
      <c r="E4587" s="15">
        <v>306881000</v>
      </c>
      <c r="F4587" s="15">
        <v>21316000</v>
      </c>
      <c r="G4587" s="15">
        <v>0</v>
      </c>
      <c r="H4587" s="15">
        <v>38500000</v>
      </c>
      <c r="I4587" s="15">
        <v>366697000</v>
      </c>
    </row>
    <row r="4588" spans="1:9" x14ac:dyDescent="0.25">
      <c r="A4588">
        <v>2021</v>
      </c>
      <c r="B4588" t="s">
        <v>42</v>
      </c>
      <c r="C4588" t="s">
        <v>1077</v>
      </c>
      <c r="D4588" t="s">
        <v>968</v>
      </c>
      <c r="E4588" s="15">
        <v>21985000</v>
      </c>
      <c r="F4588" s="15">
        <v>2430000</v>
      </c>
      <c r="G4588" s="15">
        <v>0</v>
      </c>
      <c r="H4588" s="15">
        <v>0</v>
      </c>
      <c r="I4588" s="15">
        <v>24415000</v>
      </c>
    </row>
    <row r="4589" spans="1:9" x14ac:dyDescent="0.25">
      <c r="A4589">
        <v>2021</v>
      </c>
      <c r="B4589" t="s">
        <v>42</v>
      </c>
      <c r="C4589" t="s">
        <v>1077</v>
      </c>
      <c r="D4589" t="s">
        <v>969</v>
      </c>
      <c r="E4589" s="15">
        <v>6854000</v>
      </c>
      <c r="F4589" s="15">
        <v>16854000</v>
      </c>
      <c r="G4589" s="15">
        <v>0</v>
      </c>
      <c r="H4589" s="15">
        <v>0</v>
      </c>
      <c r="I4589" s="15">
        <v>23708000</v>
      </c>
    </row>
    <row r="4590" spans="1:9" x14ac:dyDescent="0.25">
      <c r="A4590">
        <v>2021</v>
      </c>
      <c r="B4590" t="s">
        <v>42</v>
      </c>
      <c r="C4590" t="s">
        <v>1077</v>
      </c>
      <c r="D4590" t="s">
        <v>970</v>
      </c>
      <c r="E4590" s="15">
        <v>1162000</v>
      </c>
      <c r="F4590" s="15">
        <v>2033000</v>
      </c>
      <c r="G4590" s="15">
        <v>0</v>
      </c>
      <c r="H4590" s="15">
        <v>0</v>
      </c>
      <c r="I4590" s="15">
        <v>3195000</v>
      </c>
    </row>
    <row r="4591" spans="1:9" x14ac:dyDescent="0.25">
      <c r="A4591">
        <v>2021</v>
      </c>
      <c r="B4591" t="s">
        <v>42</v>
      </c>
      <c r="C4591" t="s">
        <v>1078</v>
      </c>
      <c r="D4591" t="s">
        <v>403</v>
      </c>
      <c r="E4591" s="15">
        <v>15600000</v>
      </c>
      <c r="F4591" s="15">
        <v>15340000</v>
      </c>
      <c r="G4591" s="15">
        <v>0</v>
      </c>
      <c r="H4591" s="15">
        <v>0</v>
      </c>
      <c r="I4591" s="15">
        <v>30940000</v>
      </c>
    </row>
    <row r="4592" spans="1:9" x14ac:dyDescent="0.25">
      <c r="A4592">
        <v>2021</v>
      </c>
      <c r="B4592" t="s">
        <v>42</v>
      </c>
      <c r="C4592" t="s">
        <v>1078</v>
      </c>
      <c r="D4592" t="s">
        <v>404</v>
      </c>
      <c r="E4592" s="15">
        <v>0</v>
      </c>
      <c r="F4592" s="15">
        <v>14940000</v>
      </c>
      <c r="G4592" s="15">
        <v>0</v>
      </c>
      <c r="H4592" s="15">
        <v>41160000</v>
      </c>
      <c r="I4592" s="15">
        <v>56100000</v>
      </c>
    </row>
    <row r="4593" spans="1:9" x14ac:dyDescent="0.25">
      <c r="A4593">
        <v>2021</v>
      </c>
      <c r="B4593" t="s">
        <v>42</v>
      </c>
      <c r="C4593" t="s">
        <v>1078</v>
      </c>
      <c r="D4593" t="s">
        <v>967</v>
      </c>
      <c r="E4593" s="15">
        <v>55845000</v>
      </c>
      <c r="F4593" s="15">
        <v>48409000</v>
      </c>
      <c r="G4593" s="15">
        <v>0</v>
      </c>
      <c r="H4593" s="15">
        <v>28500000</v>
      </c>
      <c r="I4593" s="15">
        <v>132754000</v>
      </c>
    </row>
    <row r="4594" spans="1:9" x14ac:dyDescent="0.25">
      <c r="A4594">
        <v>2021</v>
      </c>
      <c r="B4594" t="s">
        <v>42</v>
      </c>
      <c r="C4594" t="s">
        <v>1078</v>
      </c>
      <c r="D4594" t="s">
        <v>968</v>
      </c>
      <c r="E4594" s="15">
        <v>0</v>
      </c>
      <c r="F4594" s="15">
        <v>898000</v>
      </c>
      <c r="G4594" s="15">
        <v>0</v>
      </c>
      <c r="H4594" s="15">
        <v>0</v>
      </c>
      <c r="I4594" s="15">
        <v>898000</v>
      </c>
    </row>
    <row r="4595" spans="1:9" x14ac:dyDescent="0.25">
      <c r="A4595">
        <v>2021</v>
      </c>
      <c r="B4595" t="s">
        <v>42</v>
      </c>
      <c r="C4595" t="s">
        <v>1078</v>
      </c>
      <c r="D4595" t="s">
        <v>969</v>
      </c>
      <c r="E4595" s="15">
        <v>0</v>
      </c>
      <c r="F4595" s="15">
        <v>2023000</v>
      </c>
      <c r="G4595" s="15">
        <v>0</v>
      </c>
      <c r="H4595" s="15">
        <v>29374000</v>
      </c>
      <c r="I4595" s="15">
        <v>31397000</v>
      </c>
    </row>
    <row r="4596" spans="1:9" x14ac:dyDescent="0.25">
      <c r="A4596">
        <v>2021</v>
      </c>
      <c r="B4596" t="s">
        <v>42</v>
      </c>
      <c r="C4596" t="s">
        <v>1078</v>
      </c>
      <c r="D4596" t="s">
        <v>970</v>
      </c>
      <c r="E4596" s="15">
        <v>0</v>
      </c>
      <c r="F4596" s="15">
        <v>810000</v>
      </c>
      <c r="G4596" s="15">
        <v>0</v>
      </c>
      <c r="H4596" s="15">
        <v>0</v>
      </c>
      <c r="I4596" s="15">
        <v>810000</v>
      </c>
    </row>
    <row r="4597" spans="1:9" x14ac:dyDescent="0.25">
      <c r="A4597">
        <v>2021</v>
      </c>
      <c r="B4597" t="s">
        <v>42</v>
      </c>
      <c r="C4597" t="s">
        <v>1079</v>
      </c>
      <c r="D4597" t="s">
        <v>403</v>
      </c>
      <c r="E4597" s="15">
        <v>32122000</v>
      </c>
      <c r="F4597" s="15">
        <v>51742000</v>
      </c>
      <c r="G4597" s="15">
        <v>0</v>
      </c>
      <c r="H4597" s="15">
        <v>0</v>
      </c>
      <c r="I4597" s="15">
        <v>83864000</v>
      </c>
    </row>
    <row r="4598" spans="1:9" x14ac:dyDescent="0.25">
      <c r="A4598">
        <v>2021</v>
      </c>
      <c r="B4598" t="s">
        <v>42</v>
      </c>
      <c r="C4598" t="s">
        <v>1079</v>
      </c>
      <c r="D4598" t="s">
        <v>404</v>
      </c>
      <c r="E4598" s="15">
        <v>0</v>
      </c>
      <c r="F4598" s="15">
        <v>867000</v>
      </c>
      <c r="G4598" s="15">
        <v>0</v>
      </c>
      <c r="H4598" s="15">
        <v>200000000</v>
      </c>
      <c r="I4598" s="15">
        <v>200867000</v>
      </c>
    </row>
    <row r="4599" spans="1:9" x14ac:dyDescent="0.25">
      <c r="A4599">
        <v>2021</v>
      </c>
      <c r="B4599" t="s">
        <v>42</v>
      </c>
      <c r="C4599" t="s">
        <v>1079</v>
      </c>
      <c r="D4599" t="s">
        <v>967</v>
      </c>
      <c r="E4599" s="15">
        <v>181863000</v>
      </c>
      <c r="F4599" s="15">
        <v>14160000</v>
      </c>
      <c r="G4599" s="15">
        <v>0</v>
      </c>
      <c r="H4599" s="15">
        <v>340000000</v>
      </c>
      <c r="I4599" s="15">
        <v>536023000</v>
      </c>
    </row>
    <row r="4600" spans="1:9" x14ac:dyDescent="0.25">
      <c r="A4600">
        <v>2021</v>
      </c>
      <c r="B4600" t="s">
        <v>42</v>
      </c>
      <c r="C4600" t="s">
        <v>1079</v>
      </c>
      <c r="D4600" t="s">
        <v>968</v>
      </c>
      <c r="E4600" s="15">
        <v>30000</v>
      </c>
      <c r="F4600" s="15">
        <v>406000</v>
      </c>
      <c r="G4600" s="15">
        <v>0</v>
      </c>
      <c r="H4600" s="15">
        <v>0</v>
      </c>
      <c r="I4600" s="15">
        <v>436000</v>
      </c>
    </row>
    <row r="4601" spans="1:9" x14ac:dyDescent="0.25">
      <c r="A4601">
        <v>2021</v>
      </c>
      <c r="B4601" t="s">
        <v>42</v>
      </c>
      <c r="C4601" t="s">
        <v>1079</v>
      </c>
      <c r="D4601" t="s">
        <v>969</v>
      </c>
      <c r="E4601" s="15">
        <v>100000</v>
      </c>
      <c r="F4601" s="15">
        <v>10113000</v>
      </c>
      <c r="G4601" s="15">
        <v>0</v>
      </c>
      <c r="H4601" s="15">
        <v>11800000</v>
      </c>
      <c r="I4601" s="15">
        <v>22013000</v>
      </c>
    </row>
    <row r="4602" spans="1:9" x14ac:dyDescent="0.25">
      <c r="A4602">
        <v>2021</v>
      </c>
      <c r="B4602" t="s">
        <v>42</v>
      </c>
      <c r="C4602" t="s">
        <v>1079</v>
      </c>
      <c r="D4602" t="s">
        <v>970</v>
      </c>
      <c r="E4602" s="15">
        <v>98000</v>
      </c>
      <c r="F4602" s="15">
        <v>3035000</v>
      </c>
      <c r="G4602" s="15">
        <v>0</v>
      </c>
      <c r="H4602" s="15">
        <v>734000</v>
      </c>
      <c r="I4602" s="15">
        <v>3867000</v>
      </c>
    </row>
    <row r="4603" spans="1:9" x14ac:dyDescent="0.25">
      <c r="A4603">
        <v>2021</v>
      </c>
      <c r="B4603" t="s">
        <v>42</v>
      </c>
      <c r="C4603" t="s">
        <v>1080</v>
      </c>
      <c r="D4603" t="s">
        <v>403</v>
      </c>
      <c r="E4603" s="15">
        <v>70528000</v>
      </c>
      <c r="F4603" s="15">
        <v>29348000</v>
      </c>
      <c r="G4603" s="15">
        <v>0</v>
      </c>
      <c r="H4603" s="15">
        <v>0</v>
      </c>
      <c r="I4603" s="15">
        <v>99876000</v>
      </c>
    </row>
    <row r="4604" spans="1:9" x14ac:dyDescent="0.25">
      <c r="A4604">
        <v>2021</v>
      </c>
      <c r="B4604" t="s">
        <v>42</v>
      </c>
      <c r="C4604" t="s">
        <v>1080</v>
      </c>
      <c r="D4604" t="s">
        <v>967</v>
      </c>
      <c r="E4604" s="15">
        <v>222264000</v>
      </c>
      <c r="F4604" s="15">
        <v>36836000</v>
      </c>
      <c r="G4604" s="15">
        <v>0</v>
      </c>
      <c r="H4604" s="15">
        <v>0</v>
      </c>
      <c r="I4604" s="15">
        <v>259100000</v>
      </c>
    </row>
    <row r="4605" spans="1:9" x14ac:dyDescent="0.25">
      <c r="A4605">
        <v>2021</v>
      </c>
      <c r="B4605" t="s">
        <v>42</v>
      </c>
      <c r="C4605" t="s">
        <v>1080</v>
      </c>
      <c r="D4605" t="s">
        <v>968</v>
      </c>
      <c r="E4605" s="15">
        <v>500000</v>
      </c>
      <c r="F4605" s="15">
        <v>1998000</v>
      </c>
      <c r="G4605" s="15">
        <v>0</v>
      </c>
      <c r="H4605" s="15">
        <v>0</v>
      </c>
      <c r="I4605" s="15">
        <v>2498000</v>
      </c>
    </row>
    <row r="4606" spans="1:9" x14ac:dyDescent="0.25">
      <c r="A4606">
        <v>2021</v>
      </c>
      <c r="B4606" t="s">
        <v>42</v>
      </c>
      <c r="C4606" t="s">
        <v>1080</v>
      </c>
      <c r="D4606" t="s">
        <v>969</v>
      </c>
      <c r="E4606" s="15">
        <v>1500000</v>
      </c>
      <c r="F4606" s="15">
        <v>7804000</v>
      </c>
      <c r="G4606" s="15">
        <v>0</v>
      </c>
      <c r="H4606" s="15">
        <v>62534000</v>
      </c>
      <c r="I4606" s="15">
        <v>71838000</v>
      </c>
    </row>
    <row r="4607" spans="1:9" x14ac:dyDescent="0.25">
      <c r="A4607">
        <v>2021</v>
      </c>
      <c r="B4607" t="s">
        <v>42</v>
      </c>
      <c r="C4607" t="s">
        <v>1080</v>
      </c>
      <c r="D4607" t="s">
        <v>970</v>
      </c>
      <c r="E4607" s="15">
        <v>1500000</v>
      </c>
      <c r="F4607" s="15">
        <v>6585000</v>
      </c>
      <c r="G4607" s="15">
        <v>0</v>
      </c>
      <c r="H4607" s="15">
        <v>0</v>
      </c>
      <c r="I4607" s="15">
        <v>8085000</v>
      </c>
    </row>
    <row r="4608" spans="1:9" x14ac:dyDescent="0.25">
      <c r="A4608">
        <v>2021</v>
      </c>
      <c r="B4608" t="s">
        <v>42</v>
      </c>
      <c r="C4608" t="s">
        <v>1081</v>
      </c>
      <c r="D4608" t="s">
        <v>403</v>
      </c>
      <c r="E4608" s="15">
        <v>60574000</v>
      </c>
      <c r="F4608" s="15">
        <v>33302000</v>
      </c>
      <c r="G4608" s="15">
        <v>0</v>
      </c>
      <c r="H4608" s="15">
        <v>0</v>
      </c>
      <c r="I4608" s="15">
        <v>93876000</v>
      </c>
    </row>
    <row r="4609" spans="1:9" x14ac:dyDescent="0.25">
      <c r="A4609">
        <v>2021</v>
      </c>
      <c r="B4609" t="s">
        <v>42</v>
      </c>
      <c r="C4609" t="s">
        <v>1081</v>
      </c>
      <c r="D4609" t="s">
        <v>967</v>
      </c>
      <c r="E4609" s="15">
        <v>163325000</v>
      </c>
      <c r="F4609" s="15">
        <v>58757000</v>
      </c>
      <c r="G4609" s="15">
        <v>0</v>
      </c>
      <c r="H4609" s="15">
        <v>72534000</v>
      </c>
      <c r="I4609" s="15">
        <v>294616000</v>
      </c>
    </row>
    <row r="4610" spans="1:9" x14ac:dyDescent="0.25">
      <c r="A4610">
        <v>2021</v>
      </c>
      <c r="B4610" t="s">
        <v>42</v>
      </c>
      <c r="C4610" t="s">
        <v>1081</v>
      </c>
      <c r="D4610" t="s">
        <v>968</v>
      </c>
      <c r="E4610" s="15">
        <v>0</v>
      </c>
      <c r="F4610" s="15">
        <v>2934000</v>
      </c>
      <c r="G4610" s="15">
        <v>0</v>
      </c>
      <c r="H4610" s="15">
        <v>0</v>
      </c>
      <c r="I4610" s="15">
        <v>2934000</v>
      </c>
    </row>
    <row r="4611" spans="1:9" x14ac:dyDescent="0.25">
      <c r="A4611">
        <v>2021</v>
      </c>
      <c r="B4611" t="s">
        <v>42</v>
      </c>
      <c r="C4611" t="s">
        <v>1081</v>
      </c>
      <c r="D4611" t="s">
        <v>969</v>
      </c>
      <c r="E4611" s="15">
        <v>0</v>
      </c>
      <c r="F4611" s="15">
        <v>6217000</v>
      </c>
      <c r="G4611" s="15">
        <v>0</v>
      </c>
      <c r="H4611" s="15">
        <v>0</v>
      </c>
      <c r="I4611" s="15">
        <v>6217000</v>
      </c>
    </row>
    <row r="4612" spans="1:9" x14ac:dyDescent="0.25">
      <c r="A4612">
        <v>2021</v>
      </c>
      <c r="B4612" t="s">
        <v>42</v>
      </c>
      <c r="C4612" t="s">
        <v>1081</v>
      </c>
      <c r="D4612" t="s">
        <v>970</v>
      </c>
      <c r="E4612" s="15">
        <v>0</v>
      </c>
      <c r="F4612" s="15">
        <v>3091000</v>
      </c>
      <c r="G4612" s="15">
        <v>0</v>
      </c>
      <c r="H4612" s="15">
        <v>0</v>
      </c>
      <c r="I4612" s="15">
        <v>3091000</v>
      </c>
    </row>
    <row r="4613" spans="1:9" x14ac:dyDescent="0.25">
      <c r="A4613">
        <v>2021</v>
      </c>
      <c r="B4613" t="s">
        <v>42</v>
      </c>
      <c r="C4613" t="s">
        <v>1082</v>
      </c>
      <c r="D4613" t="s">
        <v>403</v>
      </c>
      <c r="E4613" s="15">
        <v>10597000</v>
      </c>
      <c r="F4613" s="15">
        <v>14495000</v>
      </c>
      <c r="G4613" s="15">
        <v>0</v>
      </c>
      <c r="H4613" s="15">
        <v>0</v>
      </c>
      <c r="I4613" s="15">
        <v>25092000</v>
      </c>
    </row>
    <row r="4614" spans="1:9" x14ac:dyDescent="0.25">
      <c r="A4614">
        <v>2021</v>
      </c>
      <c r="B4614" t="s">
        <v>42</v>
      </c>
      <c r="C4614" t="s">
        <v>1082</v>
      </c>
      <c r="D4614" t="s">
        <v>404</v>
      </c>
      <c r="E4614" s="15">
        <v>2000</v>
      </c>
      <c r="F4614" s="15">
        <v>840000</v>
      </c>
      <c r="G4614" s="15">
        <v>0</v>
      </c>
      <c r="H4614" s="15">
        <v>29153000</v>
      </c>
      <c r="I4614" s="15">
        <v>29995000</v>
      </c>
    </row>
    <row r="4615" spans="1:9" x14ac:dyDescent="0.25">
      <c r="A4615">
        <v>2021</v>
      </c>
      <c r="B4615" t="s">
        <v>42</v>
      </c>
      <c r="C4615" t="s">
        <v>1082</v>
      </c>
      <c r="D4615" t="s">
        <v>967</v>
      </c>
      <c r="E4615" s="15">
        <v>18863000</v>
      </c>
      <c r="F4615" s="15">
        <v>7411000</v>
      </c>
      <c r="G4615" s="15">
        <v>0</v>
      </c>
      <c r="H4615" s="15">
        <v>68186000</v>
      </c>
      <c r="I4615" s="15">
        <v>94460000</v>
      </c>
    </row>
    <row r="4616" spans="1:9" x14ac:dyDescent="0.25">
      <c r="A4616">
        <v>2021</v>
      </c>
      <c r="B4616" t="s">
        <v>42</v>
      </c>
      <c r="C4616" t="s">
        <v>1082</v>
      </c>
      <c r="D4616" t="s">
        <v>968</v>
      </c>
      <c r="E4616" s="15">
        <v>0</v>
      </c>
      <c r="F4616" s="15">
        <v>574000</v>
      </c>
      <c r="G4616" s="15">
        <v>0</v>
      </c>
      <c r="H4616" s="15">
        <v>0</v>
      </c>
      <c r="I4616" s="15">
        <v>574000</v>
      </c>
    </row>
    <row r="4617" spans="1:9" x14ac:dyDescent="0.25">
      <c r="A4617">
        <v>2021</v>
      </c>
      <c r="B4617" t="s">
        <v>42</v>
      </c>
      <c r="C4617" t="s">
        <v>1082</v>
      </c>
      <c r="D4617" t="s">
        <v>969</v>
      </c>
      <c r="E4617" s="15">
        <v>0</v>
      </c>
      <c r="F4617" s="15">
        <v>1872000</v>
      </c>
      <c r="G4617" s="15">
        <v>0</v>
      </c>
      <c r="H4617" s="15">
        <v>0</v>
      </c>
      <c r="I4617" s="15">
        <v>1872000</v>
      </c>
    </row>
    <row r="4618" spans="1:9" x14ac:dyDescent="0.25">
      <c r="A4618">
        <v>2021</v>
      </c>
      <c r="B4618" t="s">
        <v>42</v>
      </c>
      <c r="C4618" t="s">
        <v>1082</v>
      </c>
      <c r="D4618" t="s">
        <v>970</v>
      </c>
      <c r="E4618" s="15">
        <v>0</v>
      </c>
      <c r="F4618" s="15">
        <v>3737000</v>
      </c>
      <c r="G4618" s="15">
        <v>0</v>
      </c>
      <c r="H4618" s="15">
        <v>0</v>
      </c>
      <c r="I4618" s="15">
        <v>3737000</v>
      </c>
    </row>
    <row r="4619" spans="1:9" x14ac:dyDescent="0.25">
      <c r="A4619">
        <v>2021</v>
      </c>
      <c r="B4619" t="s">
        <v>42</v>
      </c>
      <c r="C4619" t="s">
        <v>1083</v>
      </c>
      <c r="D4619" t="s">
        <v>403</v>
      </c>
      <c r="E4619" s="15">
        <v>34348000</v>
      </c>
      <c r="F4619" s="15">
        <v>18869000</v>
      </c>
      <c r="G4619" s="15">
        <v>0</v>
      </c>
      <c r="H4619" s="15">
        <v>29034000</v>
      </c>
      <c r="I4619" s="15">
        <v>82251000</v>
      </c>
    </row>
    <row r="4620" spans="1:9" x14ac:dyDescent="0.25">
      <c r="A4620">
        <v>2021</v>
      </c>
      <c r="B4620" t="s">
        <v>42</v>
      </c>
      <c r="C4620" t="s">
        <v>1083</v>
      </c>
      <c r="D4620" t="s">
        <v>967</v>
      </c>
      <c r="E4620" s="15">
        <v>110852000</v>
      </c>
      <c r="F4620" s="15">
        <v>25243000</v>
      </c>
      <c r="G4620" s="15">
        <v>0</v>
      </c>
      <c r="H4620" s="15">
        <v>92800000</v>
      </c>
      <c r="I4620" s="15">
        <v>228895000</v>
      </c>
    </row>
    <row r="4621" spans="1:9" x14ac:dyDescent="0.25">
      <c r="A4621">
        <v>2021</v>
      </c>
      <c r="B4621" t="s">
        <v>42</v>
      </c>
      <c r="C4621" t="s">
        <v>1083</v>
      </c>
      <c r="D4621" t="s">
        <v>969</v>
      </c>
      <c r="E4621" s="15">
        <v>0</v>
      </c>
      <c r="F4621" s="15">
        <v>1270000</v>
      </c>
      <c r="G4621" s="15">
        <v>0</v>
      </c>
      <c r="H4621" s="15">
        <v>0</v>
      </c>
      <c r="I4621" s="15">
        <v>1270000</v>
      </c>
    </row>
    <row r="4622" spans="1:9" x14ac:dyDescent="0.25">
      <c r="A4622">
        <v>2021</v>
      </c>
      <c r="B4622" t="s">
        <v>42</v>
      </c>
      <c r="C4622" t="s">
        <v>1083</v>
      </c>
      <c r="D4622" t="s">
        <v>970</v>
      </c>
      <c r="E4622" s="15">
        <v>0</v>
      </c>
      <c r="F4622" s="15">
        <v>983000</v>
      </c>
      <c r="G4622" s="15">
        <v>0</v>
      </c>
      <c r="H4622" s="15">
        <v>0</v>
      </c>
      <c r="I4622" s="15">
        <v>983000</v>
      </c>
    </row>
    <row r="4623" spans="1:9" x14ac:dyDescent="0.25">
      <c r="A4623">
        <v>2021</v>
      </c>
      <c r="B4623" t="s">
        <v>42</v>
      </c>
      <c r="C4623" t="s">
        <v>1084</v>
      </c>
      <c r="D4623" t="s">
        <v>403</v>
      </c>
      <c r="E4623" s="15">
        <v>525027000</v>
      </c>
      <c r="F4623" s="15">
        <v>132474000</v>
      </c>
      <c r="G4623" s="15">
        <v>0</v>
      </c>
      <c r="H4623" s="15">
        <v>800000</v>
      </c>
      <c r="I4623" s="15">
        <v>658301000</v>
      </c>
    </row>
    <row r="4624" spans="1:9" x14ac:dyDescent="0.25">
      <c r="A4624">
        <v>2021</v>
      </c>
      <c r="B4624" t="s">
        <v>42</v>
      </c>
      <c r="C4624" t="s">
        <v>1084</v>
      </c>
      <c r="D4624" t="s">
        <v>404</v>
      </c>
      <c r="E4624" s="15">
        <v>88303000</v>
      </c>
      <c r="F4624" s="15">
        <v>3477000</v>
      </c>
      <c r="G4624" s="15">
        <v>0</v>
      </c>
      <c r="H4624" s="15">
        <v>10000000</v>
      </c>
      <c r="I4624" s="15">
        <v>101780000</v>
      </c>
    </row>
    <row r="4625" spans="1:9" x14ac:dyDescent="0.25">
      <c r="A4625">
        <v>2021</v>
      </c>
      <c r="B4625" t="s">
        <v>42</v>
      </c>
      <c r="C4625" t="s">
        <v>1084</v>
      </c>
      <c r="D4625" t="s">
        <v>967</v>
      </c>
      <c r="E4625" s="15">
        <v>2152056000</v>
      </c>
      <c r="F4625" s="15">
        <v>186973000</v>
      </c>
      <c r="G4625" s="15">
        <v>0</v>
      </c>
      <c r="H4625" s="15">
        <v>2720634000</v>
      </c>
      <c r="I4625" s="15">
        <v>5059663000</v>
      </c>
    </row>
    <row r="4626" spans="1:9" x14ac:dyDescent="0.25">
      <c r="A4626">
        <v>2021</v>
      </c>
      <c r="B4626" t="s">
        <v>42</v>
      </c>
      <c r="C4626" t="s">
        <v>1084</v>
      </c>
      <c r="D4626" t="s">
        <v>968</v>
      </c>
      <c r="E4626" s="15">
        <v>12378000</v>
      </c>
      <c r="F4626" s="15">
        <v>964000</v>
      </c>
      <c r="G4626" s="15">
        <v>0</v>
      </c>
      <c r="H4626" s="15">
        <v>0</v>
      </c>
      <c r="I4626" s="15">
        <v>13342000</v>
      </c>
    </row>
    <row r="4627" spans="1:9" x14ac:dyDescent="0.25">
      <c r="A4627">
        <v>2021</v>
      </c>
      <c r="B4627" t="s">
        <v>42</v>
      </c>
      <c r="C4627" t="s">
        <v>1084</v>
      </c>
      <c r="D4627" t="s">
        <v>969</v>
      </c>
      <c r="E4627" s="15">
        <v>92697000</v>
      </c>
      <c r="F4627" s="15">
        <v>7206000</v>
      </c>
      <c r="G4627" s="15">
        <v>0</v>
      </c>
      <c r="H4627" s="15">
        <v>21100000</v>
      </c>
      <c r="I4627" s="15">
        <v>121003000</v>
      </c>
    </row>
    <row r="4628" spans="1:9" x14ac:dyDescent="0.25">
      <c r="A4628">
        <v>2021</v>
      </c>
      <c r="B4628" t="s">
        <v>42</v>
      </c>
      <c r="C4628" t="s">
        <v>1084</v>
      </c>
      <c r="D4628" t="s">
        <v>970</v>
      </c>
      <c r="E4628" s="15">
        <v>32627000</v>
      </c>
      <c r="F4628" s="15">
        <v>2001000</v>
      </c>
      <c r="G4628" s="15">
        <v>0</v>
      </c>
      <c r="H4628" s="15">
        <v>0</v>
      </c>
      <c r="I4628" s="15">
        <v>34628000</v>
      </c>
    </row>
    <row r="4629" spans="1:9" x14ac:dyDescent="0.25">
      <c r="A4629">
        <v>2021</v>
      </c>
      <c r="B4629" t="s">
        <v>42</v>
      </c>
      <c r="C4629" t="s">
        <v>1085</v>
      </c>
      <c r="D4629" t="s">
        <v>403</v>
      </c>
      <c r="E4629" s="15">
        <v>75110000</v>
      </c>
      <c r="F4629" s="15">
        <v>28512000</v>
      </c>
      <c r="G4629" s="15">
        <v>0</v>
      </c>
      <c r="H4629" s="15">
        <v>3390000</v>
      </c>
      <c r="I4629" s="15">
        <v>107012000</v>
      </c>
    </row>
    <row r="4630" spans="1:9" x14ac:dyDescent="0.25">
      <c r="A4630">
        <v>2021</v>
      </c>
      <c r="B4630" t="s">
        <v>42</v>
      </c>
      <c r="C4630" t="s">
        <v>1085</v>
      </c>
      <c r="D4630" t="s">
        <v>404</v>
      </c>
      <c r="E4630" s="15">
        <v>32419000</v>
      </c>
      <c r="F4630" s="15">
        <v>2599000</v>
      </c>
      <c r="G4630" s="15">
        <v>0</v>
      </c>
      <c r="H4630" s="15">
        <v>0</v>
      </c>
      <c r="I4630" s="15">
        <v>35018000</v>
      </c>
    </row>
    <row r="4631" spans="1:9" x14ac:dyDescent="0.25">
      <c r="A4631">
        <v>2021</v>
      </c>
      <c r="B4631" t="s">
        <v>42</v>
      </c>
      <c r="C4631" t="s">
        <v>1085</v>
      </c>
      <c r="D4631" t="s">
        <v>967</v>
      </c>
      <c r="E4631" s="15">
        <v>369225000</v>
      </c>
      <c r="F4631" s="15">
        <v>44807000</v>
      </c>
      <c r="G4631" s="15">
        <v>0</v>
      </c>
      <c r="H4631" s="15">
        <v>25735000</v>
      </c>
      <c r="I4631" s="15">
        <v>439767000</v>
      </c>
    </row>
    <row r="4632" spans="1:9" x14ac:dyDescent="0.25">
      <c r="A4632">
        <v>2021</v>
      </c>
      <c r="B4632" t="s">
        <v>42</v>
      </c>
      <c r="C4632" t="s">
        <v>1085</v>
      </c>
      <c r="D4632" t="s">
        <v>968</v>
      </c>
      <c r="E4632" s="15">
        <v>14588000</v>
      </c>
      <c r="F4632" s="15">
        <v>2035000</v>
      </c>
      <c r="G4632" s="15">
        <v>0</v>
      </c>
      <c r="H4632" s="15">
        <v>0</v>
      </c>
      <c r="I4632" s="15">
        <v>16623000</v>
      </c>
    </row>
    <row r="4633" spans="1:9" x14ac:dyDescent="0.25">
      <c r="A4633">
        <v>2021</v>
      </c>
      <c r="B4633" t="s">
        <v>42</v>
      </c>
      <c r="C4633" t="s">
        <v>1085</v>
      </c>
      <c r="D4633" t="s">
        <v>969</v>
      </c>
      <c r="E4633" s="15">
        <v>10885000</v>
      </c>
      <c r="F4633" s="15">
        <v>3713000</v>
      </c>
      <c r="G4633" s="15">
        <v>0</v>
      </c>
      <c r="H4633" s="15">
        <v>0</v>
      </c>
      <c r="I4633" s="15">
        <v>14598000</v>
      </c>
    </row>
    <row r="4634" spans="1:9" x14ac:dyDescent="0.25">
      <c r="A4634">
        <v>2021</v>
      </c>
      <c r="B4634" t="s">
        <v>42</v>
      </c>
      <c r="C4634" t="s">
        <v>1085</v>
      </c>
      <c r="D4634" t="s">
        <v>970</v>
      </c>
      <c r="E4634" s="15">
        <v>5471000</v>
      </c>
      <c r="F4634" s="15">
        <v>1554000</v>
      </c>
      <c r="G4634" s="15">
        <v>0</v>
      </c>
      <c r="H4634" s="15">
        <v>0</v>
      </c>
      <c r="I4634" s="15">
        <v>7025000</v>
      </c>
    </row>
    <row r="4635" spans="1:9" x14ac:dyDescent="0.25">
      <c r="A4635">
        <v>2021</v>
      </c>
      <c r="B4635" t="s">
        <v>42</v>
      </c>
      <c r="C4635" t="s">
        <v>1086</v>
      </c>
      <c r="D4635" t="s">
        <v>403</v>
      </c>
      <c r="E4635" s="15">
        <v>28778000</v>
      </c>
      <c r="F4635" s="15">
        <v>7090000</v>
      </c>
      <c r="G4635" s="15">
        <v>0</v>
      </c>
      <c r="H4635" s="15">
        <v>30000000</v>
      </c>
      <c r="I4635" s="15">
        <v>65868000</v>
      </c>
    </row>
    <row r="4636" spans="1:9" x14ac:dyDescent="0.25">
      <c r="A4636">
        <v>2021</v>
      </c>
      <c r="B4636" t="s">
        <v>42</v>
      </c>
      <c r="C4636" t="s">
        <v>1086</v>
      </c>
      <c r="D4636" t="s">
        <v>967</v>
      </c>
      <c r="E4636" s="15">
        <v>79422000</v>
      </c>
      <c r="F4636" s="15">
        <v>8450000</v>
      </c>
      <c r="G4636" s="15">
        <v>0</v>
      </c>
      <c r="H4636" s="15">
        <v>42500000</v>
      </c>
      <c r="I4636" s="15">
        <v>130372000</v>
      </c>
    </row>
    <row r="4637" spans="1:9" x14ac:dyDescent="0.25">
      <c r="A4637">
        <v>2021</v>
      </c>
      <c r="B4637" t="s">
        <v>42</v>
      </c>
      <c r="C4637" t="s">
        <v>1086</v>
      </c>
      <c r="D4637" t="s">
        <v>969</v>
      </c>
      <c r="E4637" s="15">
        <v>0</v>
      </c>
      <c r="F4637" s="15">
        <v>830000</v>
      </c>
      <c r="G4637" s="15">
        <v>0</v>
      </c>
      <c r="H4637" s="15">
        <v>0</v>
      </c>
      <c r="I4637" s="15">
        <v>830000</v>
      </c>
    </row>
    <row r="4638" spans="1:9" x14ac:dyDescent="0.25">
      <c r="A4638">
        <v>2021</v>
      </c>
      <c r="B4638" t="s">
        <v>42</v>
      </c>
      <c r="C4638" t="s">
        <v>1086</v>
      </c>
      <c r="D4638" t="s">
        <v>970</v>
      </c>
      <c r="E4638" s="15">
        <v>0</v>
      </c>
      <c r="F4638" s="15">
        <v>830000</v>
      </c>
      <c r="G4638" s="15">
        <v>0</v>
      </c>
      <c r="H4638" s="15">
        <v>0</v>
      </c>
      <c r="I4638" s="15">
        <v>830000</v>
      </c>
    </row>
    <row r="4639" spans="1:9" x14ac:dyDescent="0.25">
      <c r="A4639">
        <v>2021</v>
      </c>
      <c r="B4639" t="s">
        <v>42</v>
      </c>
      <c r="C4639" t="s">
        <v>1087</v>
      </c>
      <c r="D4639" t="s">
        <v>403</v>
      </c>
      <c r="E4639" s="15">
        <v>37793000</v>
      </c>
      <c r="F4639" s="15">
        <v>8738000</v>
      </c>
      <c r="G4639" s="15">
        <v>0</v>
      </c>
      <c r="H4639" s="15">
        <v>0</v>
      </c>
      <c r="I4639" s="15">
        <v>46531000</v>
      </c>
    </row>
    <row r="4640" spans="1:9" x14ac:dyDescent="0.25">
      <c r="A4640">
        <v>2021</v>
      </c>
      <c r="B4640" t="s">
        <v>42</v>
      </c>
      <c r="C4640" t="s">
        <v>1087</v>
      </c>
      <c r="D4640" t="s">
        <v>967</v>
      </c>
      <c r="E4640" s="15">
        <v>76570000</v>
      </c>
      <c r="F4640" s="15">
        <v>3336000</v>
      </c>
      <c r="G4640" s="15">
        <v>0</v>
      </c>
      <c r="H4640" s="15">
        <v>10000000</v>
      </c>
      <c r="I4640" s="15">
        <v>89906000</v>
      </c>
    </row>
    <row r="4641" spans="1:9" x14ac:dyDescent="0.25">
      <c r="A4641">
        <v>2020</v>
      </c>
      <c r="B4641" t="s">
        <v>42</v>
      </c>
      <c r="C4641" t="s">
        <v>966</v>
      </c>
      <c r="D4641" t="s">
        <v>403</v>
      </c>
      <c r="E4641" s="15">
        <v>1104241000</v>
      </c>
      <c r="F4641" s="15">
        <v>509506000</v>
      </c>
      <c r="G4641" s="15">
        <v>0</v>
      </c>
      <c r="H4641" s="15">
        <v>437500000</v>
      </c>
      <c r="I4641" s="15">
        <v>2051247000</v>
      </c>
    </row>
    <row r="4642" spans="1:9" x14ac:dyDescent="0.25">
      <c r="A4642">
        <v>2020</v>
      </c>
      <c r="B4642" t="s">
        <v>42</v>
      </c>
      <c r="C4642" t="s">
        <v>966</v>
      </c>
      <c r="D4642" t="s">
        <v>404</v>
      </c>
      <c r="E4642" s="15">
        <v>420975000</v>
      </c>
      <c r="F4642" s="15">
        <v>13615000</v>
      </c>
      <c r="G4642" s="15">
        <v>0</v>
      </c>
      <c r="H4642" s="15">
        <v>0</v>
      </c>
      <c r="I4642" s="15">
        <v>434590000</v>
      </c>
    </row>
    <row r="4643" spans="1:9" x14ac:dyDescent="0.25">
      <c r="A4643">
        <v>2020</v>
      </c>
      <c r="B4643" t="s">
        <v>42</v>
      </c>
      <c r="C4643" t="s">
        <v>966</v>
      </c>
      <c r="D4643" t="s">
        <v>967</v>
      </c>
      <c r="E4643" s="15">
        <v>6360501000</v>
      </c>
      <c r="F4643" s="15">
        <v>1798003000</v>
      </c>
      <c r="G4643" s="15">
        <v>0</v>
      </c>
      <c r="H4643" s="15">
        <v>1323700000</v>
      </c>
      <c r="I4643" s="15">
        <v>9482204000</v>
      </c>
    </row>
    <row r="4644" spans="1:9" x14ac:dyDescent="0.25">
      <c r="A4644">
        <v>2020</v>
      </c>
      <c r="B4644" t="s">
        <v>42</v>
      </c>
      <c r="C4644" t="s">
        <v>966</v>
      </c>
      <c r="D4644" t="s">
        <v>968</v>
      </c>
      <c r="E4644" s="15">
        <v>822391000</v>
      </c>
      <c r="F4644" s="15">
        <v>289320000</v>
      </c>
      <c r="G4644" s="15">
        <v>0</v>
      </c>
      <c r="H4644" s="15">
        <v>0</v>
      </c>
      <c r="I4644" s="15">
        <v>1111711000</v>
      </c>
    </row>
    <row r="4645" spans="1:9" x14ac:dyDescent="0.25">
      <c r="A4645">
        <v>2020</v>
      </c>
      <c r="B4645" t="s">
        <v>42</v>
      </c>
      <c r="C4645" t="s">
        <v>966</v>
      </c>
      <c r="D4645" t="s">
        <v>969</v>
      </c>
      <c r="E4645" s="15">
        <v>421623000</v>
      </c>
      <c r="F4645" s="15">
        <v>303683000</v>
      </c>
      <c r="G4645" s="15">
        <v>0</v>
      </c>
      <c r="H4645" s="15">
        <v>500124000</v>
      </c>
      <c r="I4645" s="15">
        <v>1225430000</v>
      </c>
    </row>
    <row r="4646" spans="1:9" x14ac:dyDescent="0.25">
      <c r="A4646">
        <v>2020</v>
      </c>
      <c r="B4646" t="s">
        <v>42</v>
      </c>
      <c r="C4646" t="s">
        <v>966</v>
      </c>
      <c r="D4646" t="s">
        <v>970</v>
      </c>
      <c r="E4646" s="15">
        <v>265108000</v>
      </c>
      <c r="F4646" s="15">
        <v>99133000</v>
      </c>
      <c r="G4646" s="15">
        <v>0</v>
      </c>
      <c r="H4646" s="15">
        <v>1000000</v>
      </c>
      <c r="I4646" s="15">
        <v>365241000</v>
      </c>
    </row>
    <row r="4647" spans="1:9" x14ac:dyDescent="0.25">
      <c r="A4647">
        <v>2020</v>
      </c>
      <c r="B4647" t="s">
        <v>42</v>
      </c>
      <c r="C4647" t="s">
        <v>966</v>
      </c>
      <c r="D4647" t="s">
        <v>971</v>
      </c>
      <c r="E4647" s="15">
        <v>1992239000</v>
      </c>
      <c r="F4647" s="15">
        <v>1650177000</v>
      </c>
      <c r="G4647" s="15">
        <v>0</v>
      </c>
      <c r="H4647" s="15">
        <v>378400000</v>
      </c>
      <c r="I4647" s="15">
        <v>4020816000</v>
      </c>
    </row>
    <row r="4648" spans="1:9" x14ac:dyDescent="0.25">
      <c r="A4648">
        <v>2020</v>
      </c>
      <c r="B4648" t="s">
        <v>42</v>
      </c>
      <c r="C4648" t="s">
        <v>972</v>
      </c>
      <c r="D4648" t="s">
        <v>403</v>
      </c>
      <c r="E4648" s="15">
        <v>46041000</v>
      </c>
      <c r="F4648" s="15">
        <v>25839000</v>
      </c>
      <c r="G4648" s="15">
        <v>0</v>
      </c>
      <c r="H4648" s="15">
        <v>0</v>
      </c>
      <c r="I4648" s="15">
        <v>71880000</v>
      </c>
    </row>
    <row r="4649" spans="1:9" x14ac:dyDescent="0.25">
      <c r="A4649">
        <v>2020</v>
      </c>
      <c r="B4649" t="s">
        <v>42</v>
      </c>
      <c r="C4649" t="s">
        <v>972</v>
      </c>
      <c r="D4649" t="s">
        <v>404</v>
      </c>
      <c r="E4649" s="15">
        <v>5442000</v>
      </c>
      <c r="F4649" s="15">
        <v>717000</v>
      </c>
      <c r="G4649" s="15">
        <v>0</v>
      </c>
      <c r="H4649" s="15">
        <v>0</v>
      </c>
      <c r="I4649" s="15">
        <v>6159000</v>
      </c>
    </row>
    <row r="4650" spans="1:9" x14ac:dyDescent="0.25">
      <c r="A4650">
        <v>2020</v>
      </c>
      <c r="B4650" t="s">
        <v>42</v>
      </c>
      <c r="C4650" t="s">
        <v>972</v>
      </c>
      <c r="D4650" t="s">
        <v>967</v>
      </c>
      <c r="E4650" s="15">
        <v>113355000</v>
      </c>
      <c r="F4650" s="15">
        <v>3443000</v>
      </c>
      <c r="G4650" s="15">
        <v>0</v>
      </c>
      <c r="H4650" s="15">
        <v>0</v>
      </c>
      <c r="I4650" s="15">
        <v>116798000</v>
      </c>
    </row>
    <row r="4651" spans="1:9" x14ac:dyDescent="0.25">
      <c r="A4651">
        <v>2020</v>
      </c>
      <c r="B4651" t="s">
        <v>42</v>
      </c>
      <c r="C4651" t="s">
        <v>972</v>
      </c>
      <c r="D4651" t="s">
        <v>968</v>
      </c>
      <c r="E4651" s="15">
        <v>2986000</v>
      </c>
      <c r="F4651" s="15">
        <v>294000</v>
      </c>
      <c r="G4651" s="15">
        <v>0</v>
      </c>
      <c r="H4651" s="15">
        <v>0</v>
      </c>
      <c r="I4651" s="15">
        <v>3280000</v>
      </c>
    </row>
    <row r="4652" spans="1:9" x14ac:dyDescent="0.25">
      <c r="A4652">
        <v>2020</v>
      </c>
      <c r="B4652" t="s">
        <v>42</v>
      </c>
      <c r="C4652" t="s">
        <v>972</v>
      </c>
      <c r="D4652" t="s">
        <v>969</v>
      </c>
      <c r="E4652" s="15">
        <v>879000</v>
      </c>
      <c r="F4652" s="15">
        <v>2163000</v>
      </c>
      <c r="G4652" s="15">
        <v>0</v>
      </c>
      <c r="H4652" s="15">
        <v>0</v>
      </c>
      <c r="I4652" s="15">
        <v>3042000</v>
      </c>
    </row>
    <row r="4653" spans="1:9" x14ac:dyDescent="0.25">
      <c r="A4653">
        <v>2020</v>
      </c>
      <c r="B4653" t="s">
        <v>42</v>
      </c>
      <c r="C4653" t="s">
        <v>972</v>
      </c>
      <c r="D4653" t="s">
        <v>970</v>
      </c>
      <c r="E4653" s="15">
        <v>10653000</v>
      </c>
      <c r="F4653" s="15">
        <v>1193000</v>
      </c>
      <c r="G4653" s="15">
        <v>0</v>
      </c>
      <c r="H4653" s="15">
        <v>0</v>
      </c>
      <c r="I4653" s="15">
        <v>11846000</v>
      </c>
    </row>
    <row r="4654" spans="1:9" x14ac:dyDescent="0.25">
      <c r="A4654">
        <v>2020</v>
      </c>
      <c r="B4654" t="s">
        <v>42</v>
      </c>
      <c r="C4654" t="s">
        <v>973</v>
      </c>
      <c r="D4654" t="s">
        <v>403</v>
      </c>
      <c r="E4654" s="15">
        <v>33428000</v>
      </c>
      <c r="F4654" s="15">
        <v>7878000</v>
      </c>
      <c r="G4654" s="15">
        <v>0</v>
      </c>
      <c r="H4654" s="15">
        <v>0</v>
      </c>
      <c r="I4654" s="15">
        <v>41306000</v>
      </c>
    </row>
    <row r="4655" spans="1:9" x14ac:dyDescent="0.25">
      <c r="A4655">
        <v>2020</v>
      </c>
      <c r="B4655" t="s">
        <v>42</v>
      </c>
      <c r="C4655" t="s">
        <v>973</v>
      </c>
      <c r="D4655" t="s">
        <v>967</v>
      </c>
      <c r="E4655" s="15">
        <v>71172000</v>
      </c>
      <c r="F4655" s="15">
        <v>12012000</v>
      </c>
      <c r="G4655" s="15">
        <v>0</v>
      </c>
      <c r="H4655" s="15">
        <v>18000000</v>
      </c>
      <c r="I4655" s="15">
        <v>101184000</v>
      </c>
    </row>
    <row r="4656" spans="1:9" x14ac:dyDescent="0.25">
      <c r="A4656">
        <v>2020</v>
      </c>
      <c r="B4656" t="s">
        <v>42</v>
      </c>
      <c r="C4656" t="s">
        <v>974</v>
      </c>
      <c r="D4656" t="s">
        <v>403</v>
      </c>
      <c r="E4656" s="15">
        <v>124550000</v>
      </c>
      <c r="F4656" s="15">
        <v>95724000</v>
      </c>
      <c r="G4656" s="15">
        <v>0</v>
      </c>
      <c r="H4656" s="15">
        <v>0</v>
      </c>
      <c r="I4656" s="15">
        <v>220274000</v>
      </c>
    </row>
    <row r="4657" spans="1:9" x14ac:dyDescent="0.25">
      <c r="A4657">
        <v>2020</v>
      </c>
      <c r="B4657" t="s">
        <v>42</v>
      </c>
      <c r="C4657" t="s">
        <v>974</v>
      </c>
      <c r="D4657" t="s">
        <v>404</v>
      </c>
      <c r="E4657" s="15">
        <v>13427000</v>
      </c>
      <c r="F4657" s="15">
        <v>11652000</v>
      </c>
      <c r="G4657" s="15">
        <v>0</v>
      </c>
      <c r="H4657" s="15">
        <v>0</v>
      </c>
      <c r="I4657" s="15">
        <v>25079000</v>
      </c>
    </row>
    <row r="4658" spans="1:9" x14ac:dyDescent="0.25">
      <c r="A4658">
        <v>2020</v>
      </c>
      <c r="B4658" t="s">
        <v>42</v>
      </c>
      <c r="C4658" t="s">
        <v>974</v>
      </c>
      <c r="D4658" t="s">
        <v>967</v>
      </c>
      <c r="E4658" s="15">
        <v>260217000</v>
      </c>
      <c r="F4658" s="15">
        <v>62196000</v>
      </c>
      <c r="G4658" s="15">
        <v>0</v>
      </c>
      <c r="H4658" s="15">
        <v>167000000</v>
      </c>
      <c r="I4658" s="15">
        <v>489413000</v>
      </c>
    </row>
    <row r="4659" spans="1:9" x14ac:dyDescent="0.25">
      <c r="A4659">
        <v>2020</v>
      </c>
      <c r="B4659" t="s">
        <v>42</v>
      </c>
      <c r="C4659" t="s">
        <v>974</v>
      </c>
      <c r="D4659" t="s">
        <v>968</v>
      </c>
      <c r="E4659" s="15">
        <v>66273000</v>
      </c>
      <c r="F4659" s="15">
        <v>5346000</v>
      </c>
      <c r="G4659" s="15">
        <v>0</v>
      </c>
      <c r="H4659" s="15">
        <v>0</v>
      </c>
      <c r="I4659" s="15">
        <v>71619000</v>
      </c>
    </row>
    <row r="4660" spans="1:9" x14ac:dyDescent="0.25">
      <c r="A4660">
        <v>2020</v>
      </c>
      <c r="B4660" t="s">
        <v>42</v>
      </c>
      <c r="C4660" t="s">
        <v>974</v>
      </c>
      <c r="D4660" t="s">
        <v>969</v>
      </c>
      <c r="E4660" s="15">
        <v>10883000</v>
      </c>
      <c r="F4660" s="15">
        <v>3684000</v>
      </c>
      <c r="G4660" s="15">
        <v>0</v>
      </c>
      <c r="H4660" s="15">
        <v>0</v>
      </c>
      <c r="I4660" s="15">
        <v>14567000</v>
      </c>
    </row>
    <row r="4661" spans="1:9" x14ac:dyDescent="0.25">
      <c r="A4661">
        <v>2020</v>
      </c>
      <c r="B4661" t="s">
        <v>42</v>
      </c>
      <c r="C4661" t="s">
        <v>974</v>
      </c>
      <c r="D4661" t="s">
        <v>970</v>
      </c>
      <c r="E4661" s="15">
        <v>31778000</v>
      </c>
      <c r="F4661" s="15">
        <v>3278000</v>
      </c>
      <c r="G4661" s="15">
        <v>0</v>
      </c>
      <c r="H4661" s="15">
        <v>0</v>
      </c>
      <c r="I4661" s="15">
        <v>35056000</v>
      </c>
    </row>
    <row r="4662" spans="1:9" x14ac:dyDescent="0.25">
      <c r="A4662">
        <v>2020</v>
      </c>
      <c r="B4662" t="s">
        <v>42</v>
      </c>
      <c r="C4662" t="s">
        <v>975</v>
      </c>
      <c r="D4662" t="s">
        <v>403</v>
      </c>
      <c r="E4662" s="15">
        <v>31950000</v>
      </c>
      <c r="F4662" s="15">
        <v>37074000</v>
      </c>
      <c r="G4662" s="15">
        <v>0</v>
      </c>
      <c r="H4662" s="15">
        <v>0</v>
      </c>
      <c r="I4662" s="15">
        <v>69024000</v>
      </c>
    </row>
    <row r="4663" spans="1:9" x14ac:dyDescent="0.25">
      <c r="A4663">
        <v>2020</v>
      </c>
      <c r="B4663" t="s">
        <v>42</v>
      </c>
      <c r="C4663" t="s">
        <v>975</v>
      </c>
      <c r="D4663" t="s">
        <v>967</v>
      </c>
      <c r="E4663" s="15">
        <v>71397000</v>
      </c>
      <c r="F4663" s="15">
        <v>11395000</v>
      </c>
      <c r="G4663" s="15">
        <v>0</v>
      </c>
      <c r="H4663" s="15">
        <v>25000000</v>
      </c>
      <c r="I4663" s="15">
        <v>107792000</v>
      </c>
    </row>
    <row r="4664" spans="1:9" x14ac:dyDescent="0.25">
      <c r="A4664">
        <v>2020</v>
      </c>
      <c r="B4664" t="s">
        <v>42</v>
      </c>
      <c r="C4664" t="s">
        <v>976</v>
      </c>
      <c r="D4664" t="s">
        <v>403</v>
      </c>
      <c r="E4664" s="15">
        <v>480847000</v>
      </c>
      <c r="F4664" s="15">
        <v>153437000</v>
      </c>
      <c r="G4664" s="15">
        <v>0</v>
      </c>
      <c r="H4664" s="15">
        <v>0</v>
      </c>
      <c r="I4664" s="15">
        <v>634284000</v>
      </c>
    </row>
    <row r="4665" spans="1:9" x14ac:dyDescent="0.25">
      <c r="A4665">
        <v>2020</v>
      </c>
      <c r="B4665" t="s">
        <v>42</v>
      </c>
      <c r="C4665" t="s">
        <v>976</v>
      </c>
      <c r="D4665" t="s">
        <v>404</v>
      </c>
      <c r="E4665" s="15">
        <v>53850000</v>
      </c>
      <c r="F4665" s="15">
        <v>3461000</v>
      </c>
      <c r="G4665" s="15">
        <v>0</v>
      </c>
      <c r="H4665" s="15">
        <v>0</v>
      </c>
      <c r="I4665" s="15">
        <v>57311000</v>
      </c>
    </row>
    <row r="4666" spans="1:9" x14ac:dyDescent="0.25">
      <c r="A4666">
        <v>2020</v>
      </c>
      <c r="B4666" t="s">
        <v>42</v>
      </c>
      <c r="C4666" t="s">
        <v>976</v>
      </c>
      <c r="D4666" t="s">
        <v>967</v>
      </c>
      <c r="E4666" s="15">
        <v>761890000</v>
      </c>
      <c r="F4666" s="15">
        <v>99906000</v>
      </c>
      <c r="G4666" s="15">
        <v>0</v>
      </c>
      <c r="H4666" s="15">
        <v>97818000</v>
      </c>
      <c r="I4666" s="15">
        <v>959614000</v>
      </c>
    </row>
    <row r="4667" spans="1:9" x14ac:dyDescent="0.25">
      <c r="A4667">
        <v>2020</v>
      </c>
      <c r="B4667" t="s">
        <v>42</v>
      </c>
      <c r="C4667" t="s">
        <v>976</v>
      </c>
      <c r="D4667" t="s">
        <v>968</v>
      </c>
      <c r="E4667" s="15">
        <v>22125000</v>
      </c>
      <c r="F4667" s="15">
        <v>5409000</v>
      </c>
      <c r="G4667" s="15">
        <v>0</v>
      </c>
      <c r="H4667" s="15">
        <v>0</v>
      </c>
      <c r="I4667" s="15">
        <v>27534000</v>
      </c>
    </row>
    <row r="4668" spans="1:9" x14ac:dyDescent="0.25">
      <c r="A4668">
        <v>2020</v>
      </c>
      <c r="B4668" t="s">
        <v>42</v>
      </c>
      <c r="C4668" t="s">
        <v>976</v>
      </c>
      <c r="D4668" t="s">
        <v>969</v>
      </c>
      <c r="E4668" s="15">
        <v>14333000</v>
      </c>
      <c r="F4668" s="15">
        <v>4487000</v>
      </c>
      <c r="G4668" s="15">
        <v>0</v>
      </c>
      <c r="H4668" s="15">
        <v>0</v>
      </c>
      <c r="I4668" s="15">
        <v>18820000</v>
      </c>
    </row>
    <row r="4669" spans="1:9" x14ac:dyDescent="0.25">
      <c r="A4669">
        <v>2020</v>
      </c>
      <c r="B4669" t="s">
        <v>42</v>
      </c>
      <c r="C4669" t="s">
        <v>976</v>
      </c>
      <c r="D4669" t="s">
        <v>970</v>
      </c>
      <c r="E4669" s="15">
        <v>11354000</v>
      </c>
      <c r="F4669" s="15">
        <v>1714000</v>
      </c>
      <c r="G4669" s="15">
        <v>0</v>
      </c>
      <c r="H4669" s="15">
        <v>0</v>
      </c>
      <c r="I4669" s="15">
        <v>13068000</v>
      </c>
    </row>
    <row r="4670" spans="1:9" x14ac:dyDescent="0.25">
      <c r="A4670">
        <v>2020</v>
      </c>
      <c r="B4670" t="s">
        <v>42</v>
      </c>
      <c r="C4670" t="s">
        <v>977</v>
      </c>
      <c r="D4670" t="s">
        <v>403</v>
      </c>
      <c r="E4670" s="15">
        <v>99154000</v>
      </c>
      <c r="F4670" s="15">
        <v>80984000</v>
      </c>
      <c r="G4670" s="15">
        <v>0</v>
      </c>
      <c r="H4670" s="15">
        <v>8000000</v>
      </c>
      <c r="I4670" s="15">
        <v>188138000</v>
      </c>
    </row>
    <row r="4671" spans="1:9" x14ac:dyDescent="0.25">
      <c r="A4671">
        <v>2020</v>
      </c>
      <c r="B4671" t="s">
        <v>42</v>
      </c>
      <c r="C4671" t="s">
        <v>977</v>
      </c>
      <c r="D4671" t="s">
        <v>404</v>
      </c>
      <c r="E4671" s="15">
        <v>8872000</v>
      </c>
      <c r="F4671" s="15">
        <v>649000</v>
      </c>
      <c r="G4671" s="15">
        <v>0</v>
      </c>
      <c r="H4671" s="15">
        <v>1000000000</v>
      </c>
      <c r="I4671" s="15">
        <v>1009521000</v>
      </c>
    </row>
    <row r="4672" spans="1:9" x14ac:dyDescent="0.25">
      <c r="A4672">
        <v>2020</v>
      </c>
      <c r="B4672" t="s">
        <v>42</v>
      </c>
      <c r="C4672" t="s">
        <v>977</v>
      </c>
      <c r="D4672" t="s">
        <v>967</v>
      </c>
      <c r="E4672" s="15">
        <v>164646000</v>
      </c>
      <c r="F4672" s="15">
        <v>11741000</v>
      </c>
      <c r="G4672" s="15">
        <v>0</v>
      </c>
      <c r="H4672" s="15">
        <v>13920000</v>
      </c>
      <c r="I4672" s="15">
        <v>190307000</v>
      </c>
    </row>
    <row r="4673" spans="1:9" x14ac:dyDescent="0.25">
      <c r="A4673">
        <v>2020</v>
      </c>
      <c r="B4673" t="s">
        <v>42</v>
      </c>
      <c r="C4673" t="s">
        <v>977</v>
      </c>
      <c r="D4673" t="s">
        <v>968</v>
      </c>
      <c r="E4673" s="15">
        <v>3536000</v>
      </c>
      <c r="F4673" s="15">
        <v>201000</v>
      </c>
      <c r="G4673" s="15">
        <v>0</v>
      </c>
      <c r="H4673" s="15">
        <v>0</v>
      </c>
      <c r="I4673" s="15">
        <v>3737000</v>
      </c>
    </row>
    <row r="4674" spans="1:9" x14ac:dyDescent="0.25">
      <c r="A4674">
        <v>2020</v>
      </c>
      <c r="B4674" t="s">
        <v>42</v>
      </c>
      <c r="C4674" t="s">
        <v>977</v>
      </c>
      <c r="D4674" t="s">
        <v>969</v>
      </c>
      <c r="E4674" s="15">
        <v>8348000</v>
      </c>
      <c r="F4674" s="15">
        <v>1423000</v>
      </c>
      <c r="G4674" s="15">
        <v>0</v>
      </c>
      <c r="H4674" s="15">
        <v>0</v>
      </c>
      <c r="I4674" s="15">
        <v>9771000</v>
      </c>
    </row>
    <row r="4675" spans="1:9" x14ac:dyDescent="0.25">
      <c r="A4675">
        <v>2020</v>
      </c>
      <c r="B4675" t="s">
        <v>42</v>
      </c>
      <c r="C4675" t="s">
        <v>977</v>
      </c>
      <c r="D4675" t="s">
        <v>970</v>
      </c>
      <c r="E4675" s="15">
        <v>7861000</v>
      </c>
      <c r="F4675" s="15">
        <v>393000</v>
      </c>
      <c r="G4675" s="15">
        <v>0</v>
      </c>
      <c r="H4675" s="15">
        <v>0</v>
      </c>
      <c r="I4675" s="15">
        <v>8254000</v>
      </c>
    </row>
    <row r="4676" spans="1:9" x14ac:dyDescent="0.25">
      <c r="A4676">
        <v>2020</v>
      </c>
      <c r="B4676" t="s">
        <v>42</v>
      </c>
      <c r="C4676" t="s">
        <v>978</v>
      </c>
      <c r="D4676" t="s">
        <v>403</v>
      </c>
      <c r="E4676" s="15">
        <v>176102000</v>
      </c>
      <c r="F4676" s="15">
        <v>32314000</v>
      </c>
      <c r="G4676" s="15">
        <v>0</v>
      </c>
      <c r="H4676" s="15">
        <v>58000000</v>
      </c>
      <c r="I4676" s="15">
        <v>266416000</v>
      </c>
    </row>
    <row r="4677" spans="1:9" x14ac:dyDescent="0.25">
      <c r="A4677">
        <v>2020</v>
      </c>
      <c r="B4677" t="s">
        <v>42</v>
      </c>
      <c r="C4677" t="s">
        <v>978</v>
      </c>
      <c r="D4677" t="s">
        <v>404</v>
      </c>
      <c r="E4677" s="15">
        <v>18930000</v>
      </c>
      <c r="F4677" s="15">
        <v>3337000</v>
      </c>
      <c r="G4677" s="15">
        <v>0</v>
      </c>
      <c r="H4677" s="15">
        <v>0</v>
      </c>
      <c r="I4677" s="15">
        <v>22267000</v>
      </c>
    </row>
    <row r="4678" spans="1:9" x14ac:dyDescent="0.25">
      <c r="A4678">
        <v>2020</v>
      </c>
      <c r="B4678" t="s">
        <v>42</v>
      </c>
      <c r="C4678" t="s">
        <v>978</v>
      </c>
      <c r="D4678" t="s">
        <v>967</v>
      </c>
      <c r="E4678" s="15">
        <v>313341000</v>
      </c>
      <c r="F4678" s="15">
        <v>39635000</v>
      </c>
      <c r="G4678" s="15">
        <v>0</v>
      </c>
      <c r="H4678" s="15">
        <v>40200000</v>
      </c>
      <c r="I4678" s="15">
        <v>393176000</v>
      </c>
    </row>
    <row r="4679" spans="1:9" x14ac:dyDescent="0.25">
      <c r="A4679">
        <v>2020</v>
      </c>
      <c r="B4679" t="s">
        <v>42</v>
      </c>
      <c r="C4679" t="s">
        <v>978</v>
      </c>
      <c r="D4679" t="s">
        <v>968</v>
      </c>
      <c r="E4679" s="15">
        <v>7572000</v>
      </c>
      <c r="F4679" s="15">
        <v>1050000</v>
      </c>
      <c r="G4679" s="15">
        <v>0</v>
      </c>
      <c r="H4679" s="15">
        <v>0</v>
      </c>
      <c r="I4679" s="15">
        <v>8622000</v>
      </c>
    </row>
    <row r="4680" spans="1:9" x14ac:dyDescent="0.25">
      <c r="A4680">
        <v>2020</v>
      </c>
      <c r="B4680" t="s">
        <v>42</v>
      </c>
      <c r="C4680" t="s">
        <v>978</v>
      </c>
      <c r="D4680" t="s">
        <v>969</v>
      </c>
      <c r="E4680" s="15">
        <v>30366000</v>
      </c>
      <c r="F4680" s="15">
        <v>4801000</v>
      </c>
      <c r="G4680" s="15">
        <v>0</v>
      </c>
      <c r="H4680" s="15">
        <v>0</v>
      </c>
      <c r="I4680" s="15">
        <v>35167000</v>
      </c>
    </row>
    <row r="4681" spans="1:9" x14ac:dyDescent="0.25">
      <c r="A4681">
        <v>2020</v>
      </c>
      <c r="B4681" t="s">
        <v>42</v>
      </c>
      <c r="C4681" t="s">
        <v>978</v>
      </c>
      <c r="D4681" t="s">
        <v>970</v>
      </c>
      <c r="E4681" s="15">
        <v>9633000</v>
      </c>
      <c r="F4681" s="15">
        <v>1982000</v>
      </c>
      <c r="G4681" s="15">
        <v>0</v>
      </c>
      <c r="H4681" s="15">
        <v>0</v>
      </c>
      <c r="I4681" s="15">
        <v>11615000</v>
      </c>
    </row>
    <row r="4682" spans="1:9" x14ac:dyDescent="0.25">
      <c r="A4682">
        <v>2020</v>
      </c>
      <c r="B4682" t="s">
        <v>42</v>
      </c>
      <c r="C4682" t="s">
        <v>979</v>
      </c>
      <c r="D4682" t="s">
        <v>403</v>
      </c>
      <c r="E4682" s="15">
        <v>195467000</v>
      </c>
      <c r="F4682" s="15">
        <v>43171000</v>
      </c>
      <c r="G4682" s="15">
        <v>0</v>
      </c>
      <c r="H4682" s="15">
        <v>62000000</v>
      </c>
      <c r="I4682" s="15">
        <v>300638000</v>
      </c>
    </row>
    <row r="4683" spans="1:9" x14ac:dyDescent="0.25">
      <c r="A4683">
        <v>2020</v>
      </c>
      <c r="B4683" t="s">
        <v>42</v>
      </c>
      <c r="C4683" t="s">
        <v>979</v>
      </c>
      <c r="D4683" t="s">
        <v>404</v>
      </c>
      <c r="E4683" s="15">
        <v>36102000</v>
      </c>
      <c r="F4683" s="15">
        <v>7792000</v>
      </c>
      <c r="G4683" s="15">
        <v>0</v>
      </c>
      <c r="H4683" s="15">
        <v>129000000</v>
      </c>
      <c r="I4683" s="15">
        <v>172894000</v>
      </c>
    </row>
    <row r="4684" spans="1:9" x14ac:dyDescent="0.25">
      <c r="A4684">
        <v>2020</v>
      </c>
      <c r="B4684" t="s">
        <v>42</v>
      </c>
      <c r="C4684" t="s">
        <v>979</v>
      </c>
      <c r="D4684" t="s">
        <v>967</v>
      </c>
      <c r="E4684" s="15">
        <v>405467000</v>
      </c>
      <c r="F4684" s="15">
        <v>21491000</v>
      </c>
      <c r="G4684" s="15">
        <v>0</v>
      </c>
      <c r="H4684" s="15">
        <v>118125000</v>
      </c>
      <c r="I4684" s="15">
        <v>545083000</v>
      </c>
    </row>
    <row r="4685" spans="1:9" x14ac:dyDescent="0.25">
      <c r="A4685">
        <v>2020</v>
      </c>
      <c r="B4685" t="s">
        <v>42</v>
      </c>
      <c r="C4685" t="s">
        <v>979</v>
      </c>
      <c r="D4685" t="s">
        <v>968</v>
      </c>
      <c r="E4685" s="15">
        <v>0</v>
      </c>
      <c r="F4685" s="15">
        <v>1425000</v>
      </c>
      <c r="G4685" s="15">
        <v>0</v>
      </c>
      <c r="H4685" s="15">
        <v>15000000</v>
      </c>
      <c r="I4685" s="15">
        <v>16425000</v>
      </c>
    </row>
    <row r="4686" spans="1:9" x14ac:dyDescent="0.25">
      <c r="A4686">
        <v>2020</v>
      </c>
      <c r="B4686" t="s">
        <v>42</v>
      </c>
      <c r="C4686" t="s">
        <v>979</v>
      </c>
      <c r="D4686" t="s">
        <v>969</v>
      </c>
      <c r="E4686" s="15">
        <v>45918000</v>
      </c>
      <c r="F4686" s="15">
        <v>5539000</v>
      </c>
      <c r="G4686" s="15">
        <v>0</v>
      </c>
      <c r="H4686" s="15">
        <v>10000000</v>
      </c>
      <c r="I4686" s="15">
        <v>61457000</v>
      </c>
    </row>
    <row r="4687" spans="1:9" x14ac:dyDescent="0.25">
      <c r="A4687">
        <v>2020</v>
      </c>
      <c r="B4687" t="s">
        <v>42</v>
      </c>
      <c r="C4687" t="s">
        <v>979</v>
      </c>
      <c r="D4687" t="s">
        <v>970</v>
      </c>
      <c r="E4687" s="15">
        <v>30811000</v>
      </c>
      <c r="F4687" s="15">
        <v>2528000</v>
      </c>
      <c r="G4687" s="15">
        <v>0</v>
      </c>
      <c r="H4687" s="15">
        <v>0</v>
      </c>
      <c r="I4687" s="15">
        <v>33339000</v>
      </c>
    </row>
    <row r="4688" spans="1:9" x14ac:dyDescent="0.25">
      <c r="A4688">
        <v>2020</v>
      </c>
      <c r="B4688" t="s">
        <v>42</v>
      </c>
      <c r="C4688" t="s">
        <v>980</v>
      </c>
      <c r="D4688" t="s">
        <v>403</v>
      </c>
      <c r="E4688" s="15">
        <v>46195000</v>
      </c>
      <c r="F4688" s="15">
        <v>6307000</v>
      </c>
      <c r="G4688" s="15">
        <v>0</v>
      </c>
      <c r="H4688" s="15">
        <v>41000000</v>
      </c>
      <c r="I4688" s="15">
        <v>93502000</v>
      </c>
    </row>
    <row r="4689" spans="1:9" x14ac:dyDescent="0.25">
      <c r="A4689">
        <v>2020</v>
      </c>
      <c r="B4689" t="s">
        <v>42</v>
      </c>
      <c r="C4689" t="s">
        <v>980</v>
      </c>
      <c r="D4689" t="s">
        <v>404</v>
      </c>
      <c r="E4689" s="15">
        <v>5180000</v>
      </c>
      <c r="F4689" s="15">
        <v>0</v>
      </c>
      <c r="G4689" s="15">
        <v>0</v>
      </c>
      <c r="H4689" s="15">
        <v>0</v>
      </c>
      <c r="I4689" s="15">
        <v>5180000</v>
      </c>
    </row>
    <row r="4690" spans="1:9" x14ac:dyDescent="0.25">
      <c r="A4690">
        <v>2020</v>
      </c>
      <c r="B4690" t="s">
        <v>42</v>
      </c>
      <c r="C4690" t="s">
        <v>980</v>
      </c>
      <c r="D4690" t="s">
        <v>967</v>
      </c>
      <c r="E4690" s="15">
        <v>113293000</v>
      </c>
      <c r="F4690" s="15">
        <v>8457000</v>
      </c>
      <c r="G4690" s="15">
        <v>0</v>
      </c>
      <c r="H4690" s="15">
        <v>60000000</v>
      </c>
      <c r="I4690" s="15">
        <v>181750000</v>
      </c>
    </row>
    <row r="4691" spans="1:9" x14ac:dyDescent="0.25">
      <c r="A4691">
        <v>2020</v>
      </c>
      <c r="B4691" t="s">
        <v>42</v>
      </c>
      <c r="C4691" t="s">
        <v>980</v>
      </c>
      <c r="D4691" t="s">
        <v>968</v>
      </c>
      <c r="E4691" s="15">
        <v>0</v>
      </c>
      <c r="F4691" s="15">
        <v>2254000</v>
      </c>
      <c r="G4691" s="15">
        <v>0</v>
      </c>
      <c r="H4691" s="15">
        <v>0</v>
      </c>
      <c r="I4691" s="15">
        <v>2254000</v>
      </c>
    </row>
    <row r="4692" spans="1:9" x14ac:dyDescent="0.25">
      <c r="A4692">
        <v>2020</v>
      </c>
      <c r="B4692" t="s">
        <v>42</v>
      </c>
      <c r="C4692" t="s">
        <v>980</v>
      </c>
      <c r="D4692" t="s">
        <v>969</v>
      </c>
      <c r="E4692" s="15">
        <v>654000</v>
      </c>
      <c r="F4692" s="15">
        <v>1666000</v>
      </c>
      <c r="G4692" s="15">
        <v>0</v>
      </c>
      <c r="H4692" s="15">
        <v>10000000</v>
      </c>
      <c r="I4692" s="15">
        <v>12320000</v>
      </c>
    </row>
    <row r="4693" spans="1:9" x14ac:dyDescent="0.25">
      <c r="A4693">
        <v>2020</v>
      </c>
      <c r="B4693" t="s">
        <v>42</v>
      </c>
      <c r="C4693" t="s">
        <v>980</v>
      </c>
      <c r="D4693" t="s">
        <v>970</v>
      </c>
      <c r="E4693" s="15">
        <v>680000</v>
      </c>
      <c r="F4693" s="15">
        <v>635000</v>
      </c>
      <c r="G4693" s="15">
        <v>0</v>
      </c>
      <c r="H4693" s="15">
        <v>0</v>
      </c>
      <c r="I4693" s="15">
        <v>1315000</v>
      </c>
    </row>
    <row r="4694" spans="1:9" x14ac:dyDescent="0.25">
      <c r="A4694">
        <v>2020</v>
      </c>
      <c r="B4694" t="s">
        <v>42</v>
      </c>
      <c r="C4694" t="s">
        <v>981</v>
      </c>
      <c r="D4694" t="s">
        <v>403</v>
      </c>
      <c r="E4694" s="15">
        <v>201242000</v>
      </c>
      <c r="F4694" s="15">
        <v>43141000</v>
      </c>
      <c r="G4694" s="15">
        <v>0</v>
      </c>
      <c r="H4694" s="15">
        <v>0</v>
      </c>
      <c r="I4694" s="15">
        <v>244383000</v>
      </c>
    </row>
    <row r="4695" spans="1:9" x14ac:dyDescent="0.25">
      <c r="A4695">
        <v>2020</v>
      </c>
      <c r="B4695" t="s">
        <v>42</v>
      </c>
      <c r="C4695" t="s">
        <v>981</v>
      </c>
      <c r="D4695" t="s">
        <v>404</v>
      </c>
      <c r="E4695" s="15">
        <v>18284000</v>
      </c>
      <c r="F4695" s="15">
        <v>5941000</v>
      </c>
      <c r="G4695" s="15">
        <v>0</v>
      </c>
      <c r="H4695" s="15">
        <v>20000000</v>
      </c>
      <c r="I4695" s="15">
        <v>44225000</v>
      </c>
    </row>
    <row r="4696" spans="1:9" x14ac:dyDescent="0.25">
      <c r="A4696">
        <v>2020</v>
      </c>
      <c r="B4696" t="s">
        <v>42</v>
      </c>
      <c r="C4696" t="s">
        <v>981</v>
      </c>
      <c r="D4696" t="s">
        <v>967</v>
      </c>
      <c r="E4696" s="15">
        <v>246864000</v>
      </c>
      <c r="F4696" s="15">
        <v>48017000</v>
      </c>
      <c r="G4696" s="15">
        <v>0</v>
      </c>
      <c r="H4696" s="15">
        <v>75000000</v>
      </c>
      <c r="I4696" s="15">
        <v>369881000</v>
      </c>
    </row>
    <row r="4697" spans="1:9" x14ac:dyDescent="0.25">
      <c r="A4697">
        <v>2020</v>
      </c>
      <c r="B4697" t="s">
        <v>42</v>
      </c>
      <c r="C4697" t="s">
        <v>981</v>
      </c>
      <c r="D4697" t="s">
        <v>968</v>
      </c>
      <c r="E4697" s="15">
        <v>9901000</v>
      </c>
      <c r="F4697" s="15">
        <v>3488000</v>
      </c>
      <c r="G4697" s="15">
        <v>0</v>
      </c>
      <c r="H4697" s="15">
        <v>0</v>
      </c>
      <c r="I4697" s="15">
        <v>13389000</v>
      </c>
    </row>
    <row r="4698" spans="1:9" x14ac:dyDescent="0.25">
      <c r="A4698">
        <v>2020</v>
      </c>
      <c r="B4698" t="s">
        <v>42</v>
      </c>
      <c r="C4698" t="s">
        <v>981</v>
      </c>
      <c r="D4698" t="s">
        <v>969</v>
      </c>
      <c r="E4698" s="15">
        <v>28028000</v>
      </c>
      <c r="F4698" s="15">
        <v>19779000</v>
      </c>
      <c r="G4698" s="15">
        <v>0</v>
      </c>
      <c r="H4698" s="15">
        <v>0</v>
      </c>
      <c r="I4698" s="15">
        <v>47807000</v>
      </c>
    </row>
    <row r="4699" spans="1:9" x14ac:dyDescent="0.25">
      <c r="A4699">
        <v>2020</v>
      </c>
      <c r="B4699" t="s">
        <v>42</v>
      </c>
      <c r="C4699" t="s">
        <v>981</v>
      </c>
      <c r="D4699" t="s">
        <v>970</v>
      </c>
      <c r="E4699" s="15">
        <v>6224000</v>
      </c>
      <c r="F4699" s="15">
        <v>5970000</v>
      </c>
      <c r="G4699" s="15">
        <v>0</v>
      </c>
      <c r="H4699" s="15">
        <v>0</v>
      </c>
      <c r="I4699" s="15">
        <v>12194000</v>
      </c>
    </row>
    <row r="4700" spans="1:9" x14ac:dyDescent="0.25">
      <c r="A4700">
        <v>2020</v>
      </c>
      <c r="B4700" t="s">
        <v>42</v>
      </c>
      <c r="C4700" t="s">
        <v>982</v>
      </c>
      <c r="D4700" t="s">
        <v>403</v>
      </c>
      <c r="E4700" s="15">
        <v>13921000</v>
      </c>
      <c r="F4700" s="15">
        <v>12545000</v>
      </c>
      <c r="G4700" s="15">
        <v>0</v>
      </c>
      <c r="H4700" s="15">
        <v>16386000</v>
      </c>
      <c r="I4700" s="15">
        <v>42852000</v>
      </c>
    </row>
    <row r="4701" spans="1:9" x14ac:dyDescent="0.25">
      <c r="A4701">
        <v>2020</v>
      </c>
      <c r="B4701" t="s">
        <v>42</v>
      </c>
      <c r="C4701" t="s">
        <v>982</v>
      </c>
      <c r="D4701" t="s">
        <v>404</v>
      </c>
      <c r="E4701" s="15">
        <v>0</v>
      </c>
      <c r="F4701" s="15">
        <v>929000</v>
      </c>
      <c r="G4701" s="15">
        <v>0</v>
      </c>
      <c r="H4701" s="15">
        <v>216000</v>
      </c>
      <c r="I4701" s="15">
        <v>1145000</v>
      </c>
    </row>
    <row r="4702" spans="1:9" x14ac:dyDescent="0.25">
      <c r="A4702">
        <v>2020</v>
      </c>
      <c r="B4702" t="s">
        <v>42</v>
      </c>
      <c r="C4702" t="s">
        <v>982</v>
      </c>
      <c r="D4702" t="s">
        <v>967</v>
      </c>
      <c r="E4702" s="15">
        <v>36287000</v>
      </c>
      <c r="F4702" s="15">
        <v>6147000</v>
      </c>
      <c r="G4702" s="15">
        <v>0</v>
      </c>
      <c r="H4702" s="15">
        <v>13073000</v>
      </c>
      <c r="I4702" s="15">
        <v>55507000</v>
      </c>
    </row>
    <row r="4703" spans="1:9" x14ac:dyDescent="0.25">
      <c r="A4703">
        <v>2020</v>
      </c>
      <c r="B4703" t="s">
        <v>42</v>
      </c>
      <c r="C4703" t="s">
        <v>982</v>
      </c>
      <c r="D4703" t="s">
        <v>969</v>
      </c>
      <c r="E4703" s="15">
        <v>0</v>
      </c>
      <c r="F4703" s="15">
        <v>1348000</v>
      </c>
      <c r="G4703" s="15">
        <v>0</v>
      </c>
      <c r="H4703" s="15">
        <v>0</v>
      </c>
      <c r="I4703" s="15">
        <v>1348000</v>
      </c>
    </row>
    <row r="4704" spans="1:9" x14ac:dyDescent="0.25">
      <c r="A4704">
        <v>2020</v>
      </c>
      <c r="B4704" t="s">
        <v>42</v>
      </c>
      <c r="C4704" t="s">
        <v>1088</v>
      </c>
      <c r="D4704" t="s">
        <v>403</v>
      </c>
      <c r="E4704" s="15">
        <v>136781000</v>
      </c>
      <c r="F4704" s="15">
        <v>54434000</v>
      </c>
      <c r="G4704" s="15">
        <v>0</v>
      </c>
      <c r="H4704" s="15">
        <v>0</v>
      </c>
      <c r="I4704" s="15">
        <v>191215000</v>
      </c>
    </row>
    <row r="4705" spans="1:9" x14ac:dyDescent="0.25">
      <c r="A4705">
        <v>2020</v>
      </c>
      <c r="B4705" t="s">
        <v>42</v>
      </c>
      <c r="C4705" t="s">
        <v>1088</v>
      </c>
      <c r="D4705" t="s">
        <v>404</v>
      </c>
      <c r="E4705" s="15">
        <v>22493000</v>
      </c>
      <c r="F4705" s="15">
        <v>14401000</v>
      </c>
      <c r="G4705" s="15">
        <v>0</v>
      </c>
      <c r="H4705" s="15">
        <v>0</v>
      </c>
      <c r="I4705" s="15">
        <v>36894000</v>
      </c>
    </row>
    <row r="4706" spans="1:9" x14ac:dyDescent="0.25">
      <c r="A4706">
        <v>2020</v>
      </c>
      <c r="B4706" t="s">
        <v>42</v>
      </c>
      <c r="C4706" t="s">
        <v>1088</v>
      </c>
      <c r="D4706" t="s">
        <v>967</v>
      </c>
      <c r="E4706" s="15">
        <v>250365000</v>
      </c>
      <c r="F4706" s="15">
        <v>17863000</v>
      </c>
      <c r="G4706" s="15">
        <v>0</v>
      </c>
      <c r="H4706" s="15">
        <v>79684000</v>
      </c>
      <c r="I4706" s="15">
        <v>347912000</v>
      </c>
    </row>
    <row r="4707" spans="1:9" x14ac:dyDescent="0.25">
      <c r="A4707">
        <v>2020</v>
      </c>
      <c r="B4707" t="s">
        <v>42</v>
      </c>
      <c r="C4707" t="s">
        <v>1088</v>
      </c>
      <c r="D4707" t="s">
        <v>968</v>
      </c>
      <c r="E4707" s="15">
        <v>5141000</v>
      </c>
      <c r="F4707" s="15">
        <v>1368000</v>
      </c>
      <c r="G4707" s="15">
        <v>0</v>
      </c>
      <c r="H4707" s="15">
        <v>0</v>
      </c>
      <c r="I4707" s="15">
        <v>6509000</v>
      </c>
    </row>
    <row r="4708" spans="1:9" x14ac:dyDescent="0.25">
      <c r="A4708">
        <v>2020</v>
      </c>
      <c r="B4708" t="s">
        <v>42</v>
      </c>
      <c r="C4708" t="s">
        <v>1088</v>
      </c>
      <c r="D4708" t="s">
        <v>969</v>
      </c>
      <c r="E4708" s="15">
        <v>17771000</v>
      </c>
      <c r="F4708" s="15">
        <v>5185000</v>
      </c>
      <c r="G4708" s="15">
        <v>0</v>
      </c>
      <c r="H4708" s="15">
        <v>2500000</v>
      </c>
      <c r="I4708" s="15">
        <v>25456000</v>
      </c>
    </row>
    <row r="4709" spans="1:9" x14ac:dyDescent="0.25">
      <c r="A4709">
        <v>2020</v>
      </c>
      <c r="B4709" t="s">
        <v>42</v>
      </c>
      <c r="C4709" t="s">
        <v>1088</v>
      </c>
      <c r="D4709" t="s">
        <v>970</v>
      </c>
      <c r="E4709" s="15">
        <v>17380000</v>
      </c>
      <c r="F4709" s="15">
        <v>1864000</v>
      </c>
      <c r="G4709" s="15">
        <v>0</v>
      </c>
      <c r="H4709" s="15">
        <v>0</v>
      </c>
      <c r="I4709" s="15">
        <v>19244000</v>
      </c>
    </row>
    <row r="4710" spans="1:9" x14ac:dyDescent="0.25">
      <c r="A4710">
        <v>2020</v>
      </c>
      <c r="B4710" t="s">
        <v>42</v>
      </c>
      <c r="C4710" t="s">
        <v>983</v>
      </c>
      <c r="D4710" t="s">
        <v>403</v>
      </c>
      <c r="E4710" s="15">
        <v>82000000</v>
      </c>
      <c r="F4710" s="15">
        <v>32140000</v>
      </c>
      <c r="G4710" s="15">
        <v>0</v>
      </c>
      <c r="H4710" s="15">
        <v>0</v>
      </c>
      <c r="I4710" s="15">
        <v>114140000</v>
      </c>
    </row>
    <row r="4711" spans="1:9" x14ac:dyDescent="0.25">
      <c r="A4711">
        <v>2020</v>
      </c>
      <c r="B4711" t="s">
        <v>42</v>
      </c>
      <c r="C4711" t="s">
        <v>983</v>
      </c>
      <c r="D4711" t="s">
        <v>404</v>
      </c>
      <c r="E4711" s="15">
        <v>11004000</v>
      </c>
      <c r="F4711" s="15">
        <v>4505000</v>
      </c>
      <c r="G4711" s="15">
        <v>0</v>
      </c>
      <c r="H4711" s="15">
        <v>5121000</v>
      </c>
      <c r="I4711" s="15">
        <v>20630000</v>
      </c>
    </row>
    <row r="4712" spans="1:9" x14ac:dyDescent="0.25">
      <c r="A4712">
        <v>2020</v>
      </c>
      <c r="B4712" t="s">
        <v>42</v>
      </c>
      <c r="C4712" t="s">
        <v>983</v>
      </c>
      <c r="D4712" t="s">
        <v>967</v>
      </c>
      <c r="E4712" s="15">
        <v>266170000</v>
      </c>
      <c r="F4712" s="15">
        <v>16161000</v>
      </c>
      <c r="G4712" s="15">
        <v>0</v>
      </c>
      <c r="H4712" s="15">
        <v>258665000</v>
      </c>
      <c r="I4712" s="15">
        <v>540996000</v>
      </c>
    </row>
    <row r="4713" spans="1:9" x14ac:dyDescent="0.25">
      <c r="A4713">
        <v>2020</v>
      </c>
      <c r="B4713" t="s">
        <v>42</v>
      </c>
      <c r="C4713" t="s">
        <v>983</v>
      </c>
      <c r="D4713" t="s">
        <v>968</v>
      </c>
      <c r="E4713" s="15">
        <v>18823000</v>
      </c>
      <c r="F4713" s="15">
        <v>3093000</v>
      </c>
      <c r="G4713" s="15">
        <v>0</v>
      </c>
      <c r="H4713" s="15">
        <v>0</v>
      </c>
      <c r="I4713" s="15">
        <v>21916000</v>
      </c>
    </row>
    <row r="4714" spans="1:9" x14ac:dyDescent="0.25">
      <c r="A4714">
        <v>2020</v>
      </c>
      <c r="B4714" t="s">
        <v>42</v>
      </c>
      <c r="C4714" t="s">
        <v>983</v>
      </c>
      <c r="D4714" t="s">
        <v>969</v>
      </c>
      <c r="E4714" s="15">
        <v>9012000</v>
      </c>
      <c r="F4714" s="15">
        <v>5261000</v>
      </c>
      <c r="G4714" s="15">
        <v>0</v>
      </c>
      <c r="H4714" s="15">
        <v>0</v>
      </c>
      <c r="I4714" s="15">
        <v>14273000</v>
      </c>
    </row>
    <row r="4715" spans="1:9" x14ac:dyDescent="0.25">
      <c r="A4715">
        <v>2020</v>
      </c>
      <c r="B4715" t="s">
        <v>42</v>
      </c>
      <c r="C4715" t="s">
        <v>983</v>
      </c>
      <c r="D4715" t="s">
        <v>970</v>
      </c>
      <c r="E4715" s="15">
        <v>3508000</v>
      </c>
      <c r="F4715" s="15">
        <v>3438000</v>
      </c>
      <c r="G4715" s="15">
        <v>0</v>
      </c>
      <c r="H4715" s="15">
        <v>0</v>
      </c>
      <c r="I4715" s="15">
        <v>6946000</v>
      </c>
    </row>
    <row r="4716" spans="1:9" x14ac:dyDescent="0.25">
      <c r="A4716">
        <v>2020</v>
      </c>
      <c r="B4716" t="s">
        <v>42</v>
      </c>
      <c r="C4716" t="s">
        <v>984</v>
      </c>
      <c r="D4716" t="s">
        <v>403</v>
      </c>
      <c r="E4716" s="15">
        <v>24514000</v>
      </c>
      <c r="F4716" s="15">
        <v>4557000</v>
      </c>
      <c r="G4716" s="15">
        <v>0</v>
      </c>
      <c r="H4716" s="15">
        <v>0</v>
      </c>
      <c r="I4716" s="15">
        <v>29071000</v>
      </c>
    </row>
    <row r="4717" spans="1:9" x14ac:dyDescent="0.25">
      <c r="A4717">
        <v>2020</v>
      </c>
      <c r="B4717" t="s">
        <v>42</v>
      </c>
      <c r="C4717" t="s">
        <v>984</v>
      </c>
      <c r="D4717" t="s">
        <v>404</v>
      </c>
      <c r="E4717" s="15">
        <v>2392000</v>
      </c>
      <c r="F4717" s="15">
        <v>893000</v>
      </c>
      <c r="G4717" s="15">
        <v>0</v>
      </c>
      <c r="H4717" s="15">
        <v>20000000</v>
      </c>
      <c r="I4717" s="15">
        <v>23285000</v>
      </c>
    </row>
    <row r="4718" spans="1:9" x14ac:dyDescent="0.25">
      <c r="A4718">
        <v>2020</v>
      </c>
      <c r="B4718" t="s">
        <v>42</v>
      </c>
      <c r="C4718" t="s">
        <v>984</v>
      </c>
      <c r="D4718" t="s">
        <v>967</v>
      </c>
      <c r="E4718" s="15">
        <v>90262000</v>
      </c>
      <c r="F4718" s="15">
        <v>16143000</v>
      </c>
      <c r="G4718" s="15">
        <v>0</v>
      </c>
      <c r="H4718" s="15">
        <v>50000000</v>
      </c>
      <c r="I4718" s="15">
        <v>156405000</v>
      </c>
    </row>
    <row r="4719" spans="1:9" x14ac:dyDescent="0.25">
      <c r="A4719">
        <v>2020</v>
      </c>
      <c r="B4719" t="s">
        <v>42</v>
      </c>
      <c r="C4719" t="s">
        <v>984</v>
      </c>
      <c r="D4719" t="s">
        <v>969</v>
      </c>
      <c r="E4719" s="15">
        <v>5415000</v>
      </c>
      <c r="F4719" s="15">
        <v>2759000</v>
      </c>
      <c r="G4719" s="15">
        <v>0</v>
      </c>
      <c r="H4719" s="15">
        <v>0</v>
      </c>
      <c r="I4719" s="15">
        <v>8174000</v>
      </c>
    </row>
    <row r="4720" spans="1:9" x14ac:dyDescent="0.25">
      <c r="A4720">
        <v>2020</v>
      </c>
      <c r="B4720" t="s">
        <v>42</v>
      </c>
      <c r="C4720" t="s">
        <v>984</v>
      </c>
      <c r="D4720" t="s">
        <v>970</v>
      </c>
      <c r="E4720" s="15">
        <v>6181000</v>
      </c>
      <c r="F4720" s="15">
        <v>1681000</v>
      </c>
      <c r="G4720" s="15">
        <v>0</v>
      </c>
      <c r="H4720" s="15">
        <v>0</v>
      </c>
      <c r="I4720" s="15">
        <v>7862000</v>
      </c>
    </row>
    <row r="4721" spans="1:9" x14ac:dyDescent="0.25">
      <c r="A4721">
        <v>2020</v>
      </c>
      <c r="B4721" t="s">
        <v>42</v>
      </c>
      <c r="C4721" t="s">
        <v>985</v>
      </c>
      <c r="D4721" t="s">
        <v>403</v>
      </c>
      <c r="E4721" s="15">
        <v>22851000</v>
      </c>
      <c r="F4721" s="15">
        <v>7996000</v>
      </c>
      <c r="G4721" s="15">
        <v>0</v>
      </c>
      <c r="H4721" s="15">
        <v>0</v>
      </c>
      <c r="I4721" s="15">
        <v>30847000</v>
      </c>
    </row>
    <row r="4722" spans="1:9" x14ac:dyDescent="0.25">
      <c r="A4722">
        <v>2020</v>
      </c>
      <c r="B4722" t="s">
        <v>42</v>
      </c>
      <c r="C4722" t="s">
        <v>985</v>
      </c>
      <c r="D4722" t="s">
        <v>967</v>
      </c>
      <c r="E4722" s="15">
        <v>49538000</v>
      </c>
      <c r="F4722" s="15">
        <v>16131000</v>
      </c>
      <c r="G4722" s="15">
        <v>0</v>
      </c>
      <c r="H4722" s="15">
        <v>60000000</v>
      </c>
      <c r="I4722" s="15">
        <v>125669000</v>
      </c>
    </row>
    <row r="4723" spans="1:9" x14ac:dyDescent="0.25">
      <c r="A4723">
        <v>2020</v>
      </c>
      <c r="B4723" t="s">
        <v>42</v>
      </c>
      <c r="C4723" t="s">
        <v>985</v>
      </c>
      <c r="D4723" t="s">
        <v>969</v>
      </c>
      <c r="E4723" s="15">
        <v>0</v>
      </c>
      <c r="F4723" s="15">
        <v>3421000</v>
      </c>
      <c r="G4723" s="15">
        <v>0</v>
      </c>
      <c r="H4723" s="15">
        <v>0</v>
      </c>
      <c r="I4723" s="15">
        <v>3421000</v>
      </c>
    </row>
    <row r="4724" spans="1:9" x14ac:dyDescent="0.25">
      <c r="A4724">
        <v>2020</v>
      </c>
      <c r="B4724" t="s">
        <v>42</v>
      </c>
      <c r="C4724" t="s">
        <v>985</v>
      </c>
      <c r="D4724" t="s">
        <v>970</v>
      </c>
      <c r="E4724" s="15">
        <v>0</v>
      </c>
      <c r="F4724" s="15">
        <v>2865000</v>
      </c>
      <c r="G4724" s="15">
        <v>0</v>
      </c>
      <c r="H4724" s="15">
        <v>0</v>
      </c>
      <c r="I4724" s="15">
        <v>2865000</v>
      </c>
    </row>
    <row r="4725" spans="1:9" x14ac:dyDescent="0.25">
      <c r="A4725">
        <v>2020</v>
      </c>
      <c r="B4725" t="s">
        <v>42</v>
      </c>
      <c r="C4725" t="s">
        <v>986</v>
      </c>
      <c r="D4725" t="s">
        <v>403</v>
      </c>
      <c r="E4725" s="15">
        <v>85392000</v>
      </c>
      <c r="F4725" s="15">
        <v>41484000</v>
      </c>
      <c r="G4725" s="15">
        <v>0</v>
      </c>
      <c r="H4725" s="15">
        <v>15000000</v>
      </c>
      <c r="I4725" s="15">
        <v>141876000</v>
      </c>
    </row>
    <row r="4726" spans="1:9" x14ac:dyDescent="0.25">
      <c r="A4726">
        <v>2020</v>
      </c>
      <c r="B4726" t="s">
        <v>42</v>
      </c>
      <c r="C4726" t="s">
        <v>986</v>
      </c>
      <c r="D4726" t="s">
        <v>404</v>
      </c>
      <c r="E4726" s="15">
        <v>33799000</v>
      </c>
      <c r="F4726" s="15">
        <v>5864000</v>
      </c>
      <c r="G4726" s="15">
        <v>0</v>
      </c>
      <c r="H4726" s="15">
        <v>700000</v>
      </c>
      <c r="I4726" s="15">
        <v>40363000</v>
      </c>
    </row>
    <row r="4727" spans="1:9" x14ac:dyDescent="0.25">
      <c r="A4727">
        <v>2020</v>
      </c>
      <c r="B4727" t="s">
        <v>42</v>
      </c>
      <c r="C4727" t="s">
        <v>986</v>
      </c>
      <c r="D4727" t="s">
        <v>967</v>
      </c>
      <c r="E4727" s="15">
        <v>285562000</v>
      </c>
      <c r="F4727" s="15">
        <v>31264000</v>
      </c>
      <c r="G4727" s="15">
        <v>0</v>
      </c>
      <c r="H4727" s="15">
        <v>0</v>
      </c>
      <c r="I4727" s="15">
        <v>316826000</v>
      </c>
    </row>
    <row r="4728" spans="1:9" x14ac:dyDescent="0.25">
      <c r="A4728">
        <v>2020</v>
      </c>
      <c r="B4728" t="s">
        <v>42</v>
      </c>
      <c r="C4728" t="s">
        <v>986</v>
      </c>
      <c r="D4728" t="s">
        <v>968</v>
      </c>
      <c r="E4728" s="15">
        <v>3956000</v>
      </c>
      <c r="F4728" s="15">
        <v>1486000</v>
      </c>
      <c r="G4728" s="15">
        <v>0</v>
      </c>
      <c r="H4728" s="15">
        <v>0</v>
      </c>
      <c r="I4728" s="15">
        <v>5442000</v>
      </c>
    </row>
    <row r="4729" spans="1:9" x14ac:dyDescent="0.25">
      <c r="A4729">
        <v>2020</v>
      </c>
      <c r="B4729" t="s">
        <v>42</v>
      </c>
      <c r="C4729" t="s">
        <v>986</v>
      </c>
      <c r="D4729" t="s">
        <v>969</v>
      </c>
      <c r="E4729" s="15">
        <v>52064000</v>
      </c>
      <c r="F4729" s="15">
        <v>23669000</v>
      </c>
      <c r="G4729" s="15">
        <v>0</v>
      </c>
      <c r="H4729" s="15">
        <v>14976000</v>
      </c>
      <c r="I4729" s="15">
        <v>90709000</v>
      </c>
    </row>
    <row r="4730" spans="1:9" x14ac:dyDescent="0.25">
      <c r="A4730">
        <v>2020</v>
      </c>
      <c r="B4730" t="s">
        <v>42</v>
      </c>
      <c r="C4730" t="s">
        <v>986</v>
      </c>
      <c r="D4730" t="s">
        <v>970</v>
      </c>
      <c r="E4730" s="15">
        <v>2075000</v>
      </c>
      <c r="F4730" s="15">
        <v>2815000</v>
      </c>
      <c r="G4730" s="15">
        <v>0</v>
      </c>
      <c r="H4730" s="15">
        <v>0</v>
      </c>
      <c r="I4730" s="15">
        <v>4890000</v>
      </c>
    </row>
    <row r="4731" spans="1:9" x14ac:dyDescent="0.25">
      <c r="A4731">
        <v>2020</v>
      </c>
      <c r="B4731" t="s">
        <v>42</v>
      </c>
      <c r="C4731" t="s">
        <v>987</v>
      </c>
      <c r="D4731" t="s">
        <v>403</v>
      </c>
      <c r="E4731" s="15">
        <v>35067000</v>
      </c>
      <c r="F4731" s="15">
        <v>12958000</v>
      </c>
      <c r="G4731" s="15">
        <v>0</v>
      </c>
      <c r="H4731" s="15">
        <v>24000000</v>
      </c>
      <c r="I4731" s="15">
        <v>72025000</v>
      </c>
    </row>
    <row r="4732" spans="1:9" x14ac:dyDescent="0.25">
      <c r="A4732">
        <v>2020</v>
      </c>
      <c r="B4732" t="s">
        <v>42</v>
      </c>
      <c r="C4732" t="s">
        <v>987</v>
      </c>
      <c r="D4732" t="s">
        <v>967</v>
      </c>
      <c r="E4732" s="15">
        <v>158858000</v>
      </c>
      <c r="F4732" s="15">
        <v>47207000</v>
      </c>
      <c r="G4732" s="15">
        <v>0</v>
      </c>
      <c r="H4732" s="15">
        <v>44000000</v>
      </c>
      <c r="I4732" s="15">
        <v>250065000</v>
      </c>
    </row>
    <row r="4733" spans="1:9" x14ac:dyDescent="0.25">
      <c r="A4733">
        <v>2020</v>
      </c>
      <c r="B4733" t="s">
        <v>42</v>
      </c>
      <c r="C4733" t="s">
        <v>987</v>
      </c>
      <c r="D4733" t="s">
        <v>968</v>
      </c>
      <c r="E4733" s="15">
        <v>500000</v>
      </c>
      <c r="F4733" s="15">
        <v>924000</v>
      </c>
      <c r="G4733" s="15">
        <v>0</v>
      </c>
      <c r="H4733" s="15">
        <v>0</v>
      </c>
      <c r="I4733" s="15">
        <v>1424000</v>
      </c>
    </row>
    <row r="4734" spans="1:9" x14ac:dyDescent="0.25">
      <c r="A4734">
        <v>2020</v>
      </c>
      <c r="B4734" t="s">
        <v>42</v>
      </c>
      <c r="C4734" t="s">
        <v>987</v>
      </c>
      <c r="D4734" t="s">
        <v>969</v>
      </c>
      <c r="E4734" s="15">
        <v>1603000</v>
      </c>
      <c r="F4734" s="15">
        <v>8492000</v>
      </c>
      <c r="G4734" s="15">
        <v>0</v>
      </c>
      <c r="H4734" s="15">
        <v>0</v>
      </c>
      <c r="I4734" s="15">
        <v>10095000</v>
      </c>
    </row>
    <row r="4735" spans="1:9" x14ac:dyDescent="0.25">
      <c r="A4735">
        <v>2020</v>
      </c>
      <c r="B4735" t="s">
        <v>42</v>
      </c>
      <c r="C4735" t="s">
        <v>987</v>
      </c>
      <c r="D4735" t="s">
        <v>970</v>
      </c>
      <c r="E4735" s="15">
        <v>1817000</v>
      </c>
      <c r="F4735" s="15">
        <v>2439000</v>
      </c>
      <c r="G4735" s="15">
        <v>0</v>
      </c>
      <c r="H4735" s="15">
        <v>0</v>
      </c>
      <c r="I4735" s="15">
        <v>4256000</v>
      </c>
    </row>
    <row r="4736" spans="1:9" x14ac:dyDescent="0.25">
      <c r="A4736">
        <v>2020</v>
      </c>
      <c r="B4736" t="s">
        <v>42</v>
      </c>
      <c r="C4736" t="s">
        <v>988</v>
      </c>
      <c r="D4736" t="s">
        <v>403</v>
      </c>
      <c r="E4736" s="15">
        <v>40378000</v>
      </c>
      <c r="F4736" s="15">
        <v>10069000</v>
      </c>
      <c r="G4736" s="15">
        <v>0</v>
      </c>
      <c r="H4736" s="15">
        <v>63400000</v>
      </c>
      <c r="I4736" s="15">
        <v>113847000</v>
      </c>
    </row>
    <row r="4737" spans="1:9" x14ac:dyDescent="0.25">
      <c r="A4737">
        <v>2020</v>
      </c>
      <c r="B4737" t="s">
        <v>42</v>
      </c>
      <c r="C4737" t="s">
        <v>988</v>
      </c>
      <c r="D4737" t="s">
        <v>404</v>
      </c>
      <c r="E4737" s="15">
        <v>0</v>
      </c>
      <c r="F4737" s="15">
        <v>874000</v>
      </c>
      <c r="G4737" s="15">
        <v>0</v>
      </c>
      <c r="H4737" s="15">
        <v>0</v>
      </c>
      <c r="I4737" s="15">
        <v>874000</v>
      </c>
    </row>
    <row r="4738" spans="1:9" x14ac:dyDescent="0.25">
      <c r="A4738">
        <v>2020</v>
      </c>
      <c r="B4738" t="s">
        <v>42</v>
      </c>
      <c r="C4738" t="s">
        <v>988</v>
      </c>
      <c r="D4738" t="s">
        <v>967</v>
      </c>
      <c r="E4738" s="15">
        <v>138333000</v>
      </c>
      <c r="F4738" s="15">
        <v>15331000</v>
      </c>
      <c r="G4738" s="15">
        <v>0</v>
      </c>
      <c r="H4738" s="15">
        <v>0</v>
      </c>
      <c r="I4738" s="15">
        <v>153664000</v>
      </c>
    </row>
    <row r="4739" spans="1:9" x14ac:dyDescent="0.25">
      <c r="A4739">
        <v>2020</v>
      </c>
      <c r="B4739" t="s">
        <v>42</v>
      </c>
      <c r="C4739" t="s">
        <v>988</v>
      </c>
      <c r="D4739" t="s">
        <v>969</v>
      </c>
      <c r="E4739" s="15">
        <v>0</v>
      </c>
      <c r="F4739" s="15">
        <v>8509000</v>
      </c>
      <c r="G4739" s="15">
        <v>0</v>
      </c>
      <c r="H4739" s="15">
        <v>0</v>
      </c>
      <c r="I4739" s="15">
        <v>8509000</v>
      </c>
    </row>
    <row r="4740" spans="1:9" x14ac:dyDescent="0.25">
      <c r="A4740">
        <v>2020</v>
      </c>
      <c r="B4740" t="s">
        <v>42</v>
      </c>
      <c r="C4740" t="s">
        <v>988</v>
      </c>
      <c r="D4740" t="s">
        <v>970</v>
      </c>
      <c r="E4740" s="15">
        <v>0</v>
      </c>
      <c r="F4740" s="15">
        <v>7877000</v>
      </c>
      <c r="G4740" s="15">
        <v>0</v>
      </c>
      <c r="H4740" s="15">
        <v>0</v>
      </c>
      <c r="I4740" s="15">
        <v>7877000</v>
      </c>
    </row>
    <row r="4741" spans="1:9" x14ac:dyDescent="0.25">
      <c r="A4741">
        <v>2020</v>
      </c>
      <c r="B4741" t="s">
        <v>42</v>
      </c>
      <c r="C4741" t="s">
        <v>989</v>
      </c>
      <c r="D4741" t="s">
        <v>403</v>
      </c>
      <c r="E4741" s="15">
        <v>47087000</v>
      </c>
      <c r="F4741" s="15">
        <v>21573000</v>
      </c>
      <c r="G4741" s="15">
        <v>0</v>
      </c>
      <c r="H4741" s="15">
        <v>0</v>
      </c>
      <c r="I4741" s="15">
        <v>68660000</v>
      </c>
    </row>
    <row r="4742" spans="1:9" x14ac:dyDescent="0.25">
      <c r="A4742">
        <v>2020</v>
      </c>
      <c r="B4742" t="s">
        <v>42</v>
      </c>
      <c r="C4742" t="s">
        <v>989</v>
      </c>
      <c r="D4742" t="s">
        <v>967</v>
      </c>
      <c r="E4742" s="15">
        <v>97599000</v>
      </c>
      <c r="F4742" s="15">
        <v>34870000</v>
      </c>
      <c r="G4742" s="15">
        <v>0</v>
      </c>
      <c r="H4742" s="15">
        <v>107000000</v>
      </c>
      <c r="I4742" s="15">
        <v>239469000</v>
      </c>
    </row>
    <row r="4743" spans="1:9" x14ac:dyDescent="0.25">
      <c r="A4743">
        <v>2020</v>
      </c>
      <c r="B4743" t="s">
        <v>42</v>
      </c>
      <c r="C4743" t="s">
        <v>989</v>
      </c>
      <c r="D4743" t="s">
        <v>969</v>
      </c>
      <c r="E4743" s="15">
        <v>1027000</v>
      </c>
      <c r="F4743" s="15">
        <v>4468000</v>
      </c>
      <c r="G4743" s="15">
        <v>0</v>
      </c>
      <c r="H4743" s="15">
        <v>0</v>
      </c>
      <c r="I4743" s="15">
        <v>5495000</v>
      </c>
    </row>
    <row r="4744" spans="1:9" x14ac:dyDescent="0.25">
      <c r="A4744">
        <v>2020</v>
      </c>
      <c r="B4744" t="s">
        <v>42</v>
      </c>
      <c r="C4744" t="s">
        <v>989</v>
      </c>
      <c r="D4744" t="s">
        <v>970</v>
      </c>
      <c r="E4744" s="15">
        <v>0</v>
      </c>
      <c r="F4744" s="15">
        <v>2394000</v>
      </c>
      <c r="G4744" s="15">
        <v>0</v>
      </c>
      <c r="H4744" s="15">
        <v>0</v>
      </c>
      <c r="I4744" s="15">
        <v>2394000</v>
      </c>
    </row>
    <row r="4745" spans="1:9" x14ac:dyDescent="0.25">
      <c r="A4745">
        <v>2020</v>
      </c>
      <c r="B4745" t="s">
        <v>42</v>
      </c>
      <c r="C4745" t="s">
        <v>990</v>
      </c>
      <c r="D4745" t="s">
        <v>403</v>
      </c>
      <c r="E4745" s="15">
        <v>13195000</v>
      </c>
      <c r="F4745" s="15">
        <v>2911000</v>
      </c>
      <c r="G4745" s="15">
        <v>0</v>
      </c>
      <c r="H4745" s="15">
        <v>0</v>
      </c>
      <c r="I4745" s="15">
        <v>16106000</v>
      </c>
    </row>
    <row r="4746" spans="1:9" x14ac:dyDescent="0.25">
      <c r="A4746">
        <v>2020</v>
      </c>
      <c r="B4746" t="s">
        <v>42</v>
      </c>
      <c r="C4746" t="s">
        <v>990</v>
      </c>
      <c r="D4746" t="s">
        <v>404</v>
      </c>
      <c r="E4746" s="15">
        <v>0</v>
      </c>
      <c r="F4746" s="15">
        <v>269000</v>
      </c>
      <c r="G4746" s="15">
        <v>0</v>
      </c>
      <c r="H4746" s="15">
        <v>0</v>
      </c>
      <c r="I4746" s="15">
        <v>269000</v>
      </c>
    </row>
    <row r="4747" spans="1:9" x14ac:dyDescent="0.25">
      <c r="A4747">
        <v>2020</v>
      </c>
      <c r="B4747" t="s">
        <v>42</v>
      </c>
      <c r="C4747" t="s">
        <v>990</v>
      </c>
      <c r="D4747" t="s">
        <v>967</v>
      </c>
      <c r="E4747" s="15">
        <v>16397000</v>
      </c>
      <c r="F4747" s="15">
        <v>7495000</v>
      </c>
      <c r="G4747" s="15">
        <v>0</v>
      </c>
      <c r="H4747" s="15">
        <v>20000000</v>
      </c>
      <c r="I4747" s="15">
        <v>43892000</v>
      </c>
    </row>
    <row r="4748" spans="1:9" x14ac:dyDescent="0.25">
      <c r="A4748">
        <v>2020</v>
      </c>
      <c r="B4748" t="s">
        <v>42</v>
      </c>
      <c r="C4748" t="s">
        <v>991</v>
      </c>
      <c r="D4748" t="s">
        <v>403</v>
      </c>
      <c r="E4748" s="15">
        <v>128476000</v>
      </c>
      <c r="F4748" s="15">
        <v>25314000</v>
      </c>
      <c r="G4748" s="15">
        <v>0</v>
      </c>
      <c r="H4748" s="15">
        <v>0</v>
      </c>
      <c r="I4748" s="15">
        <v>153790000</v>
      </c>
    </row>
    <row r="4749" spans="1:9" x14ac:dyDescent="0.25">
      <c r="A4749">
        <v>2020</v>
      </c>
      <c r="B4749" t="s">
        <v>42</v>
      </c>
      <c r="C4749" t="s">
        <v>991</v>
      </c>
      <c r="D4749" t="s">
        <v>404</v>
      </c>
      <c r="E4749" s="15">
        <v>19652000</v>
      </c>
      <c r="F4749" s="15">
        <v>2183000</v>
      </c>
      <c r="G4749" s="15">
        <v>0</v>
      </c>
      <c r="H4749" s="15">
        <v>0</v>
      </c>
      <c r="I4749" s="15">
        <v>21835000</v>
      </c>
    </row>
    <row r="4750" spans="1:9" x14ac:dyDescent="0.25">
      <c r="A4750">
        <v>2020</v>
      </c>
      <c r="B4750" t="s">
        <v>42</v>
      </c>
      <c r="C4750" t="s">
        <v>991</v>
      </c>
      <c r="D4750" t="s">
        <v>967</v>
      </c>
      <c r="E4750" s="15">
        <v>398758000</v>
      </c>
      <c r="F4750" s="15">
        <v>45306000</v>
      </c>
      <c r="G4750" s="15">
        <v>0</v>
      </c>
      <c r="H4750" s="15">
        <v>86500000</v>
      </c>
      <c r="I4750" s="15">
        <v>530564000</v>
      </c>
    </row>
    <row r="4751" spans="1:9" x14ac:dyDescent="0.25">
      <c r="A4751">
        <v>2020</v>
      </c>
      <c r="B4751" t="s">
        <v>42</v>
      </c>
      <c r="C4751" t="s">
        <v>991</v>
      </c>
      <c r="D4751" t="s">
        <v>968</v>
      </c>
      <c r="E4751" s="15">
        <v>20212000</v>
      </c>
      <c r="F4751" s="15">
        <v>828000</v>
      </c>
      <c r="G4751" s="15">
        <v>0</v>
      </c>
      <c r="H4751" s="15">
        <v>0</v>
      </c>
      <c r="I4751" s="15">
        <v>21040000</v>
      </c>
    </row>
    <row r="4752" spans="1:9" x14ac:dyDescent="0.25">
      <c r="A4752">
        <v>2020</v>
      </c>
      <c r="B4752" t="s">
        <v>42</v>
      </c>
      <c r="C4752" t="s">
        <v>991</v>
      </c>
      <c r="D4752" t="s">
        <v>969</v>
      </c>
      <c r="E4752" s="15">
        <v>1402000</v>
      </c>
      <c r="F4752" s="15">
        <v>13182000</v>
      </c>
      <c r="G4752" s="15">
        <v>0</v>
      </c>
      <c r="H4752" s="15">
        <v>0</v>
      </c>
      <c r="I4752" s="15">
        <v>14584000</v>
      </c>
    </row>
    <row r="4753" spans="1:9" x14ac:dyDescent="0.25">
      <c r="A4753">
        <v>2020</v>
      </c>
      <c r="B4753" t="s">
        <v>42</v>
      </c>
      <c r="C4753" t="s">
        <v>991</v>
      </c>
      <c r="D4753" t="s">
        <v>970</v>
      </c>
      <c r="E4753" s="15">
        <v>6092000</v>
      </c>
      <c r="F4753" s="15">
        <v>0</v>
      </c>
      <c r="G4753" s="15">
        <v>0</v>
      </c>
      <c r="H4753" s="15">
        <v>0</v>
      </c>
      <c r="I4753" s="15">
        <v>6092000</v>
      </c>
    </row>
    <row r="4754" spans="1:9" x14ac:dyDescent="0.25">
      <c r="A4754">
        <v>2020</v>
      </c>
      <c r="B4754" t="s">
        <v>42</v>
      </c>
      <c r="C4754" t="s">
        <v>992</v>
      </c>
      <c r="D4754" t="s">
        <v>403</v>
      </c>
      <c r="E4754" s="15">
        <v>144626000</v>
      </c>
      <c r="F4754" s="15">
        <v>18198000</v>
      </c>
      <c r="G4754" s="15">
        <v>0</v>
      </c>
      <c r="H4754" s="15">
        <v>0</v>
      </c>
      <c r="I4754" s="15">
        <v>162824000</v>
      </c>
    </row>
    <row r="4755" spans="1:9" x14ac:dyDescent="0.25">
      <c r="A4755">
        <v>2020</v>
      </c>
      <c r="B4755" t="s">
        <v>42</v>
      </c>
      <c r="C4755" t="s">
        <v>992</v>
      </c>
      <c r="D4755" t="s">
        <v>404</v>
      </c>
      <c r="E4755" s="15">
        <v>6978000</v>
      </c>
      <c r="F4755" s="15">
        <v>5772000</v>
      </c>
      <c r="G4755" s="15">
        <v>0</v>
      </c>
      <c r="H4755" s="15">
        <v>25000000</v>
      </c>
      <c r="I4755" s="15">
        <v>37750000</v>
      </c>
    </row>
    <row r="4756" spans="1:9" x14ac:dyDescent="0.25">
      <c r="A4756">
        <v>2020</v>
      </c>
      <c r="B4756" t="s">
        <v>42</v>
      </c>
      <c r="C4756" t="s">
        <v>992</v>
      </c>
      <c r="D4756" t="s">
        <v>967</v>
      </c>
      <c r="E4756" s="15">
        <v>565448000</v>
      </c>
      <c r="F4756" s="15">
        <v>58530000</v>
      </c>
      <c r="G4756" s="15">
        <v>0</v>
      </c>
      <c r="H4756" s="15">
        <v>97024000</v>
      </c>
      <c r="I4756" s="15">
        <v>721002000</v>
      </c>
    </row>
    <row r="4757" spans="1:9" x14ac:dyDescent="0.25">
      <c r="A4757">
        <v>2020</v>
      </c>
      <c r="B4757" t="s">
        <v>42</v>
      </c>
      <c r="C4757" t="s">
        <v>992</v>
      </c>
      <c r="D4757" t="s">
        <v>968</v>
      </c>
      <c r="E4757" s="15">
        <v>13370000</v>
      </c>
      <c r="F4757" s="15">
        <v>3700000</v>
      </c>
      <c r="G4757" s="15">
        <v>0</v>
      </c>
      <c r="H4757" s="15">
        <v>0</v>
      </c>
      <c r="I4757" s="15">
        <v>17070000</v>
      </c>
    </row>
    <row r="4758" spans="1:9" x14ac:dyDescent="0.25">
      <c r="A4758">
        <v>2020</v>
      </c>
      <c r="B4758" t="s">
        <v>42</v>
      </c>
      <c r="C4758" t="s">
        <v>992</v>
      </c>
      <c r="D4758" t="s">
        <v>969</v>
      </c>
      <c r="E4758" s="15">
        <v>6047000</v>
      </c>
      <c r="F4758" s="15">
        <v>8519000</v>
      </c>
      <c r="G4758" s="15">
        <v>0</v>
      </c>
      <c r="H4758" s="15">
        <v>24280000</v>
      </c>
      <c r="I4758" s="15">
        <v>38846000</v>
      </c>
    </row>
    <row r="4759" spans="1:9" x14ac:dyDescent="0.25">
      <c r="A4759">
        <v>2020</v>
      </c>
      <c r="B4759" t="s">
        <v>42</v>
      </c>
      <c r="C4759" t="s">
        <v>992</v>
      </c>
      <c r="D4759" t="s">
        <v>970</v>
      </c>
      <c r="E4759" s="15">
        <v>22345000</v>
      </c>
      <c r="F4759" s="15">
        <v>1739000</v>
      </c>
      <c r="G4759" s="15">
        <v>0</v>
      </c>
      <c r="H4759" s="15">
        <v>0</v>
      </c>
      <c r="I4759" s="15">
        <v>24084000</v>
      </c>
    </row>
    <row r="4760" spans="1:9" x14ac:dyDescent="0.25">
      <c r="A4760">
        <v>2020</v>
      </c>
      <c r="B4760" t="s">
        <v>42</v>
      </c>
      <c r="C4760" t="s">
        <v>993</v>
      </c>
      <c r="D4760" t="s">
        <v>403</v>
      </c>
      <c r="E4760" s="15">
        <v>72674000</v>
      </c>
      <c r="F4760" s="15">
        <v>25235000</v>
      </c>
      <c r="G4760" s="15">
        <v>0</v>
      </c>
      <c r="H4760" s="15">
        <v>0</v>
      </c>
      <c r="I4760" s="15">
        <v>97909000</v>
      </c>
    </row>
    <row r="4761" spans="1:9" x14ac:dyDescent="0.25">
      <c r="A4761">
        <v>2020</v>
      </c>
      <c r="B4761" t="s">
        <v>42</v>
      </c>
      <c r="C4761" t="s">
        <v>993</v>
      </c>
      <c r="D4761" t="s">
        <v>404</v>
      </c>
      <c r="E4761" s="15">
        <v>10744000</v>
      </c>
      <c r="F4761" s="15">
        <v>202000</v>
      </c>
      <c r="G4761" s="15">
        <v>0</v>
      </c>
      <c r="H4761" s="15">
        <v>5300000</v>
      </c>
      <c r="I4761" s="15">
        <v>16246000</v>
      </c>
    </row>
    <row r="4762" spans="1:9" x14ac:dyDescent="0.25">
      <c r="A4762">
        <v>2020</v>
      </c>
      <c r="B4762" t="s">
        <v>42</v>
      </c>
      <c r="C4762" t="s">
        <v>993</v>
      </c>
      <c r="D4762" t="s">
        <v>967</v>
      </c>
      <c r="E4762" s="15">
        <v>248910000</v>
      </c>
      <c r="F4762" s="15">
        <v>25119000</v>
      </c>
      <c r="G4762" s="15">
        <v>0</v>
      </c>
      <c r="H4762" s="15">
        <v>66000000</v>
      </c>
      <c r="I4762" s="15">
        <v>340029000</v>
      </c>
    </row>
    <row r="4763" spans="1:9" x14ac:dyDescent="0.25">
      <c r="A4763">
        <v>2020</v>
      </c>
      <c r="B4763" t="s">
        <v>42</v>
      </c>
      <c r="C4763" t="s">
        <v>993</v>
      </c>
      <c r="D4763" t="s">
        <v>968</v>
      </c>
      <c r="E4763" s="15">
        <v>4247000</v>
      </c>
      <c r="F4763" s="15">
        <v>84000</v>
      </c>
      <c r="G4763" s="15">
        <v>0</v>
      </c>
      <c r="H4763" s="15">
        <v>0</v>
      </c>
      <c r="I4763" s="15">
        <v>4331000</v>
      </c>
    </row>
    <row r="4764" spans="1:9" x14ac:dyDescent="0.25">
      <c r="A4764">
        <v>2020</v>
      </c>
      <c r="B4764" t="s">
        <v>42</v>
      </c>
      <c r="C4764" t="s">
        <v>993</v>
      </c>
      <c r="D4764" t="s">
        <v>969</v>
      </c>
      <c r="E4764" s="15">
        <v>7323000</v>
      </c>
      <c r="F4764" s="15">
        <v>2381000</v>
      </c>
      <c r="G4764" s="15">
        <v>0</v>
      </c>
      <c r="H4764" s="15">
        <v>0</v>
      </c>
      <c r="I4764" s="15">
        <v>9704000</v>
      </c>
    </row>
    <row r="4765" spans="1:9" x14ac:dyDescent="0.25">
      <c r="A4765">
        <v>2020</v>
      </c>
      <c r="B4765" t="s">
        <v>42</v>
      </c>
      <c r="C4765" t="s">
        <v>993</v>
      </c>
      <c r="D4765" t="s">
        <v>970</v>
      </c>
      <c r="E4765" s="15">
        <v>9269000</v>
      </c>
      <c r="F4765" s="15">
        <v>419000</v>
      </c>
      <c r="G4765" s="15">
        <v>0</v>
      </c>
      <c r="H4765" s="15">
        <v>0</v>
      </c>
      <c r="I4765" s="15">
        <v>9688000</v>
      </c>
    </row>
    <row r="4766" spans="1:9" x14ac:dyDescent="0.25">
      <c r="A4766">
        <v>2020</v>
      </c>
      <c r="B4766" t="s">
        <v>42</v>
      </c>
      <c r="C4766" t="s">
        <v>994</v>
      </c>
      <c r="D4766" t="s">
        <v>403</v>
      </c>
      <c r="E4766" s="15">
        <v>23877000</v>
      </c>
      <c r="F4766" s="15">
        <v>18311000</v>
      </c>
      <c r="G4766" s="15">
        <v>0</v>
      </c>
      <c r="H4766" s="15">
        <v>9000000</v>
      </c>
      <c r="I4766" s="15">
        <v>51188000</v>
      </c>
    </row>
    <row r="4767" spans="1:9" x14ac:dyDescent="0.25">
      <c r="A4767">
        <v>2020</v>
      </c>
      <c r="B4767" t="s">
        <v>42</v>
      </c>
      <c r="C4767" t="s">
        <v>994</v>
      </c>
      <c r="D4767" t="s">
        <v>404</v>
      </c>
      <c r="E4767" s="15">
        <v>5824000</v>
      </c>
      <c r="F4767" s="15">
        <v>5760000</v>
      </c>
      <c r="G4767" s="15">
        <v>0</v>
      </c>
      <c r="H4767" s="15">
        <v>10000000</v>
      </c>
      <c r="I4767" s="15">
        <v>21584000</v>
      </c>
    </row>
    <row r="4768" spans="1:9" x14ac:dyDescent="0.25">
      <c r="A4768">
        <v>2020</v>
      </c>
      <c r="B4768" t="s">
        <v>42</v>
      </c>
      <c r="C4768" t="s">
        <v>994</v>
      </c>
      <c r="D4768" t="s">
        <v>967</v>
      </c>
      <c r="E4768" s="15">
        <v>80478000</v>
      </c>
      <c r="F4768" s="15">
        <v>7688000</v>
      </c>
      <c r="G4768" s="15">
        <v>0</v>
      </c>
      <c r="H4768" s="15">
        <v>16275000</v>
      </c>
      <c r="I4768" s="15">
        <v>104441000</v>
      </c>
    </row>
    <row r="4769" spans="1:9" x14ac:dyDescent="0.25">
      <c r="A4769">
        <v>2020</v>
      </c>
      <c r="B4769" t="s">
        <v>42</v>
      </c>
      <c r="C4769" t="s">
        <v>994</v>
      </c>
      <c r="D4769" t="s">
        <v>968</v>
      </c>
      <c r="E4769" s="15">
        <v>1903000</v>
      </c>
      <c r="F4769" s="15">
        <v>204000</v>
      </c>
      <c r="G4769" s="15">
        <v>0</v>
      </c>
      <c r="H4769" s="15">
        <v>0</v>
      </c>
      <c r="I4769" s="15">
        <v>2107000</v>
      </c>
    </row>
    <row r="4770" spans="1:9" x14ac:dyDescent="0.25">
      <c r="A4770">
        <v>2020</v>
      </c>
      <c r="B4770" t="s">
        <v>42</v>
      </c>
      <c r="C4770" t="s">
        <v>994</v>
      </c>
      <c r="D4770" t="s">
        <v>969</v>
      </c>
      <c r="E4770" s="15">
        <v>7279000</v>
      </c>
      <c r="F4770" s="15">
        <v>2007000</v>
      </c>
      <c r="G4770" s="15">
        <v>0</v>
      </c>
      <c r="H4770" s="15">
        <v>0</v>
      </c>
      <c r="I4770" s="15">
        <v>9286000</v>
      </c>
    </row>
    <row r="4771" spans="1:9" x14ac:dyDescent="0.25">
      <c r="A4771">
        <v>2020</v>
      </c>
      <c r="B4771" t="s">
        <v>42</v>
      </c>
      <c r="C4771" t="s">
        <v>994</v>
      </c>
      <c r="D4771" t="s">
        <v>970</v>
      </c>
      <c r="E4771" s="15">
        <v>10308000</v>
      </c>
      <c r="F4771" s="15">
        <v>372000</v>
      </c>
      <c r="G4771" s="15">
        <v>0</v>
      </c>
      <c r="H4771" s="15">
        <v>0</v>
      </c>
      <c r="I4771" s="15">
        <v>10680000</v>
      </c>
    </row>
    <row r="4772" spans="1:9" x14ac:dyDescent="0.25">
      <c r="A4772">
        <v>2020</v>
      </c>
      <c r="B4772" t="s">
        <v>42</v>
      </c>
      <c r="C4772" t="s">
        <v>995</v>
      </c>
      <c r="D4772" t="s">
        <v>403</v>
      </c>
      <c r="E4772" s="15">
        <v>20821000</v>
      </c>
      <c r="F4772" s="15">
        <v>8390000</v>
      </c>
      <c r="G4772" s="15">
        <v>0</v>
      </c>
      <c r="H4772" s="15">
        <v>0</v>
      </c>
      <c r="I4772" s="15">
        <v>29211000</v>
      </c>
    </row>
    <row r="4773" spans="1:9" x14ac:dyDescent="0.25">
      <c r="A4773">
        <v>2020</v>
      </c>
      <c r="B4773" t="s">
        <v>42</v>
      </c>
      <c r="C4773" t="s">
        <v>995</v>
      </c>
      <c r="D4773" t="s">
        <v>404</v>
      </c>
      <c r="E4773" s="15">
        <v>3652000</v>
      </c>
      <c r="F4773" s="15">
        <v>1173000</v>
      </c>
      <c r="G4773" s="15">
        <v>0</v>
      </c>
      <c r="H4773" s="15">
        <v>0</v>
      </c>
      <c r="I4773" s="15">
        <v>4825000</v>
      </c>
    </row>
    <row r="4774" spans="1:9" x14ac:dyDescent="0.25">
      <c r="A4774">
        <v>2020</v>
      </c>
      <c r="B4774" t="s">
        <v>42</v>
      </c>
      <c r="C4774" t="s">
        <v>995</v>
      </c>
      <c r="D4774" t="s">
        <v>967</v>
      </c>
      <c r="E4774" s="15">
        <v>50091000</v>
      </c>
      <c r="F4774" s="15">
        <v>11126000</v>
      </c>
      <c r="G4774" s="15">
        <v>0</v>
      </c>
      <c r="H4774" s="15">
        <v>36000000</v>
      </c>
      <c r="I4774" s="15">
        <v>97217000</v>
      </c>
    </row>
    <row r="4775" spans="1:9" x14ac:dyDescent="0.25">
      <c r="A4775">
        <v>2020</v>
      </c>
      <c r="B4775" t="s">
        <v>42</v>
      </c>
      <c r="C4775" t="s">
        <v>995</v>
      </c>
      <c r="D4775" t="s">
        <v>969</v>
      </c>
      <c r="E4775" s="15">
        <v>0</v>
      </c>
      <c r="F4775" s="15">
        <v>2210000</v>
      </c>
      <c r="G4775" s="15">
        <v>0</v>
      </c>
      <c r="H4775" s="15">
        <v>0</v>
      </c>
      <c r="I4775" s="15">
        <v>2210000</v>
      </c>
    </row>
    <row r="4776" spans="1:9" x14ac:dyDescent="0.25">
      <c r="A4776">
        <v>2020</v>
      </c>
      <c r="B4776" t="s">
        <v>42</v>
      </c>
      <c r="C4776" t="s">
        <v>995</v>
      </c>
      <c r="D4776" t="s">
        <v>970</v>
      </c>
      <c r="E4776" s="15">
        <v>0</v>
      </c>
      <c r="F4776" s="15">
        <v>1264000</v>
      </c>
      <c r="G4776" s="15">
        <v>0</v>
      </c>
      <c r="H4776" s="15">
        <v>0</v>
      </c>
      <c r="I4776" s="15">
        <v>1264000</v>
      </c>
    </row>
    <row r="4777" spans="1:9" x14ac:dyDescent="0.25">
      <c r="A4777">
        <v>2020</v>
      </c>
      <c r="B4777" t="s">
        <v>42</v>
      </c>
      <c r="C4777" t="s">
        <v>996</v>
      </c>
      <c r="D4777" t="s">
        <v>403</v>
      </c>
      <c r="E4777" s="15">
        <v>60877000</v>
      </c>
      <c r="F4777" s="15">
        <v>11365000</v>
      </c>
      <c r="G4777" s="15">
        <v>0</v>
      </c>
      <c r="H4777" s="15">
        <v>0</v>
      </c>
      <c r="I4777" s="15">
        <v>72242000</v>
      </c>
    </row>
    <row r="4778" spans="1:9" x14ac:dyDescent="0.25">
      <c r="A4778">
        <v>2020</v>
      </c>
      <c r="B4778" t="s">
        <v>42</v>
      </c>
      <c r="C4778" t="s">
        <v>996</v>
      </c>
      <c r="D4778" t="s">
        <v>404</v>
      </c>
      <c r="E4778" s="15">
        <v>10736000</v>
      </c>
      <c r="F4778" s="15">
        <v>4239000</v>
      </c>
      <c r="G4778" s="15">
        <v>0</v>
      </c>
      <c r="H4778" s="15">
        <v>0</v>
      </c>
      <c r="I4778" s="15">
        <v>14975000</v>
      </c>
    </row>
    <row r="4779" spans="1:9" x14ac:dyDescent="0.25">
      <c r="A4779">
        <v>2020</v>
      </c>
      <c r="B4779" t="s">
        <v>42</v>
      </c>
      <c r="C4779" t="s">
        <v>996</v>
      </c>
      <c r="D4779" t="s">
        <v>967</v>
      </c>
      <c r="E4779" s="15">
        <v>201435000</v>
      </c>
      <c r="F4779" s="15">
        <v>36859000</v>
      </c>
      <c r="G4779" s="15">
        <v>0</v>
      </c>
      <c r="H4779" s="15">
        <v>289030000</v>
      </c>
      <c r="I4779" s="15">
        <v>527324000</v>
      </c>
    </row>
    <row r="4780" spans="1:9" x14ac:dyDescent="0.25">
      <c r="A4780">
        <v>2020</v>
      </c>
      <c r="B4780" t="s">
        <v>42</v>
      </c>
      <c r="C4780" t="s">
        <v>996</v>
      </c>
      <c r="D4780" t="s">
        <v>969</v>
      </c>
      <c r="E4780" s="15">
        <v>4161000</v>
      </c>
      <c r="F4780" s="15">
        <v>4690000</v>
      </c>
      <c r="G4780" s="15">
        <v>0</v>
      </c>
      <c r="H4780" s="15">
        <v>0</v>
      </c>
      <c r="I4780" s="15">
        <v>8851000</v>
      </c>
    </row>
    <row r="4781" spans="1:9" x14ac:dyDescent="0.25">
      <c r="A4781">
        <v>2020</v>
      </c>
      <c r="B4781" t="s">
        <v>42</v>
      </c>
      <c r="C4781" t="s">
        <v>996</v>
      </c>
      <c r="D4781" t="s">
        <v>970</v>
      </c>
      <c r="E4781" s="15">
        <v>1620000</v>
      </c>
      <c r="F4781" s="15">
        <v>2005000</v>
      </c>
      <c r="G4781" s="15">
        <v>0</v>
      </c>
      <c r="H4781" s="15">
        <v>0</v>
      </c>
      <c r="I4781" s="15">
        <v>3625000</v>
      </c>
    </row>
    <row r="4782" spans="1:9" x14ac:dyDescent="0.25">
      <c r="A4782">
        <v>2020</v>
      </c>
      <c r="B4782" t="s">
        <v>42</v>
      </c>
      <c r="C4782" t="s">
        <v>997</v>
      </c>
      <c r="D4782" t="s">
        <v>403</v>
      </c>
      <c r="E4782" s="15">
        <v>18091000</v>
      </c>
      <c r="F4782" s="15">
        <v>9842000</v>
      </c>
      <c r="G4782" s="15">
        <v>0</v>
      </c>
      <c r="H4782" s="15">
        <v>0</v>
      </c>
      <c r="I4782" s="15">
        <v>27933000</v>
      </c>
    </row>
    <row r="4783" spans="1:9" x14ac:dyDescent="0.25">
      <c r="A4783">
        <v>2020</v>
      </c>
      <c r="B4783" t="s">
        <v>42</v>
      </c>
      <c r="C4783" t="s">
        <v>997</v>
      </c>
      <c r="D4783" t="s">
        <v>404</v>
      </c>
      <c r="E4783" s="15">
        <v>2765000</v>
      </c>
      <c r="F4783" s="15">
        <v>2032000</v>
      </c>
      <c r="G4783" s="15">
        <v>0</v>
      </c>
      <c r="H4783" s="15">
        <v>0</v>
      </c>
      <c r="I4783" s="15">
        <v>4797000</v>
      </c>
    </row>
    <row r="4784" spans="1:9" x14ac:dyDescent="0.25">
      <c r="A4784">
        <v>2020</v>
      </c>
      <c r="B4784" t="s">
        <v>42</v>
      </c>
      <c r="C4784" t="s">
        <v>997</v>
      </c>
      <c r="D4784" t="s">
        <v>967</v>
      </c>
      <c r="E4784" s="15">
        <v>71442000</v>
      </c>
      <c r="F4784" s="15">
        <v>33587000</v>
      </c>
      <c r="G4784" s="15">
        <v>0</v>
      </c>
      <c r="H4784" s="15">
        <v>48438000</v>
      </c>
      <c r="I4784" s="15">
        <v>153467000</v>
      </c>
    </row>
    <row r="4785" spans="1:9" x14ac:dyDescent="0.25">
      <c r="A4785">
        <v>2020</v>
      </c>
      <c r="B4785" t="s">
        <v>42</v>
      </c>
      <c r="C4785" t="s">
        <v>997</v>
      </c>
      <c r="D4785" t="s">
        <v>969</v>
      </c>
      <c r="E4785" s="15">
        <v>3151000</v>
      </c>
      <c r="F4785" s="15">
        <v>3286000</v>
      </c>
      <c r="G4785" s="15">
        <v>0</v>
      </c>
      <c r="H4785" s="15">
        <v>0</v>
      </c>
      <c r="I4785" s="15">
        <v>6437000</v>
      </c>
    </row>
    <row r="4786" spans="1:9" x14ac:dyDescent="0.25">
      <c r="A4786">
        <v>2020</v>
      </c>
      <c r="B4786" t="s">
        <v>42</v>
      </c>
      <c r="C4786" t="s">
        <v>997</v>
      </c>
      <c r="D4786" t="s">
        <v>970</v>
      </c>
      <c r="E4786" s="15">
        <v>3179000</v>
      </c>
      <c r="F4786" s="15">
        <v>1218000</v>
      </c>
      <c r="G4786" s="15">
        <v>0</v>
      </c>
      <c r="H4786" s="15">
        <v>0</v>
      </c>
      <c r="I4786" s="15">
        <v>4397000</v>
      </c>
    </row>
    <row r="4787" spans="1:9" x14ac:dyDescent="0.25">
      <c r="A4787">
        <v>2020</v>
      </c>
      <c r="B4787" t="s">
        <v>42</v>
      </c>
      <c r="C4787" t="s">
        <v>998</v>
      </c>
      <c r="D4787" t="s">
        <v>403</v>
      </c>
      <c r="E4787" s="15">
        <v>101652000</v>
      </c>
      <c r="F4787" s="15">
        <v>47680000</v>
      </c>
      <c r="G4787" s="15">
        <v>0</v>
      </c>
      <c r="H4787" s="15">
        <v>0</v>
      </c>
      <c r="I4787" s="15">
        <v>149332000</v>
      </c>
    </row>
    <row r="4788" spans="1:9" x14ac:dyDescent="0.25">
      <c r="A4788">
        <v>2020</v>
      </c>
      <c r="B4788" t="s">
        <v>42</v>
      </c>
      <c r="C4788" t="s">
        <v>998</v>
      </c>
      <c r="D4788" t="s">
        <v>404</v>
      </c>
      <c r="E4788" s="15">
        <v>1239000</v>
      </c>
      <c r="F4788" s="15">
        <v>500000</v>
      </c>
      <c r="G4788" s="15">
        <v>0</v>
      </c>
      <c r="H4788" s="15">
        <v>1000000000</v>
      </c>
      <c r="I4788" s="15">
        <v>1001739000</v>
      </c>
    </row>
    <row r="4789" spans="1:9" x14ac:dyDescent="0.25">
      <c r="A4789">
        <v>2020</v>
      </c>
      <c r="B4789" t="s">
        <v>42</v>
      </c>
      <c r="C4789" t="s">
        <v>998</v>
      </c>
      <c r="D4789" t="s">
        <v>967</v>
      </c>
      <c r="E4789" s="15">
        <v>397502000</v>
      </c>
      <c r="F4789" s="15">
        <v>66958000</v>
      </c>
      <c r="G4789" s="15">
        <v>0</v>
      </c>
      <c r="H4789" s="15">
        <v>651173000</v>
      </c>
      <c r="I4789" s="15">
        <v>1115633000</v>
      </c>
    </row>
    <row r="4790" spans="1:9" x14ac:dyDescent="0.25">
      <c r="A4790">
        <v>2020</v>
      </c>
      <c r="B4790" t="s">
        <v>42</v>
      </c>
      <c r="C4790" t="s">
        <v>998</v>
      </c>
      <c r="D4790" t="s">
        <v>968</v>
      </c>
      <c r="E4790" s="15">
        <v>3489000</v>
      </c>
      <c r="F4790" s="15">
        <v>6155000</v>
      </c>
      <c r="G4790" s="15">
        <v>0</v>
      </c>
      <c r="H4790" s="15">
        <v>0</v>
      </c>
      <c r="I4790" s="15">
        <v>9644000</v>
      </c>
    </row>
    <row r="4791" spans="1:9" x14ac:dyDescent="0.25">
      <c r="A4791">
        <v>2020</v>
      </c>
      <c r="B4791" t="s">
        <v>42</v>
      </c>
      <c r="C4791" t="s">
        <v>998</v>
      </c>
      <c r="D4791" t="s">
        <v>969</v>
      </c>
      <c r="E4791" s="15">
        <v>4297000</v>
      </c>
      <c r="F4791" s="15">
        <v>1956000</v>
      </c>
      <c r="G4791" s="15">
        <v>0</v>
      </c>
      <c r="H4791" s="15">
        <v>0</v>
      </c>
      <c r="I4791" s="15">
        <v>6253000</v>
      </c>
    </row>
    <row r="4792" spans="1:9" x14ac:dyDescent="0.25">
      <c r="A4792">
        <v>2020</v>
      </c>
      <c r="B4792" t="s">
        <v>42</v>
      </c>
      <c r="C4792" t="s">
        <v>998</v>
      </c>
      <c r="D4792" t="s">
        <v>970</v>
      </c>
      <c r="E4792" s="15">
        <v>17817000</v>
      </c>
      <c r="F4792" s="15">
        <v>2174000</v>
      </c>
      <c r="G4792" s="15">
        <v>0</v>
      </c>
      <c r="H4792" s="15">
        <v>0</v>
      </c>
      <c r="I4792" s="15">
        <v>19991000</v>
      </c>
    </row>
    <row r="4793" spans="1:9" x14ac:dyDescent="0.25">
      <c r="A4793">
        <v>2020</v>
      </c>
      <c r="B4793" t="s">
        <v>42</v>
      </c>
      <c r="C4793" t="s">
        <v>999</v>
      </c>
      <c r="D4793" t="s">
        <v>403</v>
      </c>
      <c r="E4793" s="15">
        <v>153616000</v>
      </c>
      <c r="F4793" s="15">
        <v>74262000</v>
      </c>
      <c r="G4793" s="15">
        <v>0</v>
      </c>
      <c r="H4793" s="15">
        <v>0</v>
      </c>
      <c r="I4793" s="15">
        <v>227878000</v>
      </c>
    </row>
    <row r="4794" spans="1:9" x14ac:dyDescent="0.25">
      <c r="A4794">
        <v>2020</v>
      </c>
      <c r="B4794" t="s">
        <v>42</v>
      </c>
      <c r="C4794" t="s">
        <v>999</v>
      </c>
      <c r="D4794" t="s">
        <v>404</v>
      </c>
      <c r="E4794" s="15">
        <v>10911000</v>
      </c>
      <c r="F4794" s="15">
        <v>7454000</v>
      </c>
      <c r="G4794" s="15">
        <v>0</v>
      </c>
      <c r="H4794" s="15">
        <v>0</v>
      </c>
      <c r="I4794" s="15">
        <v>18365000</v>
      </c>
    </row>
    <row r="4795" spans="1:9" x14ac:dyDescent="0.25">
      <c r="A4795">
        <v>2020</v>
      </c>
      <c r="B4795" t="s">
        <v>42</v>
      </c>
      <c r="C4795" t="s">
        <v>999</v>
      </c>
      <c r="D4795" t="s">
        <v>967</v>
      </c>
      <c r="E4795" s="15">
        <v>300702000</v>
      </c>
      <c r="F4795" s="15">
        <v>32440000</v>
      </c>
      <c r="G4795" s="15">
        <v>0</v>
      </c>
      <c r="H4795" s="15">
        <v>58452000</v>
      </c>
      <c r="I4795" s="15">
        <v>391594000</v>
      </c>
    </row>
    <row r="4796" spans="1:9" x14ac:dyDescent="0.25">
      <c r="A4796">
        <v>2020</v>
      </c>
      <c r="B4796" t="s">
        <v>42</v>
      </c>
      <c r="C4796" t="s">
        <v>999</v>
      </c>
      <c r="D4796" t="s">
        <v>968</v>
      </c>
      <c r="E4796" s="15">
        <v>0</v>
      </c>
      <c r="F4796" s="15">
        <v>5830000</v>
      </c>
      <c r="G4796" s="15">
        <v>0</v>
      </c>
      <c r="H4796" s="15">
        <v>0</v>
      </c>
      <c r="I4796" s="15">
        <v>5830000</v>
      </c>
    </row>
    <row r="4797" spans="1:9" x14ac:dyDescent="0.25">
      <c r="A4797">
        <v>2020</v>
      </c>
      <c r="B4797" t="s">
        <v>42</v>
      </c>
      <c r="C4797" t="s">
        <v>999</v>
      </c>
      <c r="D4797" t="s">
        <v>969</v>
      </c>
      <c r="E4797" s="15">
        <v>28758000</v>
      </c>
      <c r="F4797" s="15">
        <v>6586000</v>
      </c>
      <c r="G4797" s="15">
        <v>0</v>
      </c>
      <c r="H4797" s="15">
        <v>30000000</v>
      </c>
      <c r="I4797" s="15">
        <v>65344000</v>
      </c>
    </row>
    <row r="4798" spans="1:9" x14ac:dyDescent="0.25">
      <c r="A4798">
        <v>2020</v>
      </c>
      <c r="B4798" t="s">
        <v>42</v>
      </c>
      <c r="C4798" t="s">
        <v>999</v>
      </c>
      <c r="D4798" t="s">
        <v>970</v>
      </c>
      <c r="E4798" s="15">
        <v>13199000</v>
      </c>
      <c r="F4798" s="15">
        <v>41983000</v>
      </c>
      <c r="G4798" s="15">
        <v>0</v>
      </c>
      <c r="H4798" s="15">
        <v>0</v>
      </c>
      <c r="I4798" s="15">
        <v>55182000</v>
      </c>
    </row>
    <row r="4799" spans="1:9" x14ac:dyDescent="0.25">
      <c r="A4799">
        <v>2020</v>
      </c>
      <c r="B4799" t="s">
        <v>42</v>
      </c>
      <c r="C4799" t="s">
        <v>1000</v>
      </c>
      <c r="D4799" t="s">
        <v>403</v>
      </c>
      <c r="E4799" s="15">
        <v>42351000</v>
      </c>
      <c r="F4799" s="15">
        <v>16342000</v>
      </c>
      <c r="G4799" s="15">
        <v>0</v>
      </c>
      <c r="H4799" s="15">
        <v>0</v>
      </c>
      <c r="I4799" s="15">
        <v>58693000</v>
      </c>
    </row>
    <row r="4800" spans="1:9" x14ac:dyDescent="0.25">
      <c r="A4800">
        <v>2020</v>
      </c>
      <c r="B4800" t="s">
        <v>42</v>
      </c>
      <c r="C4800" t="s">
        <v>1000</v>
      </c>
      <c r="D4800" t="s">
        <v>404</v>
      </c>
      <c r="E4800" s="15">
        <v>6541000</v>
      </c>
      <c r="F4800" s="15">
        <v>3025000</v>
      </c>
      <c r="G4800" s="15">
        <v>0</v>
      </c>
      <c r="H4800" s="15">
        <v>0</v>
      </c>
      <c r="I4800" s="15">
        <v>9566000</v>
      </c>
    </row>
    <row r="4801" spans="1:9" x14ac:dyDescent="0.25">
      <c r="A4801">
        <v>2020</v>
      </c>
      <c r="B4801" t="s">
        <v>42</v>
      </c>
      <c r="C4801" t="s">
        <v>1000</v>
      </c>
      <c r="D4801" t="s">
        <v>967</v>
      </c>
      <c r="E4801" s="15">
        <v>158818000</v>
      </c>
      <c r="F4801" s="15">
        <v>30096000</v>
      </c>
      <c r="G4801" s="15">
        <v>0</v>
      </c>
      <c r="H4801" s="15">
        <v>15000000</v>
      </c>
      <c r="I4801" s="15">
        <v>203914000</v>
      </c>
    </row>
    <row r="4802" spans="1:9" x14ac:dyDescent="0.25">
      <c r="A4802">
        <v>2020</v>
      </c>
      <c r="B4802" t="s">
        <v>42</v>
      </c>
      <c r="C4802" t="s">
        <v>1000</v>
      </c>
      <c r="D4802" t="s">
        <v>968</v>
      </c>
      <c r="E4802" s="15">
        <v>19234000</v>
      </c>
      <c r="F4802" s="15">
        <v>415000</v>
      </c>
      <c r="G4802" s="15">
        <v>0</v>
      </c>
      <c r="H4802" s="15">
        <v>0</v>
      </c>
      <c r="I4802" s="15">
        <v>19649000</v>
      </c>
    </row>
    <row r="4803" spans="1:9" x14ac:dyDescent="0.25">
      <c r="A4803">
        <v>2020</v>
      </c>
      <c r="B4803" t="s">
        <v>42</v>
      </c>
      <c r="C4803" t="s">
        <v>1000</v>
      </c>
      <c r="D4803" t="s">
        <v>969</v>
      </c>
      <c r="E4803" s="15">
        <v>4098000</v>
      </c>
      <c r="F4803" s="15">
        <v>2787000</v>
      </c>
      <c r="G4803" s="15">
        <v>0</v>
      </c>
      <c r="H4803" s="15">
        <v>0</v>
      </c>
      <c r="I4803" s="15">
        <v>6885000</v>
      </c>
    </row>
    <row r="4804" spans="1:9" x14ac:dyDescent="0.25">
      <c r="A4804">
        <v>2020</v>
      </c>
      <c r="B4804" t="s">
        <v>42</v>
      </c>
      <c r="C4804" t="s">
        <v>1000</v>
      </c>
      <c r="D4804" t="s">
        <v>970</v>
      </c>
      <c r="E4804" s="15">
        <v>1494000</v>
      </c>
      <c r="F4804" s="15">
        <v>1186000</v>
      </c>
      <c r="G4804" s="15">
        <v>0</v>
      </c>
      <c r="H4804" s="15">
        <v>0</v>
      </c>
      <c r="I4804" s="15">
        <v>2680000</v>
      </c>
    </row>
    <row r="4805" spans="1:9" x14ac:dyDescent="0.25">
      <c r="A4805">
        <v>2020</v>
      </c>
      <c r="B4805" t="s">
        <v>42</v>
      </c>
      <c r="C4805" t="s">
        <v>1001</v>
      </c>
      <c r="D4805" t="s">
        <v>403</v>
      </c>
      <c r="E4805" s="15">
        <v>104507000</v>
      </c>
      <c r="F4805" s="15">
        <v>34299000</v>
      </c>
      <c r="G4805" s="15">
        <v>0</v>
      </c>
      <c r="H4805" s="15">
        <v>0</v>
      </c>
      <c r="I4805" s="15">
        <v>138806000</v>
      </c>
    </row>
    <row r="4806" spans="1:9" x14ac:dyDescent="0.25">
      <c r="A4806">
        <v>2020</v>
      </c>
      <c r="B4806" t="s">
        <v>42</v>
      </c>
      <c r="C4806" t="s">
        <v>1001</v>
      </c>
      <c r="D4806" t="s">
        <v>404</v>
      </c>
      <c r="E4806" s="15">
        <v>5437000</v>
      </c>
      <c r="F4806" s="15">
        <v>1083000</v>
      </c>
      <c r="G4806" s="15">
        <v>0</v>
      </c>
      <c r="H4806" s="15">
        <v>0</v>
      </c>
      <c r="I4806" s="15">
        <v>6520000</v>
      </c>
    </row>
    <row r="4807" spans="1:9" x14ac:dyDescent="0.25">
      <c r="A4807">
        <v>2020</v>
      </c>
      <c r="B4807" t="s">
        <v>42</v>
      </c>
      <c r="C4807" t="s">
        <v>1001</v>
      </c>
      <c r="D4807" t="s">
        <v>967</v>
      </c>
      <c r="E4807" s="15">
        <v>233271000</v>
      </c>
      <c r="F4807" s="15">
        <v>18061000</v>
      </c>
      <c r="G4807" s="15">
        <v>0</v>
      </c>
      <c r="H4807" s="15">
        <v>133000000</v>
      </c>
      <c r="I4807" s="15">
        <v>384332000</v>
      </c>
    </row>
    <row r="4808" spans="1:9" x14ac:dyDescent="0.25">
      <c r="A4808">
        <v>2020</v>
      </c>
      <c r="B4808" t="s">
        <v>42</v>
      </c>
      <c r="C4808" t="s">
        <v>1001</v>
      </c>
      <c r="D4808" t="s">
        <v>968</v>
      </c>
      <c r="E4808" s="15">
        <v>4329000</v>
      </c>
      <c r="F4808" s="15">
        <v>2474000</v>
      </c>
      <c r="G4808" s="15">
        <v>0</v>
      </c>
      <c r="H4808" s="15">
        <v>0</v>
      </c>
      <c r="I4808" s="15">
        <v>6803000</v>
      </c>
    </row>
    <row r="4809" spans="1:9" x14ac:dyDescent="0.25">
      <c r="A4809">
        <v>2020</v>
      </c>
      <c r="B4809" t="s">
        <v>42</v>
      </c>
      <c r="C4809" t="s">
        <v>1001</v>
      </c>
      <c r="D4809" t="s">
        <v>969</v>
      </c>
      <c r="E4809" s="15">
        <v>3586000</v>
      </c>
      <c r="F4809" s="15">
        <v>2798000</v>
      </c>
      <c r="G4809" s="15">
        <v>0</v>
      </c>
      <c r="H4809" s="15">
        <v>0</v>
      </c>
      <c r="I4809" s="15">
        <v>6384000</v>
      </c>
    </row>
    <row r="4810" spans="1:9" x14ac:dyDescent="0.25">
      <c r="A4810">
        <v>2020</v>
      </c>
      <c r="B4810" t="s">
        <v>42</v>
      </c>
      <c r="C4810" t="s">
        <v>1001</v>
      </c>
      <c r="D4810" t="s">
        <v>970</v>
      </c>
      <c r="E4810" s="15">
        <v>3167000</v>
      </c>
      <c r="F4810" s="15">
        <v>2960000</v>
      </c>
      <c r="G4810" s="15">
        <v>0</v>
      </c>
      <c r="H4810" s="15">
        <v>0</v>
      </c>
      <c r="I4810" s="15">
        <v>6127000</v>
      </c>
    </row>
    <row r="4811" spans="1:9" x14ac:dyDescent="0.25">
      <c r="A4811">
        <v>2020</v>
      </c>
      <c r="B4811" t="s">
        <v>42</v>
      </c>
      <c r="C4811" t="s">
        <v>1002</v>
      </c>
      <c r="D4811" t="s">
        <v>403</v>
      </c>
      <c r="E4811" s="15">
        <v>46374000</v>
      </c>
      <c r="F4811" s="15">
        <v>15991000</v>
      </c>
      <c r="G4811" s="15">
        <v>0</v>
      </c>
      <c r="H4811" s="15">
        <v>0</v>
      </c>
      <c r="I4811" s="15">
        <v>62365000</v>
      </c>
    </row>
    <row r="4812" spans="1:9" x14ac:dyDescent="0.25">
      <c r="A4812">
        <v>2020</v>
      </c>
      <c r="B4812" t="s">
        <v>42</v>
      </c>
      <c r="C4812" t="s">
        <v>1002</v>
      </c>
      <c r="D4812" t="s">
        <v>404</v>
      </c>
      <c r="E4812" s="15">
        <v>9257000</v>
      </c>
      <c r="F4812" s="15">
        <v>1937000</v>
      </c>
      <c r="G4812" s="15">
        <v>0</v>
      </c>
      <c r="H4812" s="15">
        <v>0</v>
      </c>
      <c r="I4812" s="15">
        <v>11194000</v>
      </c>
    </row>
    <row r="4813" spans="1:9" x14ac:dyDescent="0.25">
      <c r="A4813">
        <v>2020</v>
      </c>
      <c r="B4813" t="s">
        <v>42</v>
      </c>
      <c r="C4813" t="s">
        <v>1002</v>
      </c>
      <c r="D4813" t="s">
        <v>967</v>
      </c>
      <c r="E4813" s="15">
        <v>121464000</v>
      </c>
      <c r="F4813" s="15">
        <v>9714000</v>
      </c>
      <c r="G4813" s="15">
        <v>0</v>
      </c>
      <c r="H4813" s="15">
        <v>74500000</v>
      </c>
      <c r="I4813" s="15">
        <v>205678000</v>
      </c>
    </row>
    <row r="4814" spans="1:9" x14ac:dyDescent="0.25">
      <c r="A4814">
        <v>2020</v>
      </c>
      <c r="B4814" t="s">
        <v>42</v>
      </c>
      <c r="C4814" t="s">
        <v>1002</v>
      </c>
      <c r="D4814" t="s">
        <v>968</v>
      </c>
      <c r="E4814" s="15">
        <v>5169000</v>
      </c>
      <c r="F4814" s="15">
        <v>1034000</v>
      </c>
      <c r="G4814" s="15">
        <v>0</v>
      </c>
      <c r="H4814" s="15">
        <v>0</v>
      </c>
      <c r="I4814" s="15">
        <v>6203000</v>
      </c>
    </row>
    <row r="4815" spans="1:9" x14ac:dyDescent="0.25">
      <c r="A4815">
        <v>2020</v>
      </c>
      <c r="B4815" t="s">
        <v>42</v>
      </c>
      <c r="C4815" t="s">
        <v>1002</v>
      </c>
      <c r="D4815" t="s">
        <v>969</v>
      </c>
      <c r="E4815" s="15">
        <v>13908000</v>
      </c>
      <c r="F4815" s="15">
        <v>4354000</v>
      </c>
      <c r="G4815" s="15">
        <v>0</v>
      </c>
      <c r="H4815" s="15">
        <v>0</v>
      </c>
      <c r="I4815" s="15">
        <v>18262000</v>
      </c>
    </row>
    <row r="4816" spans="1:9" x14ac:dyDescent="0.25">
      <c r="A4816">
        <v>2020</v>
      </c>
      <c r="B4816" t="s">
        <v>42</v>
      </c>
      <c r="C4816" t="s">
        <v>1002</v>
      </c>
      <c r="D4816" t="s">
        <v>970</v>
      </c>
      <c r="E4816" s="15">
        <v>7788000</v>
      </c>
      <c r="F4816" s="15">
        <v>3452000</v>
      </c>
      <c r="G4816" s="15">
        <v>0</v>
      </c>
      <c r="H4816" s="15">
        <v>0</v>
      </c>
      <c r="I4816" s="15">
        <v>11240000</v>
      </c>
    </row>
    <row r="4817" spans="1:9" x14ac:dyDescent="0.25">
      <c r="A4817">
        <v>2020</v>
      </c>
      <c r="B4817" t="s">
        <v>42</v>
      </c>
      <c r="C4817" t="s">
        <v>1003</v>
      </c>
      <c r="D4817" t="s">
        <v>403</v>
      </c>
      <c r="E4817" s="15">
        <v>24900000</v>
      </c>
      <c r="F4817" s="15">
        <v>57237000</v>
      </c>
      <c r="G4817" s="15">
        <v>0</v>
      </c>
      <c r="H4817" s="15">
        <v>0</v>
      </c>
      <c r="I4817" s="15">
        <v>82137000</v>
      </c>
    </row>
    <row r="4818" spans="1:9" x14ac:dyDescent="0.25">
      <c r="A4818">
        <v>2020</v>
      </c>
      <c r="B4818" t="s">
        <v>42</v>
      </c>
      <c r="C4818" t="s">
        <v>1003</v>
      </c>
      <c r="D4818" t="s">
        <v>404</v>
      </c>
      <c r="E4818" s="15">
        <v>16060000</v>
      </c>
      <c r="F4818" s="15">
        <v>4389000</v>
      </c>
      <c r="G4818" s="15">
        <v>0</v>
      </c>
      <c r="H4818" s="15">
        <v>0</v>
      </c>
      <c r="I4818" s="15">
        <v>20449000</v>
      </c>
    </row>
    <row r="4819" spans="1:9" x14ac:dyDescent="0.25">
      <c r="A4819">
        <v>2020</v>
      </c>
      <c r="B4819" t="s">
        <v>42</v>
      </c>
      <c r="C4819" t="s">
        <v>1003</v>
      </c>
      <c r="D4819" t="s">
        <v>967</v>
      </c>
      <c r="E4819" s="15">
        <v>43525000</v>
      </c>
      <c r="F4819" s="15">
        <v>35651000</v>
      </c>
      <c r="G4819" s="15">
        <v>0</v>
      </c>
      <c r="H4819" s="15">
        <v>67598000</v>
      </c>
      <c r="I4819" s="15">
        <v>146774000</v>
      </c>
    </row>
    <row r="4820" spans="1:9" x14ac:dyDescent="0.25">
      <c r="A4820">
        <v>2020</v>
      </c>
      <c r="B4820" t="s">
        <v>42</v>
      </c>
      <c r="C4820" t="s">
        <v>1003</v>
      </c>
      <c r="D4820" t="s">
        <v>968</v>
      </c>
      <c r="E4820" s="15">
        <v>6802000</v>
      </c>
      <c r="F4820" s="15">
        <v>6627000</v>
      </c>
      <c r="G4820" s="15">
        <v>0</v>
      </c>
      <c r="H4820" s="15">
        <v>0</v>
      </c>
      <c r="I4820" s="15">
        <v>13429000</v>
      </c>
    </row>
    <row r="4821" spans="1:9" x14ac:dyDescent="0.25">
      <c r="A4821">
        <v>2020</v>
      </c>
      <c r="B4821" t="s">
        <v>42</v>
      </c>
      <c r="C4821" t="s">
        <v>1003</v>
      </c>
      <c r="D4821" t="s">
        <v>969</v>
      </c>
      <c r="E4821" s="15">
        <v>676000</v>
      </c>
      <c r="F4821" s="15">
        <v>2717000</v>
      </c>
      <c r="G4821" s="15">
        <v>0</v>
      </c>
      <c r="H4821" s="15">
        <v>0</v>
      </c>
      <c r="I4821" s="15">
        <v>3393000</v>
      </c>
    </row>
    <row r="4822" spans="1:9" x14ac:dyDescent="0.25">
      <c r="A4822">
        <v>2020</v>
      </c>
      <c r="B4822" t="s">
        <v>42</v>
      </c>
      <c r="C4822" t="s">
        <v>1004</v>
      </c>
      <c r="D4822" t="s">
        <v>403</v>
      </c>
      <c r="E4822" s="15">
        <v>50623000</v>
      </c>
      <c r="F4822" s="15">
        <v>13110000</v>
      </c>
      <c r="G4822" s="15">
        <v>0</v>
      </c>
      <c r="H4822" s="15">
        <v>0</v>
      </c>
      <c r="I4822" s="15">
        <v>63733000</v>
      </c>
    </row>
    <row r="4823" spans="1:9" x14ac:dyDescent="0.25">
      <c r="A4823">
        <v>2020</v>
      </c>
      <c r="B4823" t="s">
        <v>42</v>
      </c>
      <c r="C4823" t="s">
        <v>1004</v>
      </c>
      <c r="D4823" t="s">
        <v>404</v>
      </c>
      <c r="E4823" s="15">
        <v>10231000</v>
      </c>
      <c r="F4823" s="15">
        <v>2176000</v>
      </c>
      <c r="G4823" s="15">
        <v>0</v>
      </c>
      <c r="H4823" s="15">
        <v>0</v>
      </c>
      <c r="I4823" s="15">
        <v>12407000</v>
      </c>
    </row>
    <row r="4824" spans="1:9" x14ac:dyDescent="0.25">
      <c r="A4824">
        <v>2020</v>
      </c>
      <c r="B4824" t="s">
        <v>42</v>
      </c>
      <c r="C4824" t="s">
        <v>1004</v>
      </c>
      <c r="D4824" t="s">
        <v>967</v>
      </c>
      <c r="E4824" s="15">
        <v>143186000</v>
      </c>
      <c r="F4824" s="15">
        <v>28260000</v>
      </c>
      <c r="G4824" s="15">
        <v>0</v>
      </c>
      <c r="H4824" s="15">
        <v>110000000</v>
      </c>
      <c r="I4824" s="15">
        <v>281446000</v>
      </c>
    </row>
    <row r="4825" spans="1:9" x14ac:dyDescent="0.25">
      <c r="A4825">
        <v>2020</v>
      </c>
      <c r="B4825" t="s">
        <v>42</v>
      </c>
      <c r="C4825" t="s">
        <v>1004</v>
      </c>
      <c r="D4825" t="s">
        <v>968</v>
      </c>
      <c r="E4825" s="15">
        <v>9827000</v>
      </c>
      <c r="F4825" s="15">
        <v>1565000</v>
      </c>
      <c r="G4825" s="15">
        <v>0</v>
      </c>
      <c r="H4825" s="15">
        <v>0</v>
      </c>
      <c r="I4825" s="15">
        <v>11392000</v>
      </c>
    </row>
    <row r="4826" spans="1:9" x14ac:dyDescent="0.25">
      <c r="A4826">
        <v>2020</v>
      </c>
      <c r="B4826" t="s">
        <v>42</v>
      </c>
      <c r="C4826" t="s">
        <v>1004</v>
      </c>
      <c r="D4826" t="s">
        <v>969</v>
      </c>
      <c r="E4826" s="15">
        <v>5453000</v>
      </c>
      <c r="F4826" s="15">
        <v>2982000</v>
      </c>
      <c r="G4826" s="15">
        <v>0</v>
      </c>
      <c r="H4826" s="15">
        <v>0</v>
      </c>
      <c r="I4826" s="15">
        <v>8435000</v>
      </c>
    </row>
    <row r="4827" spans="1:9" x14ac:dyDescent="0.25">
      <c r="A4827">
        <v>2020</v>
      </c>
      <c r="B4827" t="s">
        <v>42</v>
      </c>
      <c r="C4827" t="s">
        <v>1004</v>
      </c>
      <c r="D4827" t="s">
        <v>970</v>
      </c>
      <c r="E4827" s="15">
        <v>6946000</v>
      </c>
      <c r="F4827" s="15">
        <v>2041000</v>
      </c>
      <c r="G4827" s="15">
        <v>0</v>
      </c>
      <c r="H4827" s="15">
        <v>0</v>
      </c>
      <c r="I4827" s="15">
        <v>8987000</v>
      </c>
    </row>
    <row r="4828" spans="1:9" x14ac:dyDescent="0.25">
      <c r="A4828">
        <v>2020</v>
      </c>
      <c r="B4828" t="s">
        <v>42</v>
      </c>
      <c r="C4828" t="s">
        <v>1005</v>
      </c>
      <c r="D4828" t="s">
        <v>403</v>
      </c>
      <c r="E4828" s="15">
        <v>58339000</v>
      </c>
      <c r="F4828" s="15">
        <v>30939000</v>
      </c>
      <c r="G4828" s="15">
        <v>0</v>
      </c>
      <c r="H4828" s="15">
        <v>0</v>
      </c>
      <c r="I4828" s="15">
        <v>89278000</v>
      </c>
    </row>
    <row r="4829" spans="1:9" x14ac:dyDescent="0.25">
      <c r="A4829">
        <v>2020</v>
      </c>
      <c r="B4829" t="s">
        <v>42</v>
      </c>
      <c r="C4829" t="s">
        <v>1005</v>
      </c>
      <c r="D4829" t="s">
        <v>404</v>
      </c>
      <c r="E4829" s="15">
        <v>5019000</v>
      </c>
      <c r="F4829" s="15">
        <v>1900000</v>
      </c>
      <c r="G4829" s="15">
        <v>0</v>
      </c>
      <c r="H4829" s="15">
        <v>0</v>
      </c>
      <c r="I4829" s="15">
        <v>6919000</v>
      </c>
    </row>
    <row r="4830" spans="1:9" x14ac:dyDescent="0.25">
      <c r="A4830">
        <v>2020</v>
      </c>
      <c r="B4830" t="s">
        <v>42</v>
      </c>
      <c r="C4830" t="s">
        <v>1005</v>
      </c>
      <c r="D4830" t="s">
        <v>967</v>
      </c>
      <c r="E4830" s="15">
        <v>105251000</v>
      </c>
      <c r="F4830" s="15">
        <v>20188000</v>
      </c>
      <c r="G4830" s="15">
        <v>0</v>
      </c>
      <c r="H4830" s="15">
        <v>202571000</v>
      </c>
      <c r="I4830" s="15">
        <v>328010000</v>
      </c>
    </row>
    <row r="4831" spans="1:9" x14ac:dyDescent="0.25">
      <c r="A4831">
        <v>2020</v>
      </c>
      <c r="B4831" t="s">
        <v>42</v>
      </c>
      <c r="C4831" t="s">
        <v>1005</v>
      </c>
      <c r="D4831" t="s">
        <v>968</v>
      </c>
      <c r="E4831" s="15">
        <v>1124000</v>
      </c>
      <c r="F4831" s="15">
        <v>1474000</v>
      </c>
      <c r="G4831" s="15">
        <v>0</v>
      </c>
      <c r="H4831" s="15">
        <v>0</v>
      </c>
      <c r="I4831" s="15">
        <v>2598000</v>
      </c>
    </row>
    <row r="4832" spans="1:9" x14ac:dyDescent="0.25">
      <c r="A4832">
        <v>2020</v>
      </c>
      <c r="B4832" t="s">
        <v>42</v>
      </c>
      <c r="C4832" t="s">
        <v>1005</v>
      </c>
      <c r="D4832" t="s">
        <v>969</v>
      </c>
      <c r="E4832" s="15">
        <v>7255000</v>
      </c>
      <c r="F4832" s="15">
        <v>4990000</v>
      </c>
      <c r="G4832" s="15">
        <v>0</v>
      </c>
      <c r="H4832" s="15">
        <v>0</v>
      </c>
      <c r="I4832" s="15">
        <v>12245000</v>
      </c>
    </row>
    <row r="4833" spans="1:9" x14ac:dyDescent="0.25">
      <c r="A4833">
        <v>2020</v>
      </c>
      <c r="B4833" t="s">
        <v>42</v>
      </c>
      <c r="C4833" t="s">
        <v>1005</v>
      </c>
      <c r="D4833" t="s">
        <v>970</v>
      </c>
      <c r="E4833" s="15">
        <v>3453000</v>
      </c>
      <c r="F4833" s="15">
        <v>4077000</v>
      </c>
      <c r="G4833" s="15">
        <v>0</v>
      </c>
      <c r="H4833" s="15">
        <v>0</v>
      </c>
      <c r="I4833" s="15">
        <v>7530000</v>
      </c>
    </row>
    <row r="4834" spans="1:9" x14ac:dyDescent="0.25">
      <c r="A4834">
        <v>2020</v>
      </c>
      <c r="B4834" t="s">
        <v>42</v>
      </c>
      <c r="C4834" t="s">
        <v>1006</v>
      </c>
      <c r="D4834" t="s">
        <v>403</v>
      </c>
      <c r="E4834" s="15">
        <v>48606000</v>
      </c>
      <c r="F4834" s="15">
        <v>44776000</v>
      </c>
      <c r="G4834" s="15">
        <v>0</v>
      </c>
      <c r="H4834" s="15">
        <v>0</v>
      </c>
      <c r="I4834" s="15">
        <v>93382000</v>
      </c>
    </row>
    <row r="4835" spans="1:9" x14ac:dyDescent="0.25">
      <c r="A4835">
        <v>2020</v>
      </c>
      <c r="B4835" t="s">
        <v>42</v>
      </c>
      <c r="C4835" t="s">
        <v>1006</v>
      </c>
      <c r="D4835" t="s">
        <v>404</v>
      </c>
      <c r="E4835" s="15">
        <v>17150000</v>
      </c>
      <c r="F4835" s="15">
        <v>3873000</v>
      </c>
      <c r="G4835" s="15">
        <v>0</v>
      </c>
      <c r="H4835" s="15">
        <v>0</v>
      </c>
      <c r="I4835" s="15">
        <v>21023000</v>
      </c>
    </row>
    <row r="4836" spans="1:9" x14ac:dyDescent="0.25">
      <c r="A4836">
        <v>2020</v>
      </c>
      <c r="B4836" t="s">
        <v>42</v>
      </c>
      <c r="C4836" t="s">
        <v>1006</v>
      </c>
      <c r="D4836" t="s">
        <v>967</v>
      </c>
      <c r="E4836" s="15">
        <v>188080000</v>
      </c>
      <c r="F4836" s="15">
        <v>77238000</v>
      </c>
      <c r="G4836" s="15">
        <v>0</v>
      </c>
      <c r="H4836" s="15">
        <v>151000000</v>
      </c>
      <c r="I4836" s="15">
        <v>416318000</v>
      </c>
    </row>
    <row r="4837" spans="1:9" x14ac:dyDescent="0.25">
      <c r="A4837">
        <v>2020</v>
      </c>
      <c r="B4837" t="s">
        <v>42</v>
      </c>
      <c r="C4837" t="s">
        <v>1006</v>
      </c>
      <c r="D4837" t="s">
        <v>968</v>
      </c>
      <c r="E4837" s="15">
        <v>5326000</v>
      </c>
      <c r="F4837" s="15">
        <v>749000</v>
      </c>
      <c r="G4837" s="15">
        <v>0</v>
      </c>
      <c r="H4837" s="15">
        <v>0</v>
      </c>
      <c r="I4837" s="15">
        <v>6075000</v>
      </c>
    </row>
    <row r="4838" spans="1:9" x14ac:dyDescent="0.25">
      <c r="A4838">
        <v>2020</v>
      </c>
      <c r="B4838" t="s">
        <v>42</v>
      </c>
      <c r="C4838" t="s">
        <v>1006</v>
      </c>
      <c r="D4838" t="s">
        <v>969</v>
      </c>
      <c r="E4838" s="15">
        <v>6197000</v>
      </c>
      <c r="F4838" s="15">
        <v>2941000</v>
      </c>
      <c r="G4838" s="15">
        <v>0</v>
      </c>
      <c r="H4838" s="15">
        <v>0</v>
      </c>
      <c r="I4838" s="15">
        <v>9138000</v>
      </c>
    </row>
    <row r="4839" spans="1:9" x14ac:dyDescent="0.25">
      <c r="A4839">
        <v>2020</v>
      </c>
      <c r="B4839" t="s">
        <v>42</v>
      </c>
      <c r="C4839" t="s">
        <v>1006</v>
      </c>
      <c r="D4839" t="s">
        <v>970</v>
      </c>
      <c r="E4839" s="15">
        <v>4025000</v>
      </c>
      <c r="F4839" s="15">
        <v>1194000</v>
      </c>
      <c r="G4839" s="15">
        <v>0</v>
      </c>
      <c r="H4839" s="15">
        <v>0</v>
      </c>
      <c r="I4839" s="15">
        <v>5219000</v>
      </c>
    </row>
    <row r="4840" spans="1:9" x14ac:dyDescent="0.25">
      <c r="A4840">
        <v>2020</v>
      </c>
      <c r="B4840" t="s">
        <v>42</v>
      </c>
      <c r="C4840" t="s">
        <v>1007</v>
      </c>
      <c r="D4840" t="s">
        <v>403</v>
      </c>
      <c r="E4840" s="15">
        <v>42798000</v>
      </c>
      <c r="F4840" s="15">
        <v>25133000</v>
      </c>
      <c r="G4840" s="15">
        <v>0</v>
      </c>
      <c r="H4840" s="15">
        <v>0</v>
      </c>
      <c r="I4840" s="15">
        <v>67931000</v>
      </c>
    </row>
    <row r="4841" spans="1:9" x14ac:dyDescent="0.25">
      <c r="A4841">
        <v>2020</v>
      </c>
      <c r="B4841" t="s">
        <v>42</v>
      </c>
      <c r="C4841" t="s">
        <v>1007</v>
      </c>
      <c r="D4841" t="s">
        <v>404</v>
      </c>
      <c r="E4841" s="15">
        <v>6762000</v>
      </c>
      <c r="F4841" s="15">
        <v>929000</v>
      </c>
      <c r="G4841" s="15">
        <v>0</v>
      </c>
      <c r="H4841" s="15">
        <v>1000000000</v>
      </c>
      <c r="I4841" s="15">
        <v>1007691000</v>
      </c>
    </row>
    <row r="4842" spans="1:9" x14ac:dyDescent="0.25">
      <c r="A4842">
        <v>2020</v>
      </c>
      <c r="B4842" t="s">
        <v>42</v>
      </c>
      <c r="C4842" t="s">
        <v>1007</v>
      </c>
      <c r="D4842" t="s">
        <v>967</v>
      </c>
      <c r="E4842" s="15">
        <v>305963000</v>
      </c>
      <c r="F4842" s="15">
        <v>83170000</v>
      </c>
      <c r="G4842" s="15">
        <v>0</v>
      </c>
      <c r="H4842" s="15">
        <v>220000000</v>
      </c>
      <c r="I4842" s="15">
        <v>609133000</v>
      </c>
    </row>
    <row r="4843" spans="1:9" x14ac:dyDescent="0.25">
      <c r="A4843">
        <v>2020</v>
      </c>
      <c r="B4843" t="s">
        <v>42</v>
      </c>
      <c r="C4843" t="s">
        <v>1007</v>
      </c>
      <c r="D4843" t="s">
        <v>968</v>
      </c>
      <c r="E4843" s="15">
        <v>10763000</v>
      </c>
      <c r="F4843" s="15">
        <v>234000</v>
      </c>
      <c r="G4843" s="15">
        <v>0</v>
      </c>
      <c r="H4843" s="15">
        <v>0</v>
      </c>
      <c r="I4843" s="15">
        <v>10997000</v>
      </c>
    </row>
    <row r="4844" spans="1:9" x14ac:dyDescent="0.25">
      <c r="A4844">
        <v>2020</v>
      </c>
      <c r="B4844" t="s">
        <v>42</v>
      </c>
      <c r="C4844" t="s">
        <v>1007</v>
      </c>
      <c r="D4844" t="s">
        <v>969</v>
      </c>
      <c r="E4844" s="15">
        <v>5063000</v>
      </c>
      <c r="F4844" s="15">
        <v>3609000</v>
      </c>
      <c r="G4844" s="15">
        <v>0</v>
      </c>
      <c r="H4844" s="15">
        <v>0</v>
      </c>
      <c r="I4844" s="15">
        <v>8672000</v>
      </c>
    </row>
    <row r="4845" spans="1:9" x14ac:dyDescent="0.25">
      <c r="A4845">
        <v>2020</v>
      </c>
      <c r="B4845" t="s">
        <v>42</v>
      </c>
      <c r="C4845" t="s">
        <v>1007</v>
      </c>
      <c r="D4845" t="s">
        <v>970</v>
      </c>
      <c r="E4845" s="15">
        <v>2476000</v>
      </c>
      <c r="F4845" s="15">
        <v>895000</v>
      </c>
      <c r="G4845" s="15">
        <v>0</v>
      </c>
      <c r="H4845" s="15">
        <v>0</v>
      </c>
      <c r="I4845" s="15">
        <v>3371000</v>
      </c>
    </row>
    <row r="4846" spans="1:9" x14ac:dyDescent="0.25">
      <c r="A4846">
        <v>2020</v>
      </c>
      <c r="B4846" t="s">
        <v>42</v>
      </c>
      <c r="C4846" t="s">
        <v>1008</v>
      </c>
      <c r="D4846" t="s">
        <v>403</v>
      </c>
      <c r="E4846" s="15">
        <v>75089000</v>
      </c>
      <c r="F4846" s="15">
        <v>19496000</v>
      </c>
      <c r="G4846" s="15">
        <v>0</v>
      </c>
      <c r="H4846" s="15">
        <v>0</v>
      </c>
      <c r="I4846" s="15">
        <v>94585000</v>
      </c>
    </row>
    <row r="4847" spans="1:9" x14ac:dyDescent="0.25">
      <c r="A4847">
        <v>2020</v>
      </c>
      <c r="B4847" t="s">
        <v>42</v>
      </c>
      <c r="C4847" t="s">
        <v>1008</v>
      </c>
      <c r="D4847" t="s">
        <v>404</v>
      </c>
      <c r="E4847" s="15">
        <v>6086000</v>
      </c>
      <c r="F4847" s="15">
        <v>1895000</v>
      </c>
      <c r="G4847" s="15">
        <v>0</v>
      </c>
      <c r="H4847" s="15">
        <v>0</v>
      </c>
      <c r="I4847" s="15">
        <v>7981000</v>
      </c>
    </row>
    <row r="4848" spans="1:9" x14ac:dyDescent="0.25">
      <c r="A4848">
        <v>2020</v>
      </c>
      <c r="B4848" t="s">
        <v>42</v>
      </c>
      <c r="C4848" t="s">
        <v>1008</v>
      </c>
      <c r="D4848" t="s">
        <v>967</v>
      </c>
      <c r="E4848" s="15">
        <v>330185000</v>
      </c>
      <c r="F4848" s="15">
        <v>47207000</v>
      </c>
      <c r="G4848" s="15">
        <v>0</v>
      </c>
      <c r="H4848" s="15">
        <v>31888000</v>
      </c>
      <c r="I4848" s="15">
        <v>409280000</v>
      </c>
    </row>
    <row r="4849" spans="1:9" x14ac:dyDescent="0.25">
      <c r="A4849">
        <v>2020</v>
      </c>
      <c r="B4849" t="s">
        <v>42</v>
      </c>
      <c r="C4849" t="s">
        <v>1008</v>
      </c>
      <c r="D4849" t="s">
        <v>968</v>
      </c>
      <c r="E4849" s="15">
        <v>512000</v>
      </c>
      <c r="F4849" s="15">
        <v>225000</v>
      </c>
      <c r="G4849" s="15">
        <v>0</v>
      </c>
      <c r="H4849" s="15">
        <v>0</v>
      </c>
      <c r="I4849" s="15">
        <v>737000</v>
      </c>
    </row>
    <row r="4850" spans="1:9" x14ac:dyDescent="0.25">
      <c r="A4850">
        <v>2020</v>
      </c>
      <c r="B4850" t="s">
        <v>42</v>
      </c>
      <c r="C4850" t="s">
        <v>1008</v>
      </c>
      <c r="D4850" t="s">
        <v>969</v>
      </c>
      <c r="E4850" s="15">
        <v>11687000</v>
      </c>
      <c r="F4850" s="15">
        <v>8328000</v>
      </c>
      <c r="G4850" s="15">
        <v>0</v>
      </c>
      <c r="H4850" s="15">
        <v>0</v>
      </c>
      <c r="I4850" s="15">
        <v>20015000</v>
      </c>
    </row>
    <row r="4851" spans="1:9" x14ac:dyDescent="0.25">
      <c r="A4851">
        <v>2020</v>
      </c>
      <c r="B4851" t="s">
        <v>42</v>
      </c>
      <c r="C4851" t="s">
        <v>1008</v>
      </c>
      <c r="D4851" t="s">
        <v>970</v>
      </c>
      <c r="E4851" s="15">
        <v>6798000</v>
      </c>
      <c r="F4851" s="15">
        <v>455000</v>
      </c>
      <c r="G4851" s="15">
        <v>0</v>
      </c>
      <c r="H4851" s="15">
        <v>0</v>
      </c>
      <c r="I4851" s="15">
        <v>7253000</v>
      </c>
    </row>
    <row r="4852" spans="1:9" x14ac:dyDescent="0.25">
      <c r="A4852">
        <v>2020</v>
      </c>
      <c r="B4852" t="s">
        <v>42</v>
      </c>
      <c r="C4852" t="s">
        <v>1009</v>
      </c>
      <c r="D4852" t="s">
        <v>403</v>
      </c>
      <c r="E4852" s="15">
        <v>39384000</v>
      </c>
      <c r="F4852" s="15">
        <v>11505000</v>
      </c>
      <c r="G4852" s="15">
        <v>0</v>
      </c>
      <c r="H4852" s="15">
        <v>0</v>
      </c>
      <c r="I4852" s="15">
        <v>50889000</v>
      </c>
    </row>
    <row r="4853" spans="1:9" x14ac:dyDescent="0.25">
      <c r="A4853">
        <v>2020</v>
      </c>
      <c r="B4853" t="s">
        <v>42</v>
      </c>
      <c r="C4853" t="s">
        <v>1009</v>
      </c>
      <c r="D4853" t="s">
        <v>404</v>
      </c>
      <c r="E4853" s="15">
        <v>2188000</v>
      </c>
      <c r="F4853" s="15">
        <v>426000</v>
      </c>
      <c r="G4853" s="15">
        <v>0</v>
      </c>
      <c r="H4853" s="15">
        <v>0</v>
      </c>
      <c r="I4853" s="15">
        <v>2614000</v>
      </c>
    </row>
    <row r="4854" spans="1:9" x14ac:dyDescent="0.25">
      <c r="A4854">
        <v>2020</v>
      </c>
      <c r="B4854" t="s">
        <v>42</v>
      </c>
      <c r="C4854" t="s">
        <v>1009</v>
      </c>
      <c r="D4854" t="s">
        <v>967</v>
      </c>
      <c r="E4854" s="15">
        <v>276394000</v>
      </c>
      <c r="F4854" s="15">
        <v>45781000</v>
      </c>
      <c r="G4854" s="15">
        <v>0</v>
      </c>
      <c r="H4854" s="15">
        <v>15000000</v>
      </c>
      <c r="I4854" s="15">
        <v>337175000</v>
      </c>
    </row>
    <row r="4855" spans="1:9" x14ac:dyDescent="0.25">
      <c r="A4855">
        <v>2020</v>
      </c>
      <c r="B4855" t="s">
        <v>42</v>
      </c>
      <c r="C4855" t="s">
        <v>1009</v>
      </c>
      <c r="D4855" t="s">
        <v>969</v>
      </c>
      <c r="E4855" s="15">
        <v>0</v>
      </c>
      <c r="F4855" s="15">
        <v>1917000</v>
      </c>
      <c r="G4855" s="15">
        <v>0</v>
      </c>
      <c r="H4855" s="15">
        <v>0</v>
      </c>
      <c r="I4855" s="15">
        <v>1917000</v>
      </c>
    </row>
    <row r="4856" spans="1:9" x14ac:dyDescent="0.25">
      <c r="A4856">
        <v>2020</v>
      </c>
      <c r="B4856" t="s">
        <v>42</v>
      </c>
      <c r="C4856" t="s">
        <v>1009</v>
      </c>
      <c r="D4856" t="s">
        <v>970</v>
      </c>
      <c r="E4856" s="15">
        <v>5684000</v>
      </c>
      <c r="F4856" s="15">
        <v>571000</v>
      </c>
      <c r="G4856" s="15">
        <v>0</v>
      </c>
      <c r="H4856" s="15">
        <v>0</v>
      </c>
      <c r="I4856" s="15">
        <v>6255000</v>
      </c>
    </row>
    <row r="4857" spans="1:9" x14ac:dyDescent="0.25">
      <c r="A4857">
        <v>2020</v>
      </c>
      <c r="B4857" t="s">
        <v>42</v>
      </c>
      <c r="C4857" t="s">
        <v>1010</v>
      </c>
      <c r="D4857" t="s">
        <v>403</v>
      </c>
      <c r="E4857" s="15">
        <v>29979000</v>
      </c>
      <c r="F4857" s="15">
        <v>17117000</v>
      </c>
      <c r="G4857" s="15">
        <v>0</v>
      </c>
      <c r="H4857" s="15">
        <v>0</v>
      </c>
      <c r="I4857" s="15">
        <v>47096000</v>
      </c>
    </row>
    <row r="4858" spans="1:9" x14ac:dyDescent="0.25">
      <c r="A4858">
        <v>2020</v>
      </c>
      <c r="B4858" t="s">
        <v>42</v>
      </c>
      <c r="C4858" t="s">
        <v>1010</v>
      </c>
      <c r="D4858" t="s">
        <v>404</v>
      </c>
      <c r="E4858" s="15">
        <v>4517000</v>
      </c>
      <c r="F4858" s="15">
        <v>1384000</v>
      </c>
      <c r="G4858" s="15">
        <v>0</v>
      </c>
      <c r="H4858" s="15">
        <v>0</v>
      </c>
      <c r="I4858" s="15">
        <v>5901000</v>
      </c>
    </row>
    <row r="4859" spans="1:9" x14ac:dyDescent="0.25">
      <c r="A4859">
        <v>2020</v>
      </c>
      <c r="B4859" t="s">
        <v>42</v>
      </c>
      <c r="C4859" t="s">
        <v>1010</v>
      </c>
      <c r="D4859" t="s">
        <v>967</v>
      </c>
      <c r="E4859" s="15">
        <v>178128000</v>
      </c>
      <c r="F4859" s="15">
        <v>31658000</v>
      </c>
      <c r="G4859" s="15">
        <v>0</v>
      </c>
      <c r="H4859" s="15">
        <v>0</v>
      </c>
      <c r="I4859" s="15">
        <v>209786000</v>
      </c>
    </row>
    <row r="4860" spans="1:9" x14ac:dyDescent="0.25">
      <c r="A4860">
        <v>2020</v>
      </c>
      <c r="B4860" t="s">
        <v>42</v>
      </c>
      <c r="C4860" t="s">
        <v>1010</v>
      </c>
      <c r="D4860" t="s">
        <v>968</v>
      </c>
      <c r="E4860" s="15">
        <v>5575000</v>
      </c>
      <c r="F4860" s="15">
        <v>644000</v>
      </c>
      <c r="G4860" s="15">
        <v>0</v>
      </c>
      <c r="H4860" s="15">
        <v>0</v>
      </c>
      <c r="I4860" s="15">
        <v>6219000</v>
      </c>
    </row>
    <row r="4861" spans="1:9" x14ac:dyDescent="0.25">
      <c r="A4861">
        <v>2020</v>
      </c>
      <c r="B4861" t="s">
        <v>42</v>
      </c>
      <c r="C4861" t="s">
        <v>1010</v>
      </c>
      <c r="D4861" t="s">
        <v>969</v>
      </c>
      <c r="E4861" s="15">
        <v>5372000</v>
      </c>
      <c r="F4861" s="15">
        <v>5029000</v>
      </c>
      <c r="G4861" s="15">
        <v>0</v>
      </c>
      <c r="H4861" s="15">
        <v>0</v>
      </c>
      <c r="I4861" s="15">
        <v>10401000</v>
      </c>
    </row>
    <row r="4862" spans="1:9" x14ac:dyDescent="0.25">
      <c r="A4862">
        <v>2020</v>
      </c>
      <c r="B4862" t="s">
        <v>42</v>
      </c>
      <c r="C4862" t="s">
        <v>1010</v>
      </c>
      <c r="D4862" t="s">
        <v>970</v>
      </c>
      <c r="E4862" s="15">
        <v>5007000</v>
      </c>
      <c r="F4862" s="15">
        <v>3223000</v>
      </c>
      <c r="G4862" s="15">
        <v>0</v>
      </c>
      <c r="H4862" s="15">
        <v>0</v>
      </c>
      <c r="I4862" s="15">
        <v>8230000</v>
      </c>
    </row>
    <row r="4863" spans="1:9" x14ac:dyDescent="0.25">
      <c r="A4863">
        <v>2020</v>
      </c>
      <c r="B4863" t="s">
        <v>42</v>
      </c>
      <c r="C4863" t="s">
        <v>1011</v>
      </c>
      <c r="D4863" t="s">
        <v>403</v>
      </c>
      <c r="E4863" s="15">
        <v>83604000</v>
      </c>
      <c r="F4863" s="15">
        <v>24045000</v>
      </c>
      <c r="G4863" s="15">
        <v>0</v>
      </c>
      <c r="H4863" s="15">
        <v>0</v>
      </c>
      <c r="I4863" s="15">
        <v>107649000</v>
      </c>
    </row>
    <row r="4864" spans="1:9" x14ac:dyDescent="0.25">
      <c r="A4864">
        <v>2020</v>
      </c>
      <c r="B4864" t="s">
        <v>42</v>
      </c>
      <c r="C4864" t="s">
        <v>1011</v>
      </c>
      <c r="D4864" t="s">
        <v>404</v>
      </c>
      <c r="E4864" s="15">
        <v>884000</v>
      </c>
      <c r="F4864" s="15">
        <v>282000</v>
      </c>
      <c r="G4864" s="15">
        <v>0</v>
      </c>
      <c r="H4864" s="15">
        <v>0</v>
      </c>
      <c r="I4864" s="15">
        <v>1166000</v>
      </c>
    </row>
    <row r="4865" spans="1:9" x14ac:dyDescent="0.25">
      <c r="A4865">
        <v>2020</v>
      </c>
      <c r="B4865" t="s">
        <v>42</v>
      </c>
      <c r="C4865" t="s">
        <v>1011</v>
      </c>
      <c r="D4865" t="s">
        <v>967</v>
      </c>
      <c r="E4865" s="15">
        <v>324339000</v>
      </c>
      <c r="F4865" s="15">
        <v>22328000</v>
      </c>
      <c r="G4865" s="15">
        <v>0</v>
      </c>
      <c r="H4865" s="15">
        <v>25770000</v>
      </c>
      <c r="I4865" s="15">
        <v>372437000</v>
      </c>
    </row>
    <row r="4866" spans="1:9" x14ac:dyDescent="0.25">
      <c r="A4866">
        <v>2020</v>
      </c>
      <c r="B4866" t="s">
        <v>42</v>
      </c>
      <c r="C4866" t="s">
        <v>1011</v>
      </c>
      <c r="D4866" t="s">
        <v>968</v>
      </c>
      <c r="E4866" s="15">
        <v>1330000</v>
      </c>
      <c r="F4866" s="15">
        <v>1046000</v>
      </c>
      <c r="G4866" s="15">
        <v>0</v>
      </c>
      <c r="H4866" s="15">
        <v>0</v>
      </c>
      <c r="I4866" s="15">
        <v>2376000</v>
      </c>
    </row>
    <row r="4867" spans="1:9" x14ac:dyDescent="0.25">
      <c r="A4867">
        <v>2020</v>
      </c>
      <c r="B4867" t="s">
        <v>42</v>
      </c>
      <c r="C4867" t="s">
        <v>1011</v>
      </c>
      <c r="D4867" t="s">
        <v>969</v>
      </c>
      <c r="E4867" s="15">
        <v>2224000</v>
      </c>
      <c r="F4867" s="15">
        <v>2128000</v>
      </c>
      <c r="G4867" s="15">
        <v>0</v>
      </c>
      <c r="H4867" s="15">
        <v>0</v>
      </c>
      <c r="I4867" s="15">
        <v>4352000</v>
      </c>
    </row>
    <row r="4868" spans="1:9" x14ac:dyDescent="0.25">
      <c r="A4868">
        <v>2020</v>
      </c>
      <c r="B4868" t="s">
        <v>42</v>
      </c>
      <c r="C4868" t="s">
        <v>1011</v>
      </c>
      <c r="D4868" t="s">
        <v>970</v>
      </c>
      <c r="E4868" s="15">
        <v>0</v>
      </c>
      <c r="F4868" s="15">
        <v>1188000</v>
      </c>
      <c r="G4868" s="15">
        <v>0</v>
      </c>
      <c r="H4868" s="15">
        <v>0</v>
      </c>
      <c r="I4868" s="15">
        <v>1188000</v>
      </c>
    </row>
    <row r="4869" spans="1:9" x14ac:dyDescent="0.25">
      <c r="A4869">
        <v>2020</v>
      </c>
      <c r="B4869" t="s">
        <v>42</v>
      </c>
      <c r="C4869" t="s">
        <v>1012</v>
      </c>
      <c r="D4869" t="s">
        <v>403</v>
      </c>
      <c r="E4869" s="15">
        <v>23804000</v>
      </c>
      <c r="F4869" s="15">
        <v>12228000</v>
      </c>
      <c r="G4869" s="15">
        <v>0</v>
      </c>
      <c r="H4869" s="15">
        <v>0</v>
      </c>
      <c r="I4869" s="15">
        <v>36032000</v>
      </c>
    </row>
    <row r="4870" spans="1:9" x14ac:dyDescent="0.25">
      <c r="A4870">
        <v>2020</v>
      </c>
      <c r="B4870" t="s">
        <v>42</v>
      </c>
      <c r="C4870" t="s">
        <v>1012</v>
      </c>
      <c r="D4870" t="s">
        <v>404</v>
      </c>
      <c r="E4870" s="15">
        <v>1363000</v>
      </c>
      <c r="F4870" s="15">
        <v>79000</v>
      </c>
      <c r="G4870" s="15">
        <v>0</v>
      </c>
      <c r="H4870" s="15">
        <v>0</v>
      </c>
      <c r="I4870" s="15">
        <v>1442000</v>
      </c>
    </row>
    <row r="4871" spans="1:9" x14ac:dyDescent="0.25">
      <c r="A4871">
        <v>2020</v>
      </c>
      <c r="B4871" t="s">
        <v>42</v>
      </c>
      <c r="C4871" t="s">
        <v>1012</v>
      </c>
      <c r="D4871" t="s">
        <v>967</v>
      </c>
      <c r="E4871" s="15">
        <v>102744000</v>
      </c>
      <c r="F4871" s="15">
        <v>7928000</v>
      </c>
      <c r="G4871" s="15">
        <v>0</v>
      </c>
      <c r="H4871" s="15">
        <v>16000000</v>
      </c>
      <c r="I4871" s="15">
        <v>126672000</v>
      </c>
    </row>
    <row r="4872" spans="1:9" x14ac:dyDescent="0.25">
      <c r="A4872">
        <v>2020</v>
      </c>
      <c r="B4872" t="s">
        <v>42</v>
      </c>
      <c r="C4872" t="s">
        <v>1012</v>
      </c>
      <c r="D4872" t="s">
        <v>968</v>
      </c>
      <c r="E4872" s="15">
        <v>2138000</v>
      </c>
      <c r="F4872" s="15">
        <v>228000</v>
      </c>
      <c r="G4872" s="15">
        <v>0</v>
      </c>
      <c r="H4872" s="15">
        <v>0</v>
      </c>
      <c r="I4872" s="15">
        <v>2366000</v>
      </c>
    </row>
    <row r="4873" spans="1:9" x14ac:dyDescent="0.25">
      <c r="A4873">
        <v>2020</v>
      </c>
      <c r="B4873" t="s">
        <v>42</v>
      </c>
      <c r="C4873" t="s">
        <v>1012</v>
      </c>
      <c r="D4873" t="s">
        <v>969</v>
      </c>
      <c r="E4873" s="15">
        <v>0</v>
      </c>
      <c r="F4873" s="15">
        <v>2058000</v>
      </c>
      <c r="G4873" s="15">
        <v>0</v>
      </c>
      <c r="H4873" s="15">
        <v>0</v>
      </c>
      <c r="I4873" s="15">
        <v>2058000</v>
      </c>
    </row>
    <row r="4874" spans="1:9" x14ac:dyDescent="0.25">
      <c r="A4874">
        <v>2020</v>
      </c>
      <c r="B4874" t="s">
        <v>42</v>
      </c>
      <c r="C4874" t="s">
        <v>1012</v>
      </c>
      <c r="D4874" t="s">
        <v>970</v>
      </c>
      <c r="E4874" s="15">
        <v>0</v>
      </c>
      <c r="F4874" s="15">
        <v>570000</v>
      </c>
      <c r="G4874" s="15">
        <v>0</v>
      </c>
      <c r="H4874" s="15">
        <v>0</v>
      </c>
      <c r="I4874" s="15">
        <v>570000</v>
      </c>
    </row>
    <row r="4875" spans="1:9" x14ac:dyDescent="0.25">
      <c r="A4875">
        <v>2020</v>
      </c>
      <c r="B4875" t="s">
        <v>42</v>
      </c>
      <c r="C4875" t="s">
        <v>1013</v>
      </c>
      <c r="D4875" t="s">
        <v>403</v>
      </c>
      <c r="E4875" s="15">
        <v>28974000</v>
      </c>
      <c r="F4875" s="15">
        <v>10869000</v>
      </c>
      <c r="G4875" s="15">
        <v>0</v>
      </c>
      <c r="H4875" s="15">
        <v>15000000</v>
      </c>
      <c r="I4875" s="15">
        <v>54843000</v>
      </c>
    </row>
    <row r="4876" spans="1:9" x14ac:dyDescent="0.25">
      <c r="A4876">
        <v>2020</v>
      </c>
      <c r="B4876" t="s">
        <v>42</v>
      </c>
      <c r="C4876" t="s">
        <v>1013</v>
      </c>
      <c r="D4876" t="s">
        <v>967</v>
      </c>
      <c r="E4876" s="15">
        <v>111887000</v>
      </c>
      <c r="F4876" s="15">
        <v>18219000</v>
      </c>
      <c r="G4876" s="15">
        <v>0</v>
      </c>
      <c r="H4876" s="15">
        <v>64909000</v>
      </c>
      <c r="I4876" s="15">
        <v>195015000</v>
      </c>
    </row>
    <row r="4877" spans="1:9" x14ac:dyDescent="0.25">
      <c r="A4877">
        <v>2020</v>
      </c>
      <c r="B4877" t="s">
        <v>42</v>
      </c>
      <c r="C4877" t="s">
        <v>1013</v>
      </c>
      <c r="D4877" t="s">
        <v>969</v>
      </c>
      <c r="E4877" s="15">
        <v>0</v>
      </c>
      <c r="F4877" s="15">
        <v>6662000</v>
      </c>
      <c r="G4877" s="15">
        <v>0</v>
      </c>
      <c r="H4877" s="15">
        <v>17321000</v>
      </c>
      <c r="I4877" s="15">
        <v>23983000</v>
      </c>
    </row>
    <row r="4878" spans="1:9" x14ac:dyDescent="0.25">
      <c r="A4878">
        <v>2020</v>
      </c>
      <c r="B4878" t="s">
        <v>42</v>
      </c>
      <c r="C4878" t="s">
        <v>1013</v>
      </c>
      <c r="D4878" t="s">
        <v>970</v>
      </c>
      <c r="E4878" s="15">
        <v>0</v>
      </c>
      <c r="F4878" s="15">
        <v>928000</v>
      </c>
      <c r="G4878" s="15">
        <v>0</v>
      </c>
      <c r="H4878" s="15">
        <v>0</v>
      </c>
      <c r="I4878" s="15">
        <v>928000</v>
      </c>
    </row>
    <row r="4879" spans="1:9" x14ac:dyDescent="0.25">
      <c r="A4879">
        <v>2020</v>
      </c>
      <c r="B4879" t="s">
        <v>42</v>
      </c>
      <c r="C4879" t="s">
        <v>1014</v>
      </c>
      <c r="D4879" t="s">
        <v>403</v>
      </c>
      <c r="E4879" s="15">
        <v>31753000</v>
      </c>
      <c r="F4879" s="15">
        <v>5216000</v>
      </c>
      <c r="G4879" s="15">
        <v>0</v>
      </c>
      <c r="H4879" s="15">
        <v>0</v>
      </c>
      <c r="I4879" s="15">
        <v>36969000</v>
      </c>
    </row>
    <row r="4880" spans="1:9" x14ac:dyDescent="0.25">
      <c r="A4880">
        <v>2020</v>
      </c>
      <c r="B4880" t="s">
        <v>42</v>
      </c>
      <c r="C4880" t="s">
        <v>1014</v>
      </c>
      <c r="D4880" t="s">
        <v>967</v>
      </c>
      <c r="E4880" s="15">
        <v>149338000</v>
      </c>
      <c r="F4880" s="15">
        <v>29823000</v>
      </c>
      <c r="G4880" s="15">
        <v>0</v>
      </c>
      <c r="H4880" s="15">
        <v>10100000</v>
      </c>
      <c r="I4880" s="15">
        <v>189261000</v>
      </c>
    </row>
    <row r="4881" spans="1:9" x14ac:dyDescent="0.25">
      <c r="A4881">
        <v>2020</v>
      </c>
      <c r="B4881" t="s">
        <v>42</v>
      </c>
      <c r="C4881" t="s">
        <v>1014</v>
      </c>
      <c r="D4881" t="s">
        <v>969</v>
      </c>
      <c r="E4881" s="15">
        <v>737000</v>
      </c>
      <c r="F4881" s="15">
        <v>2824000</v>
      </c>
      <c r="G4881" s="15">
        <v>0</v>
      </c>
      <c r="H4881" s="15">
        <v>0</v>
      </c>
      <c r="I4881" s="15">
        <v>3561000</v>
      </c>
    </row>
    <row r="4882" spans="1:9" x14ac:dyDescent="0.25">
      <c r="A4882">
        <v>2020</v>
      </c>
      <c r="B4882" t="s">
        <v>42</v>
      </c>
      <c r="C4882" t="s">
        <v>1014</v>
      </c>
      <c r="D4882" t="s">
        <v>970</v>
      </c>
      <c r="E4882" s="15">
        <v>0</v>
      </c>
      <c r="F4882" s="15">
        <v>849000</v>
      </c>
      <c r="G4882" s="15">
        <v>0</v>
      </c>
      <c r="H4882" s="15">
        <v>0</v>
      </c>
      <c r="I4882" s="15">
        <v>849000</v>
      </c>
    </row>
    <row r="4883" spans="1:9" x14ac:dyDescent="0.25">
      <c r="A4883">
        <v>2020</v>
      </c>
      <c r="B4883" t="s">
        <v>42</v>
      </c>
      <c r="C4883" t="s">
        <v>1015</v>
      </c>
      <c r="D4883" t="s">
        <v>403</v>
      </c>
      <c r="E4883" s="15">
        <v>57634000</v>
      </c>
      <c r="F4883" s="15">
        <v>27465000</v>
      </c>
      <c r="G4883" s="15">
        <v>0</v>
      </c>
      <c r="H4883" s="15">
        <v>0</v>
      </c>
      <c r="I4883" s="15">
        <v>85099000</v>
      </c>
    </row>
    <row r="4884" spans="1:9" x14ac:dyDescent="0.25">
      <c r="A4884">
        <v>2020</v>
      </c>
      <c r="B4884" t="s">
        <v>42</v>
      </c>
      <c r="C4884" t="s">
        <v>1015</v>
      </c>
      <c r="D4884" t="s">
        <v>404</v>
      </c>
      <c r="E4884" s="15">
        <v>7287000</v>
      </c>
      <c r="F4884" s="15">
        <v>6000</v>
      </c>
      <c r="G4884" s="15">
        <v>0</v>
      </c>
      <c r="H4884" s="15">
        <v>0</v>
      </c>
      <c r="I4884" s="15">
        <v>7293000</v>
      </c>
    </row>
    <row r="4885" spans="1:9" x14ac:dyDescent="0.25">
      <c r="A4885">
        <v>2020</v>
      </c>
      <c r="B4885" t="s">
        <v>42</v>
      </c>
      <c r="C4885" t="s">
        <v>1015</v>
      </c>
      <c r="D4885" t="s">
        <v>967</v>
      </c>
      <c r="E4885" s="15">
        <v>227034000</v>
      </c>
      <c r="F4885" s="15">
        <v>21861000</v>
      </c>
      <c r="G4885" s="15">
        <v>0</v>
      </c>
      <c r="H4885" s="15">
        <v>107500000</v>
      </c>
      <c r="I4885" s="15">
        <v>356395000</v>
      </c>
    </row>
    <row r="4886" spans="1:9" x14ac:dyDescent="0.25">
      <c r="A4886">
        <v>2020</v>
      </c>
      <c r="B4886" t="s">
        <v>42</v>
      </c>
      <c r="C4886" t="s">
        <v>1015</v>
      </c>
      <c r="D4886" t="s">
        <v>968</v>
      </c>
      <c r="E4886" s="15">
        <v>10649000</v>
      </c>
      <c r="F4886" s="15">
        <v>1051000</v>
      </c>
      <c r="G4886" s="15">
        <v>0</v>
      </c>
      <c r="H4886" s="15">
        <v>0</v>
      </c>
      <c r="I4886" s="15">
        <v>11700000</v>
      </c>
    </row>
    <row r="4887" spans="1:9" x14ac:dyDescent="0.25">
      <c r="A4887">
        <v>2020</v>
      </c>
      <c r="B4887" t="s">
        <v>42</v>
      </c>
      <c r="C4887" t="s">
        <v>1015</v>
      </c>
      <c r="D4887" t="s">
        <v>969</v>
      </c>
      <c r="E4887" s="15">
        <v>8155000</v>
      </c>
      <c r="F4887" s="15">
        <v>3139000</v>
      </c>
      <c r="G4887" s="15">
        <v>0</v>
      </c>
      <c r="H4887" s="15">
        <v>0</v>
      </c>
      <c r="I4887" s="15">
        <v>11294000</v>
      </c>
    </row>
    <row r="4888" spans="1:9" x14ac:dyDescent="0.25">
      <c r="A4888">
        <v>2020</v>
      </c>
      <c r="B4888" t="s">
        <v>42</v>
      </c>
      <c r="C4888" t="s">
        <v>1015</v>
      </c>
      <c r="D4888" t="s">
        <v>970</v>
      </c>
      <c r="E4888" s="15">
        <v>616000</v>
      </c>
      <c r="F4888" s="15">
        <v>760000</v>
      </c>
      <c r="G4888" s="15">
        <v>0</v>
      </c>
      <c r="H4888" s="15">
        <v>0</v>
      </c>
      <c r="I4888" s="15">
        <v>1376000</v>
      </c>
    </row>
    <row r="4889" spans="1:9" x14ac:dyDescent="0.25">
      <c r="A4889">
        <v>2020</v>
      </c>
      <c r="B4889" t="s">
        <v>42</v>
      </c>
      <c r="C4889" t="s">
        <v>1016</v>
      </c>
      <c r="D4889" t="s">
        <v>403</v>
      </c>
      <c r="E4889" s="15">
        <v>37117000</v>
      </c>
      <c r="F4889" s="15">
        <v>6663000</v>
      </c>
      <c r="G4889" s="15">
        <v>0</v>
      </c>
      <c r="H4889" s="15">
        <v>0</v>
      </c>
      <c r="I4889" s="15">
        <v>43780000</v>
      </c>
    </row>
    <row r="4890" spans="1:9" x14ac:dyDescent="0.25">
      <c r="A4890">
        <v>2020</v>
      </c>
      <c r="B4890" t="s">
        <v>42</v>
      </c>
      <c r="C4890" t="s">
        <v>1016</v>
      </c>
      <c r="D4890" t="s">
        <v>404</v>
      </c>
      <c r="E4890" s="15">
        <v>3206000</v>
      </c>
      <c r="F4890" s="15">
        <v>1030000</v>
      </c>
      <c r="G4890" s="15">
        <v>0</v>
      </c>
      <c r="H4890" s="15">
        <v>0</v>
      </c>
      <c r="I4890" s="15">
        <v>4236000</v>
      </c>
    </row>
    <row r="4891" spans="1:9" x14ac:dyDescent="0.25">
      <c r="A4891">
        <v>2020</v>
      </c>
      <c r="B4891" t="s">
        <v>42</v>
      </c>
      <c r="C4891" t="s">
        <v>1016</v>
      </c>
      <c r="D4891" t="s">
        <v>967</v>
      </c>
      <c r="E4891" s="15">
        <v>160579000</v>
      </c>
      <c r="F4891" s="15">
        <v>13286000</v>
      </c>
      <c r="G4891" s="15">
        <v>0</v>
      </c>
      <c r="H4891" s="15">
        <v>47050000</v>
      </c>
      <c r="I4891" s="15">
        <v>220915000</v>
      </c>
    </row>
    <row r="4892" spans="1:9" x14ac:dyDescent="0.25">
      <c r="A4892">
        <v>2020</v>
      </c>
      <c r="B4892" t="s">
        <v>42</v>
      </c>
      <c r="C4892" t="s">
        <v>1016</v>
      </c>
      <c r="D4892" t="s">
        <v>968</v>
      </c>
      <c r="E4892" s="15">
        <v>218000</v>
      </c>
      <c r="F4892" s="15">
        <v>601000</v>
      </c>
      <c r="G4892" s="15">
        <v>0</v>
      </c>
      <c r="H4892" s="15">
        <v>1000000</v>
      </c>
      <c r="I4892" s="15">
        <v>1819000</v>
      </c>
    </row>
    <row r="4893" spans="1:9" x14ac:dyDescent="0.25">
      <c r="A4893">
        <v>2020</v>
      </c>
      <c r="B4893" t="s">
        <v>42</v>
      </c>
      <c r="C4893" t="s">
        <v>1016</v>
      </c>
      <c r="D4893" t="s">
        <v>969</v>
      </c>
      <c r="E4893" s="15">
        <v>0</v>
      </c>
      <c r="F4893" s="15">
        <v>2380000</v>
      </c>
      <c r="G4893" s="15">
        <v>0</v>
      </c>
      <c r="H4893" s="15">
        <v>500000</v>
      </c>
      <c r="I4893" s="15">
        <v>2880000</v>
      </c>
    </row>
    <row r="4894" spans="1:9" x14ac:dyDescent="0.25">
      <c r="A4894">
        <v>2020</v>
      </c>
      <c r="B4894" t="s">
        <v>42</v>
      </c>
      <c r="C4894" t="s">
        <v>1016</v>
      </c>
      <c r="D4894" t="s">
        <v>970</v>
      </c>
      <c r="E4894" s="15">
        <v>0</v>
      </c>
      <c r="F4894" s="15">
        <v>1197000</v>
      </c>
      <c r="G4894" s="15">
        <v>0</v>
      </c>
      <c r="H4894" s="15">
        <v>500000</v>
      </c>
      <c r="I4894" s="15">
        <v>1697000</v>
      </c>
    </row>
    <row r="4895" spans="1:9" x14ac:dyDescent="0.25">
      <c r="A4895">
        <v>2020</v>
      </c>
      <c r="B4895" t="s">
        <v>42</v>
      </c>
      <c r="C4895" t="s">
        <v>1017</v>
      </c>
      <c r="D4895" t="s">
        <v>403</v>
      </c>
      <c r="E4895" s="15">
        <v>42180000</v>
      </c>
      <c r="F4895" s="15">
        <v>9096000</v>
      </c>
      <c r="G4895" s="15">
        <v>0</v>
      </c>
      <c r="H4895" s="15">
        <v>0</v>
      </c>
      <c r="I4895" s="15">
        <v>51276000</v>
      </c>
    </row>
    <row r="4896" spans="1:9" x14ac:dyDescent="0.25">
      <c r="A4896">
        <v>2020</v>
      </c>
      <c r="B4896" t="s">
        <v>42</v>
      </c>
      <c r="C4896" t="s">
        <v>1017</v>
      </c>
      <c r="D4896" t="s">
        <v>404</v>
      </c>
      <c r="E4896" s="15">
        <v>4789000</v>
      </c>
      <c r="F4896" s="15">
        <v>1074000</v>
      </c>
      <c r="G4896" s="15">
        <v>0</v>
      </c>
      <c r="H4896" s="15">
        <v>0</v>
      </c>
      <c r="I4896" s="15">
        <v>5863000</v>
      </c>
    </row>
    <row r="4897" spans="1:9" x14ac:dyDescent="0.25">
      <c r="A4897">
        <v>2020</v>
      </c>
      <c r="B4897" t="s">
        <v>42</v>
      </c>
      <c r="C4897" t="s">
        <v>1017</v>
      </c>
      <c r="D4897" t="s">
        <v>967</v>
      </c>
      <c r="E4897" s="15">
        <v>118038000</v>
      </c>
      <c r="F4897" s="15">
        <v>12930000</v>
      </c>
      <c r="G4897" s="15">
        <v>0</v>
      </c>
      <c r="H4897" s="15">
        <v>43000000</v>
      </c>
      <c r="I4897" s="15">
        <v>173968000</v>
      </c>
    </row>
    <row r="4898" spans="1:9" x14ac:dyDescent="0.25">
      <c r="A4898">
        <v>2020</v>
      </c>
      <c r="B4898" t="s">
        <v>42</v>
      </c>
      <c r="C4898" t="s">
        <v>1017</v>
      </c>
      <c r="D4898" t="s">
        <v>968</v>
      </c>
      <c r="E4898" s="15">
        <v>287000</v>
      </c>
      <c r="F4898" s="15">
        <v>336000</v>
      </c>
      <c r="G4898" s="15">
        <v>0</v>
      </c>
      <c r="H4898" s="15">
        <v>0</v>
      </c>
      <c r="I4898" s="15">
        <v>623000</v>
      </c>
    </row>
    <row r="4899" spans="1:9" x14ac:dyDescent="0.25">
      <c r="A4899">
        <v>2020</v>
      </c>
      <c r="B4899" t="s">
        <v>42</v>
      </c>
      <c r="C4899" t="s">
        <v>1017</v>
      </c>
      <c r="D4899" t="s">
        <v>969</v>
      </c>
      <c r="E4899" s="15">
        <v>1490000</v>
      </c>
      <c r="F4899" s="15">
        <v>3092000</v>
      </c>
      <c r="G4899" s="15">
        <v>0</v>
      </c>
      <c r="H4899" s="15">
        <v>0</v>
      </c>
      <c r="I4899" s="15">
        <v>4582000</v>
      </c>
    </row>
    <row r="4900" spans="1:9" x14ac:dyDescent="0.25">
      <c r="A4900">
        <v>2020</v>
      </c>
      <c r="B4900" t="s">
        <v>42</v>
      </c>
      <c r="C4900" t="s">
        <v>1017</v>
      </c>
      <c r="D4900" t="s">
        <v>970</v>
      </c>
      <c r="E4900" s="15">
        <v>13213000</v>
      </c>
      <c r="F4900" s="15">
        <v>790000</v>
      </c>
      <c r="G4900" s="15">
        <v>0</v>
      </c>
      <c r="H4900" s="15">
        <v>0</v>
      </c>
      <c r="I4900" s="15">
        <v>14003000</v>
      </c>
    </row>
    <row r="4901" spans="1:9" x14ac:dyDescent="0.25">
      <c r="A4901">
        <v>2020</v>
      </c>
      <c r="B4901" t="s">
        <v>42</v>
      </c>
      <c r="C4901" t="s">
        <v>1018</v>
      </c>
      <c r="D4901" t="s">
        <v>403</v>
      </c>
      <c r="E4901" s="15">
        <v>27544000</v>
      </c>
      <c r="F4901" s="15">
        <v>17597000</v>
      </c>
      <c r="G4901" s="15">
        <v>0</v>
      </c>
      <c r="H4901" s="15">
        <v>0</v>
      </c>
      <c r="I4901" s="15">
        <v>45141000</v>
      </c>
    </row>
    <row r="4902" spans="1:9" x14ac:dyDescent="0.25">
      <c r="A4902">
        <v>2020</v>
      </c>
      <c r="B4902" t="s">
        <v>42</v>
      </c>
      <c r="C4902" t="s">
        <v>1018</v>
      </c>
      <c r="D4902" t="s">
        <v>967</v>
      </c>
      <c r="E4902" s="15">
        <v>53385000</v>
      </c>
      <c r="F4902" s="15">
        <v>7590000</v>
      </c>
      <c r="G4902" s="15">
        <v>0</v>
      </c>
      <c r="H4902" s="15">
        <v>15000000</v>
      </c>
      <c r="I4902" s="15">
        <v>75975000</v>
      </c>
    </row>
    <row r="4903" spans="1:9" x14ac:dyDescent="0.25">
      <c r="A4903">
        <v>2020</v>
      </c>
      <c r="B4903" t="s">
        <v>42</v>
      </c>
      <c r="C4903" t="s">
        <v>1018</v>
      </c>
      <c r="D4903" t="s">
        <v>968</v>
      </c>
      <c r="E4903" s="15">
        <v>1637000</v>
      </c>
      <c r="F4903" s="15">
        <v>0</v>
      </c>
      <c r="G4903" s="15">
        <v>0</v>
      </c>
      <c r="H4903" s="15">
        <v>0</v>
      </c>
      <c r="I4903" s="15">
        <v>1637000</v>
      </c>
    </row>
    <row r="4904" spans="1:9" x14ac:dyDescent="0.25">
      <c r="A4904">
        <v>2020</v>
      </c>
      <c r="B4904" t="s">
        <v>42</v>
      </c>
      <c r="C4904" t="s">
        <v>1018</v>
      </c>
      <c r="D4904" t="s">
        <v>969</v>
      </c>
      <c r="E4904" s="15">
        <v>369000</v>
      </c>
      <c r="F4904" s="15">
        <v>1264000</v>
      </c>
      <c r="G4904" s="15">
        <v>0</v>
      </c>
      <c r="H4904" s="15">
        <v>0</v>
      </c>
      <c r="I4904" s="15">
        <v>1633000</v>
      </c>
    </row>
    <row r="4905" spans="1:9" x14ac:dyDescent="0.25">
      <c r="A4905">
        <v>2020</v>
      </c>
      <c r="B4905" t="s">
        <v>42</v>
      </c>
      <c r="C4905" t="s">
        <v>1018</v>
      </c>
      <c r="D4905" t="s">
        <v>970</v>
      </c>
      <c r="E4905" s="15">
        <v>621000</v>
      </c>
      <c r="F4905" s="15">
        <v>122000</v>
      </c>
      <c r="G4905" s="15">
        <v>0</v>
      </c>
      <c r="H4905" s="15">
        <v>0</v>
      </c>
      <c r="I4905" s="15">
        <v>743000</v>
      </c>
    </row>
    <row r="4906" spans="1:9" x14ac:dyDescent="0.25">
      <c r="A4906">
        <v>2020</v>
      </c>
      <c r="B4906" t="s">
        <v>42</v>
      </c>
      <c r="C4906" t="s">
        <v>1019</v>
      </c>
      <c r="D4906" t="s">
        <v>403</v>
      </c>
      <c r="E4906" s="15">
        <v>112854000</v>
      </c>
      <c r="F4906" s="15">
        <v>52118000</v>
      </c>
      <c r="G4906" s="15">
        <v>0</v>
      </c>
      <c r="H4906" s="15">
        <v>0</v>
      </c>
      <c r="I4906" s="15">
        <v>164972000</v>
      </c>
    </row>
    <row r="4907" spans="1:9" x14ac:dyDescent="0.25">
      <c r="A4907">
        <v>2020</v>
      </c>
      <c r="B4907" t="s">
        <v>42</v>
      </c>
      <c r="C4907" t="s">
        <v>1019</v>
      </c>
      <c r="D4907" t="s">
        <v>404</v>
      </c>
      <c r="E4907" s="15">
        <v>15192000</v>
      </c>
      <c r="F4907" s="15">
        <v>15085000</v>
      </c>
      <c r="G4907" s="15">
        <v>0</v>
      </c>
      <c r="H4907" s="15">
        <v>40000000</v>
      </c>
      <c r="I4907" s="15">
        <v>70277000</v>
      </c>
    </row>
    <row r="4908" spans="1:9" x14ac:dyDescent="0.25">
      <c r="A4908">
        <v>2020</v>
      </c>
      <c r="B4908" t="s">
        <v>42</v>
      </c>
      <c r="C4908" t="s">
        <v>1019</v>
      </c>
      <c r="D4908" t="s">
        <v>967</v>
      </c>
      <c r="E4908" s="15">
        <v>534168000</v>
      </c>
      <c r="F4908" s="15">
        <v>83747000</v>
      </c>
      <c r="G4908" s="15">
        <v>0</v>
      </c>
      <c r="H4908" s="15">
        <v>120000000</v>
      </c>
      <c r="I4908" s="15">
        <v>737915000</v>
      </c>
    </row>
    <row r="4909" spans="1:9" x14ac:dyDescent="0.25">
      <c r="A4909">
        <v>2020</v>
      </c>
      <c r="B4909" t="s">
        <v>42</v>
      </c>
      <c r="C4909" t="s">
        <v>1019</v>
      </c>
      <c r="D4909" t="s">
        <v>968</v>
      </c>
      <c r="E4909" s="15">
        <v>34903000</v>
      </c>
      <c r="F4909" s="15">
        <v>3840000</v>
      </c>
      <c r="G4909" s="15">
        <v>0</v>
      </c>
      <c r="H4909" s="15">
        <v>0</v>
      </c>
      <c r="I4909" s="15">
        <v>38743000</v>
      </c>
    </row>
    <row r="4910" spans="1:9" x14ac:dyDescent="0.25">
      <c r="A4910">
        <v>2020</v>
      </c>
      <c r="B4910" t="s">
        <v>42</v>
      </c>
      <c r="C4910" t="s">
        <v>1019</v>
      </c>
      <c r="D4910" t="s">
        <v>969</v>
      </c>
      <c r="E4910" s="15">
        <v>4693000</v>
      </c>
      <c r="F4910" s="15">
        <v>8007000</v>
      </c>
      <c r="G4910" s="15">
        <v>0</v>
      </c>
      <c r="H4910" s="15">
        <v>0</v>
      </c>
      <c r="I4910" s="15">
        <v>12700000</v>
      </c>
    </row>
    <row r="4911" spans="1:9" x14ac:dyDescent="0.25">
      <c r="A4911">
        <v>2020</v>
      </c>
      <c r="B4911" t="s">
        <v>42</v>
      </c>
      <c r="C4911" t="s">
        <v>1019</v>
      </c>
      <c r="D4911" t="s">
        <v>970</v>
      </c>
      <c r="E4911" s="15">
        <v>3290000</v>
      </c>
      <c r="F4911" s="15">
        <v>1855000</v>
      </c>
      <c r="G4911" s="15">
        <v>0</v>
      </c>
      <c r="H4911" s="15">
        <v>0</v>
      </c>
      <c r="I4911" s="15">
        <v>5145000</v>
      </c>
    </row>
    <row r="4912" spans="1:9" x14ac:dyDescent="0.25">
      <c r="A4912">
        <v>2020</v>
      </c>
      <c r="B4912" t="s">
        <v>42</v>
      </c>
      <c r="C4912" t="s">
        <v>1020</v>
      </c>
      <c r="D4912" t="s">
        <v>403</v>
      </c>
      <c r="E4912" s="15">
        <v>70323000</v>
      </c>
      <c r="F4912" s="15">
        <v>35539000</v>
      </c>
      <c r="G4912" s="15">
        <v>0</v>
      </c>
      <c r="H4912" s="15">
        <v>130000000</v>
      </c>
      <c r="I4912" s="15">
        <v>235862000</v>
      </c>
    </row>
    <row r="4913" spans="1:9" x14ac:dyDescent="0.25">
      <c r="A4913">
        <v>2020</v>
      </c>
      <c r="B4913" t="s">
        <v>42</v>
      </c>
      <c r="C4913" t="s">
        <v>1020</v>
      </c>
      <c r="D4913" t="s">
        <v>404</v>
      </c>
      <c r="E4913" s="15">
        <v>0</v>
      </c>
      <c r="F4913" s="15">
        <v>565000</v>
      </c>
      <c r="G4913" s="15">
        <v>0</v>
      </c>
      <c r="H4913" s="15">
        <v>25000000</v>
      </c>
      <c r="I4913" s="15">
        <v>25565000</v>
      </c>
    </row>
    <row r="4914" spans="1:9" x14ac:dyDescent="0.25">
      <c r="A4914">
        <v>2020</v>
      </c>
      <c r="B4914" t="s">
        <v>42</v>
      </c>
      <c r="C4914" t="s">
        <v>1020</v>
      </c>
      <c r="D4914" t="s">
        <v>967</v>
      </c>
      <c r="E4914" s="15">
        <v>121964000</v>
      </c>
      <c r="F4914" s="15">
        <v>16422000</v>
      </c>
      <c r="G4914" s="15">
        <v>0</v>
      </c>
      <c r="H4914" s="15">
        <v>60000000</v>
      </c>
      <c r="I4914" s="15">
        <v>198386000</v>
      </c>
    </row>
    <row r="4915" spans="1:9" x14ac:dyDescent="0.25">
      <c r="A4915">
        <v>2020</v>
      </c>
      <c r="B4915" t="s">
        <v>42</v>
      </c>
      <c r="C4915" t="s">
        <v>1020</v>
      </c>
      <c r="D4915" t="s">
        <v>968</v>
      </c>
      <c r="E4915" s="15">
        <v>1000000</v>
      </c>
      <c r="F4915" s="15">
        <v>540000</v>
      </c>
      <c r="G4915" s="15">
        <v>0</v>
      </c>
      <c r="H4915" s="15">
        <v>0</v>
      </c>
      <c r="I4915" s="15">
        <v>1540000</v>
      </c>
    </row>
    <row r="4916" spans="1:9" x14ac:dyDescent="0.25">
      <c r="A4916">
        <v>2020</v>
      </c>
      <c r="B4916" t="s">
        <v>42</v>
      </c>
      <c r="C4916" t="s">
        <v>1020</v>
      </c>
      <c r="D4916" t="s">
        <v>969</v>
      </c>
      <c r="E4916" s="15">
        <v>200000</v>
      </c>
      <c r="F4916" s="15">
        <v>1388000</v>
      </c>
      <c r="G4916" s="15">
        <v>0</v>
      </c>
      <c r="H4916" s="15">
        <v>0</v>
      </c>
      <c r="I4916" s="15">
        <v>1588000</v>
      </c>
    </row>
    <row r="4917" spans="1:9" x14ac:dyDescent="0.25">
      <c r="A4917">
        <v>2020</v>
      </c>
      <c r="B4917" t="s">
        <v>42</v>
      </c>
      <c r="C4917" t="s">
        <v>1020</v>
      </c>
      <c r="D4917" t="s">
        <v>970</v>
      </c>
      <c r="E4917" s="15">
        <v>160000</v>
      </c>
      <c r="F4917" s="15">
        <v>274000</v>
      </c>
      <c r="G4917" s="15">
        <v>0</v>
      </c>
      <c r="H4917" s="15">
        <v>0</v>
      </c>
      <c r="I4917" s="15">
        <v>434000</v>
      </c>
    </row>
    <row r="4918" spans="1:9" x14ac:dyDescent="0.25">
      <c r="A4918">
        <v>2020</v>
      </c>
      <c r="B4918" t="s">
        <v>42</v>
      </c>
      <c r="C4918" t="s">
        <v>1021</v>
      </c>
      <c r="D4918" t="s">
        <v>403</v>
      </c>
      <c r="E4918" s="15">
        <v>28575000</v>
      </c>
      <c r="F4918" s="15">
        <v>31400000</v>
      </c>
      <c r="G4918" s="15">
        <v>0</v>
      </c>
      <c r="H4918" s="15">
        <v>10000000</v>
      </c>
      <c r="I4918" s="15">
        <v>69975000</v>
      </c>
    </row>
    <row r="4919" spans="1:9" x14ac:dyDescent="0.25">
      <c r="A4919">
        <v>2020</v>
      </c>
      <c r="B4919" t="s">
        <v>42</v>
      </c>
      <c r="C4919" t="s">
        <v>1021</v>
      </c>
      <c r="D4919" t="s">
        <v>967</v>
      </c>
      <c r="E4919" s="15">
        <v>77458000</v>
      </c>
      <c r="F4919" s="15">
        <v>35258000</v>
      </c>
      <c r="G4919" s="15">
        <v>0</v>
      </c>
      <c r="H4919" s="15">
        <v>168485000</v>
      </c>
      <c r="I4919" s="15">
        <v>281201000</v>
      </c>
    </row>
    <row r="4920" spans="1:9" x14ac:dyDescent="0.25">
      <c r="A4920">
        <v>2020</v>
      </c>
      <c r="B4920" t="s">
        <v>42</v>
      </c>
      <c r="C4920" t="s">
        <v>1021</v>
      </c>
      <c r="D4920" t="s">
        <v>968</v>
      </c>
      <c r="E4920" s="15">
        <v>6685000</v>
      </c>
      <c r="F4920" s="15">
        <v>1362000</v>
      </c>
      <c r="G4920" s="15">
        <v>0</v>
      </c>
      <c r="H4920" s="15">
        <v>0</v>
      </c>
      <c r="I4920" s="15">
        <v>8047000</v>
      </c>
    </row>
    <row r="4921" spans="1:9" x14ac:dyDescent="0.25">
      <c r="A4921">
        <v>2020</v>
      </c>
      <c r="B4921" t="s">
        <v>42</v>
      </c>
      <c r="C4921" t="s">
        <v>1021</v>
      </c>
      <c r="D4921" t="s">
        <v>969</v>
      </c>
      <c r="E4921" s="15">
        <v>1280000</v>
      </c>
      <c r="F4921" s="15">
        <v>2476000</v>
      </c>
      <c r="G4921" s="15">
        <v>0</v>
      </c>
      <c r="H4921" s="15">
        <v>0</v>
      </c>
      <c r="I4921" s="15">
        <v>3756000</v>
      </c>
    </row>
    <row r="4922" spans="1:9" x14ac:dyDescent="0.25">
      <c r="A4922">
        <v>2020</v>
      </c>
      <c r="B4922" t="s">
        <v>42</v>
      </c>
      <c r="C4922" t="s">
        <v>1021</v>
      </c>
      <c r="D4922" t="s">
        <v>970</v>
      </c>
      <c r="E4922" s="15">
        <v>927000</v>
      </c>
      <c r="F4922" s="15">
        <v>1278000</v>
      </c>
      <c r="G4922" s="15">
        <v>0</v>
      </c>
      <c r="H4922" s="15">
        <v>0</v>
      </c>
      <c r="I4922" s="15">
        <v>2205000</v>
      </c>
    </row>
    <row r="4923" spans="1:9" x14ac:dyDescent="0.25">
      <c r="A4923">
        <v>2020</v>
      </c>
      <c r="B4923" t="s">
        <v>42</v>
      </c>
      <c r="C4923" t="s">
        <v>1022</v>
      </c>
      <c r="D4923" t="s">
        <v>403</v>
      </c>
      <c r="E4923" s="15">
        <v>94006000</v>
      </c>
      <c r="F4923" s="15">
        <v>58463000</v>
      </c>
      <c r="G4923" s="15">
        <v>0</v>
      </c>
      <c r="H4923" s="15">
        <v>0</v>
      </c>
      <c r="I4923" s="15">
        <v>152469000</v>
      </c>
    </row>
    <row r="4924" spans="1:9" x14ac:dyDescent="0.25">
      <c r="A4924">
        <v>2020</v>
      </c>
      <c r="B4924" t="s">
        <v>42</v>
      </c>
      <c r="C4924" t="s">
        <v>1022</v>
      </c>
      <c r="D4924" t="s">
        <v>404</v>
      </c>
      <c r="E4924" s="15">
        <v>1926000</v>
      </c>
      <c r="F4924" s="15">
        <v>0</v>
      </c>
      <c r="G4924" s="15">
        <v>0</v>
      </c>
      <c r="H4924" s="15">
        <v>115000000</v>
      </c>
      <c r="I4924" s="15">
        <v>116926000</v>
      </c>
    </row>
    <row r="4925" spans="1:9" x14ac:dyDescent="0.25">
      <c r="A4925">
        <v>2020</v>
      </c>
      <c r="B4925" t="s">
        <v>42</v>
      </c>
      <c r="C4925" t="s">
        <v>1022</v>
      </c>
      <c r="D4925" t="s">
        <v>967</v>
      </c>
      <c r="E4925" s="15">
        <v>140829000</v>
      </c>
      <c r="F4925" s="15">
        <v>13210000</v>
      </c>
      <c r="G4925" s="15">
        <v>0</v>
      </c>
      <c r="H4925" s="15">
        <v>241722000</v>
      </c>
      <c r="I4925" s="15">
        <v>395761000</v>
      </c>
    </row>
    <row r="4926" spans="1:9" x14ac:dyDescent="0.25">
      <c r="A4926">
        <v>2020</v>
      </c>
      <c r="B4926" t="s">
        <v>42</v>
      </c>
      <c r="C4926" t="s">
        <v>1022</v>
      </c>
      <c r="D4926" t="s">
        <v>968</v>
      </c>
      <c r="E4926" s="15">
        <v>6892000</v>
      </c>
      <c r="F4926" s="15">
        <v>475000</v>
      </c>
      <c r="G4926" s="15">
        <v>0</v>
      </c>
      <c r="H4926" s="15">
        <v>0</v>
      </c>
      <c r="I4926" s="15">
        <v>7367000</v>
      </c>
    </row>
    <row r="4927" spans="1:9" x14ac:dyDescent="0.25">
      <c r="A4927">
        <v>2020</v>
      </c>
      <c r="B4927" t="s">
        <v>42</v>
      </c>
      <c r="C4927" t="s">
        <v>1022</v>
      </c>
      <c r="D4927" t="s">
        <v>969</v>
      </c>
      <c r="E4927" s="15">
        <v>3232000</v>
      </c>
      <c r="F4927" s="15">
        <v>1754000</v>
      </c>
      <c r="G4927" s="15">
        <v>0</v>
      </c>
      <c r="H4927" s="15">
        <v>0</v>
      </c>
      <c r="I4927" s="15">
        <v>4986000</v>
      </c>
    </row>
    <row r="4928" spans="1:9" x14ac:dyDescent="0.25">
      <c r="A4928">
        <v>2020</v>
      </c>
      <c r="B4928" t="s">
        <v>42</v>
      </c>
      <c r="C4928" t="s">
        <v>1022</v>
      </c>
      <c r="D4928" t="s">
        <v>970</v>
      </c>
      <c r="E4928" s="15">
        <v>1469000</v>
      </c>
      <c r="F4928" s="15">
        <v>546000</v>
      </c>
      <c r="G4928" s="15">
        <v>0</v>
      </c>
      <c r="H4928" s="15">
        <v>0</v>
      </c>
      <c r="I4928" s="15">
        <v>2015000</v>
      </c>
    </row>
    <row r="4929" spans="1:9" x14ac:dyDescent="0.25">
      <c r="A4929">
        <v>2020</v>
      </c>
      <c r="B4929" t="s">
        <v>42</v>
      </c>
      <c r="C4929" t="s">
        <v>1023</v>
      </c>
      <c r="D4929" t="s">
        <v>403</v>
      </c>
      <c r="E4929" s="15">
        <v>63447000</v>
      </c>
      <c r="F4929" s="15">
        <v>36704000</v>
      </c>
      <c r="G4929" s="15">
        <v>0</v>
      </c>
      <c r="H4929" s="15">
        <v>0</v>
      </c>
      <c r="I4929" s="15">
        <v>100151000</v>
      </c>
    </row>
    <row r="4930" spans="1:9" x14ac:dyDescent="0.25">
      <c r="A4930">
        <v>2020</v>
      </c>
      <c r="B4930" t="s">
        <v>42</v>
      </c>
      <c r="C4930" t="s">
        <v>1023</v>
      </c>
      <c r="D4930" t="s">
        <v>404</v>
      </c>
      <c r="E4930" s="15">
        <v>7269000</v>
      </c>
      <c r="F4930" s="15">
        <v>1879000</v>
      </c>
      <c r="G4930" s="15">
        <v>0</v>
      </c>
      <c r="H4930" s="15">
        <v>40000000</v>
      </c>
      <c r="I4930" s="15">
        <v>49148000</v>
      </c>
    </row>
    <row r="4931" spans="1:9" x14ac:dyDescent="0.25">
      <c r="A4931">
        <v>2020</v>
      </c>
      <c r="B4931" t="s">
        <v>42</v>
      </c>
      <c r="C4931" t="s">
        <v>1023</v>
      </c>
      <c r="D4931" t="s">
        <v>967</v>
      </c>
      <c r="E4931" s="15">
        <v>216496000</v>
      </c>
      <c r="F4931" s="15">
        <v>54483000</v>
      </c>
      <c r="G4931" s="15">
        <v>0</v>
      </c>
      <c r="H4931" s="15">
        <v>0</v>
      </c>
      <c r="I4931" s="15">
        <v>270979000</v>
      </c>
    </row>
    <row r="4932" spans="1:9" x14ac:dyDescent="0.25">
      <c r="A4932">
        <v>2020</v>
      </c>
      <c r="B4932" t="s">
        <v>42</v>
      </c>
      <c r="C4932" t="s">
        <v>1023</v>
      </c>
      <c r="D4932" t="s">
        <v>968</v>
      </c>
      <c r="E4932" s="15">
        <v>21943000</v>
      </c>
      <c r="F4932" s="15">
        <v>1028000</v>
      </c>
      <c r="G4932" s="15">
        <v>0</v>
      </c>
      <c r="H4932" s="15">
        <v>0</v>
      </c>
      <c r="I4932" s="15">
        <v>22971000</v>
      </c>
    </row>
    <row r="4933" spans="1:9" x14ac:dyDescent="0.25">
      <c r="A4933">
        <v>2020</v>
      </c>
      <c r="B4933" t="s">
        <v>42</v>
      </c>
      <c r="C4933" t="s">
        <v>1023</v>
      </c>
      <c r="D4933" t="s">
        <v>969</v>
      </c>
      <c r="E4933" s="15">
        <v>5662000</v>
      </c>
      <c r="F4933" s="15">
        <v>2692000</v>
      </c>
      <c r="G4933" s="15">
        <v>0</v>
      </c>
      <c r="H4933" s="15">
        <v>0</v>
      </c>
      <c r="I4933" s="15">
        <v>8354000</v>
      </c>
    </row>
    <row r="4934" spans="1:9" x14ac:dyDescent="0.25">
      <c r="A4934">
        <v>2020</v>
      </c>
      <c r="B4934" t="s">
        <v>42</v>
      </c>
      <c r="C4934" t="s">
        <v>1023</v>
      </c>
      <c r="D4934" t="s">
        <v>970</v>
      </c>
      <c r="E4934" s="15">
        <v>1391000</v>
      </c>
      <c r="F4934" s="15">
        <v>1137000</v>
      </c>
      <c r="G4934" s="15">
        <v>0</v>
      </c>
      <c r="H4934" s="15">
        <v>0</v>
      </c>
      <c r="I4934" s="15">
        <v>2528000</v>
      </c>
    </row>
    <row r="4935" spans="1:9" x14ac:dyDescent="0.25">
      <c r="A4935">
        <v>2020</v>
      </c>
      <c r="B4935" t="s">
        <v>42</v>
      </c>
      <c r="C4935" t="s">
        <v>1024</v>
      </c>
      <c r="D4935" t="s">
        <v>403</v>
      </c>
      <c r="E4935" s="15">
        <v>21860000</v>
      </c>
      <c r="F4935" s="15">
        <v>14947000</v>
      </c>
      <c r="G4935" s="15">
        <v>0</v>
      </c>
      <c r="H4935" s="15">
        <v>0</v>
      </c>
      <c r="I4935" s="15">
        <v>36807000</v>
      </c>
    </row>
    <row r="4936" spans="1:9" x14ac:dyDescent="0.25">
      <c r="A4936">
        <v>2020</v>
      </c>
      <c r="B4936" t="s">
        <v>42</v>
      </c>
      <c r="C4936" t="s">
        <v>1024</v>
      </c>
      <c r="D4936" t="s">
        <v>404</v>
      </c>
      <c r="E4936" s="15">
        <v>0</v>
      </c>
      <c r="F4936" s="15">
        <v>1328000</v>
      </c>
      <c r="G4936" s="15">
        <v>0</v>
      </c>
      <c r="H4936" s="15">
        <v>75000000</v>
      </c>
      <c r="I4936" s="15">
        <v>76328000</v>
      </c>
    </row>
    <row r="4937" spans="1:9" x14ac:dyDescent="0.25">
      <c r="A4937">
        <v>2020</v>
      </c>
      <c r="B4937" t="s">
        <v>42</v>
      </c>
      <c r="C4937" t="s">
        <v>1024</v>
      </c>
      <c r="D4937" t="s">
        <v>967</v>
      </c>
      <c r="E4937" s="15">
        <v>55646000</v>
      </c>
      <c r="F4937" s="15">
        <v>7383000</v>
      </c>
      <c r="G4937" s="15">
        <v>0</v>
      </c>
      <c r="H4937" s="15">
        <v>0</v>
      </c>
      <c r="I4937" s="15">
        <v>63029000</v>
      </c>
    </row>
    <row r="4938" spans="1:9" x14ac:dyDescent="0.25">
      <c r="A4938">
        <v>2020</v>
      </c>
      <c r="B4938" t="s">
        <v>42</v>
      </c>
      <c r="C4938" t="s">
        <v>1024</v>
      </c>
      <c r="D4938" t="s">
        <v>968</v>
      </c>
      <c r="E4938" s="15">
        <v>11975000</v>
      </c>
      <c r="F4938" s="15">
        <v>649000</v>
      </c>
      <c r="G4938" s="15">
        <v>0</v>
      </c>
      <c r="H4938" s="15">
        <v>0</v>
      </c>
      <c r="I4938" s="15">
        <v>12624000</v>
      </c>
    </row>
    <row r="4939" spans="1:9" x14ac:dyDescent="0.25">
      <c r="A4939">
        <v>2020</v>
      </c>
      <c r="B4939" t="s">
        <v>42</v>
      </c>
      <c r="C4939" t="s">
        <v>1024</v>
      </c>
      <c r="D4939" t="s">
        <v>969</v>
      </c>
      <c r="E4939" s="15">
        <v>0</v>
      </c>
      <c r="F4939" s="15">
        <v>1676000</v>
      </c>
      <c r="G4939" s="15">
        <v>0</v>
      </c>
      <c r="H4939" s="15">
        <v>0</v>
      </c>
      <c r="I4939" s="15">
        <v>1676000</v>
      </c>
    </row>
    <row r="4940" spans="1:9" x14ac:dyDescent="0.25">
      <c r="A4940">
        <v>2020</v>
      </c>
      <c r="B4940" t="s">
        <v>42</v>
      </c>
      <c r="C4940" t="s">
        <v>1024</v>
      </c>
      <c r="D4940" t="s">
        <v>970</v>
      </c>
      <c r="E4940" s="15">
        <v>0</v>
      </c>
      <c r="F4940" s="15">
        <v>693000</v>
      </c>
      <c r="G4940" s="15">
        <v>0</v>
      </c>
      <c r="H4940" s="15">
        <v>0</v>
      </c>
      <c r="I4940" s="15">
        <v>693000</v>
      </c>
    </row>
    <row r="4941" spans="1:9" x14ac:dyDescent="0.25">
      <c r="A4941">
        <v>2020</v>
      </c>
      <c r="B4941" t="s">
        <v>42</v>
      </c>
      <c r="C4941" t="s">
        <v>1025</v>
      </c>
      <c r="D4941" t="s">
        <v>403</v>
      </c>
      <c r="E4941" s="15">
        <v>59202000</v>
      </c>
      <c r="F4941" s="15">
        <v>33698000</v>
      </c>
      <c r="G4941" s="15">
        <v>0</v>
      </c>
      <c r="H4941" s="15">
        <v>20000000</v>
      </c>
      <c r="I4941" s="15">
        <v>112900000</v>
      </c>
    </row>
    <row r="4942" spans="1:9" x14ac:dyDescent="0.25">
      <c r="A4942">
        <v>2020</v>
      </c>
      <c r="B4942" t="s">
        <v>42</v>
      </c>
      <c r="C4942" t="s">
        <v>1025</v>
      </c>
      <c r="D4942" t="s">
        <v>404</v>
      </c>
      <c r="E4942" s="15">
        <v>0</v>
      </c>
      <c r="F4942" s="15">
        <v>126000</v>
      </c>
      <c r="G4942" s="15">
        <v>0</v>
      </c>
      <c r="H4942" s="15">
        <v>26000000</v>
      </c>
      <c r="I4942" s="15">
        <v>26126000</v>
      </c>
    </row>
    <row r="4943" spans="1:9" x14ac:dyDescent="0.25">
      <c r="A4943">
        <v>2020</v>
      </c>
      <c r="B4943" t="s">
        <v>42</v>
      </c>
      <c r="C4943" t="s">
        <v>1025</v>
      </c>
      <c r="D4943" t="s">
        <v>967</v>
      </c>
      <c r="E4943" s="15">
        <v>155697000</v>
      </c>
      <c r="F4943" s="15">
        <v>21317000</v>
      </c>
      <c r="G4943" s="15">
        <v>0</v>
      </c>
      <c r="H4943" s="15">
        <v>11000000</v>
      </c>
      <c r="I4943" s="15">
        <v>188014000</v>
      </c>
    </row>
    <row r="4944" spans="1:9" x14ac:dyDescent="0.25">
      <c r="A4944">
        <v>2020</v>
      </c>
      <c r="B4944" t="s">
        <v>42</v>
      </c>
      <c r="C4944" t="s">
        <v>1025</v>
      </c>
      <c r="D4944" t="s">
        <v>968</v>
      </c>
      <c r="E4944" s="15">
        <v>0</v>
      </c>
      <c r="F4944" s="15">
        <v>1356000</v>
      </c>
      <c r="G4944" s="15">
        <v>0</v>
      </c>
      <c r="H4944" s="15">
        <v>0</v>
      </c>
      <c r="I4944" s="15">
        <v>1356000</v>
      </c>
    </row>
    <row r="4945" spans="1:9" x14ac:dyDescent="0.25">
      <c r="A4945">
        <v>2020</v>
      </c>
      <c r="B4945" t="s">
        <v>42</v>
      </c>
      <c r="C4945" t="s">
        <v>1025</v>
      </c>
      <c r="D4945" t="s">
        <v>969</v>
      </c>
      <c r="E4945" s="15">
        <v>0</v>
      </c>
      <c r="F4945" s="15">
        <v>9780000</v>
      </c>
      <c r="G4945" s="15">
        <v>0</v>
      </c>
      <c r="H4945" s="15">
        <v>0</v>
      </c>
      <c r="I4945" s="15">
        <v>9780000</v>
      </c>
    </row>
    <row r="4946" spans="1:9" x14ac:dyDescent="0.25">
      <c r="A4946">
        <v>2020</v>
      </c>
      <c r="B4946" t="s">
        <v>42</v>
      </c>
      <c r="C4946" t="s">
        <v>1025</v>
      </c>
      <c r="D4946" t="s">
        <v>970</v>
      </c>
      <c r="E4946" s="15">
        <v>0</v>
      </c>
      <c r="F4946" s="15">
        <v>862000</v>
      </c>
      <c r="G4946" s="15">
        <v>0</v>
      </c>
      <c r="H4946" s="15">
        <v>0</v>
      </c>
      <c r="I4946" s="15">
        <v>862000</v>
      </c>
    </row>
    <row r="4947" spans="1:9" x14ac:dyDescent="0.25">
      <c r="A4947">
        <v>2020</v>
      </c>
      <c r="B4947" t="s">
        <v>42</v>
      </c>
      <c r="C4947" t="s">
        <v>1026</v>
      </c>
      <c r="D4947" t="s">
        <v>403</v>
      </c>
      <c r="E4947" s="15">
        <v>42137000</v>
      </c>
      <c r="F4947" s="15">
        <v>34033000</v>
      </c>
      <c r="G4947" s="15">
        <v>0</v>
      </c>
      <c r="H4947" s="15">
        <v>0</v>
      </c>
      <c r="I4947" s="15">
        <v>76170000</v>
      </c>
    </row>
    <row r="4948" spans="1:9" x14ac:dyDescent="0.25">
      <c r="A4948">
        <v>2020</v>
      </c>
      <c r="B4948" t="s">
        <v>42</v>
      </c>
      <c r="C4948" t="s">
        <v>1026</v>
      </c>
      <c r="D4948" t="s">
        <v>404</v>
      </c>
      <c r="E4948" s="15">
        <v>252000</v>
      </c>
      <c r="F4948" s="15">
        <v>302000</v>
      </c>
      <c r="G4948" s="15">
        <v>0</v>
      </c>
      <c r="H4948" s="15">
        <v>0</v>
      </c>
      <c r="I4948" s="15">
        <v>554000</v>
      </c>
    </row>
    <row r="4949" spans="1:9" x14ac:dyDescent="0.25">
      <c r="A4949">
        <v>2020</v>
      </c>
      <c r="B4949" t="s">
        <v>42</v>
      </c>
      <c r="C4949" t="s">
        <v>1026</v>
      </c>
      <c r="D4949" t="s">
        <v>967</v>
      </c>
      <c r="E4949" s="15">
        <v>133810000</v>
      </c>
      <c r="F4949" s="15">
        <v>26752000</v>
      </c>
      <c r="G4949" s="15">
        <v>0</v>
      </c>
      <c r="H4949" s="15">
        <v>10000000</v>
      </c>
      <c r="I4949" s="15">
        <v>170562000</v>
      </c>
    </row>
    <row r="4950" spans="1:9" x14ac:dyDescent="0.25">
      <c r="A4950">
        <v>2020</v>
      </c>
      <c r="B4950" t="s">
        <v>42</v>
      </c>
      <c r="C4950" t="s">
        <v>1026</v>
      </c>
      <c r="D4950" t="s">
        <v>968</v>
      </c>
      <c r="E4950" s="15">
        <v>16935000</v>
      </c>
      <c r="F4950" s="15">
        <v>404000</v>
      </c>
      <c r="G4950" s="15">
        <v>0</v>
      </c>
      <c r="H4950" s="15">
        <v>0</v>
      </c>
      <c r="I4950" s="15">
        <v>17339000</v>
      </c>
    </row>
    <row r="4951" spans="1:9" x14ac:dyDescent="0.25">
      <c r="A4951">
        <v>2020</v>
      </c>
      <c r="B4951" t="s">
        <v>42</v>
      </c>
      <c r="C4951" t="s">
        <v>1026</v>
      </c>
      <c r="D4951" t="s">
        <v>969</v>
      </c>
      <c r="E4951" s="15">
        <v>266000</v>
      </c>
      <c r="F4951" s="15">
        <v>1459000</v>
      </c>
      <c r="G4951" s="15">
        <v>0</v>
      </c>
      <c r="H4951" s="15">
        <v>0</v>
      </c>
      <c r="I4951" s="15">
        <v>1725000</v>
      </c>
    </row>
    <row r="4952" spans="1:9" x14ac:dyDescent="0.25">
      <c r="A4952">
        <v>2020</v>
      </c>
      <c r="B4952" t="s">
        <v>42</v>
      </c>
      <c r="C4952" t="s">
        <v>1026</v>
      </c>
      <c r="D4952" t="s">
        <v>970</v>
      </c>
      <c r="E4952" s="15">
        <v>0</v>
      </c>
      <c r="F4952" s="15">
        <v>406000</v>
      </c>
      <c r="G4952" s="15">
        <v>0</v>
      </c>
      <c r="H4952" s="15">
        <v>0</v>
      </c>
      <c r="I4952" s="15">
        <v>406000</v>
      </c>
    </row>
    <row r="4953" spans="1:9" x14ac:dyDescent="0.25">
      <c r="A4953">
        <v>2020</v>
      </c>
      <c r="B4953" t="s">
        <v>42</v>
      </c>
      <c r="C4953" t="s">
        <v>1027</v>
      </c>
      <c r="D4953" t="s">
        <v>403</v>
      </c>
      <c r="E4953" s="15">
        <v>56341000</v>
      </c>
      <c r="F4953" s="15">
        <v>6436000</v>
      </c>
      <c r="G4953" s="15">
        <v>0</v>
      </c>
      <c r="H4953" s="15">
        <v>0</v>
      </c>
      <c r="I4953" s="15">
        <v>62777000</v>
      </c>
    </row>
    <row r="4954" spans="1:9" x14ac:dyDescent="0.25">
      <c r="A4954">
        <v>2020</v>
      </c>
      <c r="B4954" t="s">
        <v>42</v>
      </c>
      <c r="C4954" t="s">
        <v>1027</v>
      </c>
      <c r="D4954" t="s">
        <v>404</v>
      </c>
      <c r="E4954" s="15">
        <v>6013000</v>
      </c>
      <c r="F4954" s="15">
        <v>5876000</v>
      </c>
      <c r="G4954" s="15">
        <v>0</v>
      </c>
      <c r="H4954" s="15">
        <v>0</v>
      </c>
      <c r="I4954" s="15">
        <v>11889000</v>
      </c>
    </row>
    <row r="4955" spans="1:9" x14ac:dyDescent="0.25">
      <c r="A4955">
        <v>2020</v>
      </c>
      <c r="B4955" t="s">
        <v>42</v>
      </c>
      <c r="C4955" t="s">
        <v>1027</v>
      </c>
      <c r="D4955" t="s">
        <v>967</v>
      </c>
      <c r="E4955" s="15">
        <v>209906000</v>
      </c>
      <c r="F4955" s="15">
        <v>29623000</v>
      </c>
      <c r="G4955" s="15">
        <v>0</v>
      </c>
      <c r="H4955" s="15">
        <v>31000000</v>
      </c>
      <c r="I4955" s="15">
        <v>270529000</v>
      </c>
    </row>
    <row r="4956" spans="1:9" x14ac:dyDescent="0.25">
      <c r="A4956">
        <v>2020</v>
      </c>
      <c r="B4956" t="s">
        <v>42</v>
      </c>
      <c r="C4956" t="s">
        <v>1027</v>
      </c>
      <c r="D4956" t="s">
        <v>968</v>
      </c>
      <c r="E4956" s="15">
        <v>3187000</v>
      </c>
      <c r="F4956" s="15">
        <v>2561000</v>
      </c>
      <c r="G4956" s="15">
        <v>0</v>
      </c>
      <c r="H4956" s="15">
        <v>0</v>
      </c>
      <c r="I4956" s="15">
        <v>5748000</v>
      </c>
    </row>
    <row r="4957" spans="1:9" x14ac:dyDescent="0.25">
      <c r="A4957">
        <v>2020</v>
      </c>
      <c r="B4957" t="s">
        <v>42</v>
      </c>
      <c r="C4957" t="s">
        <v>1027</v>
      </c>
      <c r="D4957" t="s">
        <v>969</v>
      </c>
      <c r="E4957" s="15">
        <v>702000</v>
      </c>
      <c r="F4957" s="15">
        <v>4808000</v>
      </c>
      <c r="G4957" s="15">
        <v>0</v>
      </c>
      <c r="H4957" s="15">
        <v>0</v>
      </c>
      <c r="I4957" s="15">
        <v>5510000</v>
      </c>
    </row>
    <row r="4958" spans="1:9" x14ac:dyDescent="0.25">
      <c r="A4958">
        <v>2020</v>
      </c>
      <c r="B4958" t="s">
        <v>42</v>
      </c>
      <c r="C4958" t="s">
        <v>1027</v>
      </c>
      <c r="D4958" t="s">
        <v>970</v>
      </c>
      <c r="E4958" s="15">
        <v>775000</v>
      </c>
      <c r="F4958" s="15">
        <v>3540000</v>
      </c>
      <c r="G4958" s="15">
        <v>0</v>
      </c>
      <c r="H4958" s="15">
        <v>0</v>
      </c>
      <c r="I4958" s="15">
        <v>4315000</v>
      </c>
    </row>
    <row r="4959" spans="1:9" x14ac:dyDescent="0.25">
      <c r="A4959">
        <v>2020</v>
      </c>
      <c r="B4959" t="s">
        <v>42</v>
      </c>
      <c r="C4959" t="s">
        <v>1028</v>
      </c>
      <c r="D4959" t="s">
        <v>403</v>
      </c>
      <c r="E4959" s="15">
        <v>94152000</v>
      </c>
      <c r="F4959" s="15">
        <v>10525000</v>
      </c>
      <c r="G4959" s="15">
        <v>0</v>
      </c>
      <c r="H4959" s="15">
        <v>0</v>
      </c>
      <c r="I4959" s="15">
        <v>104677000</v>
      </c>
    </row>
    <row r="4960" spans="1:9" x14ac:dyDescent="0.25">
      <c r="A4960">
        <v>2020</v>
      </c>
      <c r="B4960" t="s">
        <v>42</v>
      </c>
      <c r="C4960" t="s">
        <v>1028</v>
      </c>
      <c r="D4960" t="s">
        <v>404</v>
      </c>
      <c r="E4960" s="15">
        <v>14113000</v>
      </c>
      <c r="F4960" s="15">
        <v>2731000</v>
      </c>
      <c r="G4960" s="15">
        <v>0</v>
      </c>
      <c r="H4960" s="15">
        <v>0</v>
      </c>
      <c r="I4960" s="15">
        <v>16844000</v>
      </c>
    </row>
    <row r="4961" spans="1:10" x14ac:dyDescent="0.25">
      <c r="A4961">
        <v>2020</v>
      </c>
      <c r="B4961" t="s">
        <v>42</v>
      </c>
      <c r="C4961" t="s">
        <v>1028</v>
      </c>
      <c r="D4961" t="s">
        <v>967</v>
      </c>
      <c r="E4961" s="15">
        <v>405598000</v>
      </c>
      <c r="F4961" s="15">
        <v>21243000</v>
      </c>
      <c r="G4961" s="15">
        <v>0</v>
      </c>
      <c r="H4961" s="15">
        <v>7000000</v>
      </c>
      <c r="I4961" s="15">
        <v>433841000</v>
      </c>
    </row>
    <row r="4962" spans="1:10" x14ac:dyDescent="0.25">
      <c r="A4962">
        <v>2020</v>
      </c>
      <c r="B4962" t="s">
        <v>42</v>
      </c>
      <c r="C4962" t="s">
        <v>1028</v>
      </c>
      <c r="D4962" t="s">
        <v>968</v>
      </c>
      <c r="E4962" s="15">
        <v>654000</v>
      </c>
      <c r="F4962" s="15">
        <v>2050000</v>
      </c>
      <c r="G4962" s="15">
        <v>0</v>
      </c>
      <c r="H4962" s="15">
        <v>0</v>
      </c>
      <c r="I4962" s="15">
        <v>2704000</v>
      </c>
    </row>
    <row r="4963" spans="1:10" x14ac:dyDescent="0.25">
      <c r="A4963">
        <v>2020</v>
      </c>
      <c r="B4963" t="s">
        <v>42</v>
      </c>
      <c r="C4963" t="s">
        <v>1028</v>
      </c>
      <c r="D4963" t="s">
        <v>969</v>
      </c>
      <c r="E4963" s="15">
        <v>2206000</v>
      </c>
      <c r="F4963" s="15">
        <v>4251000</v>
      </c>
      <c r="G4963" s="15">
        <v>0</v>
      </c>
      <c r="H4963" s="15">
        <v>0</v>
      </c>
      <c r="I4963" s="15">
        <v>6457000</v>
      </c>
    </row>
    <row r="4964" spans="1:10" x14ac:dyDescent="0.25">
      <c r="A4964">
        <v>2020</v>
      </c>
      <c r="B4964" t="s">
        <v>42</v>
      </c>
      <c r="C4964" t="s">
        <v>1028</v>
      </c>
      <c r="D4964" t="s">
        <v>970</v>
      </c>
      <c r="E4964" s="15">
        <v>3136000</v>
      </c>
      <c r="F4964" s="15">
        <v>3050000</v>
      </c>
      <c r="G4964" s="15">
        <v>0</v>
      </c>
      <c r="H4964" s="15">
        <v>0</v>
      </c>
      <c r="I4964" s="15">
        <v>6186000</v>
      </c>
    </row>
    <row r="4965" spans="1:10" x14ac:dyDescent="0.25">
      <c r="A4965">
        <v>2020</v>
      </c>
      <c r="B4965" t="s">
        <v>42</v>
      </c>
      <c r="C4965" t="s">
        <v>1029</v>
      </c>
      <c r="D4965" t="s">
        <v>403</v>
      </c>
      <c r="E4965" s="15">
        <v>38461000</v>
      </c>
      <c r="F4965" s="15">
        <v>13297000</v>
      </c>
      <c r="G4965" s="15">
        <v>0</v>
      </c>
      <c r="H4965" s="15">
        <v>0</v>
      </c>
      <c r="I4965" s="15">
        <v>51758000</v>
      </c>
    </row>
    <row r="4966" spans="1:10" x14ac:dyDescent="0.25">
      <c r="A4966">
        <v>2020</v>
      </c>
      <c r="B4966" t="s">
        <v>42</v>
      </c>
      <c r="C4966" t="s">
        <v>1029</v>
      </c>
      <c r="D4966" t="s">
        <v>404</v>
      </c>
      <c r="E4966" s="15" t="s">
        <v>423</v>
      </c>
      <c r="F4966" s="15" t="s">
        <v>423</v>
      </c>
      <c r="G4966" s="15" t="s">
        <v>423</v>
      </c>
      <c r="H4966" s="15" t="s">
        <v>423</v>
      </c>
      <c r="I4966" s="15" t="s">
        <v>423</v>
      </c>
    </row>
    <row r="4967" spans="1:10" x14ac:dyDescent="0.25">
      <c r="A4967">
        <v>2020</v>
      </c>
      <c r="B4967" t="s">
        <v>42</v>
      </c>
      <c r="C4967" t="s">
        <v>1029</v>
      </c>
      <c r="D4967" t="s">
        <v>967</v>
      </c>
      <c r="E4967" s="15">
        <v>183526000</v>
      </c>
      <c r="F4967" s="15">
        <v>42366000</v>
      </c>
      <c r="G4967" s="15">
        <v>0</v>
      </c>
      <c r="H4967" s="15">
        <v>95000000</v>
      </c>
      <c r="I4967" s="15">
        <v>320892000</v>
      </c>
    </row>
    <row r="4968" spans="1:10" x14ac:dyDescent="0.25">
      <c r="A4968">
        <v>2020</v>
      </c>
      <c r="B4968" t="s">
        <v>42</v>
      </c>
      <c r="C4968" t="s">
        <v>1029</v>
      </c>
      <c r="D4968" t="s">
        <v>969</v>
      </c>
      <c r="E4968" s="15">
        <v>0</v>
      </c>
      <c r="F4968" s="15">
        <v>7204000</v>
      </c>
      <c r="G4968" s="15">
        <v>0</v>
      </c>
      <c r="H4968" s="15">
        <v>0</v>
      </c>
      <c r="I4968" s="15">
        <v>7204000</v>
      </c>
      <c r="J4968" s="15"/>
    </row>
    <row r="4969" spans="1:10" x14ac:dyDescent="0.25">
      <c r="A4969">
        <v>2020</v>
      </c>
      <c r="B4969" t="s">
        <v>42</v>
      </c>
      <c r="C4969" t="s">
        <v>1029</v>
      </c>
      <c r="D4969" t="s">
        <v>970</v>
      </c>
      <c r="E4969" s="15">
        <v>0</v>
      </c>
      <c r="F4969" s="15">
        <v>1077000</v>
      </c>
      <c r="G4969" s="15">
        <v>0</v>
      </c>
      <c r="H4969" s="15">
        <v>0</v>
      </c>
      <c r="I4969" s="15">
        <v>1077000</v>
      </c>
      <c r="J4969" s="15"/>
    </row>
    <row r="4970" spans="1:10" x14ac:dyDescent="0.25">
      <c r="A4970">
        <v>2020</v>
      </c>
      <c r="B4970" t="s">
        <v>42</v>
      </c>
      <c r="C4970" t="s">
        <v>1030</v>
      </c>
      <c r="D4970" t="s">
        <v>403</v>
      </c>
      <c r="E4970" s="15">
        <v>17305000</v>
      </c>
      <c r="F4970" s="15">
        <v>6931000</v>
      </c>
      <c r="G4970" s="15">
        <v>0</v>
      </c>
      <c r="H4970" s="15">
        <v>0</v>
      </c>
      <c r="I4970" s="15">
        <v>24236000</v>
      </c>
    </row>
    <row r="4971" spans="1:10" x14ac:dyDescent="0.25">
      <c r="A4971">
        <v>2020</v>
      </c>
      <c r="B4971" t="s">
        <v>42</v>
      </c>
      <c r="C4971" t="s">
        <v>1030</v>
      </c>
      <c r="D4971" t="s">
        <v>404</v>
      </c>
      <c r="E4971" s="15">
        <v>2847000</v>
      </c>
      <c r="F4971" s="15">
        <v>2308000</v>
      </c>
      <c r="G4971" s="15">
        <v>0</v>
      </c>
      <c r="H4971" s="15">
        <v>20000000</v>
      </c>
      <c r="I4971" s="15">
        <v>25155000</v>
      </c>
    </row>
    <row r="4972" spans="1:10" x14ac:dyDescent="0.25">
      <c r="A4972">
        <v>2020</v>
      </c>
      <c r="B4972" t="s">
        <v>42</v>
      </c>
      <c r="C4972" t="s">
        <v>1030</v>
      </c>
      <c r="D4972" t="s">
        <v>967</v>
      </c>
      <c r="E4972" s="15">
        <v>97209000</v>
      </c>
      <c r="F4972" s="15">
        <v>15184000</v>
      </c>
      <c r="G4972" s="15">
        <v>0</v>
      </c>
      <c r="H4972" s="15">
        <v>83834000</v>
      </c>
      <c r="I4972" s="15">
        <v>196227000</v>
      </c>
    </row>
    <row r="4973" spans="1:10" x14ac:dyDescent="0.25">
      <c r="A4973">
        <v>2020</v>
      </c>
      <c r="B4973" t="s">
        <v>42</v>
      </c>
      <c r="C4973" t="s">
        <v>1030</v>
      </c>
      <c r="D4973" t="s">
        <v>969</v>
      </c>
      <c r="E4973" s="15">
        <v>0</v>
      </c>
      <c r="F4973" s="15">
        <v>4180000</v>
      </c>
      <c r="G4973" s="15">
        <v>0</v>
      </c>
      <c r="H4973" s="15">
        <v>0</v>
      </c>
      <c r="I4973" s="15">
        <v>4180000</v>
      </c>
    </row>
    <row r="4974" spans="1:10" x14ac:dyDescent="0.25">
      <c r="A4974">
        <v>2020</v>
      </c>
      <c r="B4974" t="s">
        <v>42</v>
      </c>
      <c r="C4974" t="s">
        <v>1030</v>
      </c>
      <c r="D4974" t="s">
        <v>970</v>
      </c>
      <c r="E4974" s="15">
        <v>0</v>
      </c>
      <c r="F4974" s="15">
        <v>2045000</v>
      </c>
      <c r="G4974" s="15">
        <v>0</v>
      </c>
      <c r="H4974" s="15">
        <v>0</v>
      </c>
      <c r="I4974" s="15">
        <v>2045000</v>
      </c>
    </row>
    <row r="4975" spans="1:10" x14ac:dyDescent="0.25">
      <c r="A4975">
        <v>2020</v>
      </c>
      <c r="B4975" t="s">
        <v>42</v>
      </c>
      <c r="C4975" t="s">
        <v>1031</v>
      </c>
      <c r="D4975" t="s">
        <v>403</v>
      </c>
      <c r="E4975" s="15">
        <v>11900000</v>
      </c>
      <c r="F4975" s="15">
        <v>11088000</v>
      </c>
      <c r="G4975" s="15">
        <v>0</v>
      </c>
      <c r="H4975" s="15">
        <v>116000</v>
      </c>
      <c r="I4975" s="15">
        <v>23104000</v>
      </c>
    </row>
    <row r="4976" spans="1:10" x14ac:dyDescent="0.25">
      <c r="A4976">
        <v>2020</v>
      </c>
      <c r="B4976" t="s">
        <v>42</v>
      </c>
      <c r="C4976" t="s">
        <v>1031</v>
      </c>
      <c r="D4976" t="s">
        <v>404</v>
      </c>
      <c r="E4976" s="15">
        <v>1209000</v>
      </c>
      <c r="F4976" s="15">
        <v>2537000</v>
      </c>
      <c r="G4976" s="15">
        <v>0</v>
      </c>
      <c r="H4976" s="15">
        <v>0</v>
      </c>
      <c r="I4976" s="15">
        <v>3746000</v>
      </c>
    </row>
    <row r="4977" spans="1:9" x14ac:dyDescent="0.25">
      <c r="A4977">
        <v>2020</v>
      </c>
      <c r="B4977" t="s">
        <v>42</v>
      </c>
      <c r="C4977" t="s">
        <v>1031</v>
      </c>
      <c r="D4977" t="s">
        <v>967</v>
      </c>
      <c r="E4977" s="15">
        <v>46021000</v>
      </c>
      <c r="F4977" s="15">
        <v>13786000</v>
      </c>
      <c r="G4977" s="15">
        <v>0</v>
      </c>
      <c r="H4977" s="15">
        <v>62330000</v>
      </c>
      <c r="I4977" s="15">
        <v>122137000</v>
      </c>
    </row>
    <row r="4978" spans="1:9" x14ac:dyDescent="0.25">
      <c r="A4978">
        <v>2020</v>
      </c>
      <c r="B4978" t="s">
        <v>42</v>
      </c>
      <c r="C4978" t="s">
        <v>1031</v>
      </c>
      <c r="D4978" t="s">
        <v>968</v>
      </c>
      <c r="E4978" s="15" t="s">
        <v>423</v>
      </c>
      <c r="F4978" s="15" t="s">
        <v>423</v>
      </c>
      <c r="G4978" s="15" t="s">
        <v>423</v>
      </c>
      <c r="H4978" s="15" t="s">
        <v>423</v>
      </c>
      <c r="I4978" s="15" t="s">
        <v>423</v>
      </c>
    </row>
    <row r="4979" spans="1:9" x14ac:dyDescent="0.25">
      <c r="A4979">
        <v>2020</v>
      </c>
      <c r="B4979" t="s">
        <v>42</v>
      </c>
      <c r="C4979" t="s">
        <v>1031</v>
      </c>
      <c r="D4979" t="s">
        <v>969</v>
      </c>
      <c r="E4979" s="15">
        <v>0</v>
      </c>
      <c r="F4979" s="15">
        <v>2793000</v>
      </c>
      <c r="G4979" s="15">
        <v>0</v>
      </c>
      <c r="H4979" s="15">
        <v>0</v>
      </c>
      <c r="I4979" s="15">
        <v>2793000</v>
      </c>
    </row>
    <row r="4980" spans="1:9" x14ac:dyDescent="0.25">
      <c r="A4980">
        <v>2020</v>
      </c>
      <c r="B4980" t="s">
        <v>42</v>
      </c>
      <c r="C4980" t="s">
        <v>1031</v>
      </c>
      <c r="D4980" t="s">
        <v>970</v>
      </c>
      <c r="E4980" s="15">
        <v>0</v>
      </c>
      <c r="F4980" s="15">
        <v>1371000</v>
      </c>
      <c r="G4980" s="15">
        <v>0</v>
      </c>
      <c r="H4980" s="15">
        <v>0</v>
      </c>
      <c r="I4980" s="15">
        <v>1371000</v>
      </c>
    </row>
    <row r="4981" spans="1:9" x14ac:dyDescent="0.25">
      <c r="A4981">
        <v>2020</v>
      </c>
      <c r="B4981" t="s">
        <v>42</v>
      </c>
      <c r="C4981" t="s">
        <v>1032</v>
      </c>
      <c r="D4981" t="s">
        <v>403</v>
      </c>
      <c r="E4981" s="15">
        <v>45535000</v>
      </c>
      <c r="F4981" s="15">
        <v>11522000</v>
      </c>
      <c r="G4981" s="15">
        <v>0</v>
      </c>
      <c r="H4981" s="15">
        <v>0</v>
      </c>
      <c r="I4981" s="15">
        <v>57057000</v>
      </c>
    </row>
    <row r="4982" spans="1:9" x14ac:dyDescent="0.25">
      <c r="A4982">
        <v>2020</v>
      </c>
      <c r="B4982" t="s">
        <v>42</v>
      </c>
      <c r="C4982" t="s">
        <v>1032</v>
      </c>
      <c r="D4982" t="s">
        <v>404</v>
      </c>
      <c r="E4982" s="15">
        <v>4669000</v>
      </c>
      <c r="F4982" s="15">
        <v>5975000</v>
      </c>
      <c r="G4982" s="15">
        <v>0</v>
      </c>
      <c r="H4982" s="15">
        <v>0</v>
      </c>
      <c r="I4982" s="15">
        <v>10644000</v>
      </c>
    </row>
    <row r="4983" spans="1:9" x14ac:dyDescent="0.25">
      <c r="A4983">
        <v>2020</v>
      </c>
      <c r="B4983" t="s">
        <v>42</v>
      </c>
      <c r="C4983" t="s">
        <v>1032</v>
      </c>
      <c r="D4983" t="s">
        <v>967</v>
      </c>
      <c r="E4983" s="15">
        <v>305677000</v>
      </c>
      <c r="F4983" s="15">
        <v>98966000</v>
      </c>
      <c r="G4983" s="15">
        <v>0</v>
      </c>
      <c r="H4983" s="15">
        <v>110000000</v>
      </c>
      <c r="I4983" s="15">
        <v>514643000</v>
      </c>
    </row>
    <row r="4984" spans="1:9" x14ac:dyDescent="0.25">
      <c r="A4984">
        <v>2020</v>
      </c>
      <c r="B4984" t="s">
        <v>42</v>
      </c>
      <c r="C4984" t="s">
        <v>1032</v>
      </c>
      <c r="D4984" t="s">
        <v>968</v>
      </c>
      <c r="E4984" s="15">
        <v>1395000</v>
      </c>
      <c r="F4984" s="15">
        <v>2097000</v>
      </c>
      <c r="G4984" s="15">
        <v>0</v>
      </c>
      <c r="H4984" s="15">
        <v>0</v>
      </c>
      <c r="I4984" s="15">
        <v>3492000</v>
      </c>
    </row>
    <row r="4985" spans="1:9" x14ac:dyDescent="0.25">
      <c r="A4985">
        <v>2020</v>
      </c>
      <c r="B4985" t="s">
        <v>42</v>
      </c>
      <c r="C4985" t="s">
        <v>1032</v>
      </c>
      <c r="D4985" t="s">
        <v>969</v>
      </c>
      <c r="E4985" s="15">
        <v>979000</v>
      </c>
      <c r="F4985" s="15">
        <v>19214000</v>
      </c>
      <c r="G4985" s="15">
        <v>0</v>
      </c>
      <c r="H4985" s="15">
        <v>0</v>
      </c>
      <c r="I4985" s="15">
        <v>20193000</v>
      </c>
    </row>
    <row r="4986" spans="1:9" x14ac:dyDescent="0.25">
      <c r="A4986">
        <v>2020</v>
      </c>
      <c r="B4986" t="s">
        <v>42</v>
      </c>
      <c r="C4986" t="s">
        <v>1032</v>
      </c>
      <c r="D4986" t="s">
        <v>970</v>
      </c>
      <c r="E4986" s="15">
        <v>0</v>
      </c>
      <c r="F4986" s="15">
        <v>2755000</v>
      </c>
      <c r="G4986" s="15">
        <v>0</v>
      </c>
      <c r="H4986" s="15">
        <v>0</v>
      </c>
      <c r="I4986" s="15">
        <v>2755000</v>
      </c>
    </row>
    <row r="4987" spans="1:9" x14ac:dyDescent="0.25">
      <c r="A4987">
        <v>2020</v>
      </c>
      <c r="B4987" t="s">
        <v>42</v>
      </c>
      <c r="C4987" t="s">
        <v>1033</v>
      </c>
      <c r="D4987" t="s">
        <v>403</v>
      </c>
      <c r="E4987" s="15">
        <v>41411000</v>
      </c>
      <c r="F4987" s="15">
        <v>7124000</v>
      </c>
      <c r="G4987" s="15">
        <v>0</v>
      </c>
      <c r="H4987" s="15">
        <v>0</v>
      </c>
      <c r="I4987" s="15">
        <v>48535000</v>
      </c>
    </row>
    <row r="4988" spans="1:9" x14ac:dyDescent="0.25">
      <c r="A4988">
        <v>2020</v>
      </c>
      <c r="B4988" t="s">
        <v>42</v>
      </c>
      <c r="C4988" t="s">
        <v>1033</v>
      </c>
      <c r="D4988" t="s">
        <v>404</v>
      </c>
      <c r="E4988" s="15">
        <v>5217000</v>
      </c>
      <c r="F4988" s="15">
        <v>989000</v>
      </c>
      <c r="G4988" s="15">
        <v>0</v>
      </c>
      <c r="H4988" s="15">
        <v>0</v>
      </c>
      <c r="I4988" s="15">
        <v>6206000</v>
      </c>
    </row>
    <row r="4989" spans="1:9" x14ac:dyDescent="0.25">
      <c r="A4989">
        <v>2020</v>
      </c>
      <c r="B4989" t="s">
        <v>42</v>
      </c>
      <c r="C4989" t="s">
        <v>1033</v>
      </c>
      <c r="D4989" t="s">
        <v>967</v>
      </c>
      <c r="E4989" s="15">
        <v>160114000</v>
      </c>
      <c r="F4989" s="15">
        <v>26211000</v>
      </c>
      <c r="G4989" s="15">
        <v>0</v>
      </c>
      <c r="H4989" s="15">
        <v>7990000</v>
      </c>
      <c r="I4989" s="15">
        <v>194315000</v>
      </c>
    </row>
    <row r="4990" spans="1:9" x14ac:dyDescent="0.25">
      <c r="A4990">
        <v>2020</v>
      </c>
      <c r="B4990" t="s">
        <v>42</v>
      </c>
      <c r="C4990" t="s">
        <v>1033</v>
      </c>
      <c r="D4990" t="s">
        <v>969</v>
      </c>
      <c r="E4990" s="15">
        <v>1737000</v>
      </c>
      <c r="F4990" s="15">
        <v>2710000</v>
      </c>
      <c r="G4990" s="15">
        <v>0</v>
      </c>
      <c r="H4990" s="15">
        <v>0</v>
      </c>
      <c r="I4990" s="15">
        <v>4447000</v>
      </c>
    </row>
    <row r="4991" spans="1:9" x14ac:dyDescent="0.25">
      <c r="A4991">
        <v>2020</v>
      </c>
      <c r="B4991" t="s">
        <v>42</v>
      </c>
      <c r="C4991" t="s">
        <v>1033</v>
      </c>
      <c r="D4991" t="s">
        <v>970</v>
      </c>
      <c r="E4991" s="15">
        <v>476000</v>
      </c>
      <c r="F4991" s="15">
        <v>1217000</v>
      </c>
      <c r="G4991" s="15">
        <v>0</v>
      </c>
      <c r="H4991" s="15">
        <v>0</v>
      </c>
      <c r="I4991" s="15">
        <v>1693000</v>
      </c>
    </row>
    <row r="4992" spans="1:9" x14ac:dyDescent="0.25">
      <c r="A4992">
        <v>2020</v>
      </c>
      <c r="B4992" t="s">
        <v>42</v>
      </c>
      <c r="C4992" t="s">
        <v>1034</v>
      </c>
      <c r="D4992" t="s">
        <v>403</v>
      </c>
      <c r="E4992" s="15">
        <v>37359000</v>
      </c>
      <c r="F4992" s="15">
        <v>8478000</v>
      </c>
      <c r="G4992" s="15">
        <v>0</v>
      </c>
      <c r="H4992" s="15">
        <v>0</v>
      </c>
      <c r="I4992" s="15">
        <v>45837000</v>
      </c>
    </row>
    <row r="4993" spans="1:9" x14ac:dyDescent="0.25">
      <c r="A4993">
        <v>2020</v>
      </c>
      <c r="B4993" t="s">
        <v>42</v>
      </c>
      <c r="C4993" t="s">
        <v>1034</v>
      </c>
      <c r="D4993" t="s">
        <v>404</v>
      </c>
      <c r="E4993" s="15">
        <v>5332000</v>
      </c>
      <c r="F4993" s="15">
        <v>1797000</v>
      </c>
      <c r="G4993" s="15">
        <v>0</v>
      </c>
      <c r="H4993" s="15">
        <v>0</v>
      </c>
      <c r="I4993" s="15">
        <v>7129000</v>
      </c>
    </row>
    <row r="4994" spans="1:9" x14ac:dyDescent="0.25">
      <c r="A4994">
        <v>2020</v>
      </c>
      <c r="B4994" t="s">
        <v>42</v>
      </c>
      <c r="C4994" t="s">
        <v>1034</v>
      </c>
      <c r="D4994" t="s">
        <v>967</v>
      </c>
      <c r="E4994" s="15">
        <v>226179000</v>
      </c>
      <c r="F4994" s="15">
        <v>20062000</v>
      </c>
      <c r="G4994" s="15">
        <v>0</v>
      </c>
      <c r="H4994" s="15">
        <v>23000000</v>
      </c>
      <c r="I4994" s="15">
        <v>269241000</v>
      </c>
    </row>
    <row r="4995" spans="1:9" x14ac:dyDescent="0.25">
      <c r="A4995">
        <v>2020</v>
      </c>
      <c r="B4995" t="s">
        <v>42</v>
      </c>
      <c r="C4995" t="s">
        <v>1034</v>
      </c>
      <c r="D4995" t="s">
        <v>968</v>
      </c>
      <c r="E4995" s="15">
        <v>300000</v>
      </c>
      <c r="F4995" s="15">
        <v>389000</v>
      </c>
      <c r="G4995" s="15">
        <v>0</v>
      </c>
      <c r="H4995" s="15">
        <v>0</v>
      </c>
      <c r="I4995" s="15">
        <v>689000</v>
      </c>
    </row>
    <row r="4996" spans="1:9" x14ac:dyDescent="0.25">
      <c r="A4996">
        <v>2020</v>
      </c>
      <c r="B4996" t="s">
        <v>42</v>
      </c>
      <c r="C4996" t="s">
        <v>1034</v>
      </c>
      <c r="D4996" t="s">
        <v>969</v>
      </c>
      <c r="E4996" s="15">
        <v>823000</v>
      </c>
      <c r="F4996" s="15">
        <v>2603000</v>
      </c>
      <c r="G4996" s="15">
        <v>0</v>
      </c>
      <c r="H4996" s="15">
        <v>0</v>
      </c>
      <c r="I4996" s="15">
        <v>3426000</v>
      </c>
    </row>
    <row r="4997" spans="1:9" x14ac:dyDescent="0.25">
      <c r="A4997">
        <v>2020</v>
      </c>
      <c r="B4997" t="s">
        <v>42</v>
      </c>
      <c r="C4997" t="s">
        <v>1034</v>
      </c>
      <c r="D4997" t="s">
        <v>970</v>
      </c>
      <c r="E4997" s="15">
        <v>298000</v>
      </c>
      <c r="F4997" s="15">
        <v>1015000</v>
      </c>
      <c r="G4997" s="15">
        <v>0</v>
      </c>
      <c r="H4997" s="15">
        <v>0</v>
      </c>
      <c r="I4997" s="15">
        <v>1313000</v>
      </c>
    </row>
    <row r="4998" spans="1:9" x14ac:dyDescent="0.25">
      <c r="A4998">
        <v>2020</v>
      </c>
      <c r="B4998" t="s">
        <v>42</v>
      </c>
      <c r="C4998" t="s">
        <v>1035</v>
      </c>
      <c r="D4998" t="s">
        <v>403</v>
      </c>
      <c r="E4998" s="15">
        <v>12907000</v>
      </c>
      <c r="F4998" s="15">
        <v>7804000</v>
      </c>
      <c r="G4998" s="15">
        <v>0</v>
      </c>
      <c r="H4998" s="15">
        <v>0</v>
      </c>
      <c r="I4998" s="15">
        <v>20711000</v>
      </c>
    </row>
    <row r="4999" spans="1:9" x14ac:dyDescent="0.25">
      <c r="A4999">
        <v>2020</v>
      </c>
      <c r="B4999" t="s">
        <v>42</v>
      </c>
      <c r="C4999" t="s">
        <v>1035</v>
      </c>
      <c r="D4999" t="s">
        <v>404</v>
      </c>
      <c r="E4999" s="15">
        <v>1740000</v>
      </c>
      <c r="F4999" s="15">
        <v>61000</v>
      </c>
      <c r="G4999" s="15">
        <v>0</v>
      </c>
      <c r="H4999" s="15">
        <v>0</v>
      </c>
      <c r="I4999" s="15">
        <v>1801000</v>
      </c>
    </row>
    <row r="5000" spans="1:9" x14ac:dyDescent="0.25">
      <c r="A5000">
        <v>2020</v>
      </c>
      <c r="B5000" t="s">
        <v>42</v>
      </c>
      <c r="C5000" t="s">
        <v>1035</v>
      </c>
      <c r="D5000" t="s">
        <v>967</v>
      </c>
      <c r="E5000" s="15">
        <v>69855000</v>
      </c>
      <c r="F5000" s="15">
        <v>13223000</v>
      </c>
      <c r="G5000" s="15">
        <v>0</v>
      </c>
      <c r="H5000" s="15">
        <v>20000000</v>
      </c>
      <c r="I5000" s="15">
        <v>103078000</v>
      </c>
    </row>
    <row r="5001" spans="1:9" x14ac:dyDescent="0.25">
      <c r="A5001">
        <v>2020</v>
      </c>
      <c r="B5001" t="s">
        <v>42</v>
      </c>
      <c r="C5001" t="s">
        <v>1035</v>
      </c>
      <c r="D5001" t="s">
        <v>968</v>
      </c>
      <c r="E5001" s="15">
        <v>0</v>
      </c>
      <c r="F5001" s="15">
        <v>562000</v>
      </c>
      <c r="G5001" s="15">
        <v>0</v>
      </c>
      <c r="H5001" s="15">
        <v>0</v>
      </c>
      <c r="I5001" s="15">
        <v>562000</v>
      </c>
    </row>
    <row r="5002" spans="1:9" x14ac:dyDescent="0.25">
      <c r="A5002">
        <v>2020</v>
      </c>
      <c r="B5002" t="s">
        <v>42</v>
      </c>
      <c r="C5002" t="s">
        <v>1035</v>
      </c>
      <c r="D5002" t="s">
        <v>969</v>
      </c>
      <c r="E5002" s="15">
        <v>0</v>
      </c>
      <c r="F5002" s="15">
        <v>2071000</v>
      </c>
      <c r="G5002" s="15">
        <v>0</v>
      </c>
      <c r="H5002" s="15">
        <v>0</v>
      </c>
      <c r="I5002" s="15">
        <v>2071000</v>
      </c>
    </row>
    <row r="5003" spans="1:9" x14ac:dyDescent="0.25">
      <c r="A5003">
        <v>2020</v>
      </c>
      <c r="B5003" t="s">
        <v>42</v>
      </c>
      <c r="C5003" t="s">
        <v>1035</v>
      </c>
      <c r="D5003" t="s">
        <v>970</v>
      </c>
      <c r="E5003" s="15">
        <v>0</v>
      </c>
      <c r="F5003" s="15">
        <v>321000</v>
      </c>
      <c r="G5003" s="15">
        <v>0</v>
      </c>
      <c r="H5003" s="15">
        <v>0</v>
      </c>
      <c r="I5003" s="15">
        <v>321000</v>
      </c>
    </row>
    <row r="5004" spans="1:9" x14ac:dyDescent="0.25">
      <c r="A5004">
        <v>2020</v>
      </c>
      <c r="B5004" t="s">
        <v>42</v>
      </c>
      <c r="C5004" t="s">
        <v>1036</v>
      </c>
      <c r="D5004" t="s">
        <v>403</v>
      </c>
      <c r="E5004" s="15">
        <v>28411000</v>
      </c>
      <c r="F5004" s="15">
        <v>8642000</v>
      </c>
      <c r="G5004" s="15">
        <v>0</v>
      </c>
      <c r="H5004" s="15">
        <v>0</v>
      </c>
      <c r="I5004" s="15">
        <v>37053000</v>
      </c>
    </row>
    <row r="5005" spans="1:9" x14ac:dyDescent="0.25">
      <c r="A5005">
        <v>2020</v>
      </c>
      <c r="B5005" t="s">
        <v>42</v>
      </c>
      <c r="C5005" t="s">
        <v>1036</v>
      </c>
      <c r="D5005" t="s">
        <v>404</v>
      </c>
      <c r="E5005" s="15">
        <v>3475000</v>
      </c>
      <c r="F5005" s="15">
        <v>1856000</v>
      </c>
      <c r="G5005" s="15">
        <v>0</v>
      </c>
      <c r="H5005" s="15">
        <v>0</v>
      </c>
      <c r="I5005" s="15">
        <v>5331000</v>
      </c>
    </row>
    <row r="5006" spans="1:9" x14ac:dyDescent="0.25">
      <c r="A5006">
        <v>2020</v>
      </c>
      <c r="B5006" t="s">
        <v>42</v>
      </c>
      <c r="C5006" t="s">
        <v>1036</v>
      </c>
      <c r="D5006" t="s">
        <v>967</v>
      </c>
      <c r="E5006" s="15">
        <v>174635000</v>
      </c>
      <c r="F5006" s="15">
        <v>25337000</v>
      </c>
      <c r="G5006" s="15">
        <v>0</v>
      </c>
      <c r="H5006" s="15">
        <v>15489000</v>
      </c>
      <c r="I5006" s="15">
        <v>215461000</v>
      </c>
    </row>
    <row r="5007" spans="1:9" x14ac:dyDescent="0.25">
      <c r="A5007">
        <v>2020</v>
      </c>
      <c r="B5007" t="s">
        <v>42</v>
      </c>
      <c r="C5007" t="s">
        <v>1036</v>
      </c>
      <c r="D5007" t="s">
        <v>968</v>
      </c>
      <c r="E5007" s="15">
        <v>0</v>
      </c>
      <c r="F5007" s="15">
        <v>351000</v>
      </c>
      <c r="G5007" s="15">
        <v>0</v>
      </c>
      <c r="H5007" s="15">
        <v>0</v>
      </c>
      <c r="I5007" s="15">
        <v>351000</v>
      </c>
    </row>
    <row r="5008" spans="1:9" x14ac:dyDescent="0.25">
      <c r="A5008">
        <v>2020</v>
      </c>
      <c r="B5008" t="s">
        <v>42</v>
      </c>
      <c r="C5008" t="s">
        <v>1036</v>
      </c>
      <c r="D5008" t="s">
        <v>969</v>
      </c>
      <c r="E5008" s="15">
        <v>680000</v>
      </c>
      <c r="F5008" s="15">
        <v>2176000</v>
      </c>
      <c r="G5008" s="15">
        <v>0</v>
      </c>
      <c r="H5008" s="15">
        <v>0</v>
      </c>
      <c r="I5008" s="15">
        <v>2856000</v>
      </c>
    </row>
    <row r="5009" spans="1:9" x14ac:dyDescent="0.25">
      <c r="A5009">
        <v>2020</v>
      </c>
      <c r="B5009" t="s">
        <v>42</v>
      </c>
      <c r="C5009" t="s">
        <v>1036</v>
      </c>
      <c r="D5009" t="s">
        <v>970</v>
      </c>
      <c r="E5009" s="15">
        <v>0</v>
      </c>
      <c r="F5009" s="15">
        <v>555000</v>
      </c>
      <c r="G5009" s="15">
        <v>0</v>
      </c>
      <c r="H5009" s="15">
        <v>0</v>
      </c>
      <c r="I5009" s="15">
        <v>555000</v>
      </c>
    </row>
    <row r="5010" spans="1:9" x14ac:dyDescent="0.25">
      <c r="A5010">
        <v>2020</v>
      </c>
      <c r="B5010" t="s">
        <v>42</v>
      </c>
      <c r="C5010" t="s">
        <v>1037</v>
      </c>
      <c r="D5010" t="s">
        <v>403</v>
      </c>
      <c r="E5010" s="15">
        <v>82809000</v>
      </c>
      <c r="F5010" s="15">
        <v>18171000</v>
      </c>
      <c r="G5010" s="15">
        <v>0</v>
      </c>
      <c r="H5010" s="15">
        <v>0</v>
      </c>
      <c r="I5010" s="15">
        <v>100980000</v>
      </c>
    </row>
    <row r="5011" spans="1:9" x14ac:dyDescent="0.25">
      <c r="A5011">
        <v>2020</v>
      </c>
      <c r="B5011" t="s">
        <v>42</v>
      </c>
      <c r="C5011" t="s">
        <v>1037</v>
      </c>
      <c r="D5011" t="s">
        <v>404</v>
      </c>
      <c r="E5011" s="15">
        <v>8947000</v>
      </c>
      <c r="F5011" s="15">
        <v>1036000</v>
      </c>
      <c r="G5011" s="15">
        <v>0</v>
      </c>
      <c r="H5011" s="15">
        <v>4930000</v>
      </c>
      <c r="I5011" s="15">
        <v>14913000</v>
      </c>
    </row>
    <row r="5012" spans="1:9" x14ac:dyDescent="0.25">
      <c r="A5012">
        <v>2020</v>
      </c>
      <c r="B5012" t="s">
        <v>42</v>
      </c>
      <c r="C5012" t="s">
        <v>1037</v>
      </c>
      <c r="D5012" t="s">
        <v>967</v>
      </c>
      <c r="E5012" s="15">
        <v>452390000</v>
      </c>
      <c r="F5012" s="15">
        <v>94133000</v>
      </c>
      <c r="G5012" s="15">
        <v>0</v>
      </c>
      <c r="H5012" s="15">
        <v>28500000</v>
      </c>
      <c r="I5012" s="15">
        <v>575023000</v>
      </c>
    </row>
    <row r="5013" spans="1:9" x14ac:dyDescent="0.25">
      <c r="A5013">
        <v>2020</v>
      </c>
      <c r="B5013" t="s">
        <v>42</v>
      </c>
      <c r="C5013" t="s">
        <v>1037</v>
      </c>
      <c r="D5013" t="s">
        <v>968</v>
      </c>
      <c r="E5013" s="15">
        <v>500000</v>
      </c>
      <c r="F5013" s="15">
        <v>3748000</v>
      </c>
      <c r="G5013" s="15">
        <v>0</v>
      </c>
      <c r="H5013" s="15">
        <v>0</v>
      </c>
      <c r="I5013" s="15">
        <v>4248000</v>
      </c>
    </row>
    <row r="5014" spans="1:9" x14ac:dyDescent="0.25">
      <c r="A5014">
        <v>2020</v>
      </c>
      <c r="B5014" t="s">
        <v>42</v>
      </c>
      <c r="C5014" t="s">
        <v>1037</v>
      </c>
      <c r="D5014" t="s">
        <v>969</v>
      </c>
      <c r="E5014" s="15">
        <v>2236000</v>
      </c>
      <c r="F5014" s="15">
        <v>21045000</v>
      </c>
      <c r="G5014" s="15">
        <v>0</v>
      </c>
      <c r="H5014" s="15">
        <v>0</v>
      </c>
      <c r="I5014" s="15">
        <v>23281000</v>
      </c>
    </row>
    <row r="5015" spans="1:9" x14ac:dyDescent="0.25">
      <c r="A5015">
        <v>2020</v>
      </c>
      <c r="B5015" t="s">
        <v>42</v>
      </c>
      <c r="C5015" t="s">
        <v>1037</v>
      </c>
      <c r="D5015" t="s">
        <v>970</v>
      </c>
      <c r="E5015" s="15">
        <v>1312000</v>
      </c>
      <c r="F5015" s="15">
        <v>11839000</v>
      </c>
      <c r="G5015" s="15">
        <v>0</v>
      </c>
      <c r="H5015" s="15">
        <v>0</v>
      </c>
      <c r="I5015" s="15">
        <v>13151000</v>
      </c>
    </row>
    <row r="5016" spans="1:9" x14ac:dyDescent="0.25">
      <c r="A5016">
        <v>2020</v>
      </c>
      <c r="B5016" t="s">
        <v>42</v>
      </c>
      <c r="C5016" t="s">
        <v>1037</v>
      </c>
      <c r="D5016" t="s">
        <v>971</v>
      </c>
      <c r="E5016" s="15">
        <v>425526000</v>
      </c>
      <c r="F5016" s="15">
        <v>53936000</v>
      </c>
      <c r="G5016" s="15">
        <v>0</v>
      </c>
      <c r="H5016" s="15">
        <v>6600000</v>
      </c>
      <c r="I5016" s="15">
        <v>486062000</v>
      </c>
    </row>
    <row r="5017" spans="1:9" x14ac:dyDescent="0.25">
      <c r="A5017">
        <v>2020</v>
      </c>
      <c r="B5017" t="s">
        <v>42</v>
      </c>
      <c r="C5017" t="s">
        <v>1038</v>
      </c>
      <c r="D5017" t="s">
        <v>403</v>
      </c>
      <c r="E5017" s="15">
        <v>62315000</v>
      </c>
      <c r="F5017" s="15">
        <v>12737000</v>
      </c>
      <c r="G5017" s="15">
        <v>0</v>
      </c>
      <c r="H5017" s="15">
        <v>5500000</v>
      </c>
      <c r="I5017" s="15">
        <v>80552000</v>
      </c>
    </row>
    <row r="5018" spans="1:9" x14ac:dyDescent="0.25">
      <c r="A5018">
        <v>2020</v>
      </c>
      <c r="B5018" t="s">
        <v>42</v>
      </c>
      <c r="C5018" t="s">
        <v>1038</v>
      </c>
      <c r="D5018" t="s">
        <v>404</v>
      </c>
      <c r="E5018" s="15">
        <v>3685000</v>
      </c>
      <c r="F5018" s="15">
        <v>1611000</v>
      </c>
      <c r="G5018" s="15">
        <v>0</v>
      </c>
      <c r="H5018" s="15">
        <v>0</v>
      </c>
      <c r="I5018" s="15">
        <v>5296000</v>
      </c>
    </row>
    <row r="5019" spans="1:9" x14ac:dyDescent="0.25">
      <c r="A5019">
        <v>2020</v>
      </c>
      <c r="B5019" t="s">
        <v>42</v>
      </c>
      <c r="C5019" t="s">
        <v>1038</v>
      </c>
      <c r="D5019" t="s">
        <v>967</v>
      </c>
      <c r="E5019" s="15">
        <v>199318000</v>
      </c>
      <c r="F5019" s="15">
        <v>17679000</v>
      </c>
      <c r="G5019" s="15">
        <v>0</v>
      </c>
      <c r="H5019" s="15">
        <v>87170000</v>
      </c>
      <c r="I5019" s="15">
        <v>304167000</v>
      </c>
    </row>
    <row r="5020" spans="1:9" x14ac:dyDescent="0.25">
      <c r="A5020">
        <v>2020</v>
      </c>
      <c r="B5020" t="s">
        <v>42</v>
      </c>
      <c r="C5020" t="s">
        <v>1038</v>
      </c>
      <c r="D5020" t="s">
        <v>968</v>
      </c>
      <c r="E5020" s="15">
        <v>500000</v>
      </c>
      <c r="F5020" s="15">
        <v>773000</v>
      </c>
      <c r="G5020" s="15">
        <v>0</v>
      </c>
      <c r="H5020" s="15">
        <v>0</v>
      </c>
      <c r="I5020" s="15">
        <v>1273000</v>
      </c>
    </row>
    <row r="5021" spans="1:9" x14ac:dyDescent="0.25">
      <c r="A5021">
        <v>2020</v>
      </c>
      <c r="B5021" t="s">
        <v>42</v>
      </c>
      <c r="C5021" t="s">
        <v>1038</v>
      </c>
      <c r="D5021" t="s">
        <v>969</v>
      </c>
      <c r="E5021" s="15">
        <v>0</v>
      </c>
      <c r="F5021" s="15">
        <v>2921000</v>
      </c>
      <c r="G5021" s="15">
        <v>0</v>
      </c>
      <c r="H5021" s="15">
        <v>0</v>
      </c>
      <c r="I5021" s="15">
        <v>2921000</v>
      </c>
    </row>
    <row r="5022" spans="1:9" x14ac:dyDescent="0.25">
      <c r="A5022">
        <v>2020</v>
      </c>
      <c r="B5022" t="s">
        <v>42</v>
      </c>
      <c r="C5022" t="s">
        <v>1038</v>
      </c>
      <c r="D5022" t="s">
        <v>970</v>
      </c>
      <c r="E5022" s="15">
        <v>0</v>
      </c>
      <c r="F5022" s="15">
        <v>1625000</v>
      </c>
      <c r="G5022" s="15">
        <v>0</v>
      </c>
      <c r="H5022" s="15">
        <v>0</v>
      </c>
      <c r="I5022" s="15">
        <v>1625000</v>
      </c>
    </row>
    <row r="5023" spans="1:9" x14ac:dyDescent="0.25">
      <c r="A5023">
        <v>2020</v>
      </c>
      <c r="B5023" t="s">
        <v>42</v>
      </c>
      <c r="C5023" t="s">
        <v>1039</v>
      </c>
      <c r="D5023" t="s">
        <v>403</v>
      </c>
      <c r="E5023" s="15">
        <v>60297000</v>
      </c>
      <c r="F5023" s="15">
        <v>33727000</v>
      </c>
      <c r="G5023" s="15">
        <v>0</v>
      </c>
      <c r="H5023" s="15">
        <v>0</v>
      </c>
      <c r="I5023" s="15">
        <v>94024000</v>
      </c>
    </row>
    <row r="5024" spans="1:9" x14ac:dyDescent="0.25">
      <c r="A5024">
        <v>2020</v>
      </c>
      <c r="B5024" t="s">
        <v>42</v>
      </c>
      <c r="C5024" t="s">
        <v>1039</v>
      </c>
      <c r="D5024" t="s">
        <v>404</v>
      </c>
      <c r="E5024" s="15">
        <v>8461000</v>
      </c>
      <c r="F5024" s="15">
        <v>687000</v>
      </c>
      <c r="G5024" s="15">
        <v>0</v>
      </c>
      <c r="H5024" s="15">
        <v>15000000</v>
      </c>
      <c r="I5024" s="15">
        <v>24148000</v>
      </c>
    </row>
    <row r="5025" spans="1:9" x14ac:dyDescent="0.25">
      <c r="A5025">
        <v>2020</v>
      </c>
      <c r="B5025" t="s">
        <v>42</v>
      </c>
      <c r="C5025" t="s">
        <v>1039</v>
      </c>
      <c r="D5025" t="s">
        <v>967</v>
      </c>
      <c r="E5025" s="15">
        <v>133998000</v>
      </c>
      <c r="F5025" s="15">
        <v>12305000</v>
      </c>
      <c r="G5025" s="15">
        <v>0</v>
      </c>
      <c r="H5025" s="15">
        <v>2000000</v>
      </c>
      <c r="I5025" s="15">
        <v>148303000</v>
      </c>
    </row>
    <row r="5026" spans="1:9" x14ac:dyDescent="0.25">
      <c r="A5026">
        <v>2020</v>
      </c>
      <c r="B5026" t="s">
        <v>42</v>
      </c>
      <c r="C5026" t="s">
        <v>1039</v>
      </c>
      <c r="D5026" t="s">
        <v>968</v>
      </c>
      <c r="E5026" s="15">
        <v>22552000</v>
      </c>
      <c r="F5026" s="15">
        <v>1702000</v>
      </c>
      <c r="G5026" s="15">
        <v>0</v>
      </c>
      <c r="H5026" s="15">
        <v>0</v>
      </c>
      <c r="I5026" s="15">
        <v>24254000</v>
      </c>
    </row>
    <row r="5027" spans="1:9" x14ac:dyDescent="0.25">
      <c r="A5027">
        <v>2020</v>
      </c>
      <c r="B5027" t="s">
        <v>42</v>
      </c>
      <c r="C5027" t="s">
        <v>1039</v>
      </c>
      <c r="D5027" t="s">
        <v>969</v>
      </c>
      <c r="E5027" s="15">
        <v>1765000</v>
      </c>
      <c r="F5027" s="15">
        <v>1941000</v>
      </c>
      <c r="G5027" s="15">
        <v>0</v>
      </c>
      <c r="H5027" s="15">
        <v>0</v>
      </c>
      <c r="I5027" s="15">
        <v>3706000</v>
      </c>
    </row>
    <row r="5028" spans="1:9" x14ac:dyDescent="0.25">
      <c r="A5028">
        <v>2020</v>
      </c>
      <c r="B5028" t="s">
        <v>42</v>
      </c>
      <c r="C5028" t="s">
        <v>1039</v>
      </c>
      <c r="D5028" t="s">
        <v>970</v>
      </c>
      <c r="E5028" s="15">
        <v>0</v>
      </c>
      <c r="F5028" s="15">
        <v>1985000</v>
      </c>
      <c r="G5028" s="15">
        <v>0</v>
      </c>
      <c r="H5028" s="15">
        <v>0</v>
      </c>
      <c r="I5028" s="15">
        <v>1985000</v>
      </c>
    </row>
    <row r="5029" spans="1:9" x14ac:dyDescent="0.25">
      <c r="A5029">
        <v>2020</v>
      </c>
      <c r="B5029" t="s">
        <v>42</v>
      </c>
      <c r="C5029" t="s">
        <v>1040</v>
      </c>
      <c r="D5029" t="s">
        <v>403</v>
      </c>
      <c r="E5029" s="15">
        <v>122322000</v>
      </c>
      <c r="F5029" s="15">
        <v>76744000</v>
      </c>
      <c r="G5029" s="15">
        <v>0</v>
      </c>
      <c r="H5029" s="15">
        <v>83000000</v>
      </c>
      <c r="I5029" s="15">
        <v>282066000</v>
      </c>
    </row>
    <row r="5030" spans="1:9" x14ac:dyDescent="0.25">
      <c r="A5030">
        <v>2020</v>
      </c>
      <c r="B5030" t="s">
        <v>42</v>
      </c>
      <c r="C5030" t="s">
        <v>1040</v>
      </c>
      <c r="D5030" t="s">
        <v>404</v>
      </c>
      <c r="E5030" s="15">
        <v>18781000</v>
      </c>
      <c r="F5030" s="15">
        <v>27315000</v>
      </c>
      <c r="G5030" s="15">
        <v>0</v>
      </c>
      <c r="H5030" s="15">
        <v>0</v>
      </c>
      <c r="I5030" s="15">
        <v>46096000</v>
      </c>
    </row>
    <row r="5031" spans="1:9" x14ac:dyDescent="0.25">
      <c r="A5031">
        <v>2020</v>
      </c>
      <c r="B5031" t="s">
        <v>42</v>
      </c>
      <c r="C5031" t="s">
        <v>1040</v>
      </c>
      <c r="D5031" t="s">
        <v>967</v>
      </c>
      <c r="E5031" s="15">
        <v>421844000</v>
      </c>
      <c r="F5031" s="15">
        <v>53559000</v>
      </c>
      <c r="G5031" s="15">
        <v>0</v>
      </c>
      <c r="H5031" s="15">
        <v>58305000</v>
      </c>
      <c r="I5031" s="15">
        <v>533708000</v>
      </c>
    </row>
    <row r="5032" spans="1:9" x14ac:dyDescent="0.25">
      <c r="A5032">
        <v>2020</v>
      </c>
      <c r="B5032" t="s">
        <v>42</v>
      </c>
      <c r="C5032" t="s">
        <v>1040</v>
      </c>
      <c r="D5032" t="s">
        <v>968</v>
      </c>
      <c r="E5032" s="15">
        <v>12263000</v>
      </c>
      <c r="F5032" s="15">
        <v>9470000</v>
      </c>
      <c r="G5032" s="15">
        <v>0</v>
      </c>
      <c r="H5032" s="15">
        <v>0</v>
      </c>
      <c r="I5032" s="15">
        <v>21733000</v>
      </c>
    </row>
    <row r="5033" spans="1:9" x14ac:dyDescent="0.25">
      <c r="A5033">
        <v>2020</v>
      </c>
      <c r="B5033" t="s">
        <v>42</v>
      </c>
      <c r="C5033" t="s">
        <v>1040</v>
      </c>
      <c r="D5033" t="s">
        <v>969</v>
      </c>
      <c r="E5033" s="15">
        <v>777000</v>
      </c>
      <c r="F5033" s="15">
        <v>21695000</v>
      </c>
      <c r="G5033" s="15">
        <v>0</v>
      </c>
      <c r="H5033" s="15">
        <v>65000000</v>
      </c>
      <c r="I5033" s="15">
        <v>87472000</v>
      </c>
    </row>
    <row r="5034" spans="1:9" x14ac:dyDescent="0.25">
      <c r="A5034">
        <v>2020</v>
      </c>
      <c r="B5034" t="s">
        <v>42</v>
      </c>
      <c r="C5034" t="s">
        <v>1040</v>
      </c>
      <c r="D5034" t="s">
        <v>970</v>
      </c>
      <c r="E5034" s="15">
        <v>1023000</v>
      </c>
      <c r="F5034" s="15">
        <v>14415000</v>
      </c>
      <c r="G5034" s="15">
        <v>0</v>
      </c>
      <c r="H5034" s="15">
        <v>0</v>
      </c>
      <c r="I5034" s="15">
        <v>15438000</v>
      </c>
    </row>
    <row r="5035" spans="1:9" x14ac:dyDescent="0.25">
      <c r="A5035">
        <v>2020</v>
      </c>
      <c r="B5035" t="s">
        <v>42</v>
      </c>
      <c r="C5035" t="s">
        <v>1041</v>
      </c>
      <c r="D5035" t="s">
        <v>403</v>
      </c>
      <c r="E5035" s="15">
        <v>169474000</v>
      </c>
      <c r="F5035" s="15">
        <v>18641000</v>
      </c>
      <c r="G5035" s="15">
        <v>0</v>
      </c>
      <c r="H5035" s="15">
        <v>0</v>
      </c>
      <c r="I5035" s="15">
        <v>188115000</v>
      </c>
    </row>
    <row r="5036" spans="1:9" x14ac:dyDescent="0.25">
      <c r="A5036">
        <v>2020</v>
      </c>
      <c r="B5036" t="s">
        <v>42</v>
      </c>
      <c r="C5036" t="s">
        <v>1041</v>
      </c>
      <c r="D5036" t="s">
        <v>404</v>
      </c>
      <c r="E5036" s="15">
        <v>3163000</v>
      </c>
      <c r="F5036" s="15">
        <v>1901000</v>
      </c>
      <c r="G5036" s="15">
        <v>0</v>
      </c>
      <c r="H5036" s="15">
        <v>0</v>
      </c>
      <c r="I5036" s="15">
        <v>5064000</v>
      </c>
    </row>
    <row r="5037" spans="1:9" x14ac:dyDescent="0.25">
      <c r="A5037">
        <v>2020</v>
      </c>
      <c r="B5037" t="s">
        <v>42</v>
      </c>
      <c r="C5037" t="s">
        <v>1041</v>
      </c>
      <c r="D5037" t="s">
        <v>967</v>
      </c>
      <c r="E5037" s="15">
        <v>189058000</v>
      </c>
      <c r="F5037" s="15">
        <v>41039000</v>
      </c>
      <c r="G5037" s="15">
        <v>0</v>
      </c>
      <c r="H5037" s="15">
        <v>77000000</v>
      </c>
      <c r="I5037" s="15">
        <v>307097000</v>
      </c>
    </row>
    <row r="5038" spans="1:9" x14ac:dyDescent="0.25">
      <c r="A5038">
        <v>2020</v>
      </c>
      <c r="B5038" t="s">
        <v>42</v>
      </c>
      <c r="C5038" t="s">
        <v>1041</v>
      </c>
      <c r="D5038" t="s">
        <v>968</v>
      </c>
      <c r="E5038" s="15">
        <v>1796000</v>
      </c>
      <c r="F5038" s="15">
        <v>936000</v>
      </c>
      <c r="G5038" s="15">
        <v>0</v>
      </c>
      <c r="H5038" s="15">
        <v>0</v>
      </c>
      <c r="I5038" s="15">
        <v>2732000</v>
      </c>
    </row>
    <row r="5039" spans="1:9" x14ac:dyDescent="0.25">
      <c r="A5039">
        <v>2020</v>
      </c>
      <c r="B5039" t="s">
        <v>42</v>
      </c>
      <c r="C5039" t="s">
        <v>1041</v>
      </c>
      <c r="D5039" t="s">
        <v>969</v>
      </c>
      <c r="E5039" s="15">
        <v>25767000</v>
      </c>
      <c r="F5039" s="15">
        <v>4283000</v>
      </c>
      <c r="G5039" s="15">
        <v>0</v>
      </c>
      <c r="H5039" s="15">
        <v>0</v>
      </c>
      <c r="I5039" s="15">
        <v>30050000</v>
      </c>
    </row>
    <row r="5040" spans="1:9" x14ac:dyDescent="0.25">
      <c r="A5040">
        <v>2020</v>
      </c>
      <c r="B5040" t="s">
        <v>42</v>
      </c>
      <c r="C5040" t="s">
        <v>1041</v>
      </c>
      <c r="D5040" t="s">
        <v>970</v>
      </c>
      <c r="E5040" s="15">
        <v>0</v>
      </c>
      <c r="F5040" s="15">
        <v>2268000</v>
      </c>
      <c r="G5040" s="15">
        <v>0</v>
      </c>
      <c r="H5040" s="15">
        <v>0</v>
      </c>
      <c r="I5040" s="15">
        <v>2268000</v>
      </c>
    </row>
    <row r="5041" spans="1:9" x14ac:dyDescent="0.25">
      <c r="A5041">
        <v>2020</v>
      </c>
      <c r="B5041" t="s">
        <v>42</v>
      </c>
      <c r="C5041" t="s">
        <v>1042</v>
      </c>
      <c r="D5041" t="s">
        <v>403</v>
      </c>
      <c r="E5041" s="15">
        <v>16963000</v>
      </c>
      <c r="F5041" s="15">
        <v>6621000</v>
      </c>
      <c r="G5041" s="15">
        <v>0</v>
      </c>
      <c r="H5041" s="15">
        <v>40000000</v>
      </c>
      <c r="I5041" s="15">
        <v>63584000</v>
      </c>
    </row>
    <row r="5042" spans="1:9" x14ac:dyDescent="0.25">
      <c r="A5042">
        <v>2020</v>
      </c>
      <c r="B5042" t="s">
        <v>42</v>
      </c>
      <c r="C5042" t="s">
        <v>1042</v>
      </c>
      <c r="D5042" t="s">
        <v>967</v>
      </c>
      <c r="E5042" s="15">
        <v>40782000</v>
      </c>
      <c r="F5042" s="15">
        <v>4881000</v>
      </c>
      <c r="G5042" s="15">
        <v>0</v>
      </c>
      <c r="H5042" s="15">
        <v>0</v>
      </c>
      <c r="I5042" s="15">
        <v>45663000</v>
      </c>
    </row>
    <row r="5043" spans="1:9" x14ac:dyDescent="0.25">
      <c r="A5043">
        <v>2020</v>
      </c>
      <c r="B5043" t="s">
        <v>42</v>
      </c>
      <c r="C5043" t="s">
        <v>1042</v>
      </c>
      <c r="D5043" t="s">
        <v>969</v>
      </c>
      <c r="E5043" s="15">
        <v>6232000</v>
      </c>
      <c r="F5043" s="15">
        <v>2057000</v>
      </c>
      <c r="G5043" s="15">
        <v>0</v>
      </c>
      <c r="H5043" s="15">
        <v>0</v>
      </c>
      <c r="I5043" s="15">
        <v>8289000</v>
      </c>
    </row>
    <row r="5044" spans="1:9" x14ac:dyDescent="0.25">
      <c r="A5044">
        <v>2020</v>
      </c>
      <c r="B5044" t="s">
        <v>42</v>
      </c>
      <c r="C5044" t="s">
        <v>1043</v>
      </c>
      <c r="D5044" t="s">
        <v>403</v>
      </c>
      <c r="E5044" s="15">
        <v>34302000</v>
      </c>
      <c r="F5044" s="15">
        <v>5901000</v>
      </c>
      <c r="G5044" s="15">
        <v>0</v>
      </c>
      <c r="H5044" s="15">
        <v>15000000</v>
      </c>
      <c r="I5044" s="15">
        <v>55203000</v>
      </c>
    </row>
    <row r="5045" spans="1:9" x14ac:dyDescent="0.25">
      <c r="A5045">
        <v>2020</v>
      </c>
      <c r="B5045" t="s">
        <v>42</v>
      </c>
      <c r="C5045" t="s">
        <v>1043</v>
      </c>
      <c r="D5045" t="s">
        <v>404</v>
      </c>
      <c r="E5045" s="15">
        <v>0</v>
      </c>
      <c r="F5045" s="15">
        <v>1762000</v>
      </c>
      <c r="G5045" s="15">
        <v>0</v>
      </c>
      <c r="H5045" s="15">
        <v>0</v>
      </c>
      <c r="I5045" s="15">
        <v>1762000</v>
      </c>
    </row>
    <row r="5046" spans="1:9" x14ac:dyDescent="0.25">
      <c r="A5046">
        <v>2020</v>
      </c>
      <c r="B5046" t="s">
        <v>42</v>
      </c>
      <c r="C5046" t="s">
        <v>1043</v>
      </c>
      <c r="D5046" t="s">
        <v>967</v>
      </c>
      <c r="E5046" s="15">
        <v>119216000</v>
      </c>
      <c r="F5046" s="15">
        <v>10432000</v>
      </c>
      <c r="G5046" s="15">
        <v>0</v>
      </c>
      <c r="H5046" s="15">
        <v>147200000</v>
      </c>
      <c r="I5046" s="15">
        <v>276848000</v>
      </c>
    </row>
    <row r="5047" spans="1:9" x14ac:dyDescent="0.25">
      <c r="A5047">
        <v>2020</v>
      </c>
      <c r="B5047" t="s">
        <v>42</v>
      </c>
      <c r="C5047" t="s">
        <v>1043</v>
      </c>
      <c r="D5047" t="s">
        <v>968</v>
      </c>
      <c r="E5047" s="15">
        <v>0</v>
      </c>
      <c r="F5047" s="15">
        <v>46000</v>
      </c>
      <c r="G5047" s="15">
        <v>0</v>
      </c>
      <c r="H5047" s="15">
        <v>0</v>
      </c>
      <c r="I5047" s="15">
        <v>46000</v>
      </c>
    </row>
    <row r="5048" spans="1:9" x14ac:dyDescent="0.25">
      <c r="A5048">
        <v>2020</v>
      </c>
      <c r="B5048" t="s">
        <v>42</v>
      </c>
      <c r="C5048" t="s">
        <v>1043</v>
      </c>
      <c r="D5048" t="s">
        <v>969</v>
      </c>
      <c r="E5048" s="15">
        <v>307000</v>
      </c>
      <c r="F5048" s="15">
        <v>2621000</v>
      </c>
      <c r="G5048" s="15">
        <v>0</v>
      </c>
      <c r="H5048" s="15">
        <v>0</v>
      </c>
      <c r="I5048" s="15">
        <v>2928000</v>
      </c>
    </row>
    <row r="5049" spans="1:9" x14ac:dyDescent="0.25">
      <c r="A5049">
        <v>2020</v>
      </c>
      <c r="B5049" t="s">
        <v>42</v>
      </c>
      <c r="C5049" t="s">
        <v>1043</v>
      </c>
      <c r="D5049" t="s">
        <v>970</v>
      </c>
      <c r="E5049" s="15">
        <v>0</v>
      </c>
      <c r="F5049" s="15">
        <v>371000</v>
      </c>
      <c r="G5049" s="15">
        <v>0</v>
      </c>
      <c r="H5049" s="15">
        <v>0</v>
      </c>
      <c r="I5049" s="15">
        <v>371000</v>
      </c>
    </row>
    <row r="5050" spans="1:9" x14ac:dyDescent="0.25">
      <c r="A5050">
        <v>2020</v>
      </c>
      <c r="B5050" t="s">
        <v>42</v>
      </c>
      <c r="C5050" t="s">
        <v>1044</v>
      </c>
      <c r="D5050" t="s">
        <v>403</v>
      </c>
      <c r="E5050" s="15">
        <v>46838000</v>
      </c>
      <c r="F5050" s="15">
        <v>10613000</v>
      </c>
      <c r="G5050" s="15">
        <v>0</v>
      </c>
      <c r="H5050" s="15">
        <v>150000</v>
      </c>
      <c r="I5050" s="15">
        <v>57601000</v>
      </c>
    </row>
    <row r="5051" spans="1:9" x14ac:dyDescent="0.25">
      <c r="A5051">
        <v>2020</v>
      </c>
      <c r="B5051" t="s">
        <v>42</v>
      </c>
      <c r="C5051" t="s">
        <v>1044</v>
      </c>
      <c r="D5051" t="s">
        <v>967</v>
      </c>
      <c r="E5051" s="15">
        <v>263274000</v>
      </c>
      <c r="F5051" s="15">
        <v>28648000</v>
      </c>
      <c r="G5051" s="15">
        <v>0</v>
      </c>
      <c r="H5051" s="15">
        <v>105578000</v>
      </c>
      <c r="I5051" s="15">
        <v>397500000</v>
      </c>
    </row>
    <row r="5052" spans="1:9" x14ac:dyDescent="0.25">
      <c r="A5052">
        <v>2020</v>
      </c>
      <c r="B5052" t="s">
        <v>42</v>
      </c>
      <c r="C5052" t="s">
        <v>1044</v>
      </c>
      <c r="D5052" t="s">
        <v>968</v>
      </c>
      <c r="E5052" s="15">
        <v>1293000</v>
      </c>
      <c r="F5052" s="15">
        <v>431000</v>
      </c>
      <c r="G5052" s="15">
        <v>0</v>
      </c>
      <c r="H5052" s="15">
        <v>367000</v>
      </c>
      <c r="I5052" s="15">
        <v>2091000</v>
      </c>
    </row>
    <row r="5053" spans="1:9" x14ac:dyDescent="0.25">
      <c r="A5053">
        <v>2020</v>
      </c>
      <c r="B5053" t="s">
        <v>42</v>
      </c>
      <c r="C5053" t="s">
        <v>1044</v>
      </c>
      <c r="D5053" t="s">
        <v>969</v>
      </c>
      <c r="E5053" s="15">
        <v>100000</v>
      </c>
      <c r="F5053" s="15">
        <v>5594000</v>
      </c>
      <c r="G5053" s="15">
        <v>0</v>
      </c>
      <c r="H5053" s="15">
        <v>2630000</v>
      </c>
      <c r="I5053" s="15">
        <v>8324000</v>
      </c>
    </row>
    <row r="5054" spans="1:9" x14ac:dyDescent="0.25">
      <c r="A5054">
        <v>2020</v>
      </c>
      <c r="B5054" t="s">
        <v>42</v>
      </c>
      <c r="C5054" t="s">
        <v>1044</v>
      </c>
      <c r="D5054" t="s">
        <v>970</v>
      </c>
      <c r="E5054" s="15">
        <v>50000</v>
      </c>
      <c r="F5054" s="15">
        <v>8387000</v>
      </c>
      <c r="G5054" s="15">
        <v>0</v>
      </c>
      <c r="H5054" s="15">
        <v>7250000</v>
      </c>
      <c r="I5054" s="15">
        <v>15687000</v>
      </c>
    </row>
    <row r="5055" spans="1:9" x14ac:dyDescent="0.25">
      <c r="A5055">
        <v>2020</v>
      </c>
      <c r="B5055" t="s">
        <v>42</v>
      </c>
      <c r="C5055" t="s">
        <v>1045</v>
      </c>
      <c r="D5055" t="s">
        <v>403</v>
      </c>
      <c r="E5055" s="15">
        <v>61781000</v>
      </c>
      <c r="F5055" s="15">
        <v>14856000</v>
      </c>
      <c r="G5055" s="15">
        <v>0</v>
      </c>
      <c r="H5055" s="15">
        <v>35059000</v>
      </c>
      <c r="I5055" s="15">
        <v>111696000</v>
      </c>
    </row>
    <row r="5056" spans="1:9" x14ac:dyDescent="0.25">
      <c r="A5056">
        <v>2020</v>
      </c>
      <c r="B5056" t="s">
        <v>42</v>
      </c>
      <c r="C5056" t="s">
        <v>1045</v>
      </c>
      <c r="D5056" t="s">
        <v>404</v>
      </c>
      <c r="E5056" s="15">
        <v>754000</v>
      </c>
      <c r="F5056" s="15">
        <v>0</v>
      </c>
      <c r="G5056" s="15">
        <v>0</v>
      </c>
      <c r="H5056" s="15">
        <v>40000000</v>
      </c>
      <c r="I5056" s="15">
        <v>40754000</v>
      </c>
    </row>
    <row r="5057" spans="1:9" x14ac:dyDescent="0.25">
      <c r="A5057">
        <v>2020</v>
      </c>
      <c r="B5057" t="s">
        <v>42</v>
      </c>
      <c r="C5057" t="s">
        <v>1045</v>
      </c>
      <c r="D5057" t="s">
        <v>967</v>
      </c>
      <c r="E5057" s="15">
        <v>261920000</v>
      </c>
      <c r="F5057" s="15">
        <v>19607000</v>
      </c>
      <c r="G5057" s="15">
        <v>0</v>
      </c>
      <c r="H5057" s="15">
        <v>64000000</v>
      </c>
      <c r="I5057" s="15">
        <v>345527000</v>
      </c>
    </row>
    <row r="5058" spans="1:9" x14ac:dyDescent="0.25">
      <c r="A5058">
        <v>2020</v>
      </c>
      <c r="B5058" t="s">
        <v>42</v>
      </c>
      <c r="C5058" t="s">
        <v>1045</v>
      </c>
      <c r="D5058" t="s">
        <v>968</v>
      </c>
      <c r="E5058" s="15">
        <v>2639000</v>
      </c>
      <c r="F5058" s="15">
        <v>1472000</v>
      </c>
      <c r="G5058" s="15">
        <v>0</v>
      </c>
      <c r="H5058" s="15">
        <v>0</v>
      </c>
      <c r="I5058" s="15">
        <v>4111000</v>
      </c>
    </row>
    <row r="5059" spans="1:9" x14ac:dyDescent="0.25">
      <c r="A5059">
        <v>2020</v>
      </c>
      <c r="B5059" t="s">
        <v>42</v>
      </c>
      <c r="C5059" t="s">
        <v>1045</v>
      </c>
      <c r="D5059" t="s">
        <v>969</v>
      </c>
      <c r="E5059" s="15">
        <v>1171000</v>
      </c>
      <c r="F5059" s="15">
        <v>3318000</v>
      </c>
      <c r="G5059" s="15">
        <v>0</v>
      </c>
      <c r="H5059" s="15">
        <v>0</v>
      </c>
      <c r="I5059" s="15">
        <v>4489000</v>
      </c>
    </row>
    <row r="5060" spans="1:9" x14ac:dyDescent="0.25">
      <c r="A5060">
        <v>2020</v>
      </c>
      <c r="B5060" t="s">
        <v>42</v>
      </c>
      <c r="C5060" t="s">
        <v>1045</v>
      </c>
      <c r="D5060" t="s">
        <v>970</v>
      </c>
      <c r="E5060" s="15">
        <v>2824000</v>
      </c>
      <c r="F5060" s="15">
        <v>338000</v>
      </c>
      <c r="G5060" s="15">
        <v>0</v>
      </c>
      <c r="H5060" s="15">
        <v>0</v>
      </c>
      <c r="I5060" s="15">
        <v>3162000</v>
      </c>
    </row>
    <row r="5061" spans="1:9" x14ac:dyDescent="0.25">
      <c r="A5061">
        <v>2020</v>
      </c>
      <c r="B5061" t="s">
        <v>42</v>
      </c>
      <c r="C5061" t="s">
        <v>1046</v>
      </c>
      <c r="D5061" t="s">
        <v>403</v>
      </c>
      <c r="E5061" s="15">
        <v>29387000</v>
      </c>
      <c r="F5061" s="15">
        <v>24752000</v>
      </c>
      <c r="G5061" s="15">
        <v>0</v>
      </c>
      <c r="H5061" s="15">
        <v>0</v>
      </c>
      <c r="I5061" s="15">
        <v>54139000</v>
      </c>
    </row>
    <row r="5062" spans="1:9" x14ac:dyDescent="0.25">
      <c r="A5062">
        <v>2020</v>
      </c>
      <c r="B5062" t="s">
        <v>42</v>
      </c>
      <c r="C5062" t="s">
        <v>1046</v>
      </c>
      <c r="D5062" t="s">
        <v>404</v>
      </c>
      <c r="E5062" s="15">
        <v>9508000</v>
      </c>
      <c r="F5062" s="15">
        <v>350000</v>
      </c>
      <c r="G5062" s="15">
        <v>0</v>
      </c>
      <c r="H5062" s="15">
        <v>118000000</v>
      </c>
      <c r="I5062" s="15">
        <v>127858000</v>
      </c>
    </row>
    <row r="5063" spans="1:9" x14ac:dyDescent="0.25">
      <c r="A5063">
        <v>2020</v>
      </c>
      <c r="B5063" t="s">
        <v>42</v>
      </c>
      <c r="C5063" t="s">
        <v>1046</v>
      </c>
      <c r="D5063" t="s">
        <v>967</v>
      </c>
      <c r="E5063" s="15">
        <v>106788000</v>
      </c>
      <c r="F5063" s="15">
        <v>20428000</v>
      </c>
      <c r="G5063" s="15">
        <v>0</v>
      </c>
      <c r="H5063" s="15">
        <v>146500000</v>
      </c>
      <c r="I5063" s="15">
        <v>273716000</v>
      </c>
    </row>
    <row r="5064" spans="1:9" x14ac:dyDescent="0.25">
      <c r="A5064">
        <v>2020</v>
      </c>
      <c r="B5064" t="s">
        <v>42</v>
      </c>
      <c r="C5064" t="s">
        <v>1046</v>
      </c>
      <c r="D5064" t="s">
        <v>968</v>
      </c>
      <c r="E5064" s="15">
        <v>1863000</v>
      </c>
      <c r="F5064" s="15">
        <v>939000</v>
      </c>
      <c r="G5064" s="15">
        <v>0</v>
      </c>
      <c r="H5064" s="15">
        <v>0</v>
      </c>
      <c r="I5064" s="15">
        <v>2802000</v>
      </c>
    </row>
    <row r="5065" spans="1:9" x14ac:dyDescent="0.25">
      <c r="A5065">
        <v>2020</v>
      </c>
      <c r="B5065" t="s">
        <v>42</v>
      </c>
      <c r="C5065" t="s">
        <v>1046</v>
      </c>
      <c r="D5065" t="s">
        <v>969</v>
      </c>
      <c r="E5065" s="15">
        <v>2244000</v>
      </c>
      <c r="F5065" s="15">
        <v>1716000</v>
      </c>
      <c r="G5065" s="15">
        <v>0</v>
      </c>
      <c r="H5065" s="15">
        <v>60000000</v>
      </c>
      <c r="I5065" s="15">
        <v>63960000</v>
      </c>
    </row>
    <row r="5066" spans="1:9" x14ac:dyDescent="0.25">
      <c r="A5066">
        <v>2020</v>
      </c>
      <c r="B5066" t="s">
        <v>42</v>
      </c>
      <c r="C5066" t="s">
        <v>1046</v>
      </c>
      <c r="D5066" t="s">
        <v>970</v>
      </c>
      <c r="E5066" s="15">
        <v>1840000</v>
      </c>
      <c r="F5066" s="15">
        <v>778000</v>
      </c>
      <c r="G5066" s="15">
        <v>0</v>
      </c>
      <c r="H5066" s="15">
        <v>0</v>
      </c>
      <c r="I5066" s="15">
        <v>2618000</v>
      </c>
    </row>
    <row r="5067" spans="1:9" x14ac:dyDescent="0.25">
      <c r="A5067">
        <v>2020</v>
      </c>
      <c r="B5067" t="s">
        <v>42</v>
      </c>
      <c r="C5067" t="s">
        <v>1047</v>
      </c>
      <c r="D5067" t="s">
        <v>403</v>
      </c>
      <c r="E5067" s="15">
        <v>26624000</v>
      </c>
      <c r="F5067" s="15">
        <v>3506000</v>
      </c>
      <c r="G5067" s="15">
        <v>0</v>
      </c>
      <c r="H5067" s="15">
        <v>0</v>
      </c>
      <c r="I5067" s="15">
        <v>30130000</v>
      </c>
    </row>
    <row r="5068" spans="1:9" x14ac:dyDescent="0.25">
      <c r="A5068">
        <v>2020</v>
      </c>
      <c r="B5068" t="s">
        <v>42</v>
      </c>
      <c r="C5068" t="s">
        <v>1047</v>
      </c>
      <c r="D5068" t="s">
        <v>404</v>
      </c>
      <c r="E5068" s="15">
        <v>0</v>
      </c>
      <c r="F5068" s="15">
        <v>1361000</v>
      </c>
      <c r="G5068" s="15">
        <v>0</v>
      </c>
      <c r="H5068" s="15">
        <v>140000000</v>
      </c>
      <c r="I5068" s="15">
        <v>141361000</v>
      </c>
    </row>
    <row r="5069" spans="1:9" x14ac:dyDescent="0.25">
      <c r="A5069">
        <v>2020</v>
      </c>
      <c r="B5069" t="s">
        <v>42</v>
      </c>
      <c r="C5069" t="s">
        <v>1047</v>
      </c>
      <c r="D5069" t="s">
        <v>967</v>
      </c>
      <c r="E5069" s="15">
        <v>103288000</v>
      </c>
      <c r="F5069" s="15">
        <v>10342000</v>
      </c>
      <c r="G5069" s="15">
        <v>0</v>
      </c>
      <c r="H5069" s="15">
        <v>59000000</v>
      </c>
      <c r="I5069" s="15">
        <v>172630000</v>
      </c>
    </row>
    <row r="5070" spans="1:9" x14ac:dyDescent="0.25">
      <c r="A5070">
        <v>2020</v>
      </c>
      <c r="B5070" t="s">
        <v>42</v>
      </c>
      <c r="C5070" t="s">
        <v>1047</v>
      </c>
      <c r="D5070" t="s">
        <v>968</v>
      </c>
      <c r="E5070" s="15">
        <v>0</v>
      </c>
      <c r="F5070" s="15">
        <v>191000</v>
      </c>
      <c r="G5070" s="15">
        <v>0</v>
      </c>
      <c r="H5070" s="15">
        <v>0</v>
      </c>
      <c r="I5070" s="15">
        <v>191000</v>
      </c>
    </row>
    <row r="5071" spans="1:9" x14ac:dyDescent="0.25">
      <c r="A5071">
        <v>2020</v>
      </c>
      <c r="B5071" t="s">
        <v>42</v>
      </c>
      <c r="C5071" t="s">
        <v>1047</v>
      </c>
      <c r="D5071" t="s">
        <v>969</v>
      </c>
      <c r="E5071" s="15">
        <v>0</v>
      </c>
      <c r="F5071" s="15">
        <v>1597000</v>
      </c>
      <c r="G5071" s="15">
        <v>0</v>
      </c>
      <c r="H5071" s="15">
        <v>0</v>
      </c>
      <c r="I5071" s="15">
        <v>1597000</v>
      </c>
    </row>
    <row r="5072" spans="1:9" x14ac:dyDescent="0.25">
      <c r="A5072">
        <v>2020</v>
      </c>
      <c r="B5072" t="s">
        <v>42</v>
      </c>
      <c r="C5072" t="s">
        <v>1047</v>
      </c>
      <c r="D5072" t="s">
        <v>970</v>
      </c>
      <c r="E5072" s="15">
        <v>3886000</v>
      </c>
      <c r="F5072" s="15">
        <v>516000</v>
      </c>
      <c r="G5072" s="15">
        <v>0</v>
      </c>
      <c r="H5072" s="15">
        <v>0</v>
      </c>
      <c r="I5072" s="15">
        <v>4402000</v>
      </c>
    </row>
    <row r="5073" spans="1:9" x14ac:dyDescent="0.25">
      <c r="A5073">
        <v>2020</v>
      </c>
      <c r="B5073" t="s">
        <v>42</v>
      </c>
      <c r="C5073" t="s">
        <v>1048</v>
      </c>
      <c r="D5073" t="s">
        <v>403</v>
      </c>
      <c r="E5073" s="15">
        <v>34686000</v>
      </c>
      <c r="F5073" s="15">
        <v>6162000</v>
      </c>
      <c r="G5073" s="15">
        <v>0</v>
      </c>
      <c r="H5073" s="15">
        <v>0</v>
      </c>
      <c r="I5073" s="15">
        <v>40848000</v>
      </c>
    </row>
    <row r="5074" spans="1:9" x14ac:dyDescent="0.25">
      <c r="A5074">
        <v>2020</v>
      </c>
      <c r="B5074" t="s">
        <v>42</v>
      </c>
      <c r="C5074" t="s">
        <v>1048</v>
      </c>
      <c r="D5074" t="s">
        <v>404</v>
      </c>
      <c r="E5074" s="15">
        <v>301000</v>
      </c>
      <c r="F5074" s="15">
        <v>2308000</v>
      </c>
      <c r="G5074" s="15">
        <v>0</v>
      </c>
      <c r="H5074" s="15">
        <v>10000000</v>
      </c>
      <c r="I5074" s="15">
        <v>12609000</v>
      </c>
    </row>
    <row r="5075" spans="1:9" x14ac:dyDescent="0.25">
      <c r="A5075">
        <v>2020</v>
      </c>
      <c r="B5075" t="s">
        <v>42</v>
      </c>
      <c r="C5075" t="s">
        <v>1048</v>
      </c>
      <c r="D5075" t="s">
        <v>967</v>
      </c>
      <c r="E5075" s="15">
        <v>90664000</v>
      </c>
      <c r="F5075" s="15">
        <v>20890000</v>
      </c>
      <c r="G5075" s="15">
        <v>0</v>
      </c>
      <c r="H5075" s="15">
        <v>56000000</v>
      </c>
      <c r="I5075" s="15">
        <v>167554000</v>
      </c>
    </row>
    <row r="5076" spans="1:9" x14ac:dyDescent="0.25">
      <c r="A5076">
        <v>2020</v>
      </c>
      <c r="B5076" t="s">
        <v>42</v>
      </c>
      <c r="C5076" t="s">
        <v>1048</v>
      </c>
      <c r="D5076" t="s">
        <v>969</v>
      </c>
      <c r="E5076" s="15">
        <v>755000</v>
      </c>
      <c r="F5076" s="15">
        <v>2119000</v>
      </c>
      <c r="G5076" s="15">
        <v>0</v>
      </c>
      <c r="H5076" s="15">
        <v>0</v>
      </c>
      <c r="I5076" s="15">
        <v>2874000</v>
      </c>
    </row>
    <row r="5077" spans="1:9" x14ac:dyDescent="0.25">
      <c r="A5077">
        <v>2020</v>
      </c>
      <c r="B5077" t="s">
        <v>42</v>
      </c>
      <c r="C5077" t="s">
        <v>1048</v>
      </c>
      <c r="D5077" t="s">
        <v>970</v>
      </c>
      <c r="E5077" s="15">
        <v>0</v>
      </c>
      <c r="F5077" s="15">
        <v>480000</v>
      </c>
      <c r="G5077" s="15">
        <v>0</v>
      </c>
      <c r="H5077" s="15">
        <v>0</v>
      </c>
      <c r="I5077" s="15">
        <v>480000</v>
      </c>
    </row>
    <row r="5078" spans="1:9" x14ac:dyDescent="0.25">
      <c r="A5078">
        <v>2020</v>
      </c>
      <c r="B5078" t="s">
        <v>42</v>
      </c>
      <c r="C5078" t="s">
        <v>1049</v>
      </c>
      <c r="D5078" t="s">
        <v>403</v>
      </c>
      <c r="E5078" s="15">
        <v>38073000</v>
      </c>
      <c r="F5078" s="15">
        <v>6306000</v>
      </c>
      <c r="G5078" s="15">
        <v>0</v>
      </c>
      <c r="H5078" s="15">
        <v>20000000</v>
      </c>
      <c r="I5078" s="15">
        <v>64379000</v>
      </c>
    </row>
    <row r="5079" spans="1:9" x14ac:dyDescent="0.25">
      <c r="A5079">
        <v>2020</v>
      </c>
      <c r="B5079" t="s">
        <v>42</v>
      </c>
      <c r="C5079" t="s">
        <v>1049</v>
      </c>
      <c r="D5079" t="s">
        <v>404</v>
      </c>
      <c r="E5079" s="15">
        <v>4193000</v>
      </c>
      <c r="F5079" s="15">
        <v>579000</v>
      </c>
      <c r="G5079" s="15">
        <v>0</v>
      </c>
      <c r="H5079" s="15">
        <v>0</v>
      </c>
      <c r="I5079" s="15">
        <v>4772000</v>
      </c>
    </row>
    <row r="5080" spans="1:9" x14ac:dyDescent="0.25">
      <c r="A5080">
        <v>2020</v>
      </c>
      <c r="B5080" t="s">
        <v>42</v>
      </c>
      <c r="C5080" t="s">
        <v>1049</v>
      </c>
      <c r="D5080" t="s">
        <v>967</v>
      </c>
      <c r="E5080" s="15">
        <v>141159000</v>
      </c>
      <c r="F5080" s="15">
        <v>25181000</v>
      </c>
      <c r="G5080" s="15">
        <v>0</v>
      </c>
      <c r="H5080" s="15">
        <v>80000000</v>
      </c>
      <c r="I5080" s="15">
        <v>246340000</v>
      </c>
    </row>
    <row r="5081" spans="1:9" x14ac:dyDescent="0.25">
      <c r="A5081">
        <v>2020</v>
      </c>
      <c r="B5081" t="s">
        <v>42</v>
      </c>
      <c r="C5081" t="s">
        <v>1049</v>
      </c>
      <c r="D5081" t="s">
        <v>968</v>
      </c>
      <c r="E5081" s="15">
        <v>3680000</v>
      </c>
      <c r="F5081" s="15">
        <v>863000</v>
      </c>
      <c r="G5081" s="15">
        <v>0</v>
      </c>
      <c r="H5081" s="15">
        <v>0</v>
      </c>
      <c r="I5081" s="15">
        <v>4543000</v>
      </c>
    </row>
    <row r="5082" spans="1:9" x14ac:dyDescent="0.25">
      <c r="A5082">
        <v>2020</v>
      </c>
      <c r="B5082" t="s">
        <v>42</v>
      </c>
      <c r="C5082" t="s">
        <v>1049</v>
      </c>
      <c r="D5082" t="s">
        <v>969</v>
      </c>
      <c r="E5082" s="15">
        <v>0</v>
      </c>
      <c r="F5082" s="15">
        <v>6929000</v>
      </c>
      <c r="G5082" s="15">
        <v>0</v>
      </c>
      <c r="H5082" s="15">
        <v>0</v>
      </c>
      <c r="I5082" s="15">
        <v>6929000</v>
      </c>
    </row>
    <row r="5083" spans="1:9" x14ac:dyDescent="0.25">
      <c r="A5083">
        <v>2020</v>
      </c>
      <c r="B5083" t="s">
        <v>42</v>
      </c>
      <c r="C5083" t="s">
        <v>1049</v>
      </c>
      <c r="D5083" t="s">
        <v>970</v>
      </c>
      <c r="E5083" s="15">
        <v>0</v>
      </c>
      <c r="F5083" s="15">
        <v>265000</v>
      </c>
      <c r="G5083" s="15">
        <v>0</v>
      </c>
      <c r="H5083" s="15">
        <v>0</v>
      </c>
      <c r="I5083" s="15">
        <v>265000</v>
      </c>
    </row>
    <row r="5084" spans="1:9" x14ac:dyDescent="0.25">
      <c r="A5084">
        <v>2020</v>
      </c>
      <c r="B5084" t="s">
        <v>42</v>
      </c>
      <c r="C5084" t="s">
        <v>1050</v>
      </c>
      <c r="D5084" t="s">
        <v>403</v>
      </c>
      <c r="E5084" s="15">
        <v>41222000</v>
      </c>
      <c r="F5084" s="15">
        <v>12998000</v>
      </c>
      <c r="G5084" s="15">
        <v>0</v>
      </c>
      <c r="H5084" s="15">
        <v>0</v>
      </c>
      <c r="I5084" s="15">
        <v>54220000</v>
      </c>
    </row>
    <row r="5085" spans="1:9" x14ac:dyDescent="0.25">
      <c r="A5085">
        <v>2020</v>
      </c>
      <c r="B5085" t="s">
        <v>42</v>
      </c>
      <c r="C5085" t="s">
        <v>1050</v>
      </c>
      <c r="D5085" t="s">
        <v>404</v>
      </c>
      <c r="E5085" s="15">
        <v>0</v>
      </c>
      <c r="F5085" s="15">
        <v>1053000</v>
      </c>
      <c r="G5085" s="15">
        <v>0</v>
      </c>
      <c r="H5085" s="15">
        <v>39517000</v>
      </c>
      <c r="I5085" s="15">
        <v>40570000</v>
      </c>
    </row>
    <row r="5086" spans="1:9" x14ac:dyDescent="0.25">
      <c r="A5086">
        <v>2020</v>
      </c>
      <c r="B5086" t="s">
        <v>42</v>
      </c>
      <c r="C5086" t="s">
        <v>1050</v>
      </c>
      <c r="D5086" t="s">
        <v>967</v>
      </c>
      <c r="E5086" s="15">
        <v>173052000</v>
      </c>
      <c r="F5086" s="15">
        <v>34416000</v>
      </c>
      <c r="G5086" s="15">
        <v>0</v>
      </c>
      <c r="H5086" s="15">
        <v>94726000</v>
      </c>
      <c r="I5086" s="15">
        <v>302194000</v>
      </c>
    </row>
    <row r="5087" spans="1:9" x14ac:dyDescent="0.25">
      <c r="A5087">
        <v>2020</v>
      </c>
      <c r="B5087" t="s">
        <v>42</v>
      </c>
      <c r="C5087" t="s">
        <v>1050</v>
      </c>
      <c r="D5087" t="s">
        <v>968</v>
      </c>
      <c r="E5087" s="15">
        <v>0</v>
      </c>
      <c r="F5087" s="15">
        <v>565000</v>
      </c>
      <c r="G5087" s="15">
        <v>0</v>
      </c>
      <c r="H5087" s="15">
        <v>5465000</v>
      </c>
      <c r="I5087" s="15">
        <v>6030000</v>
      </c>
    </row>
    <row r="5088" spans="1:9" x14ac:dyDescent="0.25">
      <c r="A5088">
        <v>2020</v>
      </c>
      <c r="B5088" t="s">
        <v>42</v>
      </c>
      <c r="C5088" t="s">
        <v>1050</v>
      </c>
      <c r="D5088" t="s">
        <v>969</v>
      </c>
      <c r="E5088" s="15">
        <v>0</v>
      </c>
      <c r="F5088" s="15">
        <v>10051000</v>
      </c>
      <c r="G5088" s="15">
        <v>0</v>
      </c>
      <c r="H5088" s="15">
        <v>1590000</v>
      </c>
      <c r="I5088" s="15">
        <v>11641000</v>
      </c>
    </row>
    <row r="5089" spans="1:9" x14ac:dyDescent="0.25">
      <c r="A5089">
        <v>2020</v>
      </c>
      <c r="B5089" t="s">
        <v>42</v>
      </c>
      <c r="C5089" t="s">
        <v>1050</v>
      </c>
      <c r="D5089" t="s">
        <v>970</v>
      </c>
      <c r="E5089" s="15">
        <v>0</v>
      </c>
      <c r="F5089" s="15">
        <v>2546000</v>
      </c>
      <c r="G5089" s="15">
        <v>0</v>
      </c>
      <c r="H5089" s="15">
        <v>0</v>
      </c>
      <c r="I5089" s="15">
        <v>2546000</v>
      </c>
    </row>
    <row r="5090" spans="1:9" x14ac:dyDescent="0.25">
      <c r="A5090">
        <v>2020</v>
      </c>
      <c r="B5090" t="s">
        <v>42</v>
      </c>
      <c r="C5090" t="s">
        <v>1051</v>
      </c>
      <c r="D5090" t="s">
        <v>403</v>
      </c>
      <c r="E5090" s="15">
        <v>84012000</v>
      </c>
      <c r="F5090" s="15">
        <v>15913000</v>
      </c>
      <c r="G5090" s="15">
        <v>0</v>
      </c>
      <c r="H5090" s="15">
        <v>0</v>
      </c>
      <c r="I5090" s="15">
        <v>99925000</v>
      </c>
    </row>
    <row r="5091" spans="1:9" x14ac:dyDescent="0.25">
      <c r="A5091">
        <v>2020</v>
      </c>
      <c r="B5091" t="s">
        <v>42</v>
      </c>
      <c r="C5091" t="s">
        <v>1051</v>
      </c>
      <c r="D5091" t="s">
        <v>404</v>
      </c>
      <c r="E5091" s="15">
        <v>7607000</v>
      </c>
      <c r="F5091" s="15">
        <v>5317000</v>
      </c>
      <c r="G5091" s="15">
        <v>0</v>
      </c>
      <c r="H5091" s="15">
        <v>0</v>
      </c>
      <c r="I5091" s="15">
        <v>12924000</v>
      </c>
    </row>
    <row r="5092" spans="1:9" x14ac:dyDescent="0.25">
      <c r="A5092">
        <v>2020</v>
      </c>
      <c r="B5092" t="s">
        <v>42</v>
      </c>
      <c r="C5092" t="s">
        <v>1051</v>
      </c>
      <c r="D5092" t="s">
        <v>967</v>
      </c>
      <c r="E5092" s="15">
        <v>257446000</v>
      </c>
      <c r="F5092" s="15">
        <v>22091000</v>
      </c>
      <c r="G5092" s="15">
        <v>0</v>
      </c>
      <c r="H5092" s="15">
        <v>31000000</v>
      </c>
      <c r="I5092" s="15">
        <v>310537000</v>
      </c>
    </row>
    <row r="5093" spans="1:9" x14ac:dyDescent="0.25">
      <c r="A5093">
        <v>2020</v>
      </c>
      <c r="B5093" t="s">
        <v>42</v>
      </c>
      <c r="C5093" t="s">
        <v>1051</v>
      </c>
      <c r="D5093" t="s">
        <v>968</v>
      </c>
      <c r="E5093" s="15">
        <v>4907000</v>
      </c>
      <c r="F5093" s="15">
        <v>85000</v>
      </c>
      <c r="G5093" s="15">
        <v>0</v>
      </c>
      <c r="H5093" s="15">
        <v>0</v>
      </c>
      <c r="I5093" s="15">
        <v>4992000</v>
      </c>
    </row>
    <row r="5094" spans="1:9" x14ac:dyDescent="0.25">
      <c r="A5094">
        <v>2020</v>
      </c>
      <c r="B5094" t="s">
        <v>42</v>
      </c>
      <c r="C5094" t="s">
        <v>1051</v>
      </c>
      <c r="D5094" t="s">
        <v>969</v>
      </c>
      <c r="E5094" s="15">
        <v>9921000</v>
      </c>
      <c r="F5094" s="15">
        <v>5289000</v>
      </c>
      <c r="G5094" s="15">
        <v>0</v>
      </c>
      <c r="H5094" s="15">
        <v>0</v>
      </c>
      <c r="I5094" s="15">
        <v>15210000</v>
      </c>
    </row>
    <row r="5095" spans="1:9" x14ac:dyDescent="0.25">
      <c r="A5095">
        <v>2020</v>
      </c>
      <c r="B5095" t="s">
        <v>42</v>
      </c>
      <c r="C5095" t="s">
        <v>1051</v>
      </c>
      <c r="D5095" t="s">
        <v>970</v>
      </c>
      <c r="E5095" s="15">
        <v>5277000</v>
      </c>
      <c r="F5095" s="15">
        <v>2502000</v>
      </c>
      <c r="G5095" s="15">
        <v>0</v>
      </c>
      <c r="H5095" s="15">
        <v>0</v>
      </c>
      <c r="I5095" s="15">
        <v>7779000</v>
      </c>
    </row>
    <row r="5096" spans="1:9" x14ac:dyDescent="0.25">
      <c r="A5096">
        <v>2020</v>
      </c>
      <c r="B5096" t="s">
        <v>42</v>
      </c>
      <c r="C5096" t="s">
        <v>1052</v>
      </c>
      <c r="D5096" t="s">
        <v>403</v>
      </c>
      <c r="E5096" s="15">
        <v>114284000</v>
      </c>
      <c r="F5096" s="15">
        <v>27359000</v>
      </c>
      <c r="G5096" s="15">
        <v>0</v>
      </c>
      <c r="H5096" s="15">
        <v>0</v>
      </c>
      <c r="I5096" s="15">
        <v>141643000</v>
      </c>
    </row>
    <row r="5097" spans="1:9" x14ac:dyDescent="0.25">
      <c r="A5097">
        <v>2020</v>
      </c>
      <c r="B5097" t="s">
        <v>42</v>
      </c>
      <c r="C5097" t="s">
        <v>1052</v>
      </c>
      <c r="D5097" t="s">
        <v>404</v>
      </c>
      <c r="E5097" s="15">
        <v>22249000</v>
      </c>
      <c r="F5097" s="15">
        <v>3037000</v>
      </c>
      <c r="G5097" s="15">
        <v>0</v>
      </c>
      <c r="H5097" s="15">
        <v>38004000</v>
      </c>
      <c r="I5097" s="15">
        <v>63290000</v>
      </c>
    </row>
    <row r="5098" spans="1:9" x14ac:dyDescent="0.25">
      <c r="A5098">
        <v>2020</v>
      </c>
      <c r="B5098" t="s">
        <v>42</v>
      </c>
      <c r="C5098" t="s">
        <v>1052</v>
      </c>
      <c r="D5098" t="s">
        <v>967</v>
      </c>
      <c r="E5098" s="15">
        <v>347506000</v>
      </c>
      <c r="F5098" s="15">
        <v>78177000</v>
      </c>
      <c r="G5098" s="15">
        <v>0</v>
      </c>
      <c r="H5098" s="15">
        <v>118534000</v>
      </c>
      <c r="I5098" s="15">
        <v>544217000</v>
      </c>
    </row>
    <row r="5099" spans="1:9" x14ac:dyDescent="0.25">
      <c r="A5099">
        <v>2020</v>
      </c>
      <c r="B5099" t="s">
        <v>42</v>
      </c>
      <c r="C5099" t="s">
        <v>1052</v>
      </c>
      <c r="D5099" t="s">
        <v>968</v>
      </c>
      <c r="E5099" s="15">
        <v>5876000</v>
      </c>
      <c r="F5099" s="15">
        <v>2228000</v>
      </c>
      <c r="G5099" s="15">
        <v>0</v>
      </c>
      <c r="H5099" s="15">
        <v>0</v>
      </c>
      <c r="I5099" s="15">
        <v>8104000</v>
      </c>
    </row>
    <row r="5100" spans="1:9" x14ac:dyDescent="0.25">
      <c r="A5100">
        <v>2020</v>
      </c>
      <c r="B5100" t="s">
        <v>42</v>
      </c>
      <c r="C5100" t="s">
        <v>1052</v>
      </c>
      <c r="D5100" t="s">
        <v>969</v>
      </c>
      <c r="E5100" s="15">
        <v>36818000</v>
      </c>
      <c r="F5100" s="15">
        <v>37336000</v>
      </c>
      <c r="G5100" s="15">
        <v>0</v>
      </c>
      <c r="H5100" s="15">
        <v>53221000</v>
      </c>
      <c r="I5100" s="15">
        <v>127375000</v>
      </c>
    </row>
    <row r="5101" spans="1:9" x14ac:dyDescent="0.25">
      <c r="A5101">
        <v>2020</v>
      </c>
      <c r="B5101" t="s">
        <v>42</v>
      </c>
      <c r="C5101" t="s">
        <v>1052</v>
      </c>
      <c r="D5101" t="s">
        <v>970</v>
      </c>
      <c r="E5101" s="15">
        <v>6311000</v>
      </c>
      <c r="F5101" s="15">
        <v>9650000</v>
      </c>
      <c r="G5101" s="15">
        <v>0</v>
      </c>
      <c r="H5101" s="15">
        <v>0</v>
      </c>
      <c r="I5101" s="15">
        <v>15961000</v>
      </c>
    </row>
    <row r="5102" spans="1:9" x14ac:dyDescent="0.25">
      <c r="A5102">
        <v>2020</v>
      </c>
      <c r="B5102" t="s">
        <v>42</v>
      </c>
      <c r="C5102" t="s">
        <v>1053</v>
      </c>
      <c r="D5102" t="s">
        <v>403</v>
      </c>
      <c r="E5102" s="15">
        <v>20610000</v>
      </c>
      <c r="F5102" s="15">
        <v>13855000</v>
      </c>
      <c r="G5102" s="15">
        <v>0</v>
      </c>
      <c r="H5102" s="15">
        <v>0</v>
      </c>
      <c r="I5102" s="15">
        <v>34465000</v>
      </c>
    </row>
    <row r="5103" spans="1:9" x14ac:dyDescent="0.25">
      <c r="A5103">
        <v>2020</v>
      </c>
      <c r="B5103" t="s">
        <v>42</v>
      </c>
      <c r="C5103" t="s">
        <v>1053</v>
      </c>
      <c r="D5103" t="s">
        <v>967</v>
      </c>
      <c r="E5103" s="15">
        <v>43843000</v>
      </c>
      <c r="F5103" s="15">
        <v>16890000</v>
      </c>
      <c r="G5103" s="15">
        <v>0</v>
      </c>
      <c r="H5103" s="15">
        <v>7480000</v>
      </c>
      <c r="I5103" s="15">
        <v>68213000</v>
      </c>
    </row>
    <row r="5104" spans="1:9" x14ac:dyDescent="0.25">
      <c r="A5104">
        <v>2020</v>
      </c>
      <c r="B5104" t="s">
        <v>42</v>
      </c>
      <c r="C5104" t="s">
        <v>1053</v>
      </c>
      <c r="D5104" t="s">
        <v>969</v>
      </c>
      <c r="E5104" s="15">
        <v>0</v>
      </c>
      <c r="F5104" s="15">
        <v>1757000</v>
      </c>
      <c r="G5104" s="15">
        <v>0</v>
      </c>
      <c r="H5104" s="15">
        <v>0</v>
      </c>
      <c r="I5104" s="15">
        <v>1757000</v>
      </c>
    </row>
    <row r="5105" spans="1:9" x14ac:dyDescent="0.25">
      <c r="A5105">
        <v>2020</v>
      </c>
      <c r="B5105" t="s">
        <v>42</v>
      </c>
      <c r="C5105" t="s">
        <v>1053</v>
      </c>
      <c r="D5105" t="s">
        <v>970</v>
      </c>
      <c r="E5105" s="15">
        <v>0</v>
      </c>
      <c r="F5105" s="15">
        <v>734000</v>
      </c>
      <c r="G5105" s="15">
        <v>0</v>
      </c>
      <c r="H5105" s="15">
        <v>0</v>
      </c>
      <c r="I5105" s="15">
        <v>734000</v>
      </c>
    </row>
    <row r="5106" spans="1:9" x14ac:dyDescent="0.25">
      <c r="A5106">
        <v>2020</v>
      </c>
      <c r="B5106" t="s">
        <v>42</v>
      </c>
      <c r="C5106" t="s">
        <v>1054</v>
      </c>
      <c r="D5106" t="s">
        <v>403</v>
      </c>
      <c r="E5106" s="15">
        <v>31123000</v>
      </c>
      <c r="F5106" s="15">
        <v>15139000</v>
      </c>
      <c r="G5106" s="15">
        <v>0</v>
      </c>
      <c r="H5106" s="15">
        <v>0</v>
      </c>
      <c r="I5106" s="15">
        <v>46262000</v>
      </c>
    </row>
    <row r="5107" spans="1:9" x14ac:dyDescent="0.25">
      <c r="A5107">
        <v>2020</v>
      </c>
      <c r="B5107" t="s">
        <v>42</v>
      </c>
      <c r="C5107" t="s">
        <v>1054</v>
      </c>
      <c r="D5107" t="s">
        <v>967</v>
      </c>
      <c r="E5107" s="15">
        <v>100863000</v>
      </c>
      <c r="F5107" s="15">
        <v>10285000</v>
      </c>
      <c r="G5107" s="15">
        <v>0</v>
      </c>
      <c r="H5107" s="15">
        <v>0</v>
      </c>
      <c r="I5107" s="15">
        <v>111148000</v>
      </c>
    </row>
    <row r="5108" spans="1:9" x14ac:dyDescent="0.25">
      <c r="A5108">
        <v>2020</v>
      </c>
      <c r="B5108" t="s">
        <v>42</v>
      </c>
      <c r="C5108" t="s">
        <v>1054</v>
      </c>
      <c r="D5108" t="s">
        <v>969</v>
      </c>
      <c r="E5108" s="15">
        <v>300000</v>
      </c>
      <c r="F5108" s="15">
        <v>3634000</v>
      </c>
      <c r="G5108" s="15">
        <v>0</v>
      </c>
      <c r="H5108" s="15">
        <v>0</v>
      </c>
      <c r="I5108" s="15">
        <v>3934000</v>
      </c>
    </row>
    <row r="5109" spans="1:9" x14ac:dyDescent="0.25">
      <c r="A5109">
        <v>2020</v>
      </c>
      <c r="B5109" t="s">
        <v>42</v>
      </c>
      <c r="C5109" t="s">
        <v>1054</v>
      </c>
      <c r="D5109" t="s">
        <v>970</v>
      </c>
      <c r="E5109" s="15">
        <v>400000</v>
      </c>
      <c r="F5109" s="15">
        <v>942000</v>
      </c>
      <c r="G5109" s="15">
        <v>0</v>
      </c>
      <c r="H5109" s="15">
        <v>0</v>
      </c>
      <c r="I5109" s="15">
        <v>1342000</v>
      </c>
    </row>
    <row r="5110" spans="1:9" x14ac:dyDescent="0.25">
      <c r="A5110">
        <v>2020</v>
      </c>
      <c r="B5110" t="s">
        <v>42</v>
      </c>
      <c r="C5110" t="s">
        <v>1055</v>
      </c>
      <c r="D5110" t="s">
        <v>403</v>
      </c>
      <c r="E5110" s="15">
        <v>54946000</v>
      </c>
      <c r="F5110" s="15">
        <v>12844000</v>
      </c>
      <c r="G5110" s="15">
        <v>0</v>
      </c>
      <c r="H5110" s="15">
        <v>0</v>
      </c>
      <c r="I5110" s="15">
        <v>67790000</v>
      </c>
    </row>
    <row r="5111" spans="1:9" x14ac:dyDescent="0.25">
      <c r="A5111">
        <v>2020</v>
      </c>
      <c r="B5111" t="s">
        <v>42</v>
      </c>
      <c r="C5111" t="s">
        <v>1055</v>
      </c>
      <c r="D5111" t="s">
        <v>967</v>
      </c>
      <c r="E5111" s="15">
        <v>229859000</v>
      </c>
      <c r="F5111" s="15">
        <v>21854000</v>
      </c>
      <c r="G5111" s="15">
        <v>0</v>
      </c>
      <c r="H5111" s="15">
        <v>6000000</v>
      </c>
      <c r="I5111" s="15">
        <v>257713000</v>
      </c>
    </row>
    <row r="5112" spans="1:9" x14ac:dyDescent="0.25">
      <c r="A5112">
        <v>2020</v>
      </c>
      <c r="B5112" t="s">
        <v>42</v>
      </c>
      <c r="C5112" t="s">
        <v>1055</v>
      </c>
      <c r="D5112" t="s">
        <v>969</v>
      </c>
      <c r="E5112" s="15">
        <v>2587000</v>
      </c>
      <c r="F5112" s="15">
        <v>5091000</v>
      </c>
      <c r="G5112" s="15">
        <v>0</v>
      </c>
      <c r="H5112" s="15">
        <v>0</v>
      </c>
      <c r="I5112" s="15">
        <v>7678000</v>
      </c>
    </row>
    <row r="5113" spans="1:9" x14ac:dyDescent="0.25">
      <c r="A5113">
        <v>2020</v>
      </c>
      <c r="B5113" t="s">
        <v>42</v>
      </c>
      <c r="C5113" t="s">
        <v>1055</v>
      </c>
      <c r="D5113" t="s">
        <v>970</v>
      </c>
      <c r="E5113" s="15">
        <v>0</v>
      </c>
      <c r="F5113" s="15">
        <v>2370000</v>
      </c>
      <c r="G5113" s="15">
        <v>0</v>
      </c>
      <c r="H5113" s="15">
        <v>0</v>
      </c>
      <c r="I5113" s="15">
        <v>2370000</v>
      </c>
    </row>
    <row r="5114" spans="1:9" x14ac:dyDescent="0.25">
      <c r="A5114">
        <v>2020</v>
      </c>
      <c r="B5114" t="s">
        <v>42</v>
      </c>
      <c r="C5114" t="s">
        <v>1056</v>
      </c>
      <c r="D5114" t="s">
        <v>403</v>
      </c>
      <c r="E5114" s="15">
        <v>132087000</v>
      </c>
      <c r="F5114" s="15">
        <v>58017000</v>
      </c>
      <c r="G5114" s="15">
        <v>0</v>
      </c>
      <c r="H5114" s="15">
        <v>0</v>
      </c>
      <c r="I5114" s="15">
        <v>190104000</v>
      </c>
    </row>
    <row r="5115" spans="1:9" x14ac:dyDescent="0.25">
      <c r="A5115">
        <v>2020</v>
      </c>
      <c r="B5115" t="s">
        <v>42</v>
      </c>
      <c r="C5115" t="s">
        <v>1056</v>
      </c>
      <c r="D5115" t="s">
        <v>404</v>
      </c>
      <c r="E5115" s="15">
        <v>1892000</v>
      </c>
      <c r="F5115" s="15">
        <v>28000</v>
      </c>
      <c r="G5115" s="15">
        <v>0</v>
      </c>
      <c r="H5115" s="15">
        <v>0</v>
      </c>
      <c r="I5115" s="15">
        <v>1920000</v>
      </c>
    </row>
    <row r="5116" spans="1:9" x14ac:dyDescent="0.25">
      <c r="A5116">
        <v>2020</v>
      </c>
      <c r="B5116" t="s">
        <v>42</v>
      </c>
      <c r="C5116" t="s">
        <v>1056</v>
      </c>
      <c r="D5116" t="s">
        <v>967</v>
      </c>
      <c r="E5116" s="15">
        <v>338803000</v>
      </c>
      <c r="F5116" s="15">
        <v>28900000</v>
      </c>
      <c r="G5116" s="15">
        <v>0</v>
      </c>
      <c r="H5116" s="15">
        <v>21468000</v>
      </c>
      <c r="I5116" s="15">
        <v>389171000</v>
      </c>
    </row>
    <row r="5117" spans="1:9" x14ac:dyDescent="0.25">
      <c r="A5117">
        <v>2020</v>
      </c>
      <c r="B5117" t="s">
        <v>42</v>
      </c>
      <c r="C5117" t="s">
        <v>1056</v>
      </c>
      <c r="D5117" t="s">
        <v>969</v>
      </c>
      <c r="E5117" s="15">
        <v>5646000</v>
      </c>
      <c r="F5117" s="15">
        <v>5964000</v>
      </c>
      <c r="G5117" s="15">
        <v>0</v>
      </c>
      <c r="H5117" s="15">
        <v>0</v>
      </c>
      <c r="I5117" s="15">
        <v>11610000</v>
      </c>
    </row>
    <row r="5118" spans="1:9" x14ac:dyDescent="0.25">
      <c r="A5118">
        <v>2020</v>
      </c>
      <c r="B5118" t="s">
        <v>42</v>
      </c>
      <c r="C5118" t="s">
        <v>1056</v>
      </c>
      <c r="D5118" t="s">
        <v>970</v>
      </c>
      <c r="E5118" s="15">
        <v>3394000</v>
      </c>
      <c r="F5118" s="15">
        <v>2307000</v>
      </c>
      <c r="G5118" s="15">
        <v>0</v>
      </c>
      <c r="H5118" s="15">
        <v>0</v>
      </c>
      <c r="I5118" s="15">
        <v>5701000</v>
      </c>
    </row>
    <row r="5119" spans="1:9" x14ac:dyDescent="0.25">
      <c r="A5119">
        <v>2020</v>
      </c>
      <c r="B5119" t="s">
        <v>42</v>
      </c>
      <c r="C5119" t="s">
        <v>1057</v>
      </c>
      <c r="D5119" t="s">
        <v>403</v>
      </c>
      <c r="E5119" s="15">
        <v>26465000</v>
      </c>
      <c r="F5119" s="15">
        <v>40437000</v>
      </c>
      <c r="G5119" s="15">
        <v>0</v>
      </c>
      <c r="H5119" s="15">
        <v>0</v>
      </c>
      <c r="I5119" s="15">
        <v>66902000</v>
      </c>
    </row>
    <row r="5120" spans="1:9" x14ac:dyDescent="0.25">
      <c r="A5120">
        <v>2020</v>
      </c>
      <c r="B5120" t="s">
        <v>42</v>
      </c>
      <c r="C5120" t="s">
        <v>1057</v>
      </c>
      <c r="D5120" t="s">
        <v>967</v>
      </c>
      <c r="E5120" s="15">
        <v>96734000</v>
      </c>
      <c r="F5120" s="15">
        <v>6628000</v>
      </c>
      <c r="G5120" s="15">
        <v>0</v>
      </c>
      <c r="H5120" s="15">
        <v>15000000</v>
      </c>
      <c r="I5120" s="15">
        <v>118362000</v>
      </c>
    </row>
    <row r="5121" spans="1:9" x14ac:dyDescent="0.25">
      <c r="A5121">
        <v>2020</v>
      </c>
      <c r="B5121" t="s">
        <v>42</v>
      </c>
      <c r="C5121" t="s">
        <v>1057</v>
      </c>
      <c r="D5121" t="s">
        <v>969</v>
      </c>
      <c r="E5121" s="15">
        <v>596000</v>
      </c>
      <c r="F5121" s="15">
        <v>1364000</v>
      </c>
      <c r="G5121" s="15">
        <v>0</v>
      </c>
      <c r="H5121" s="15">
        <v>0</v>
      </c>
      <c r="I5121" s="15">
        <v>1960000</v>
      </c>
    </row>
    <row r="5122" spans="1:9" x14ac:dyDescent="0.25">
      <c r="A5122">
        <v>2020</v>
      </c>
      <c r="B5122" t="s">
        <v>42</v>
      </c>
      <c r="C5122" t="s">
        <v>1057</v>
      </c>
      <c r="D5122" t="s">
        <v>970</v>
      </c>
      <c r="E5122" s="15">
        <v>0</v>
      </c>
      <c r="F5122" s="15">
        <v>1069000</v>
      </c>
      <c r="G5122" s="15">
        <v>0</v>
      </c>
      <c r="H5122" s="15">
        <v>0</v>
      </c>
      <c r="I5122" s="15">
        <v>1069000</v>
      </c>
    </row>
    <row r="5123" spans="1:9" x14ac:dyDescent="0.25">
      <c r="A5123">
        <v>2020</v>
      </c>
      <c r="B5123" t="s">
        <v>42</v>
      </c>
      <c r="C5123" t="s">
        <v>1058</v>
      </c>
      <c r="D5123" t="s">
        <v>403</v>
      </c>
      <c r="E5123" s="15">
        <v>46874000</v>
      </c>
      <c r="F5123" s="15">
        <v>8863000</v>
      </c>
      <c r="G5123" s="15">
        <v>0</v>
      </c>
      <c r="H5123" s="15">
        <v>0</v>
      </c>
      <c r="I5123" s="15">
        <v>55737000</v>
      </c>
    </row>
    <row r="5124" spans="1:9" x14ac:dyDescent="0.25">
      <c r="A5124">
        <v>2020</v>
      </c>
      <c r="B5124" t="s">
        <v>42</v>
      </c>
      <c r="C5124" t="s">
        <v>1058</v>
      </c>
      <c r="D5124" t="s">
        <v>967</v>
      </c>
      <c r="E5124" s="15">
        <v>80735000</v>
      </c>
      <c r="F5124" s="15">
        <v>9112000</v>
      </c>
      <c r="G5124" s="15">
        <v>0</v>
      </c>
      <c r="H5124" s="15">
        <v>68000000</v>
      </c>
      <c r="I5124" s="15">
        <v>157847000</v>
      </c>
    </row>
    <row r="5125" spans="1:9" x14ac:dyDescent="0.25">
      <c r="A5125">
        <v>2020</v>
      </c>
      <c r="B5125" t="s">
        <v>42</v>
      </c>
      <c r="C5125" t="s">
        <v>1058</v>
      </c>
      <c r="D5125" t="s">
        <v>969</v>
      </c>
      <c r="E5125" s="15">
        <v>0</v>
      </c>
      <c r="F5125" s="15">
        <v>2015000</v>
      </c>
      <c r="G5125" s="15">
        <v>0</v>
      </c>
      <c r="H5125" s="15">
        <v>752000</v>
      </c>
      <c r="I5125" s="15">
        <v>2767000</v>
      </c>
    </row>
    <row r="5126" spans="1:9" x14ac:dyDescent="0.25">
      <c r="A5126">
        <v>2020</v>
      </c>
      <c r="B5126" t="s">
        <v>42</v>
      </c>
      <c r="C5126" t="s">
        <v>1058</v>
      </c>
      <c r="D5126" t="s">
        <v>970</v>
      </c>
      <c r="E5126" s="15">
        <v>0</v>
      </c>
      <c r="F5126" s="15">
        <v>851000</v>
      </c>
      <c r="G5126" s="15">
        <v>0</v>
      </c>
      <c r="H5126" s="15">
        <v>0</v>
      </c>
      <c r="I5126" s="15">
        <v>851000</v>
      </c>
    </row>
    <row r="5127" spans="1:9" x14ac:dyDescent="0.25">
      <c r="A5127">
        <v>2020</v>
      </c>
      <c r="B5127" t="s">
        <v>42</v>
      </c>
      <c r="C5127" t="s">
        <v>1059</v>
      </c>
      <c r="D5127" t="s">
        <v>403</v>
      </c>
      <c r="E5127" s="15">
        <v>32961000</v>
      </c>
      <c r="F5127" s="15">
        <v>66673000</v>
      </c>
      <c r="G5127" s="15">
        <v>0</v>
      </c>
      <c r="H5127" s="15">
        <v>0</v>
      </c>
      <c r="I5127" s="15">
        <v>99634000</v>
      </c>
    </row>
    <row r="5128" spans="1:9" x14ac:dyDescent="0.25">
      <c r="A5128">
        <v>2020</v>
      </c>
      <c r="B5128" t="s">
        <v>42</v>
      </c>
      <c r="C5128" t="s">
        <v>1059</v>
      </c>
      <c r="D5128" t="s">
        <v>404</v>
      </c>
      <c r="E5128" s="15">
        <v>971000</v>
      </c>
      <c r="F5128" s="15">
        <v>5043000</v>
      </c>
      <c r="G5128" s="15">
        <v>0</v>
      </c>
      <c r="H5128" s="15">
        <v>0</v>
      </c>
      <c r="I5128" s="15">
        <v>6014000</v>
      </c>
    </row>
    <row r="5129" spans="1:9" x14ac:dyDescent="0.25">
      <c r="A5129">
        <v>2020</v>
      </c>
      <c r="B5129" t="s">
        <v>42</v>
      </c>
      <c r="C5129" t="s">
        <v>1059</v>
      </c>
      <c r="D5129" t="s">
        <v>967</v>
      </c>
      <c r="E5129" s="15">
        <v>167579000</v>
      </c>
      <c r="F5129" s="15">
        <v>94080000</v>
      </c>
      <c r="G5129" s="15">
        <v>0</v>
      </c>
      <c r="H5129" s="15">
        <v>276300000</v>
      </c>
      <c r="I5129" s="15">
        <v>537959000</v>
      </c>
    </row>
    <row r="5130" spans="1:9" x14ac:dyDescent="0.25">
      <c r="A5130">
        <v>2020</v>
      </c>
      <c r="B5130" t="s">
        <v>42</v>
      </c>
      <c r="C5130" t="s">
        <v>1059</v>
      </c>
      <c r="D5130" t="s">
        <v>968</v>
      </c>
      <c r="E5130" s="15">
        <v>8539000</v>
      </c>
      <c r="F5130" s="15">
        <v>0</v>
      </c>
      <c r="G5130" s="15">
        <v>0</v>
      </c>
      <c r="H5130" s="15">
        <v>0</v>
      </c>
      <c r="I5130" s="15">
        <v>8539000</v>
      </c>
    </row>
    <row r="5131" spans="1:9" x14ac:dyDescent="0.25">
      <c r="A5131">
        <v>2020</v>
      </c>
      <c r="B5131" t="s">
        <v>42</v>
      </c>
      <c r="C5131" t="s">
        <v>1059</v>
      </c>
      <c r="D5131" t="s">
        <v>969</v>
      </c>
      <c r="E5131" s="15">
        <v>0</v>
      </c>
      <c r="F5131" s="15">
        <v>2038000</v>
      </c>
      <c r="G5131" s="15">
        <v>0</v>
      </c>
      <c r="H5131" s="15">
        <v>0</v>
      </c>
      <c r="I5131" s="15">
        <v>2038000</v>
      </c>
    </row>
    <row r="5132" spans="1:9" x14ac:dyDescent="0.25">
      <c r="A5132">
        <v>2020</v>
      </c>
      <c r="B5132" t="s">
        <v>42</v>
      </c>
      <c r="C5132" t="s">
        <v>1059</v>
      </c>
      <c r="D5132" t="s">
        <v>970</v>
      </c>
      <c r="E5132" s="15">
        <v>1094000</v>
      </c>
      <c r="F5132" s="15">
        <v>1283000</v>
      </c>
      <c r="G5132" s="15">
        <v>0</v>
      </c>
      <c r="H5132" s="15">
        <v>0</v>
      </c>
      <c r="I5132" s="15">
        <v>2377000</v>
      </c>
    </row>
    <row r="5133" spans="1:9" x14ac:dyDescent="0.25">
      <c r="A5133">
        <v>2020</v>
      </c>
      <c r="B5133" t="s">
        <v>42</v>
      </c>
      <c r="C5133" t="s">
        <v>1060</v>
      </c>
      <c r="D5133" t="s">
        <v>403</v>
      </c>
      <c r="E5133" s="15">
        <v>14408000</v>
      </c>
      <c r="F5133" s="15">
        <v>6581000</v>
      </c>
      <c r="G5133" s="15">
        <v>0</v>
      </c>
      <c r="H5133" s="15">
        <v>0</v>
      </c>
      <c r="I5133" s="15">
        <v>20989000</v>
      </c>
    </row>
    <row r="5134" spans="1:9" x14ac:dyDescent="0.25">
      <c r="A5134">
        <v>2020</v>
      </c>
      <c r="B5134" t="s">
        <v>42</v>
      </c>
      <c r="C5134" t="s">
        <v>1060</v>
      </c>
      <c r="D5134" t="s">
        <v>967</v>
      </c>
      <c r="E5134" s="15">
        <v>39165000</v>
      </c>
      <c r="F5134" s="15">
        <v>13553000</v>
      </c>
      <c r="G5134" s="15">
        <v>0</v>
      </c>
      <c r="H5134" s="15">
        <v>2349000</v>
      </c>
      <c r="I5134" s="15">
        <v>55067000</v>
      </c>
    </row>
    <row r="5135" spans="1:9" x14ac:dyDescent="0.25">
      <c r="A5135">
        <v>2020</v>
      </c>
      <c r="B5135" t="s">
        <v>42</v>
      </c>
      <c r="C5135" t="s">
        <v>1060</v>
      </c>
      <c r="D5135" t="s">
        <v>968</v>
      </c>
      <c r="E5135" s="15">
        <v>2568000</v>
      </c>
      <c r="F5135" s="15">
        <v>0</v>
      </c>
      <c r="G5135" s="15">
        <v>0</v>
      </c>
      <c r="H5135" s="15">
        <v>0</v>
      </c>
      <c r="I5135" s="15">
        <v>2568000</v>
      </c>
    </row>
    <row r="5136" spans="1:9" x14ac:dyDescent="0.25">
      <c r="A5136">
        <v>2020</v>
      </c>
      <c r="B5136" t="s">
        <v>42</v>
      </c>
      <c r="C5136" t="s">
        <v>1061</v>
      </c>
      <c r="D5136" t="s">
        <v>403</v>
      </c>
      <c r="E5136" s="15">
        <v>77897000</v>
      </c>
      <c r="F5136" s="15">
        <v>51691000</v>
      </c>
      <c r="G5136" s="15">
        <v>0</v>
      </c>
      <c r="H5136" s="15">
        <v>64000000</v>
      </c>
      <c r="I5136" s="15">
        <v>193588000</v>
      </c>
    </row>
    <row r="5137" spans="1:9" x14ac:dyDescent="0.25">
      <c r="A5137">
        <v>2020</v>
      </c>
      <c r="B5137" t="s">
        <v>42</v>
      </c>
      <c r="C5137" t="s">
        <v>1061</v>
      </c>
      <c r="D5137" t="s">
        <v>404</v>
      </c>
      <c r="E5137" s="15">
        <v>62930000</v>
      </c>
      <c r="F5137" s="15">
        <v>4608000</v>
      </c>
      <c r="G5137" s="15">
        <v>0</v>
      </c>
      <c r="H5137" s="15">
        <v>10000000</v>
      </c>
      <c r="I5137" s="15">
        <v>77538000</v>
      </c>
    </row>
    <row r="5138" spans="1:9" x14ac:dyDescent="0.25">
      <c r="A5138">
        <v>2020</v>
      </c>
      <c r="B5138" t="s">
        <v>42</v>
      </c>
      <c r="C5138" t="s">
        <v>1061</v>
      </c>
      <c r="D5138" t="s">
        <v>967</v>
      </c>
      <c r="E5138" s="15">
        <v>239080000</v>
      </c>
      <c r="F5138" s="15">
        <v>39298000</v>
      </c>
      <c r="G5138" s="15">
        <v>0</v>
      </c>
      <c r="H5138" s="15">
        <v>173000000</v>
      </c>
      <c r="I5138" s="15">
        <v>451378000</v>
      </c>
    </row>
    <row r="5139" spans="1:9" x14ac:dyDescent="0.25">
      <c r="A5139">
        <v>2020</v>
      </c>
      <c r="B5139" t="s">
        <v>42</v>
      </c>
      <c r="C5139" t="s">
        <v>1061</v>
      </c>
      <c r="D5139" t="s">
        <v>969</v>
      </c>
      <c r="E5139" s="15">
        <v>8459000</v>
      </c>
      <c r="F5139" s="15">
        <v>2751000</v>
      </c>
      <c r="G5139" s="15">
        <v>0</v>
      </c>
      <c r="H5139" s="15">
        <v>5000000</v>
      </c>
      <c r="I5139" s="15">
        <v>16210000</v>
      </c>
    </row>
    <row r="5140" spans="1:9" x14ac:dyDescent="0.25">
      <c r="A5140">
        <v>2020</v>
      </c>
      <c r="B5140" t="s">
        <v>42</v>
      </c>
      <c r="C5140" t="s">
        <v>1061</v>
      </c>
      <c r="D5140" t="s">
        <v>970</v>
      </c>
      <c r="E5140" s="15">
        <v>8665000</v>
      </c>
      <c r="F5140" s="15">
        <v>1340000</v>
      </c>
      <c r="G5140" s="15">
        <v>0</v>
      </c>
      <c r="H5140" s="15">
        <v>0</v>
      </c>
      <c r="I5140" s="15">
        <v>10005000</v>
      </c>
    </row>
    <row r="5141" spans="1:9" x14ac:dyDescent="0.25">
      <c r="A5141">
        <v>2020</v>
      </c>
      <c r="B5141" t="s">
        <v>42</v>
      </c>
      <c r="C5141" t="s">
        <v>1062</v>
      </c>
      <c r="D5141" t="s">
        <v>403</v>
      </c>
      <c r="E5141" s="15">
        <v>102334000</v>
      </c>
      <c r="F5141" s="15">
        <v>66019000</v>
      </c>
      <c r="G5141" s="15">
        <v>0</v>
      </c>
      <c r="H5141" s="15">
        <v>0</v>
      </c>
      <c r="I5141" s="15">
        <v>168353000</v>
      </c>
    </row>
    <row r="5142" spans="1:9" x14ac:dyDescent="0.25">
      <c r="A5142">
        <v>2020</v>
      </c>
      <c r="B5142" t="s">
        <v>42</v>
      </c>
      <c r="C5142" t="s">
        <v>1062</v>
      </c>
      <c r="D5142" t="s">
        <v>404</v>
      </c>
      <c r="E5142" s="15">
        <v>13163000</v>
      </c>
      <c r="F5142" s="15">
        <v>90001000</v>
      </c>
      <c r="G5142" s="15">
        <v>0</v>
      </c>
      <c r="H5142" s="15">
        <v>0</v>
      </c>
      <c r="I5142" s="15">
        <v>103164000</v>
      </c>
    </row>
    <row r="5143" spans="1:9" x14ac:dyDescent="0.25">
      <c r="A5143">
        <v>2020</v>
      </c>
      <c r="B5143" t="s">
        <v>42</v>
      </c>
      <c r="C5143" t="s">
        <v>1062</v>
      </c>
      <c r="D5143" t="s">
        <v>967</v>
      </c>
      <c r="E5143" s="15">
        <v>523671000</v>
      </c>
      <c r="F5143" s="15">
        <v>58825000</v>
      </c>
      <c r="G5143" s="15">
        <v>0</v>
      </c>
      <c r="H5143" s="15">
        <v>90000000</v>
      </c>
      <c r="I5143" s="15">
        <v>672496000</v>
      </c>
    </row>
    <row r="5144" spans="1:9" x14ac:dyDescent="0.25">
      <c r="A5144">
        <v>2020</v>
      </c>
      <c r="B5144" t="s">
        <v>42</v>
      </c>
      <c r="C5144" t="s">
        <v>1062</v>
      </c>
      <c r="D5144" t="s">
        <v>968</v>
      </c>
      <c r="E5144" s="15">
        <v>26349000</v>
      </c>
      <c r="F5144" s="15">
        <v>1584000</v>
      </c>
      <c r="G5144" s="15">
        <v>0</v>
      </c>
      <c r="H5144" s="15">
        <v>0</v>
      </c>
      <c r="I5144" s="15">
        <v>27933000</v>
      </c>
    </row>
    <row r="5145" spans="1:9" x14ac:dyDescent="0.25">
      <c r="A5145">
        <v>2020</v>
      </c>
      <c r="B5145" t="s">
        <v>42</v>
      </c>
      <c r="C5145" t="s">
        <v>1062</v>
      </c>
      <c r="D5145" t="s">
        <v>969</v>
      </c>
      <c r="E5145" s="15">
        <v>12410000</v>
      </c>
      <c r="F5145" s="15">
        <v>38506000</v>
      </c>
      <c r="G5145" s="15">
        <v>0</v>
      </c>
      <c r="H5145" s="15">
        <v>0</v>
      </c>
      <c r="I5145" s="15">
        <v>50916000</v>
      </c>
    </row>
    <row r="5146" spans="1:9" x14ac:dyDescent="0.25">
      <c r="A5146">
        <v>2020</v>
      </c>
      <c r="B5146" t="s">
        <v>42</v>
      </c>
      <c r="C5146" t="s">
        <v>1062</v>
      </c>
      <c r="D5146" t="s">
        <v>970</v>
      </c>
      <c r="E5146" s="15">
        <v>4863000</v>
      </c>
      <c r="F5146" s="15">
        <v>10429000</v>
      </c>
      <c r="G5146" s="15">
        <v>0</v>
      </c>
      <c r="H5146" s="15">
        <v>0</v>
      </c>
      <c r="I5146" s="15">
        <v>15292000</v>
      </c>
    </row>
    <row r="5147" spans="1:9" x14ac:dyDescent="0.25">
      <c r="A5147">
        <v>2020</v>
      </c>
      <c r="B5147" t="s">
        <v>42</v>
      </c>
      <c r="C5147" t="s">
        <v>1063</v>
      </c>
      <c r="D5147" t="s">
        <v>967</v>
      </c>
      <c r="E5147" s="15" t="s">
        <v>423</v>
      </c>
      <c r="F5147" s="15" t="s">
        <v>423</v>
      </c>
      <c r="G5147" s="15" t="s">
        <v>423</v>
      </c>
      <c r="H5147" s="15" t="s">
        <v>423</v>
      </c>
      <c r="I5147" s="15" t="s">
        <v>423</v>
      </c>
    </row>
    <row r="5148" spans="1:9" x14ac:dyDescent="0.25">
      <c r="A5148">
        <v>2020</v>
      </c>
      <c r="B5148" t="s">
        <v>42</v>
      </c>
      <c r="C5148" t="s">
        <v>1064</v>
      </c>
      <c r="D5148" t="s">
        <v>403</v>
      </c>
      <c r="E5148" s="15">
        <v>9423000</v>
      </c>
      <c r="F5148" s="15">
        <v>10907000</v>
      </c>
      <c r="G5148" s="15">
        <v>0</v>
      </c>
      <c r="H5148" s="15">
        <v>14788000</v>
      </c>
      <c r="I5148" s="15">
        <v>35118000</v>
      </c>
    </row>
    <row r="5149" spans="1:9" x14ac:dyDescent="0.25">
      <c r="A5149">
        <v>2020</v>
      </c>
      <c r="B5149" t="s">
        <v>42</v>
      </c>
      <c r="C5149" t="s">
        <v>1064</v>
      </c>
      <c r="D5149" t="s">
        <v>967</v>
      </c>
      <c r="E5149" s="15">
        <v>22955000</v>
      </c>
      <c r="F5149" s="15">
        <v>1802000</v>
      </c>
      <c r="G5149" s="15">
        <v>0</v>
      </c>
      <c r="H5149" s="15">
        <v>116000000</v>
      </c>
      <c r="I5149" s="15">
        <v>140757000</v>
      </c>
    </row>
    <row r="5150" spans="1:9" x14ac:dyDescent="0.25">
      <c r="A5150">
        <v>2020</v>
      </c>
      <c r="B5150" t="s">
        <v>42</v>
      </c>
      <c r="C5150" t="s">
        <v>1064</v>
      </c>
      <c r="D5150" t="s">
        <v>969</v>
      </c>
      <c r="E5150" s="15">
        <v>0</v>
      </c>
      <c r="F5150" s="15">
        <v>2528000</v>
      </c>
      <c r="G5150" s="15">
        <v>0</v>
      </c>
      <c r="H5150" s="15">
        <v>0</v>
      </c>
      <c r="I5150" s="15">
        <v>2528000</v>
      </c>
    </row>
    <row r="5151" spans="1:9" x14ac:dyDescent="0.25">
      <c r="A5151">
        <v>2020</v>
      </c>
      <c r="B5151" t="s">
        <v>42</v>
      </c>
      <c r="C5151" t="s">
        <v>1064</v>
      </c>
      <c r="D5151" t="s">
        <v>970</v>
      </c>
      <c r="E5151" s="15">
        <v>0</v>
      </c>
      <c r="F5151" s="15">
        <v>482000</v>
      </c>
      <c r="G5151" s="15">
        <v>0</v>
      </c>
      <c r="H5151" s="15">
        <v>0</v>
      </c>
      <c r="I5151" s="15">
        <v>482000</v>
      </c>
    </row>
    <row r="5152" spans="1:9" x14ac:dyDescent="0.25">
      <c r="A5152">
        <v>2020</v>
      </c>
      <c r="B5152" t="s">
        <v>42</v>
      </c>
      <c r="C5152" t="s">
        <v>1065</v>
      </c>
      <c r="D5152" t="s">
        <v>403</v>
      </c>
      <c r="E5152" s="15">
        <v>38065000</v>
      </c>
      <c r="F5152" s="15">
        <v>46440000</v>
      </c>
      <c r="G5152" s="15">
        <v>0</v>
      </c>
      <c r="H5152" s="15">
        <v>0</v>
      </c>
      <c r="I5152" s="15">
        <v>84505000</v>
      </c>
    </row>
    <row r="5153" spans="1:9" x14ac:dyDescent="0.25">
      <c r="A5153">
        <v>2020</v>
      </c>
      <c r="B5153" t="s">
        <v>42</v>
      </c>
      <c r="C5153" t="s">
        <v>1065</v>
      </c>
      <c r="D5153" t="s">
        <v>404</v>
      </c>
      <c r="E5153" s="15">
        <v>7446000</v>
      </c>
      <c r="F5153" s="15">
        <v>2380000</v>
      </c>
      <c r="G5153" s="15">
        <v>0</v>
      </c>
      <c r="H5153" s="15">
        <v>0</v>
      </c>
      <c r="I5153" s="15">
        <v>9826000</v>
      </c>
    </row>
    <row r="5154" spans="1:9" x14ac:dyDescent="0.25">
      <c r="A5154">
        <v>2020</v>
      </c>
      <c r="B5154" t="s">
        <v>42</v>
      </c>
      <c r="C5154" t="s">
        <v>1065</v>
      </c>
      <c r="D5154" t="s">
        <v>967</v>
      </c>
      <c r="E5154" s="15">
        <v>174288000</v>
      </c>
      <c r="F5154" s="15">
        <v>9339000</v>
      </c>
      <c r="G5154" s="15">
        <v>0</v>
      </c>
      <c r="H5154" s="15">
        <v>10000000</v>
      </c>
      <c r="I5154" s="15">
        <v>193627000</v>
      </c>
    </row>
    <row r="5155" spans="1:9" x14ac:dyDescent="0.25">
      <c r="A5155">
        <v>2020</v>
      </c>
      <c r="B5155" t="s">
        <v>42</v>
      </c>
      <c r="C5155" t="s">
        <v>1065</v>
      </c>
      <c r="D5155" t="s">
        <v>968</v>
      </c>
      <c r="E5155" s="15">
        <v>8371000</v>
      </c>
      <c r="F5155" s="15">
        <v>2410000</v>
      </c>
      <c r="G5155" s="15">
        <v>0</v>
      </c>
      <c r="H5155" s="15">
        <v>0</v>
      </c>
      <c r="I5155" s="15">
        <v>10781000</v>
      </c>
    </row>
    <row r="5156" spans="1:9" x14ac:dyDescent="0.25">
      <c r="A5156">
        <v>2020</v>
      </c>
      <c r="B5156" t="s">
        <v>42</v>
      </c>
      <c r="C5156" t="s">
        <v>1065</v>
      </c>
      <c r="D5156" t="s">
        <v>969</v>
      </c>
      <c r="E5156" s="15">
        <v>2914000</v>
      </c>
      <c r="F5156" s="15">
        <v>2452000</v>
      </c>
      <c r="G5156" s="15">
        <v>0</v>
      </c>
      <c r="H5156" s="15">
        <v>0</v>
      </c>
      <c r="I5156" s="15">
        <v>5366000</v>
      </c>
    </row>
    <row r="5157" spans="1:9" x14ac:dyDescent="0.25">
      <c r="A5157">
        <v>2020</v>
      </c>
      <c r="B5157" t="s">
        <v>42</v>
      </c>
      <c r="C5157" t="s">
        <v>1065</v>
      </c>
      <c r="D5157" t="s">
        <v>970</v>
      </c>
      <c r="E5157" s="15">
        <v>350000</v>
      </c>
      <c r="F5157" s="15">
        <v>364000</v>
      </c>
      <c r="G5157" s="15">
        <v>0</v>
      </c>
      <c r="H5157" s="15">
        <v>0</v>
      </c>
      <c r="I5157" s="15">
        <v>714000</v>
      </c>
    </row>
    <row r="5158" spans="1:9" x14ac:dyDescent="0.25">
      <c r="A5158">
        <v>2020</v>
      </c>
      <c r="B5158" t="s">
        <v>42</v>
      </c>
      <c r="C5158" t="s">
        <v>1066</v>
      </c>
      <c r="D5158" t="s">
        <v>403</v>
      </c>
      <c r="E5158" s="15">
        <v>12643000</v>
      </c>
      <c r="F5158" s="15">
        <v>32641000</v>
      </c>
      <c r="G5158" s="15">
        <v>0</v>
      </c>
      <c r="H5158" s="15">
        <v>0</v>
      </c>
      <c r="I5158" s="15">
        <v>45284000</v>
      </c>
    </row>
    <row r="5159" spans="1:9" x14ac:dyDescent="0.25">
      <c r="A5159">
        <v>2020</v>
      </c>
      <c r="B5159" t="s">
        <v>42</v>
      </c>
      <c r="C5159" t="s">
        <v>1066</v>
      </c>
      <c r="D5159" t="s">
        <v>967</v>
      </c>
      <c r="E5159" s="15">
        <v>43367000</v>
      </c>
      <c r="F5159" s="15">
        <v>2937000</v>
      </c>
      <c r="G5159" s="15">
        <v>0</v>
      </c>
      <c r="H5159" s="15">
        <v>20000000</v>
      </c>
      <c r="I5159" s="15">
        <v>66304000</v>
      </c>
    </row>
    <row r="5160" spans="1:9" x14ac:dyDescent="0.25">
      <c r="A5160">
        <v>2020</v>
      </c>
      <c r="B5160" t="s">
        <v>42</v>
      </c>
      <c r="C5160" t="s">
        <v>1066</v>
      </c>
      <c r="D5160" t="s">
        <v>969</v>
      </c>
      <c r="E5160" s="15">
        <v>0</v>
      </c>
      <c r="F5160" s="15">
        <v>2030000</v>
      </c>
      <c r="G5160" s="15">
        <v>0</v>
      </c>
      <c r="H5160" s="15">
        <v>0</v>
      </c>
      <c r="I5160" s="15">
        <v>2030000</v>
      </c>
    </row>
    <row r="5161" spans="1:9" x14ac:dyDescent="0.25">
      <c r="A5161">
        <v>2020</v>
      </c>
      <c r="B5161" t="s">
        <v>42</v>
      </c>
      <c r="C5161" t="s">
        <v>1066</v>
      </c>
      <c r="D5161" t="s">
        <v>970</v>
      </c>
      <c r="E5161" s="15">
        <v>0</v>
      </c>
      <c r="F5161" s="15">
        <v>714000</v>
      </c>
      <c r="G5161" s="15">
        <v>0</v>
      </c>
      <c r="H5161" s="15">
        <v>0</v>
      </c>
      <c r="I5161" s="15">
        <v>714000</v>
      </c>
    </row>
    <row r="5162" spans="1:9" x14ac:dyDescent="0.25">
      <c r="A5162">
        <v>2020</v>
      </c>
      <c r="B5162" t="s">
        <v>42</v>
      </c>
      <c r="C5162" t="s">
        <v>1067</v>
      </c>
      <c r="D5162" t="s">
        <v>403</v>
      </c>
      <c r="E5162" s="15">
        <v>4459000</v>
      </c>
      <c r="F5162" s="15">
        <v>5872000</v>
      </c>
      <c r="G5162" s="15">
        <v>0</v>
      </c>
      <c r="H5162" s="15">
        <v>0</v>
      </c>
      <c r="I5162" s="15">
        <v>10331000</v>
      </c>
    </row>
    <row r="5163" spans="1:9" x14ac:dyDescent="0.25">
      <c r="A5163">
        <v>2020</v>
      </c>
      <c r="B5163" t="s">
        <v>42</v>
      </c>
      <c r="C5163" t="s">
        <v>1067</v>
      </c>
      <c r="D5163" t="s">
        <v>967</v>
      </c>
      <c r="E5163" s="15">
        <v>25449000</v>
      </c>
      <c r="F5163" s="15">
        <v>8990000</v>
      </c>
      <c r="G5163" s="15">
        <v>0</v>
      </c>
      <c r="H5163" s="15">
        <v>75500000</v>
      </c>
      <c r="I5163" s="15">
        <v>109939000</v>
      </c>
    </row>
    <row r="5164" spans="1:9" x14ac:dyDescent="0.25">
      <c r="A5164">
        <v>2020</v>
      </c>
      <c r="B5164" t="s">
        <v>42</v>
      </c>
      <c r="C5164" t="s">
        <v>1067</v>
      </c>
      <c r="D5164" t="s">
        <v>969</v>
      </c>
      <c r="E5164" s="15">
        <v>0</v>
      </c>
      <c r="F5164" s="15">
        <v>2434000</v>
      </c>
      <c r="G5164" s="15">
        <v>0</v>
      </c>
      <c r="H5164" s="15">
        <v>0</v>
      </c>
      <c r="I5164" s="15">
        <v>2434000</v>
      </c>
    </row>
    <row r="5165" spans="1:9" x14ac:dyDescent="0.25">
      <c r="A5165">
        <v>2020</v>
      </c>
      <c r="B5165" t="s">
        <v>42</v>
      </c>
      <c r="C5165" t="s">
        <v>1067</v>
      </c>
      <c r="D5165" t="s">
        <v>970</v>
      </c>
      <c r="E5165" s="15">
        <v>0</v>
      </c>
      <c r="F5165" s="15">
        <v>900000</v>
      </c>
      <c r="G5165" s="15">
        <v>0</v>
      </c>
      <c r="H5165" s="15">
        <v>0</v>
      </c>
      <c r="I5165" s="15">
        <v>900000</v>
      </c>
    </row>
    <row r="5166" spans="1:9" x14ac:dyDescent="0.25">
      <c r="A5166">
        <v>2020</v>
      </c>
      <c r="B5166" t="s">
        <v>42</v>
      </c>
      <c r="C5166" t="s">
        <v>1068</v>
      </c>
      <c r="D5166" t="s">
        <v>403</v>
      </c>
      <c r="E5166" s="15">
        <v>18481000</v>
      </c>
      <c r="F5166" s="15">
        <v>4124000</v>
      </c>
      <c r="G5166" s="15">
        <v>0</v>
      </c>
      <c r="H5166" s="15">
        <v>0</v>
      </c>
      <c r="I5166" s="15">
        <v>22605000</v>
      </c>
    </row>
    <row r="5167" spans="1:9" x14ac:dyDescent="0.25">
      <c r="A5167">
        <v>2020</v>
      </c>
      <c r="B5167" t="s">
        <v>42</v>
      </c>
      <c r="C5167" t="s">
        <v>1068</v>
      </c>
      <c r="D5167" t="s">
        <v>967</v>
      </c>
      <c r="E5167" s="15">
        <v>48430000</v>
      </c>
      <c r="F5167" s="15">
        <v>11161000</v>
      </c>
      <c r="G5167" s="15">
        <v>0</v>
      </c>
      <c r="H5167" s="15">
        <v>75000000</v>
      </c>
      <c r="I5167" s="15">
        <v>134591000</v>
      </c>
    </row>
    <row r="5168" spans="1:9" x14ac:dyDescent="0.25">
      <c r="A5168">
        <v>2020</v>
      </c>
      <c r="B5168" t="s">
        <v>42</v>
      </c>
      <c r="C5168" t="s">
        <v>1068</v>
      </c>
      <c r="D5168" t="s">
        <v>968</v>
      </c>
      <c r="E5168" s="15">
        <v>140000</v>
      </c>
      <c r="F5168" s="15">
        <v>0</v>
      </c>
      <c r="G5168" s="15">
        <v>0</v>
      </c>
      <c r="H5168" s="15">
        <v>0</v>
      </c>
      <c r="I5168" s="15">
        <v>140000</v>
      </c>
    </row>
    <row r="5169" spans="1:9" x14ac:dyDescent="0.25">
      <c r="A5169">
        <v>2020</v>
      </c>
      <c r="B5169" t="s">
        <v>42</v>
      </c>
      <c r="C5169" t="s">
        <v>1068</v>
      </c>
      <c r="D5169" t="s">
        <v>969</v>
      </c>
      <c r="E5169" s="15">
        <v>0</v>
      </c>
      <c r="F5169" s="15">
        <v>1692000</v>
      </c>
      <c r="G5169" s="15">
        <v>0</v>
      </c>
      <c r="H5169" s="15">
        <v>0</v>
      </c>
      <c r="I5169" s="15">
        <v>1692000</v>
      </c>
    </row>
    <row r="5170" spans="1:9" x14ac:dyDescent="0.25">
      <c r="A5170">
        <v>2020</v>
      </c>
      <c r="B5170" t="s">
        <v>42</v>
      </c>
      <c r="C5170" t="s">
        <v>1068</v>
      </c>
      <c r="D5170" t="s">
        <v>970</v>
      </c>
      <c r="E5170" s="15">
        <v>0</v>
      </c>
      <c r="F5170" s="15">
        <v>276000</v>
      </c>
      <c r="G5170" s="15">
        <v>0</v>
      </c>
      <c r="H5170" s="15">
        <v>0</v>
      </c>
      <c r="I5170" s="15">
        <v>276000</v>
      </c>
    </row>
    <row r="5171" spans="1:9" x14ac:dyDescent="0.25">
      <c r="A5171">
        <v>2020</v>
      </c>
      <c r="B5171" t="s">
        <v>42</v>
      </c>
      <c r="C5171" t="s">
        <v>1069</v>
      </c>
      <c r="D5171" t="s">
        <v>403</v>
      </c>
      <c r="E5171" s="15" t="s">
        <v>423</v>
      </c>
      <c r="F5171" s="15" t="s">
        <v>423</v>
      </c>
      <c r="G5171" s="15" t="s">
        <v>423</v>
      </c>
      <c r="H5171" s="15" t="s">
        <v>423</v>
      </c>
      <c r="I5171" s="15" t="s">
        <v>423</v>
      </c>
    </row>
    <row r="5172" spans="1:9" x14ac:dyDescent="0.25">
      <c r="A5172">
        <v>2020</v>
      </c>
      <c r="B5172" t="s">
        <v>42</v>
      </c>
      <c r="C5172" t="s">
        <v>1069</v>
      </c>
      <c r="D5172" t="s">
        <v>967</v>
      </c>
      <c r="E5172" s="15" t="s">
        <v>423</v>
      </c>
      <c r="F5172" s="15" t="s">
        <v>423</v>
      </c>
      <c r="G5172" s="15" t="s">
        <v>423</v>
      </c>
      <c r="H5172" s="15" t="s">
        <v>423</v>
      </c>
      <c r="I5172" s="15" t="s">
        <v>423</v>
      </c>
    </row>
    <row r="5173" spans="1:9" x14ac:dyDescent="0.25">
      <c r="A5173">
        <v>2020</v>
      </c>
      <c r="B5173" t="s">
        <v>42</v>
      </c>
      <c r="C5173" t="s">
        <v>1069</v>
      </c>
      <c r="D5173" t="s">
        <v>969</v>
      </c>
      <c r="E5173" s="15" t="s">
        <v>423</v>
      </c>
      <c r="F5173" s="15" t="s">
        <v>423</v>
      </c>
      <c r="G5173" s="15" t="s">
        <v>423</v>
      </c>
      <c r="H5173" s="15" t="s">
        <v>423</v>
      </c>
      <c r="I5173" s="15" t="s">
        <v>423</v>
      </c>
    </row>
    <row r="5174" spans="1:9" x14ac:dyDescent="0.25">
      <c r="A5174">
        <v>2020</v>
      </c>
      <c r="B5174" t="s">
        <v>42</v>
      </c>
      <c r="C5174" t="s">
        <v>1069</v>
      </c>
      <c r="D5174" t="s">
        <v>970</v>
      </c>
      <c r="E5174" s="15" t="s">
        <v>423</v>
      </c>
      <c r="F5174" s="15" t="s">
        <v>423</v>
      </c>
      <c r="G5174" s="15" t="s">
        <v>423</v>
      </c>
      <c r="H5174" s="15" t="s">
        <v>423</v>
      </c>
      <c r="I5174" s="15" t="s">
        <v>423</v>
      </c>
    </row>
    <row r="5175" spans="1:9" x14ac:dyDescent="0.25">
      <c r="A5175">
        <v>2020</v>
      </c>
      <c r="B5175" t="s">
        <v>42</v>
      </c>
      <c r="C5175" t="s">
        <v>1070</v>
      </c>
      <c r="D5175" t="s">
        <v>403</v>
      </c>
      <c r="E5175" s="15">
        <v>21146000</v>
      </c>
      <c r="F5175" s="15">
        <v>6484000</v>
      </c>
      <c r="G5175" s="15">
        <v>0</v>
      </c>
      <c r="H5175" s="15">
        <v>0</v>
      </c>
      <c r="I5175" s="15">
        <v>27630000</v>
      </c>
    </row>
    <row r="5176" spans="1:9" x14ac:dyDescent="0.25">
      <c r="A5176">
        <v>2020</v>
      </c>
      <c r="B5176" t="s">
        <v>42</v>
      </c>
      <c r="C5176" t="s">
        <v>1070</v>
      </c>
      <c r="D5176" t="s">
        <v>404</v>
      </c>
      <c r="E5176" s="15">
        <v>0</v>
      </c>
      <c r="F5176" s="15">
        <v>1202000</v>
      </c>
      <c r="G5176" s="15">
        <v>0</v>
      </c>
      <c r="H5176" s="15">
        <v>0</v>
      </c>
      <c r="I5176" s="15">
        <v>1202000</v>
      </c>
    </row>
    <row r="5177" spans="1:9" x14ac:dyDescent="0.25">
      <c r="A5177">
        <v>2020</v>
      </c>
      <c r="B5177" t="s">
        <v>42</v>
      </c>
      <c r="C5177" t="s">
        <v>1070</v>
      </c>
      <c r="D5177" t="s">
        <v>967</v>
      </c>
      <c r="E5177" s="15">
        <v>83931000</v>
      </c>
      <c r="F5177" s="15">
        <v>21703000</v>
      </c>
      <c r="G5177" s="15">
        <v>0</v>
      </c>
      <c r="H5177" s="15">
        <v>354334000</v>
      </c>
      <c r="I5177" s="15">
        <v>459968000</v>
      </c>
    </row>
    <row r="5178" spans="1:9" x14ac:dyDescent="0.25">
      <c r="A5178">
        <v>2020</v>
      </c>
      <c r="B5178" t="s">
        <v>42</v>
      </c>
      <c r="C5178" t="s">
        <v>1070</v>
      </c>
      <c r="D5178" t="s">
        <v>969</v>
      </c>
      <c r="E5178" s="15">
        <v>150000</v>
      </c>
      <c r="F5178" s="15">
        <v>2519000</v>
      </c>
      <c r="G5178" s="15">
        <v>0</v>
      </c>
      <c r="H5178" s="15">
        <v>0</v>
      </c>
      <c r="I5178" s="15">
        <v>2669000</v>
      </c>
    </row>
    <row r="5179" spans="1:9" x14ac:dyDescent="0.25">
      <c r="A5179">
        <v>2020</v>
      </c>
      <c r="B5179" t="s">
        <v>42</v>
      </c>
      <c r="C5179" t="s">
        <v>1070</v>
      </c>
      <c r="D5179" t="s">
        <v>970</v>
      </c>
      <c r="E5179" s="15">
        <v>150000</v>
      </c>
      <c r="F5179" s="15">
        <v>1208000</v>
      </c>
      <c r="G5179" s="15">
        <v>0</v>
      </c>
      <c r="H5179" s="15">
        <v>0</v>
      </c>
      <c r="I5179" s="15">
        <v>1358000</v>
      </c>
    </row>
    <row r="5180" spans="1:9" x14ac:dyDescent="0.25">
      <c r="A5180">
        <v>2020</v>
      </c>
      <c r="B5180" t="s">
        <v>42</v>
      </c>
      <c r="C5180" t="s">
        <v>1071</v>
      </c>
      <c r="D5180" t="s">
        <v>403</v>
      </c>
      <c r="E5180" s="15">
        <v>15843000</v>
      </c>
      <c r="F5180" s="15">
        <v>3610000</v>
      </c>
      <c r="G5180" s="15">
        <v>0</v>
      </c>
      <c r="H5180" s="15">
        <v>60000000</v>
      </c>
      <c r="I5180" s="15">
        <v>79453000</v>
      </c>
    </row>
    <row r="5181" spans="1:9" x14ac:dyDescent="0.25">
      <c r="A5181">
        <v>2020</v>
      </c>
      <c r="B5181" t="s">
        <v>42</v>
      </c>
      <c r="C5181" t="s">
        <v>1071</v>
      </c>
      <c r="D5181" t="s">
        <v>967</v>
      </c>
      <c r="E5181" s="15">
        <v>64704000</v>
      </c>
      <c r="F5181" s="15">
        <v>12786000</v>
      </c>
      <c r="G5181" s="15">
        <v>0</v>
      </c>
      <c r="H5181" s="15">
        <v>127055000</v>
      </c>
      <c r="I5181" s="15">
        <v>204545000</v>
      </c>
    </row>
    <row r="5182" spans="1:9" x14ac:dyDescent="0.25">
      <c r="A5182">
        <v>2020</v>
      </c>
      <c r="B5182" t="s">
        <v>42</v>
      </c>
      <c r="C5182" t="s">
        <v>1071</v>
      </c>
      <c r="D5182" t="s">
        <v>969</v>
      </c>
      <c r="E5182" s="15">
        <v>0</v>
      </c>
      <c r="F5182" s="15">
        <v>1685000</v>
      </c>
      <c r="G5182" s="15">
        <v>0</v>
      </c>
      <c r="H5182" s="15">
        <v>0</v>
      </c>
      <c r="I5182" s="15">
        <v>1685000</v>
      </c>
    </row>
    <row r="5183" spans="1:9" x14ac:dyDescent="0.25">
      <c r="A5183">
        <v>2020</v>
      </c>
      <c r="B5183" t="s">
        <v>42</v>
      </c>
      <c r="C5183" t="s">
        <v>1071</v>
      </c>
      <c r="D5183" t="s">
        <v>970</v>
      </c>
      <c r="E5183" s="15">
        <v>0</v>
      </c>
      <c r="F5183" s="15">
        <v>379000</v>
      </c>
      <c r="G5183" s="15">
        <v>0</v>
      </c>
      <c r="H5183" s="15">
        <v>0</v>
      </c>
      <c r="I5183" s="15">
        <v>379000</v>
      </c>
    </row>
    <row r="5184" spans="1:9" x14ac:dyDescent="0.25">
      <c r="A5184">
        <v>2020</v>
      </c>
      <c r="B5184" t="s">
        <v>42</v>
      </c>
      <c r="C5184" t="s">
        <v>1072</v>
      </c>
      <c r="D5184" t="s">
        <v>403</v>
      </c>
      <c r="E5184" s="15">
        <v>62790000</v>
      </c>
      <c r="F5184" s="15">
        <v>36633000</v>
      </c>
      <c r="G5184" s="15">
        <v>0</v>
      </c>
      <c r="H5184" s="15">
        <v>0</v>
      </c>
      <c r="I5184" s="15">
        <v>99423000</v>
      </c>
    </row>
    <row r="5185" spans="1:9" x14ac:dyDescent="0.25">
      <c r="A5185">
        <v>2020</v>
      </c>
      <c r="B5185" t="s">
        <v>42</v>
      </c>
      <c r="C5185" t="s">
        <v>1072</v>
      </c>
      <c r="D5185" t="s">
        <v>404</v>
      </c>
      <c r="E5185" s="15">
        <v>2179000</v>
      </c>
      <c r="F5185" s="15">
        <v>1873000</v>
      </c>
      <c r="G5185" s="15">
        <v>0</v>
      </c>
      <c r="H5185" s="15">
        <v>0</v>
      </c>
      <c r="I5185" s="15">
        <v>4052000</v>
      </c>
    </row>
    <row r="5186" spans="1:9" x14ac:dyDescent="0.25">
      <c r="A5186">
        <v>2020</v>
      </c>
      <c r="B5186" t="s">
        <v>42</v>
      </c>
      <c r="C5186" t="s">
        <v>1072</v>
      </c>
      <c r="D5186" t="s">
        <v>967</v>
      </c>
      <c r="E5186" s="15">
        <v>249935000</v>
      </c>
      <c r="F5186" s="15">
        <v>60177000</v>
      </c>
      <c r="G5186" s="15">
        <v>0</v>
      </c>
      <c r="H5186" s="15">
        <v>20260000</v>
      </c>
      <c r="I5186" s="15">
        <v>330372000</v>
      </c>
    </row>
    <row r="5187" spans="1:9" x14ac:dyDescent="0.25">
      <c r="A5187">
        <v>2020</v>
      </c>
      <c r="B5187" t="s">
        <v>42</v>
      </c>
      <c r="C5187" t="s">
        <v>1072</v>
      </c>
      <c r="D5187" t="s">
        <v>968</v>
      </c>
      <c r="E5187" s="15">
        <v>17742000</v>
      </c>
      <c r="F5187" s="15">
        <v>1347000</v>
      </c>
      <c r="G5187" s="15">
        <v>0</v>
      </c>
      <c r="H5187" s="15">
        <v>0</v>
      </c>
      <c r="I5187" s="15">
        <v>19089000</v>
      </c>
    </row>
    <row r="5188" spans="1:9" x14ac:dyDescent="0.25">
      <c r="A5188">
        <v>2020</v>
      </c>
      <c r="B5188" t="s">
        <v>42</v>
      </c>
      <c r="C5188" t="s">
        <v>1072</v>
      </c>
      <c r="D5188" t="s">
        <v>969</v>
      </c>
      <c r="E5188" s="15">
        <v>1602000</v>
      </c>
      <c r="F5188" s="15">
        <v>6523000</v>
      </c>
      <c r="G5188" s="15">
        <v>0</v>
      </c>
      <c r="H5188" s="15">
        <v>3740000</v>
      </c>
      <c r="I5188" s="15">
        <v>11865000</v>
      </c>
    </row>
    <row r="5189" spans="1:9" x14ac:dyDescent="0.25">
      <c r="A5189">
        <v>2020</v>
      </c>
      <c r="B5189" t="s">
        <v>42</v>
      </c>
      <c r="C5189" t="s">
        <v>1072</v>
      </c>
      <c r="D5189" t="s">
        <v>970</v>
      </c>
      <c r="E5189" s="15">
        <v>752000</v>
      </c>
      <c r="F5189" s="15">
        <v>696000</v>
      </c>
      <c r="G5189" s="15">
        <v>0</v>
      </c>
      <c r="H5189" s="15">
        <v>1000000</v>
      </c>
      <c r="I5189" s="15">
        <v>2448000</v>
      </c>
    </row>
    <row r="5190" spans="1:9" x14ac:dyDescent="0.25">
      <c r="A5190">
        <v>2020</v>
      </c>
      <c r="B5190" t="s">
        <v>42</v>
      </c>
      <c r="C5190" t="s">
        <v>1073</v>
      </c>
      <c r="D5190" t="s">
        <v>403</v>
      </c>
      <c r="E5190" s="15">
        <v>36953000</v>
      </c>
      <c r="F5190" s="15">
        <v>12859000</v>
      </c>
      <c r="G5190" s="15">
        <v>0</v>
      </c>
      <c r="H5190" s="15">
        <v>45000000</v>
      </c>
      <c r="I5190" s="15">
        <v>94812000</v>
      </c>
    </row>
    <row r="5191" spans="1:9" x14ac:dyDescent="0.25">
      <c r="A5191">
        <v>2020</v>
      </c>
      <c r="B5191" t="s">
        <v>42</v>
      </c>
      <c r="C5191" t="s">
        <v>1073</v>
      </c>
      <c r="D5191" t="s">
        <v>967</v>
      </c>
      <c r="E5191" s="15">
        <v>65803000</v>
      </c>
      <c r="F5191" s="15">
        <v>23387000</v>
      </c>
      <c r="G5191" s="15">
        <v>0</v>
      </c>
      <c r="H5191" s="15">
        <v>35715000</v>
      </c>
      <c r="I5191" s="15">
        <v>124905000</v>
      </c>
    </row>
    <row r="5192" spans="1:9" x14ac:dyDescent="0.25">
      <c r="A5192">
        <v>2020</v>
      </c>
      <c r="B5192" t="s">
        <v>42</v>
      </c>
      <c r="C5192" t="s">
        <v>1073</v>
      </c>
      <c r="D5192" t="s">
        <v>968</v>
      </c>
      <c r="E5192" s="15">
        <v>0</v>
      </c>
      <c r="F5192" s="15">
        <v>1114000</v>
      </c>
      <c r="G5192" s="15">
        <v>0</v>
      </c>
      <c r="H5192" s="15">
        <v>0</v>
      </c>
      <c r="I5192" s="15">
        <v>1114000</v>
      </c>
    </row>
    <row r="5193" spans="1:9" x14ac:dyDescent="0.25">
      <c r="A5193">
        <v>2020</v>
      </c>
      <c r="B5193" t="s">
        <v>42</v>
      </c>
      <c r="C5193" t="s">
        <v>1073</v>
      </c>
      <c r="D5193" t="s">
        <v>970</v>
      </c>
      <c r="E5193" s="15">
        <v>2623000</v>
      </c>
      <c r="F5193" s="15">
        <v>2858000</v>
      </c>
      <c r="G5193" s="15">
        <v>0</v>
      </c>
      <c r="H5193" s="15">
        <v>0</v>
      </c>
      <c r="I5193" s="15">
        <v>5481000</v>
      </c>
    </row>
    <row r="5194" spans="1:9" x14ac:dyDescent="0.25">
      <c r="A5194">
        <v>2020</v>
      </c>
      <c r="B5194" t="s">
        <v>42</v>
      </c>
      <c r="C5194" t="s">
        <v>1073</v>
      </c>
      <c r="D5194" t="s">
        <v>1074</v>
      </c>
      <c r="E5194" s="15">
        <v>9534000</v>
      </c>
      <c r="F5194" s="15">
        <v>14615000</v>
      </c>
      <c r="G5194" s="15">
        <v>0</v>
      </c>
      <c r="H5194" s="15">
        <v>0</v>
      </c>
      <c r="I5194" s="15">
        <v>24149000</v>
      </c>
    </row>
    <row r="5195" spans="1:9" x14ac:dyDescent="0.25">
      <c r="A5195">
        <v>2020</v>
      </c>
      <c r="B5195" t="s">
        <v>42</v>
      </c>
      <c r="C5195" t="s">
        <v>1075</v>
      </c>
      <c r="D5195" t="s">
        <v>403</v>
      </c>
      <c r="E5195" s="15" t="s">
        <v>423</v>
      </c>
      <c r="F5195" s="15" t="s">
        <v>423</v>
      </c>
      <c r="G5195" s="15" t="s">
        <v>423</v>
      </c>
      <c r="H5195" s="15" t="s">
        <v>423</v>
      </c>
      <c r="I5195" s="15" t="s">
        <v>423</v>
      </c>
    </row>
    <row r="5196" spans="1:9" x14ac:dyDescent="0.25">
      <c r="A5196">
        <v>2020</v>
      </c>
      <c r="B5196" t="s">
        <v>42</v>
      </c>
      <c r="C5196" t="s">
        <v>1075</v>
      </c>
      <c r="D5196" t="s">
        <v>967</v>
      </c>
      <c r="E5196" s="15" t="s">
        <v>423</v>
      </c>
      <c r="F5196" s="15" t="s">
        <v>423</v>
      </c>
      <c r="G5196" s="15" t="s">
        <v>423</v>
      </c>
      <c r="H5196" s="15" t="s">
        <v>423</v>
      </c>
      <c r="I5196" s="15" t="s">
        <v>423</v>
      </c>
    </row>
    <row r="5197" spans="1:9" x14ac:dyDescent="0.25">
      <c r="A5197">
        <v>2020</v>
      </c>
      <c r="B5197" t="s">
        <v>42</v>
      </c>
      <c r="C5197" t="s">
        <v>1075</v>
      </c>
      <c r="D5197" t="s">
        <v>969</v>
      </c>
      <c r="E5197" s="15" t="s">
        <v>423</v>
      </c>
      <c r="F5197" s="15" t="s">
        <v>423</v>
      </c>
      <c r="G5197" s="15" t="s">
        <v>423</v>
      </c>
      <c r="H5197" s="15" t="s">
        <v>423</v>
      </c>
      <c r="I5197" s="15" t="s">
        <v>423</v>
      </c>
    </row>
    <row r="5198" spans="1:9" x14ac:dyDescent="0.25">
      <c r="A5198">
        <v>2020</v>
      </c>
      <c r="B5198" t="s">
        <v>42</v>
      </c>
      <c r="C5198" t="s">
        <v>1076</v>
      </c>
      <c r="D5198" t="s">
        <v>403</v>
      </c>
      <c r="E5198" s="15">
        <v>39496000</v>
      </c>
      <c r="F5198" s="15">
        <v>22396000</v>
      </c>
      <c r="G5198" s="15">
        <v>0</v>
      </c>
      <c r="H5198" s="15">
        <v>107500000</v>
      </c>
      <c r="I5198" s="15">
        <v>169392000</v>
      </c>
    </row>
    <row r="5199" spans="1:9" x14ac:dyDescent="0.25">
      <c r="A5199">
        <v>2020</v>
      </c>
      <c r="B5199" t="s">
        <v>42</v>
      </c>
      <c r="C5199" t="s">
        <v>1076</v>
      </c>
      <c r="D5199" t="s">
        <v>967</v>
      </c>
      <c r="E5199" s="15">
        <v>180407000</v>
      </c>
      <c r="F5199" s="15">
        <v>30762000</v>
      </c>
      <c r="G5199" s="15">
        <v>0</v>
      </c>
      <c r="H5199" s="15">
        <v>102000000</v>
      </c>
      <c r="I5199" s="15">
        <v>313169000</v>
      </c>
    </row>
    <row r="5200" spans="1:9" x14ac:dyDescent="0.25">
      <c r="A5200">
        <v>2020</v>
      </c>
      <c r="B5200" t="s">
        <v>42</v>
      </c>
      <c r="C5200" t="s">
        <v>1076</v>
      </c>
      <c r="D5200" t="s">
        <v>968</v>
      </c>
      <c r="E5200" s="15">
        <v>0</v>
      </c>
      <c r="F5200" s="15">
        <v>3068000</v>
      </c>
      <c r="G5200" s="15">
        <v>0</v>
      </c>
      <c r="H5200" s="15">
        <v>13000000</v>
      </c>
      <c r="I5200" s="15">
        <v>16068000</v>
      </c>
    </row>
    <row r="5201" spans="1:9" x14ac:dyDescent="0.25">
      <c r="A5201">
        <v>2020</v>
      </c>
      <c r="B5201" t="s">
        <v>42</v>
      </c>
      <c r="C5201" t="s">
        <v>1076</v>
      </c>
      <c r="D5201" t="s">
        <v>969</v>
      </c>
      <c r="E5201" s="15">
        <v>0</v>
      </c>
      <c r="F5201" s="15">
        <v>12399000</v>
      </c>
      <c r="G5201" s="15">
        <v>0</v>
      </c>
      <c r="H5201" s="15">
        <v>4000000</v>
      </c>
      <c r="I5201" s="15">
        <v>16399000</v>
      </c>
    </row>
    <row r="5202" spans="1:9" x14ac:dyDescent="0.25">
      <c r="A5202">
        <v>2020</v>
      </c>
      <c r="B5202" t="s">
        <v>42</v>
      </c>
      <c r="C5202" t="s">
        <v>1076</v>
      </c>
      <c r="D5202" t="s">
        <v>970</v>
      </c>
      <c r="E5202" s="15">
        <v>0</v>
      </c>
      <c r="F5202" s="15">
        <v>2117000</v>
      </c>
      <c r="G5202" s="15">
        <v>0</v>
      </c>
      <c r="H5202" s="15">
        <v>0</v>
      </c>
      <c r="I5202" s="15">
        <v>2117000</v>
      </c>
    </row>
    <row r="5203" spans="1:9" x14ac:dyDescent="0.25">
      <c r="A5203">
        <v>2020</v>
      </c>
      <c r="B5203" t="s">
        <v>42</v>
      </c>
      <c r="C5203" t="s">
        <v>1077</v>
      </c>
      <c r="D5203" t="s">
        <v>403</v>
      </c>
      <c r="E5203" s="15">
        <v>117896000</v>
      </c>
      <c r="F5203" s="15">
        <v>28843000</v>
      </c>
      <c r="G5203" s="15">
        <v>0</v>
      </c>
      <c r="H5203" s="15">
        <v>0</v>
      </c>
      <c r="I5203" s="15">
        <v>146739000</v>
      </c>
    </row>
    <row r="5204" spans="1:9" x14ac:dyDescent="0.25">
      <c r="A5204">
        <v>2020</v>
      </c>
      <c r="B5204" t="s">
        <v>42</v>
      </c>
      <c r="C5204" t="s">
        <v>1077</v>
      </c>
      <c r="D5204" t="s">
        <v>404</v>
      </c>
      <c r="E5204" s="15">
        <v>9617000</v>
      </c>
      <c r="F5204" s="15">
        <v>400000</v>
      </c>
      <c r="G5204" s="15">
        <v>0</v>
      </c>
      <c r="H5204" s="15">
        <v>0</v>
      </c>
      <c r="I5204" s="15">
        <v>10017000</v>
      </c>
    </row>
    <row r="5205" spans="1:9" x14ac:dyDescent="0.25">
      <c r="A5205">
        <v>2020</v>
      </c>
      <c r="B5205" t="s">
        <v>42</v>
      </c>
      <c r="C5205" t="s">
        <v>1077</v>
      </c>
      <c r="D5205" t="s">
        <v>967</v>
      </c>
      <c r="E5205" s="15">
        <v>278823000</v>
      </c>
      <c r="F5205" s="15">
        <v>15397000</v>
      </c>
      <c r="G5205" s="15">
        <v>0</v>
      </c>
      <c r="H5205" s="15">
        <v>95000000</v>
      </c>
      <c r="I5205" s="15">
        <v>389220000</v>
      </c>
    </row>
    <row r="5206" spans="1:9" x14ac:dyDescent="0.25">
      <c r="A5206">
        <v>2020</v>
      </c>
      <c r="B5206" t="s">
        <v>42</v>
      </c>
      <c r="C5206" t="s">
        <v>1077</v>
      </c>
      <c r="D5206" t="s">
        <v>968</v>
      </c>
      <c r="E5206" s="15">
        <v>23270000</v>
      </c>
      <c r="F5206" s="15">
        <v>1146000</v>
      </c>
      <c r="G5206" s="15">
        <v>0</v>
      </c>
      <c r="H5206" s="15">
        <v>0</v>
      </c>
      <c r="I5206" s="15">
        <v>24416000</v>
      </c>
    </row>
    <row r="5207" spans="1:9" x14ac:dyDescent="0.25">
      <c r="A5207">
        <v>2020</v>
      </c>
      <c r="B5207" t="s">
        <v>42</v>
      </c>
      <c r="C5207" t="s">
        <v>1077</v>
      </c>
      <c r="D5207" t="s">
        <v>969</v>
      </c>
      <c r="E5207" s="15">
        <v>6337000</v>
      </c>
      <c r="F5207" s="15">
        <v>14007000</v>
      </c>
      <c r="G5207" s="15">
        <v>0</v>
      </c>
      <c r="H5207" s="15">
        <v>0</v>
      </c>
      <c r="I5207" s="15">
        <v>20344000</v>
      </c>
    </row>
    <row r="5208" spans="1:9" x14ac:dyDescent="0.25">
      <c r="A5208">
        <v>2020</v>
      </c>
      <c r="B5208" t="s">
        <v>42</v>
      </c>
      <c r="C5208" t="s">
        <v>1077</v>
      </c>
      <c r="D5208" t="s">
        <v>970</v>
      </c>
      <c r="E5208" s="15">
        <v>1080000</v>
      </c>
      <c r="F5208" s="15">
        <v>1826000</v>
      </c>
      <c r="G5208" s="15">
        <v>0</v>
      </c>
      <c r="H5208" s="15">
        <v>0</v>
      </c>
      <c r="I5208" s="15">
        <v>2906000</v>
      </c>
    </row>
    <row r="5209" spans="1:9" x14ac:dyDescent="0.25">
      <c r="A5209">
        <v>2020</v>
      </c>
      <c r="B5209" t="s">
        <v>42</v>
      </c>
      <c r="C5209" t="s">
        <v>1078</v>
      </c>
      <c r="D5209" t="s">
        <v>403</v>
      </c>
      <c r="E5209" s="15">
        <v>15369000</v>
      </c>
      <c r="F5209" s="15">
        <v>7682000</v>
      </c>
      <c r="G5209" s="15">
        <v>0</v>
      </c>
      <c r="H5209" s="15">
        <v>0</v>
      </c>
      <c r="I5209" s="15">
        <v>23051000</v>
      </c>
    </row>
    <row r="5210" spans="1:9" x14ac:dyDescent="0.25">
      <c r="A5210">
        <v>2020</v>
      </c>
      <c r="B5210" t="s">
        <v>42</v>
      </c>
      <c r="C5210" t="s">
        <v>1078</v>
      </c>
      <c r="D5210" t="s">
        <v>404</v>
      </c>
      <c r="E5210" s="15">
        <v>0</v>
      </c>
      <c r="F5210" s="15">
        <v>12458000</v>
      </c>
      <c r="G5210" s="15">
        <v>0</v>
      </c>
      <c r="H5210" s="15">
        <v>0</v>
      </c>
      <c r="I5210" s="15">
        <v>12458000</v>
      </c>
    </row>
    <row r="5211" spans="1:9" x14ac:dyDescent="0.25">
      <c r="A5211">
        <v>2020</v>
      </c>
      <c r="B5211" t="s">
        <v>42</v>
      </c>
      <c r="C5211" t="s">
        <v>1078</v>
      </c>
      <c r="D5211" t="s">
        <v>967</v>
      </c>
      <c r="E5211" s="15">
        <v>47355000</v>
      </c>
      <c r="F5211" s="15">
        <v>41275000</v>
      </c>
      <c r="G5211" s="15">
        <v>0</v>
      </c>
      <c r="H5211" s="15">
        <v>10000000</v>
      </c>
      <c r="I5211" s="15">
        <v>98630000</v>
      </c>
    </row>
    <row r="5212" spans="1:9" x14ac:dyDescent="0.25">
      <c r="A5212">
        <v>2020</v>
      </c>
      <c r="B5212" t="s">
        <v>42</v>
      </c>
      <c r="C5212" t="s">
        <v>1078</v>
      </c>
      <c r="D5212" t="s">
        <v>968</v>
      </c>
      <c r="E5212" s="15">
        <v>0</v>
      </c>
      <c r="F5212" s="15">
        <v>488000</v>
      </c>
      <c r="G5212" s="15">
        <v>0</v>
      </c>
      <c r="H5212" s="15">
        <v>0</v>
      </c>
      <c r="I5212" s="15">
        <v>488000</v>
      </c>
    </row>
    <row r="5213" spans="1:9" x14ac:dyDescent="0.25">
      <c r="A5213">
        <v>2020</v>
      </c>
      <c r="B5213" t="s">
        <v>42</v>
      </c>
      <c r="C5213" t="s">
        <v>1078</v>
      </c>
      <c r="D5213" t="s">
        <v>969</v>
      </c>
      <c r="E5213" s="15">
        <v>0</v>
      </c>
      <c r="F5213" s="15">
        <v>1516000</v>
      </c>
      <c r="G5213" s="15">
        <v>0</v>
      </c>
      <c r="H5213" s="15">
        <v>0</v>
      </c>
      <c r="I5213" s="15">
        <v>1516000</v>
      </c>
    </row>
    <row r="5214" spans="1:9" x14ac:dyDescent="0.25">
      <c r="A5214">
        <v>2020</v>
      </c>
      <c r="B5214" t="s">
        <v>42</v>
      </c>
      <c r="C5214" t="s">
        <v>1078</v>
      </c>
      <c r="D5214" t="s">
        <v>970</v>
      </c>
      <c r="E5214" s="15">
        <v>0</v>
      </c>
      <c r="F5214" s="15">
        <v>774000</v>
      </c>
      <c r="G5214" s="15">
        <v>0</v>
      </c>
      <c r="H5214" s="15">
        <v>0</v>
      </c>
      <c r="I5214" s="15">
        <v>774000</v>
      </c>
    </row>
    <row r="5215" spans="1:9" x14ac:dyDescent="0.25">
      <c r="A5215">
        <v>2020</v>
      </c>
      <c r="B5215" t="s">
        <v>42</v>
      </c>
      <c r="C5215" t="s">
        <v>1079</v>
      </c>
      <c r="D5215" t="s">
        <v>403</v>
      </c>
      <c r="E5215" s="15">
        <v>25193000</v>
      </c>
      <c r="F5215" s="15">
        <v>36091000</v>
      </c>
      <c r="G5215" s="15">
        <v>0</v>
      </c>
      <c r="H5215" s="15">
        <v>40000000</v>
      </c>
      <c r="I5215" s="15">
        <v>101284000</v>
      </c>
    </row>
    <row r="5216" spans="1:9" x14ac:dyDescent="0.25">
      <c r="A5216">
        <v>2020</v>
      </c>
      <c r="B5216" t="s">
        <v>42</v>
      </c>
      <c r="C5216" t="s">
        <v>1079</v>
      </c>
      <c r="D5216" t="s">
        <v>404</v>
      </c>
      <c r="E5216" s="15" t="s">
        <v>423</v>
      </c>
      <c r="F5216" s="15" t="s">
        <v>423</v>
      </c>
      <c r="G5216" s="15" t="s">
        <v>423</v>
      </c>
      <c r="H5216" s="15" t="s">
        <v>423</v>
      </c>
      <c r="I5216" s="15" t="s">
        <v>423</v>
      </c>
    </row>
    <row r="5217" spans="1:9" x14ac:dyDescent="0.25">
      <c r="A5217">
        <v>2020</v>
      </c>
      <c r="B5217" t="s">
        <v>42</v>
      </c>
      <c r="C5217" t="s">
        <v>1079</v>
      </c>
      <c r="D5217" t="s">
        <v>967</v>
      </c>
      <c r="E5217" s="15">
        <v>135919000</v>
      </c>
      <c r="F5217" s="15">
        <v>12906000</v>
      </c>
      <c r="G5217" s="15">
        <v>0</v>
      </c>
      <c r="H5217" s="15">
        <v>392667000</v>
      </c>
      <c r="I5217" s="15">
        <v>541492000</v>
      </c>
    </row>
    <row r="5218" spans="1:9" x14ac:dyDescent="0.25">
      <c r="A5218">
        <v>2020</v>
      </c>
      <c r="B5218" t="s">
        <v>42</v>
      </c>
      <c r="C5218" t="s">
        <v>1079</v>
      </c>
      <c r="D5218" t="s">
        <v>968</v>
      </c>
      <c r="E5218" s="15">
        <v>30000</v>
      </c>
      <c r="F5218" s="15">
        <v>351000</v>
      </c>
      <c r="G5218" s="15">
        <v>0</v>
      </c>
      <c r="H5218" s="15">
        <v>0</v>
      </c>
      <c r="I5218" s="15">
        <v>381000</v>
      </c>
    </row>
    <row r="5219" spans="1:9" x14ac:dyDescent="0.25">
      <c r="A5219">
        <v>2020</v>
      </c>
      <c r="B5219" t="s">
        <v>42</v>
      </c>
      <c r="C5219" t="s">
        <v>1079</v>
      </c>
      <c r="D5219" t="s">
        <v>969</v>
      </c>
      <c r="E5219" s="15">
        <v>100000</v>
      </c>
      <c r="F5219" s="15">
        <v>2905000</v>
      </c>
      <c r="G5219" s="15">
        <v>0</v>
      </c>
      <c r="H5219" s="15">
        <v>0</v>
      </c>
      <c r="I5219" s="15">
        <v>3005000</v>
      </c>
    </row>
    <row r="5220" spans="1:9" x14ac:dyDescent="0.25">
      <c r="A5220">
        <v>2020</v>
      </c>
      <c r="B5220" t="s">
        <v>42</v>
      </c>
      <c r="C5220" t="s">
        <v>1079</v>
      </c>
      <c r="D5220" t="s">
        <v>970</v>
      </c>
      <c r="E5220" s="15">
        <v>98000</v>
      </c>
      <c r="F5220" s="15">
        <v>620000</v>
      </c>
      <c r="G5220" s="15">
        <v>0</v>
      </c>
      <c r="H5220" s="15">
        <v>0</v>
      </c>
      <c r="I5220" s="15">
        <v>718000</v>
      </c>
    </row>
    <row r="5221" spans="1:9" x14ac:dyDescent="0.25">
      <c r="A5221">
        <v>2020</v>
      </c>
      <c r="B5221" t="s">
        <v>42</v>
      </c>
      <c r="C5221" t="s">
        <v>1080</v>
      </c>
      <c r="D5221" t="s">
        <v>403</v>
      </c>
      <c r="E5221" s="15">
        <v>49602000</v>
      </c>
      <c r="F5221" s="15">
        <v>25241000</v>
      </c>
      <c r="G5221" s="15">
        <v>0</v>
      </c>
      <c r="H5221" s="15">
        <v>0</v>
      </c>
      <c r="I5221" s="15">
        <v>74843000</v>
      </c>
    </row>
    <row r="5222" spans="1:9" x14ac:dyDescent="0.25">
      <c r="A5222">
        <v>2020</v>
      </c>
      <c r="B5222" t="s">
        <v>42</v>
      </c>
      <c r="C5222" t="s">
        <v>1080</v>
      </c>
      <c r="D5222" t="s">
        <v>967</v>
      </c>
      <c r="E5222" s="15">
        <v>158236000</v>
      </c>
      <c r="F5222" s="15">
        <v>22935000</v>
      </c>
      <c r="G5222" s="15">
        <v>0</v>
      </c>
      <c r="H5222" s="15">
        <v>162000000</v>
      </c>
      <c r="I5222" s="15">
        <v>343171000</v>
      </c>
    </row>
    <row r="5223" spans="1:9" x14ac:dyDescent="0.25">
      <c r="A5223">
        <v>2020</v>
      </c>
      <c r="B5223" t="s">
        <v>42</v>
      </c>
      <c r="C5223" t="s">
        <v>1080</v>
      </c>
      <c r="D5223" t="s">
        <v>968</v>
      </c>
      <c r="E5223" s="15">
        <v>500000</v>
      </c>
      <c r="F5223" s="15">
        <v>1425000</v>
      </c>
      <c r="G5223" s="15">
        <v>0</v>
      </c>
      <c r="H5223" s="15">
        <v>0</v>
      </c>
      <c r="I5223" s="15">
        <v>1925000</v>
      </c>
    </row>
    <row r="5224" spans="1:9" x14ac:dyDescent="0.25">
      <c r="A5224">
        <v>2020</v>
      </c>
      <c r="B5224" t="s">
        <v>42</v>
      </c>
      <c r="C5224" t="s">
        <v>1080</v>
      </c>
      <c r="D5224" t="s">
        <v>969</v>
      </c>
      <c r="E5224" s="15">
        <v>1500000</v>
      </c>
      <c r="F5224" s="15">
        <v>8636000</v>
      </c>
      <c r="G5224" s="15">
        <v>0</v>
      </c>
      <c r="H5224" s="15">
        <v>0</v>
      </c>
      <c r="I5224" s="15">
        <v>10136000</v>
      </c>
    </row>
    <row r="5225" spans="1:9" x14ac:dyDescent="0.25">
      <c r="A5225">
        <v>2020</v>
      </c>
      <c r="B5225" t="s">
        <v>42</v>
      </c>
      <c r="C5225" t="s">
        <v>1080</v>
      </c>
      <c r="D5225" t="s">
        <v>970</v>
      </c>
      <c r="E5225" s="15">
        <v>1500000</v>
      </c>
      <c r="F5225" s="15">
        <v>6444000</v>
      </c>
      <c r="G5225" s="15">
        <v>0</v>
      </c>
      <c r="H5225" s="15">
        <v>0</v>
      </c>
      <c r="I5225" s="15">
        <v>7944000</v>
      </c>
    </row>
    <row r="5226" spans="1:9" x14ac:dyDescent="0.25">
      <c r="A5226">
        <v>2020</v>
      </c>
      <c r="B5226" t="s">
        <v>42</v>
      </c>
      <c r="C5226" t="s">
        <v>1081</v>
      </c>
      <c r="D5226" t="s">
        <v>403</v>
      </c>
      <c r="E5226" s="15">
        <v>37664000</v>
      </c>
      <c r="F5226" s="15">
        <v>30493000</v>
      </c>
      <c r="G5226" s="15">
        <v>0</v>
      </c>
      <c r="H5226" s="15">
        <v>163960000</v>
      </c>
      <c r="I5226" s="15">
        <v>232117000</v>
      </c>
    </row>
    <row r="5227" spans="1:9" x14ac:dyDescent="0.25">
      <c r="A5227">
        <v>2020</v>
      </c>
      <c r="B5227" t="s">
        <v>42</v>
      </c>
      <c r="C5227" t="s">
        <v>1081</v>
      </c>
      <c r="D5227" t="s">
        <v>967</v>
      </c>
      <c r="E5227" s="15">
        <v>140647000</v>
      </c>
      <c r="F5227" s="15">
        <v>47101000</v>
      </c>
      <c r="G5227" s="15">
        <v>0</v>
      </c>
      <c r="H5227" s="15">
        <v>50090000</v>
      </c>
      <c r="I5227" s="15">
        <v>237838000</v>
      </c>
    </row>
    <row r="5228" spans="1:9" x14ac:dyDescent="0.25">
      <c r="A5228">
        <v>2020</v>
      </c>
      <c r="B5228" t="s">
        <v>42</v>
      </c>
      <c r="C5228" t="s">
        <v>1081</v>
      </c>
      <c r="D5228" t="s">
        <v>968</v>
      </c>
      <c r="E5228" s="15">
        <v>0</v>
      </c>
      <c r="F5228" s="15">
        <v>2161000</v>
      </c>
      <c r="G5228" s="15">
        <v>0</v>
      </c>
      <c r="H5228" s="15">
        <v>500000</v>
      </c>
      <c r="I5228" s="15">
        <v>2661000</v>
      </c>
    </row>
    <row r="5229" spans="1:9" x14ac:dyDescent="0.25">
      <c r="A5229">
        <v>2020</v>
      </c>
      <c r="B5229" t="s">
        <v>42</v>
      </c>
      <c r="C5229" t="s">
        <v>1081</v>
      </c>
      <c r="D5229" t="s">
        <v>969</v>
      </c>
      <c r="E5229" s="15">
        <v>0</v>
      </c>
      <c r="F5229" s="15">
        <v>6657000</v>
      </c>
      <c r="G5229" s="15">
        <v>0</v>
      </c>
      <c r="H5229" s="15">
        <v>400000</v>
      </c>
      <c r="I5229" s="15">
        <v>7057000</v>
      </c>
    </row>
    <row r="5230" spans="1:9" x14ac:dyDescent="0.25">
      <c r="A5230">
        <v>2020</v>
      </c>
      <c r="B5230" t="s">
        <v>42</v>
      </c>
      <c r="C5230" t="s">
        <v>1081</v>
      </c>
      <c r="D5230" t="s">
        <v>970</v>
      </c>
      <c r="E5230" s="15">
        <v>0</v>
      </c>
      <c r="F5230" s="15">
        <v>2714000</v>
      </c>
      <c r="G5230" s="15">
        <v>0</v>
      </c>
      <c r="H5230" s="15">
        <v>195000</v>
      </c>
      <c r="I5230" s="15">
        <v>2909000</v>
      </c>
    </row>
    <row r="5231" spans="1:9" x14ac:dyDescent="0.25">
      <c r="A5231">
        <v>2020</v>
      </c>
      <c r="B5231" t="s">
        <v>42</v>
      </c>
      <c r="C5231" t="s">
        <v>1082</v>
      </c>
      <c r="D5231" t="s">
        <v>403</v>
      </c>
      <c r="E5231" s="15">
        <v>10267000</v>
      </c>
      <c r="F5231" s="15">
        <v>13931000</v>
      </c>
      <c r="G5231" s="15">
        <v>0</v>
      </c>
      <c r="H5231" s="15">
        <v>0</v>
      </c>
      <c r="I5231" s="15">
        <v>24198000</v>
      </c>
    </row>
    <row r="5232" spans="1:9" x14ac:dyDescent="0.25">
      <c r="A5232">
        <v>2020</v>
      </c>
      <c r="B5232" t="s">
        <v>42</v>
      </c>
      <c r="C5232" t="s">
        <v>1082</v>
      </c>
      <c r="D5232" t="s">
        <v>404</v>
      </c>
      <c r="E5232" s="15">
        <v>2000</v>
      </c>
      <c r="F5232" s="15">
        <v>573000</v>
      </c>
      <c r="G5232" s="15">
        <v>0</v>
      </c>
      <c r="H5232" s="15">
        <v>17443000</v>
      </c>
      <c r="I5232" s="15">
        <v>18018000</v>
      </c>
    </row>
    <row r="5233" spans="1:9" x14ac:dyDescent="0.25">
      <c r="A5233">
        <v>2020</v>
      </c>
      <c r="B5233" t="s">
        <v>42</v>
      </c>
      <c r="C5233" t="s">
        <v>1082</v>
      </c>
      <c r="D5233" t="s">
        <v>967</v>
      </c>
      <c r="E5233" s="15">
        <v>16098000</v>
      </c>
      <c r="F5233" s="15">
        <v>6718000</v>
      </c>
      <c r="G5233" s="15">
        <v>0</v>
      </c>
      <c r="H5233" s="15">
        <v>3100000</v>
      </c>
      <c r="I5233" s="15">
        <v>25916000</v>
      </c>
    </row>
    <row r="5234" spans="1:9" x14ac:dyDescent="0.25">
      <c r="A5234">
        <v>2020</v>
      </c>
      <c r="B5234" t="s">
        <v>42</v>
      </c>
      <c r="C5234" t="s">
        <v>1082</v>
      </c>
      <c r="D5234" t="s">
        <v>968</v>
      </c>
      <c r="E5234" s="15">
        <v>0</v>
      </c>
      <c r="F5234" s="15">
        <v>566000</v>
      </c>
      <c r="G5234" s="15">
        <v>0</v>
      </c>
      <c r="H5234" s="15">
        <v>0</v>
      </c>
      <c r="I5234" s="15">
        <v>566000</v>
      </c>
    </row>
    <row r="5235" spans="1:9" x14ac:dyDescent="0.25">
      <c r="A5235">
        <v>2020</v>
      </c>
      <c r="B5235" t="s">
        <v>42</v>
      </c>
      <c r="C5235" t="s">
        <v>1082</v>
      </c>
      <c r="D5235" t="s">
        <v>969</v>
      </c>
      <c r="E5235" s="15">
        <v>0</v>
      </c>
      <c r="F5235" s="15">
        <v>2696000</v>
      </c>
      <c r="G5235" s="15">
        <v>0</v>
      </c>
      <c r="H5235" s="15">
        <v>0</v>
      </c>
      <c r="I5235" s="15">
        <v>2696000</v>
      </c>
    </row>
    <row r="5236" spans="1:9" x14ac:dyDescent="0.25">
      <c r="A5236">
        <v>2020</v>
      </c>
      <c r="B5236" t="s">
        <v>42</v>
      </c>
      <c r="C5236" t="s">
        <v>1082</v>
      </c>
      <c r="D5236" t="s">
        <v>970</v>
      </c>
      <c r="E5236" s="15">
        <v>0</v>
      </c>
      <c r="F5236" s="15">
        <v>3696000</v>
      </c>
      <c r="G5236" s="15">
        <v>0</v>
      </c>
      <c r="H5236" s="15">
        <v>0</v>
      </c>
      <c r="I5236" s="15">
        <v>3696000</v>
      </c>
    </row>
    <row r="5237" spans="1:9" x14ac:dyDescent="0.25">
      <c r="A5237">
        <v>2020</v>
      </c>
      <c r="B5237" t="s">
        <v>42</v>
      </c>
      <c r="C5237" t="s">
        <v>1083</v>
      </c>
      <c r="D5237" t="s">
        <v>403</v>
      </c>
      <c r="E5237" s="15">
        <v>28911000</v>
      </c>
      <c r="F5237" s="15">
        <v>9058000</v>
      </c>
      <c r="G5237" s="15">
        <v>0</v>
      </c>
      <c r="H5237" s="15">
        <v>15000000</v>
      </c>
      <c r="I5237" s="15">
        <v>52969000</v>
      </c>
    </row>
    <row r="5238" spans="1:9" x14ac:dyDescent="0.25">
      <c r="A5238">
        <v>2020</v>
      </c>
      <c r="B5238" t="s">
        <v>42</v>
      </c>
      <c r="C5238" t="s">
        <v>1083</v>
      </c>
      <c r="D5238" t="s">
        <v>967</v>
      </c>
      <c r="E5238" s="15">
        <v>89714000</v>
      </c>
      <c r="F5238" s="15">
        <v>9339000</v>
      </c>
      <c r="G5238" s="15">
        <v>0</v>
      </c>
      <c r="H5238" s="15">
        <v>37000000</v>
      </c>
      <c r="I5238" s="15">
        <v>136053000</v>
      </c>
    </row>
    <row r="5239" spans="1:9" x14ac:dyDescent="0.25">
      <c r="A5239">
        <v>2020</v>
      </c>
      <c r="B5239" t="s">
        <v>42</v>
      </c>
      <c r="C5239" t="s">
        <v>1083</v>
      </c>
      <c r="D5239" t="s">
        <v>969</v>
      </c>
      <c r="E5239" s="15">
        <v>0</v>
      </c>
      <c r="F5239" s="15">
        <v>1817000</v>
      </c>
      <c r="G5239" s="15">
        <v>0</v>
      </c>
      <c r="H5239" s="15">
        <v>0</v>
      </c>
      <c r="I5239" s="15">
        <v>1817000</v>
      </c>
    </row>
    <row r="5240" spans="1:9" x14ac:dyDescent="0.25">
      <c r="A5240">
        <v>2020</v>
      </c>
      <c r="B5240" t="s">
        <v>42</v>
      </c>
      <c r="C5240" t="s">
        <v>1083</v>
      </c>
      <c r="D5240" t="s">
        <v>970</v>
      </c>
      <c r="E5240" s="15">
        <v>0</v>
      </c>
      <c r="F5240" s="15">
        <v>728000</v>
      </c>
      <c r="G5240" s="15">
        <v>0</v>
      </c>
      <c r="H5240" s="15">
        <v>0</v>
      </c>
      <c r="I5240" s="15">
        <v>728000</v>
      </c>
    </row>
    <row r="5241" spans="1:9" x14ac:dyDescent="0.25">
      <c r="A5241">
        <v>2020</v>
      </c>
      <c r="B5241" t="s">
        <v>42</v>
      </c>
      <c r="C5241" t="s">
        <v>1084</v>
      </c>
      <c r="D5241" t="s">
        <v>403</v>
      </c>
      <c r="E5241" s="15">
        <v>473383000</v>
      </c>
      <c r="F5241" s="15">
        <v>104319000</v>
      </c>
      <c r="G5241" s="15">
        <v>0</v>
      </c>
      <c r="H5241" s="15">
        <v>30000000</v>
      </c>
      <c r="I5241" s="15">
        <v>607702000</v>
      </c>
    </row>
    <row r="5242" spans="1:9" x14ac:dyDescent="0.25">
      <c r="A5242">
        <v>2020</v>
      </c>
      <c r="B5242" t="s">
        <v>42</v>
      </c>
      <c r="C5242" t="s">
        <v>1084</v>
      </c>
      <c r="D5242" t="s">
        <v>404</v>
      </c>
      <c r="E5242" s="15">
        <v>78195000</v>
      </c>
      <c r="F5242" s="15">
        <v>3046000</v>
      </c>
      <c r="G5242" s="15">
        <v>0</v>
      </c>
      <c r="H5242" s="15">
        <v>1050000000</v>
      </c>
      <c r="I5242" s="15">
        <v>1131241000</v>
      </c>
    </row>
    <row r="5243" spans="1:9" x14ac:dyDescent="0.25">
      <c r="A5243">
        <v>2020</v>
      </c>
      <c r="B5243" t="s">
        <v>42</v>
      </c>
      <c r="C5243" t="s">
        <v>1084</v>
      </c>
      <c r="D5243" t="s">
        <v>967</v>
      </c>
      <c r="E5243" s="15">
        <v>1976470000</v>
      </c>
      <c r="F5243" s="15">
        <v>154908000</v>
      </c>
      <c r="G5243" s="15">
        <v>0</v>
      </c>
      <c r="H5243" s="15">
        <v>113611000</v>
      </c>
      <c r="I5243" s="15">
        <v>2244989000</v>
      </c>
    </row>
    <row r="5244" spans="1:9" x14ac:dyDescent="0.25">
      <c r="A5244">
        <v>2020</v>
      </c>
      <c r="B5244" t="s">
        <v>42</v>
      </c>
      <c r="C5244" t="s">
        <v>1084</v>
      </c>
      <c r="D5244" t="s">
        <v>968</v>
      </c>
      <c r="E5244" s="15">
        <v>11629000</v>
      </c>
      <c r="F5244" s="15">
        <v>908000</v>
      </c>
      <c r="G5244" s="15">
        <v>0</v>
      </c>
      <c r="H5244" s="15">
        <v>0</v>
      </c>
      <c r="I5244" s="15">
        <v>12537000</v>
      </c>
    </row>
    <row r="5245" spans="1:9" x14ac:dyDescent="0.25">
      <c r="A5245">
        <v>2020</v>
      </c>
      <c r="B5245" t="s">
        <v>42</v>
      </c>
      <c r="C5245" t="s">
        <v>1084</v>
      </c>
      <c r="D5245" t="s">
        <v>969</v>
      </c>
      <c r="E5245" s="15">
        <v>85591000</v>
      </c>
      <c r="F5245" s="15">
        <v>4782000</v>
      </c>
      <c r="G5245" s="15">
        <v>0</v>
      </c>
      <c r="H5245" s="15">
        <v>0</v>
      </c>
      <c r="I5245" s="15">
        <v>90373000</v>
      </c>
    </row>
    <row r="5246" spans="1:9" x14ac:dyDescent="0.25">
      <c r="A5246">
        <v>2020</v>
      </c>
      <c r="B5246" t="s">
        <v>42</v>
      </c>
      <c r="C5246" t="s">
        <v>1084</v>
      </c>
      <c r="D5246" t="s">
        <v>970</v>
      </c>
      <c r="E5246" s="15">
        <v>30199000</v>
      </c>
      <c r="F5246" s="15">
        <v>1881000</v>
      </c>
      <c r="G5246" s="15">
        <v>0</v>
      </c>
      <c r="H5246" s="15">
        <v>0</v>
      </c>
      <c r="I5246" s="15">
        <v>32080000</v>
      </c>
    </row>
    <row r="5247" spans="1:9" x14ac:dyDescent="0.25">
      <c r="A5247">
        <v>2020</v>
      </c>
      <c r="B5247" t="s">
        <v>42</v>
      </c>
      <c r="C5247" t="s">
        <v>1085</v>
      </c>
      <c r="D5247" t="s">
        <v>403</v>
      </c>
      <c r="E5247" s="15">
        <v>71807000</v>
      </c>
      <c r="F5247" s="15">
        <v>21960000</v>
      </c>
      <c r="G5247" s="15">
        <v>0</v>
      </c>
      <c r="H5247" s="15">
        <v>0</v>
      </c>
      <c r="I5247" s="15">
        <v>93767000</v>
      </c>
    </row>
    <row r="5248" spans="1:9" x14ac:dyDescent="0.25">
      <c r="A5248">
        <v>2020</v>
      </c>
      <c r="B5248" t="s">
        <v>42</v>
      </c>
      <c r="C5248" t="s">
        <v>1085</v>
      </c>
      <c r="D5248" t="s">
        <v>404</v>
      </c>
      <c r="E5248" s="15">
        <v>30244000</v>
      </c>
      <c r="F5248" s="15">
        <v>2095000</v>
      </c>
      <c r="G5248" s="15">
        <v>0</v>
      </c>
      <c r="H5248" s="15">
        <v>0</v>
      </c>
      <c r="I5248" s="15">
        <v>32339000</v>
      </c>
    </row>
    <row r="5249" spans="1:9" x14ac:dyDescent="0.25">
      <c r="A5249">
        <v>2020</v>
      </c>
      <c r="B5249" t="s">
        <v>42</v>
      </c>
      <c r="C5249" t="s">
        <v>1085</v>
      </c>
      <c r="D5249" t="s">
        <v>967</v>
      </c>
      <c r="E5249" s="15">
        <v>345708000</v>
      </c>
      <c r="F5249" s="15">
        <v>37188000</v>
      </c>
      <c r="G5249" s="15">
        <v>0</v>
      </c>
      <c r="H5249" s="15">
        <v>27265000</v>
      </c>
      <c r="I5249" s="15">
        <v>410161000</v>
      </c>
    </row>
    <row r="5250" spans="1:9" x14ac:dyDescent="0.25">
      <c r="A5250">
        <v>2020</v>
      </c>
      <c r="B5250" t="s">
        <v>42</v>
      </c>
      <c r="C5250" t="s">
        <v>1085</v>
      </c>
      <c r="D5250" t="s">
        <v>968</v>
      </c>
      <c r="E5250" s="15">
        <v>14025000</v>
      </c>
      <c r="F5250" s="15">
        <v>1823000</v>
      </c>
      <c r="G5250" s="15">
        <v>0</v>
      </c>
      <c r="H5250" s="15">
        <v>0</v>
      </c>
      <c r="I5250" s="15">
        <v>15848000</v>
      </c>
    </row>
    <row r="5251" spans="1:9" x14ac:dyDescent="0.25">
      <c r="A5251">
        <v>2020</v>
      </c>
      <c r="B5251" t="s">
        <v>42</v>
      </c>
      <c r="C5251" t="s">
        <v>1085</v>
      </c>
      <c r="D5251" t="s">
        <v>969</v>
      </c>
      <c r="E5251" s="15">
        <v>10292000</v>
      </c>
      <c r="F5251" s="15">
        <v>3431000</v>
      </c>
      <c r="G5251" s="15">
        <v>0</v>
      </c>
      <c r="H5251" s="15">
        <v>0</v>
      </c>
      <c r="I5251" s="15">
        <v>13723000</v>
      </c>
    </row>
    <row r="5252" spans="1:9" x14ac:dyDescent="0.25">
      <c r="A5252">
        <v>2020</v>
      </c>
      <c r="B5252" t="s">
        <v>42</v>
      </c>
      <c r="C5252" t="s">
        <v>1085</v>
      </c>
      <c r="D5252" t="s">
        <v>970</v>
      </c>
      <c r="E5252" s="15">
        <v>5128000</v>
      </c>
      <c r="F5252" s="15">
        <v>1391000</v>
      </c>
      <c r="G5252" s="15">
        <v>0</v>
      </c>
      <c r="H5252" s="15">
        <v>0</v>
      </c>
      <c r="I5252" s="15">
        <v>6519000</v>
      </c>
    </row>
    <row r="5253" spans="1:9" x14ac:dyDescent="0.25">
      <c r="A5253">
        <v>2020</v>
      </c>
      <c r="B5253" t="s">
        <v>42</v>
      </c>
      <c r="C5253" t="s">
        <v>1086</v>
      </c>
      <c r="D5253" t="s">
        <v>403</v>
      </c>
      <c r="E5253" s="15">
        <v>34168000</v>
      </c>
      <c r="F5253" s="15">
        <v>6946000</v>
      </c>
      <c r="G5253" s="15">
        <v>0</v>
      </c>
      <c r="H5253" s="15">
        <v>0</v>
      </c>
      <c r="I5253" s="15">
        <v>41114000</v>
      </c>
    </row>
    <row r="5254" spans="1:9" x14ac:dyDescent="0.25">
      <c r="A5254">
        <v>2020</v>
      </c>
      <c r="B5254" t="s">
        <v>42</v>
      </c>
      <c r="C5254" t="s">
        <v>1086</v>
      </c>
      <c r="D5254" t="s">
        <v>967</v>
      </c>
      <c r="E5254" s="15">
        <v>69722000</v>
      </c>
      <c r="F5254" s="15">
        <v>6108000</v>
      </c>
      <c r="G5254" s="15">
        <v>0</v>
      </c>
      <c r="H5254" s="15">
        <v>26000000</v>
      </c>
      <c r="I5254" s="15">
        <v>101830000</v>
      </c>
    </row>
    <row r="5255" spans="1:9" x14ac:dyDescent="0.25">
      <c r="A5255">
        <v>2020</v>
      </c>
      <c r="B5255" t="s">
        <v>42</v>
      </c>
      <c r="C5255" t="s">
        <v>1086</v>
      </c>
      <c r="D5255" t="s">
        <v>969</v>
      </c>
      <c r="E5255" s="15">
        <v>0</v>
      </c>
      <c r="F5255" s="15">
        <v>1805000</v>
      </c>
      <c r="G5255" s="15">
        <v>0</v>
      </c>
      <c r="H5255" s="15">
        <v>0</v>
      </c>
      <c r="I5255" s="15">
        <v>1805000</v>
      </c>
    </row>
    <row r="5256" spans="1:9" x14ac:dyDescent="0.25">
      <c r="A5256">
        <v>2020</v>
      </c>
      <c r="B5256" t="s">
        <v>42</v>
      </c>
      <c r="C5256" t="s">
        <v>1086</v>
      </c>
      <c r="D5256" t="s">
        <v>970</v>
      </c>
      <c r="E5256" s="15">
        <v>0</v>
      </c>
      <c r="F5256" s="15">
        <v>805000</v>
      </c>
      <c r="G5256" s="15">
        <v>0</v>
      </c>
      <c r="H5256" s="15">
        <v>0</v>
      </c>
      <c r="I5256" s="15">
        <v>805000</v>
      </c>
    </row>
    <row r="5257" spans="1:9" x14ac:dyDescent="0.25">
      <c r="A5257">
        <v>2020</v>
      </c>
      <c r="B5257" t="s">
        <v>42</v>
      </c>
      <c r="C5257" t="s">
        <v>1087</v>
      </c>
      <c r="D5257" t="s">
        <v>403</v>
      </c>
      <c r="E5257" s="15">
        <v>33445000</v>
      </c>
      <c r="F5257" s="15">
        <v>8498000</v>
      </c>
      <c r="G5257" s="15">
        <v>0</v>
      </c>
      <c r="H5257" s="15">
        <v>0</v>
      </c>
      <c r="I5257" s="15">
        <v>41943000</v>
      </c>
    </row>
    <row r="5258" spans="1:9" x14ac:dyDescent="0.25">
      <c r="A5258">
        <v>2020</v>
      </c>
      <c r="B5258" t="s">
        <v>42</v>
      </c>
      <c r="C5258" t="s">
        <v>1087</v>
      </c>
      <c r="D5258" t="s">
        <v>967</v>
      </c>
      <c r="E5258" s="15">
        <v>64640000</v>
      </c>
      <c r="F5258" s="15">
        <v>3804000</v>
      </c>
      <c r="G5258" s="15">
        <v>0</v>
      </c>
      <c r="H5258" s="15">
        <v>0</v>
      </c>
      <c r="I5258" s="15">
        <v>68444000</v>
      </c>
    </row>
    <row r="5259" spans="1:9" x14ac:dyDescent="0.25">
      <c r="A5259">
        <v>2019</v>
      </c>
      <c r="B5259" t="s">
        <v>42</v>
      </c>
      <c r="C5259" t="s">
        <v>966</v>
      </c>
      <c r="D5259" t="s">
        <v>403</v>
      </c>
      <c r="E5259" s="15">
        <v>1483163000</v>
      </c>
      <c r="F5259" s="15">
        <v>500497000</v>
      </c>
      <c r="G5259" s="15">
        <v>0</v>
      </c>
      <c r="H5259" s="15">
        <v>0</v>
      </c>
      <c r="I5259" s="15">
        <v>1983660000</v>
      </c>
    </row>
    <row r="5260" spans="1:9" x14ac:dyDescent="0.25">
      <c r="A5260">
        <v>2019</v>
      </c>
      <c r="B5260" t="s">
        <v>42</v>
      </c>
      <c r="C5260" t="s">
        <v>966</v>
      </c>
      <c r="D5260" t="s">
        <v>404</v>
      </c>
      <c r="E5260" s="15">
        <v>394112000</v>
      </c>
      <c r="F5260" s="15">
        <v>13374000</v>
      </c>
      <c r="G5260" s="15">
        <v>0</v>
      </c>
      <c r="H5260" s="15">
        <v>0</v>
      </c>
      <c r="I5260" s="15">
        <v>407486000</v>
      </c>
    </row>
    <row r="5261" spans="1:9" x14ac:dyDescent="0.25">
      <c r="A5261">
        <v>2019</v>
      </c>
      <c r="B5261" t="s">
        <v>42</v>
      </c>
      <c r="C5261" t="s">
        <v>966</v>
      </c>
      <c r="D5261" t="s">
        <v>967</v>
      </c>
      <c r="E5261" s="15">
        <v>6325979000</v>
      </c>
      <c r="F5261" s="15">
        <v>1665129000</v>
      </c>
      <c r="G5261" s="15">
        <v>0</v>
      </c>
      <c r="H5261" s="15">
        <v>830308000</v>
      </c>
      <c r="I5261" s="15">
        <v>8821416000</v>
      </c>
    </row>
    <row r="5262" spans="1:9" x14ac:dyDescent="0.25">
      <c r="A5262">
        <v>2019</v>
      </c>
      <c r="B5262" t="s">
        <v>42</v>
      </c>
      <c r="C5262" t="s">
        <v>966</v>
      </c>
      <c r="D5262" t="s">
        <v>968</v>
      </c>
      <c r="E5262" s="15">
        <v>823030000</v>
      </c>
      <c r="F5262" s="15">
        <v>284204000</v>
      </c>
      <c r="G5262" s="15">
        <v>0</v>
      </c>
      <c r="H5262" s="15">
        <v>0</v>
      </c>
      <c r="I5262" s="15">
        <v>1107234000</v>
      </c>
    </row>
    <row r="5263" spans="1:9" x14ac:dyDescent="0.25">
      <c r="A5263">
        <v>2019</v>
      </c>
      <c r="B5263" t="s">
        <v>42</v>
      </c>
      <c r="C5263" t="s">
        <v>966</v>
      </c>
      <c r="D5263" t="s">
        <v>969</v>
      </c>
      <c r="E5263" s="15">
        <v>407819000</v>
      </c>
      <c r="F5263" s="15">
        <v>498064000</v>
      </c>
      <c r="G5263" s="15">
        <v>0</v>
      </c>
      <c r="H5263" s="15">
        <v>210000000</v>
      </c>
      <c r="I5263" s="15">
        <v>1115883000</v>
      </c>
    </row>
    <row r="5264" spans="1:9" x14ac:dyDescent="0.25">
      <c r="A5264">
        <v>2019</v>
      </c>
      <c r="B5264" t="s">
        <v>42</v>
      </c>
      <c r="C5264" t="s">
        <v>966</v>
      </c>
      <c r="D5264" t="s">
        <v>970</v>
      </c>
      <c r="E5264" s="15">
        <v>262809000</v>
      </c>
      <c r="F5264" s="15">
        <v>73794000</v>
      </c>
      <c r="G5264" s="15">
        <v>0</v>
      </c>
      <c r="H5264" s="15">
        <v>0</v>
      </c>
      <c r="I5264" s="15">
        <v>336603000</v>
      </c>
    </row>
    <row r="5265" spans="1:9" x14ac:dyDescent="0.25">
      <c r="A5265">
        <v>2019</v>
      </c>
      <c r="B5265" t="s">
        <v>42</v>
      </c>
      <c r="C5265" t="s">
        <v>966</v>
      </c>
      <c r="D5265" t="s">
        <v>971</v>
      </c>
      <c r="E5265" s="15">
        <v>1992283000</v>
      </c>
      <c r="F5265" s="15">
        <v>770797000</v>
      </c>
      <c r="G5265" s="15">
        <v>0</v>
      </c>
      <c r="H5265" s="15">
        <v>470000000</v>
      </c>
      <c r="I5265" s="15">
        <v>3233080000</v>
      </c>
    </row>
    <row r="5266" spans="1:9" x14ac:dyDescent="0.25">
      <c r="A5266">
        <v>2019</v>
      </c>
      <c r="B5266" t="s">
        <v>42</v>
      </c>
      <c r="C5266" t="s">
        <v>972</v>
      </c>
      <c r="D5266" t="s">
        <v>403</v>
      </c>
      <c r="E5266" s="15">
        <v>74944000</v>
      </c>
      <c r="F5266" s="15">
        <v>25819000</v>
      </c>
      <c r="G5266" s="15">
        <v>0</v>
      </c>
      <c r="H5266" s="15">
        <v>0</v>
      </c>
      <c r="I5266" s="15">
        <v>100763000</v>
      </c>
    </row>
    <row r="5267" spans="1:9" x14ac:dyDescent="0.25">
      <c r="A5267">
        <v>2019</v>
      </c>
      <c r="B5267" t="s">
        <v>42</v>
      </c>
      <c r="C5267" t="s">
        <v>972</v>
      </c>
      <c r="D5267" t="s">
        <v>404</v>
      </c>
      <c r="E5267" s="15">
        <v>4937000</v>
      </c>
      <c r="F5267" s="15">
        <v>832000</v>
      </c>
      <c r="G5267" s="15">
        <v>0</v>
      </c>
      <c r="H5267" s="15">
        <v>0</v>
      </c>
      <c r="I5267" s="15">
        <v>5769000</v>
      </c>
    </row>
    <row r="5268" spans="1:9" x14ac:dyDescent="0.25">
      <c r="A5268">
        <v>2019</v>
      </c>
      <c r="B5268" t="s">
        <v>42</v>
      </c>
      <c r="C5268" t="s">
        <v>972</v>
      </c>
      <c r="D5268" t="s">
        <v>967</v>
      </c>
      <c r="E5268" s="15">
        <v>96352000</v>
      </c>
      <c r="F5268" s="15">
        <v>3405000</v>
      </c>
      <c r="G5268" s="15">
        <v>0</v>
      </c>
      <c r="H5268" s="15">
        <v>7000000</v>
      </c>
      <c r="I5268" s="15">
        <v>106757000</v>
      </c>
    </row>
    <row r="5269" spans="1:9" x14ac:dyDescent="0.25">
      <c r="A5269">
        <v>2019</v>
      </c>
      <c r="B5269" t="s">
        <v>42</v>
      </c>
      <c r="C5269" t="s">
        <v>972</v>
      </c>
      <c r="D5269" t="s">
        <v>968</v>
      </c>
      <c r="E5269" s="15">
        <v>2980000</v>
      </c>
      <c r="F5269" s="15">
        <v>339000</v>
      </c>
      <c r="G5269" s="15">
        <v>0</v>
      </c>
      <c r="H5269" s="15">
        <v>0</v>
      </c>
      <c r="I5269" s="15">
        <v>3319000</v>
      </c>
    </row>
    <row r="5270" spans="1:9" x14ac:dyDescent="0.25">
      <c r="A5270">
        <v>2019</v>
      </c>
      <c r="B5270" t="s">
        <v>42</v>
      </c>
      <c r="C5270" t="s">
        <v>972</v>
      </c>
      <c r="D5270" t="s">
        <v>969</v>
      </c>
      <c r="E5270" s="15">
        <v>1236000</v>
      </c>
      <c r="F5270" s="15">
        <v>1344000</v>
      </c>
      <c r="G5270" s="15">
        <v>0</v>
      </c>
      <c r="H5270" s="15">
        <v>0</v>
      </c>
      <c r="I5270" s="15">
        <v>2580000</v>
      </c>
    </row>
    <row r="5271" spans="1:9" x14ac:dyDescent="0.25">
      <c r="A5271">
        <v>2019</v>
      </c>
      <c r="B5271" t="s">
        <v>42</v>
      </c>
      <c r="C5271" t="s">
        <v>972</v>
      </c>
      <c r="D5271" t="s">
        <v>970</v>
      </c>
      <c r="E5271" s="15">
        <v>9759000</v>
      </c>
      <c r="F5271" s="15">
        <v>1379000</v>
      </c>
      <c r="G5271" s="15">
        <v>0</v>
      </c>
      <c r="H5271" s="15">
        <v>0</v>
      </c>
      <c r="I5271" s="15">
        <v>11138000</v>
      </c>
    </row>
    <row r="5272" spans="1:9" x14ac:dyDescent="0.25">
      <c r="A5272">
        <v>2019</v>
      </c>
      <c r="B5272" t="s">
        <v>42</v>
      </c>
      <c r="C5272" t="s">
        <v>973</v>
      </c>
      <c r="D5272" t="s">
        <v>403</v>
      </c>
      <c r="E5272" s="15">
        <v>44606000</v>
      </c>
      <c r="F5272" s="15">
        <v>7047000</v>
      </c>
      <c r="G5272" s="15">
        <v>0</v>
      </c>
      <c r="H5272" s="15">
        <v>0</v>
      </c>
      <c r="I5272" s="15">
        <v>51653000</v>
      </c>
    </row>
    <row r="5273" spans="1:9" x14ac:dyDescent="0.25">
      <c r="A5273">
        <v>2019</v>
      </c>
      <c r="B5273" t="s">
        <v>42</v>
      </c>
      <c r="C5273" t="s">
        <v>973</v>
      </c>
      <c r="D5273" t="s">
        <v>967</v>
      </c>
      <c r="E5273" s="15">
        <v>61060000</v>
      </c>
      <c r="F5273" s="15">
        <v>12590000</v>
      </c>
      <c r="G5273" s="15">
        <v>0</v>
      </c>
      <c r="H5273" s="15">
        <v>10000000</v>
      </c>
      <c r="I5273" s="15">
        <v>83650000</v>
      </c>
    </row>
    <row r="5274" spans="1:9" x14ac:dyDescent="0.25">
      <c r="A5274">
        <v>2019</v>
      </c>
      <c r="B5274" t="s">
        <v>42</v>
      </c>
      <c r="C5274" t="s">
        <v>974</v>
      </c>
      <c r="D5274" t="s">
        <v>403</v>
      </c>
      <c r="E5274" s="15">
        <v>147269000</v>
      </c>
      <c r="F5274" s="15">
        <v>83583000</v>
      </c>
      <c r="G5274" s="15">
        <v>0</v>
      </c>
      <c r="H5274" s="15">
        <v>0</v>
      </c>
      <c r="I5274" s="15">
        <v>230852000</v>
      </c>
    </row>
    <row r="5275" spans="1:9" x14ac:dyDescent="0.25">
      <c r="A5275">
        <v>2019</v>
      </c>
      <c r="B5275" t="s">
        <v>42</v>
      </c>
      <c r="C5275" t="s">
        <v>974</v>
      </c>
      <c r="D5275" t="s">
        <v>404</v>
      </c>
      <c r="E5275" s="15">
        <v>11238000</v>
      </c>
      <c r="F5275" s="15">
        <v>11570000</v>
      </c>
      <c r="G5275" s="15">
        <v>0</v>
      </c>
      <c r="H5275" s="15">
        <v>0</v>
      </c>
      <c r="I5275" s="15">
        <v>22808000</v>
      </c>
    </row>
    <row r="5276" spans="1:9" x14ac:dyDescent="0.25">
      <c r="A5276">
        <v>2019</v>
      </c>
      <c r="B5276" t="s">
        <v>42</v>
      </c>
      <c r="C5276" t="s">
        <v>974</v>
      </c>
      <c r="D5276" t="s">
        <v>967</v>
      </c>
      <c r="E5276" s="15">
        <v>262328000</v>
      </c>
      <c r="F5276" s="15">
        <v>57915000</v>
      </c>
      <c r="G5276" s="15">
        <v>0</v>
      </c>
      <c r="H5276" s="15">
        <v>10000000</v>
      </c>
      <c r="I5276" s="15">
        <v>330243000</v>
      </c>
    </row>
    <row r="5277" spans="1:9" x14ac:dyDescent="0.25">
      <c r="A5277">
        <v>2019</v>
      </c>
      <c r="B5277" t="s">
        <v>42</v>
      </c>
      <c r="C5277" t="s">
        <v>974</v>
      </c>
      <c r="D5277" t="s">
        <v>968</v>
      </c>
      <c r="E5277" s="15">
        <v>66927000</v>
      </c>
      <c r="F5277" s="15">
        <v>4317000</v>
      </c>
      <c r="G5277" s="15">
        <v>0</v>
      </c>
      <c r="H5277" s="15">
        <v>0</v>
      </c>
      <c r="I5277" s="15">
        <v>71244000</v>
      </c>
    </row>
    <row r="5278" spans="1:9" x14ac:dyDescent="0.25">
      <c r="A5278">
        <v>2019</v>
      </c>
      <c r="B5278" t="s">
        <v>42</v>
      </c>
      <c r="C5278" t="s">
        <v>974</v>
      </c>
      <c r="D5278" t="s">
        <v>969</v>
      </c>
      <c r="E5278" s="15">
        <v>10837000</v>
      </c>
      <c r="F5278" s="15">
        <v>2169000</v>
      </c>
      <c r="G5278" s="15">
        <v>0</v>
      </c>
      <c r="H5278" s="15">
        <v>0</v>
      </c>
      <c r="I5278" s="15">
        <v>13006000</v>
      </c>
    </row>
    <row r="5279" spans="1:9" x14ac:dyDescent="0.25">
      <c r="A5279">
        <v>2019</v>
      </c>
      <c r="B5279" t="s">
        <v>42</v>
      </c>
      <c r="C5279" t="s">
        <v>974</v>
      </c>
      <c r="D5279" t="s">
        <v>970</v>
      </c>
      <c r="E5279" s="15">
        <v>33252000</v>
      </c>
      <c r="F5279" s="15">
        <v>2756000</v>
      </c>
      <c r="G5279" s="15">
        <v>0</v>
      </c>
      <c r="H5279" s="15">
        <v>0</v>
      </c>
      <c r="I5279" s="15">
        <v>36008000</v>
      </c>
    </row>
    <row r="5280" spans="1:9" x14ac:dyDescent="0.25">
      <c r="A5280">
        <v>2019</v>
      </c>
      <c r="B5280" t="s">
        <v>42</v>
      </c>
      <c r="C5280" t="s">
        <v>975</v>
      </c>
      <c r="D5280" t="s">
        <v>403</v>
      </c>
      <c r="E5280" s="15">
        <v>61533000</v>
      </c>
      <c r="F5280" s="15">
        <v>36103000</v>
      </c>
      <c r="G5280" s="15">
        <v>0</v>
      </c>
      <c r="H5280" s="15">
        <v>0</v>
      </c>
      <c r="I5280" s="15">
        <v>97636000</v>
      </c>
    </row>
    <row r="5281" spans="1:9" x14ac:dyDescent="0.25">
      <c r="A5281">
        <v>2019</v>
      </c>
      <c r="B5281" t="s">
        <v>42</v>
      </c>
      <c r="C5281" t="s">
        <v>975</v>
      </c>
      <c r="D5281" t="s">
        <v>967</v>
      </c>
      <c r="E5281" s="15">
        <v>68750000</v>
      </c>
      <c r="F5281" s="15">
        <v>8254000</v>
      </c>
      <c r="G5281" s="15">
        <v>0</v>
      </c>
      <c r="H5281" s="15">
        <v>10000000</v>
      </c>
      <c r="I5281" s="15">
        <v>87004000</v>
      </c>
    </row>
    <row r="5282" spans="1:9" x14ac:dyDescent="0.25">
      <c r="A5282">
        <v>2019</v>
      </c>
      <c r="B5282" t="s">
        <v>42</v>
      </c>
      <c r="C5282" t="s">
        <v>976</v>
      </c>
      <c r="D5282" t="s">
        <v>403</v>
      </c>
      <c r="E5282" s="15">
        <v>391494000</v>
      </c>
      <c r="F5282" s="15">
        <v>126718000</v>
      </c>
      <c r="G5282" s="15">
        <v>0</v>
      </c>
      <c r="H5282" s="15">
        <v>0</v>
      </c>
      <c r="I5282" s="15">
        <v>518212000</v>
      </c>
    </row>
    <row r="5283" spans="1:9" x14ac:dyDescent="0.25">
      <c r="A5283">
        <v>2019</v>
      </c>
      <c r="B5283" t="s">
        <v>42</v>
      </c>
      <c r="C5283" t="s">
        <v>976</v>
      </c>
      <c r="D5283" t="s">
        <v>404</v>
      </c>
      <c r="E5283" s="15">
        <v>52043000</v>
      </c>
      <c r="F5283" s="15">
        <v>3335000</v>
      </c>
      <c r="G5283" s="15">
        <v>0</v>
      </c>
      <c r="H5283" s="15">
        <v>0</v>
      </c>
      <c r="I5283" s="15">
        <v>55378000</v>
      </c>
    </row>
    <row r="5284" spans="1:9" x14ac:dyDescent="0.25">
      <c r="A5284">
        <v>2019</v>
      </c>
      <c r="B5284" t="s">
        <v>42</v>
      </c>
      <c r="C5284" t="s">
        <v>976</v>
      </c>
      <c r="D5284" t="s">
        <v>967</v>
      </c>
      <c r="E5284" s="15">
        <v>775636000</v>
      </c>
      <c r="F5284" s="15">
        <v>81988000</v>
      </c>
      <c r="G5284" s="15">
        <v>0</v>
      </c>
      <c r="H5284" s="15">
        <v>10000000</v>
      </c>
      <c r="I5284" s="15">
        <v>867624000</v>
      </c>
    </row>
    <row r="5285" spans="1:9" x14ac:dyDescent="0.25">
      <c r="A5285">
        <v>2019</v>
      </c>
      <c r="B5285" t="s">
        <v>42</v>
      </c>
      <c r="C5285" t="s">
        <v>976</v>
      </c>
      <c r="D5285" t="s">
        <v>968</v>
      </c>
      <c r="E5285" s="15">
        <v>21198000</v>
      </c>
      <c r="F5285" s="15">
        <v>5248000</v>
      </c>
      <c r="G5285" s="15">
        <v>0</v>
      </c>
      <c r="H5285" s="15">
        <v>0</v>
      </c>
      <c r="I5285" s="15">
        <v>26446000</v>
      </c>
    </row>
    <row r="5286" spans="1:9" x14ac:dyDescent="0.25">
      <c r="A5286">
        <v>2019</v>
      </c>
      <c r="B5286" t="s">
        <v>42</v>
      </c>
      <c r="C5286" t="s">
        <v>976</v>
      </c>
      <c r="D5286" t="s">
        <v>969</v>
      </c>
      <c r="E5286" s="15">
        <v>15063000</v>
      </c>
      <c r="F5286" s="15">
        <v>3343000</v>
      </c>
      <c r="G5286" s="15">
        <v>0</v>
      </c>
      <c r="H5286" s="15">
        <v>0</v>
      </c>
      <c r="I5286" s="15">
        <v>18406000</v>
      </c>
    </row>
    <row r="5287" spans="1:9" x14ac:dyDescent="0.25">
      <c r="A5287">
        <v>2019</v>
      </c>
      <c r="B5287" t="s">
        <v>42</v>
      </c>
      <c r="C5287" t="s">
        <v>976</v>
      </c>
      <c r="D5287" t="s">
        <v>970</v>
      </c>
      <c r="E5287" s="15">
        <v>11340000</v>
      </c>
      <c r="F5287" s="15">
        <v>1617000</v>
      </c>
      <c r="G5287" s="15">
        <v>0</v>
      </c>
      <c r="H5287" s="15">
        <v>0</v>
      </c>
      <c r="I5287" s="15">
        <v>12957000</v>
      </c>
    </row>
    <row r="5288" spans="1:9" x14ac:dyDescent="0.25">
      <c r="A5288">
        <v>2019</v>
      </c>
      <c r="B5288" t="s">
        <v>42</v>
      </c>
      <c r="C5288" t="s">
        <v>977</v>
      </c>
      <c r="D5288" t="s">
        <v>403</v>
      </c>
      <c r="E5288" s="15">
        <v>132921000</v>
      </c>
      <c r="F5288" s="15">
        <v>78872000</v>
      </c>
      <c r="G5288" s="15">
        <v>0</v>
      </c>
      <c r="H5288" s="15">
        <v>0</v>
      </c>
      <c r="I5288" s="15">
        <v>211793000</v>
      </c>
    </row>
    <row r="5289" spans="1:9" x14ac:dyDescent="0.25">
      <c r="A5289">
        <v>2019</v>
      </c>
      <c r="B5289" t="s">
        <v>42</v>
      </c>
      <c r="C5289" t="s">
        <v>977</v>
      </c>
      <c r="D5289" t="s">
        <v>404</v>
      </c>
      <c r="E5289" s="15">
        <v>8014000</v>
      </c>
      <c r="F5289" s="15">
        <v>594000</v>
      </c>
      <c r="G5289" s="15">
        <v>0</v>
      </c>
      <c r="H5289" s="15">
        <v>0</v>
      </c>
      <c r="I5289" s="15">
        <v>8608000</v>
      </c>
    </row>
    <row r="5290" spans="1:9" x14ac:dyDescent="0.25">
      <c r="A5290">
        <v>2019</v>
      </c>
      <c r="B5290" t="s">
        <v>42</v>
      </c>
      <c r="C5290" t="s">
        <v>977</v>
      </c>
      <c r="D5290" t="s">
        <v>967</v>
      </c>
      <c r="E5290" s="15">
        <v>152530000</v>
      </c>
      <c r="F5290" s="15">
        <v>8389000</v>
      </c>
      <c r="G5290" s="15">
        <v>0</v>
      </c>
      <c r="H5290" s="15">
        <v>10000000</v>
      </c>
      <c r="I5290" s="15">
        <v>170919000</v>
      </c>
    </row>
    <row r="5291" spans="1:9" x14ac:dyDescent="0.25">
      <c r="A5291">
        <v>2019</v>
      </c>
      <c r="B5291" t="s">
        <v>42</v>
      </c>
      <c r="C5291" t="s">
        <v>977</v>
      </c>
      <c r="D5291" t="s">
        <v>968</v>
      </c>
      <c r="E5291" s="15">
        <v>3536000</v>
      </c>
      <c r="F5291" s="15">
        <v>178000</v>
      </c>
      <c r="G5291" s="15">
        <v>0</v>
      </c>
      <c r="H5291" s="15">
        <v>0</v>
      </c>
      <c r="I5291" s="15">
        <v>3714000</v>
      </c>
    </row>
    <row r="5292" spans="1:9" x14ac:dyDescent="0.25">
      <c r="A5292">
        <v>2019</v>
      </c>
      <c r="B5292" t="s">
        <v>42</v>
      </c>
      <c r="C5292" t="s">
        <v>977</v>
      </c>
      <c r="D5292" t="s">
        <v>969</v>
      </c>
      <c r="E5292" s="15">
        <v>8313000</v>
      </c>
      <c r="F5292" s="15">
        <v>405000</v>
      </c>
      <c r="G5292" s="15">
        <v>0</v>
      </c>
      <c r="H5292" s="15">
        <v>0</v>
      </c>
      <c r="I5292" s="15">
        <v>8718000</v>
      </c>
    </row>
    <row r="5293" spans="1:9" x14ac:dyDescent="0.25">
      <c r="A5293">
        <v>2019</v>
      </c>
      <c r="B5293" t="s">
        <v>42</v>
      </c>
      <c r="C5293" t="s">
        <v>977</v>
      </c>
      <c r="D5293" t="s">
        <v>970</v>
      </c>
      <c r="E5293" s="15">
        <v>7920000</v>
      </c>
      <c r="F5293" s="15">
        <v>379000</v>
      </c>
      <c r="G5293" s="15">
        <v>0</v>
      </c>
      <c r="H5293" s="15">
        <v>0</v>
      </c>
      <c r="I5293" s="15">
        <v>8299000</v>
      </c>
    </row>
    <row r="5294" spans="1:9" x14ac:dyDescent="0.25">
      <c r="A5294">
        <v>2019</v>
      </c>
      <c r="B5294" t="s">
        <v>42</v>
      </c>
      <c r="C5294" t="s">
        <v>978</v>
      </c>
      <c r="D5294" t="s">
        <v>403</v>
      </c>
      <c r="E5294" s="15">
        <v>221466000</v>
      </c>
      <c r="F5294" s="15">
        <v>29692000</v>
      </c>
      <c r="G5294" s="15">
        <v>0</v>
      </c>
      <c r="H5294" s="15">
        <v>0</v>
      </c>
      <c r="I5294" s="15">
        <v>251158000</v>
      </c>
    </row>
    <row r="5295" spans="1:9" x14ac:dyDescent="0.25">
      <c r="A5295">
        <v>2019</v>
      </c>
      <c r="B5295" t="s">
        <v>42</v>
      </c>
      <c r="C5295" t="s">
        <v>978</v>
      </c>
      <c r="D5295" t="s">
        <v>404</v>
      </c>
      <c r="E5295" s="15">
        <v>20308000</v>
      </c>
      <c r="F5295" s="15">
        <v>3074000</v>
      </c>
      <c r="G5295" s="15">
        <v>0</v>
      </c>
      <c r="H5295" s="15">
        <v>0</v>
      </c>
      <c r="I5295" s="15">
        <v>23382000</v>
      </c>
    </row>
    <row r="5296" spans="1:9" x14ac:dyDescent="0.25">
      <c r="A5296">
        <v>2019</v>
      </c>
      <c r="B5296" t="s">
        <v>42</v>
      </c>
      <c r="C5296" t="s">
        <v>978</v>
      </c>
      <c r="D5296" t="s">
        <v>967</v>
      </c>
      <c r="E5296" s="15">
        <v>326384000</v>
      </c>
      <c r="F5296" s="15">
        <v>42511000</v>
      </c>
      <c r="G5296" s="15">
        <v>0</v>
      </c>
      <c r="H5296" s="15">
        <v>10000000</v>
      </c>
      <c r="I5296" s="15">
        <v>378895000</v>
      </c>
    </row>
    <row r="5297" spans="1:9" x14ac:dyDescent="0.25">
      <c r="A5297">
        <v>2019</v>
      </c>
      <c r="B5297" t="s">
        <v>42</v>
      </c>
      <c r="C5297" t="s">
        <v>978</v>
      </c>
      <c r="D5297" t="s">
        <v>968</v>
      </c>
      <c r="E5297" s="15">
        <v>7572000</v>
      </c>
      <c r="F5297" s="15">
        <v>1041000</v>
      </c>
      <c r="G5297" s="15">
        <v>0</v>
      </c>
      <c r="H5297" s="15">
        <v>0</v>
      </c>
      <c r="I5297" s="15">
        <v>8613000</v>
      </c>
    </row>
    <row r="5298" spans="1:9" x14ac:dyDescent="0.25">
      <c r="A5298">
        <v>2019</v>
      </c>
      <c r="B5298" t="s">
        <v>42</v>
      </c>
      <c r="C5298" t="s">
        <v>978</v>
      </c>
      <c r="D5298" t="s">
        <v>969</v>
      </c>
      <c r="E5298" s="15">
        <v>28077000</v>
      </c>
      <c r="F5298" s="15">
        <v>4126000</v>
      </c>
      <c r="G5298" s="15">
        <v>0</v>
      </c>
      <c r="H5298" s="15">
        <v>0</v>
      </c>
      <c r="I5298" s="15">
        <v>32203000</v>
      </c>
    </row>
    <row r="5299" spans="1:9" x14ac:dyDescent="0.25">
      <c r="A5299">
        <v>2019</v>
      </c>
      <c r="B5299" t="s">
        <v>42</v>
      </c>
      <c r="C5299" t="s">
        <v>978</v>
      </c>
      <c r="D5299" t="s">
        <v>970</v>
      </c>
      <c r="E5299" s="15">
        <v>12368000</v>
      </c>
      <c r="F5299" s="15">
        <v>2277000</v>
      </c>
      <c r="G5299" s="15">
        <v>0</v>
      </c>
      <c r="H5299" s="15">
        <v>0</v>
      </c>
      <c r="I5299" s="15">
        <v>14645000</v>
      </c>
    </row>
    <row r="5300" spans="1:9" x14ac:dyDescent="0.25">
      <c r="A5300">
        <v>2019</v>
      </c>
      <c r="B5300" t="s">
        <v>42</v>
      </c>
      <c r="C5300" t="s">
        <v>979</v>
      </c>
      <c r="D5300" t="s">
        <v>403</v>
      </c>
      <c r="E5300" s="15">
        <v>238150000</v>
      </c>
      <c r="F5300" s="15">
        <v>43979000</v>
      </c>
      <c r="G5300" s="15">
        <v>0</v>
      </c>
      <c r="H5300" s="15">
        <v>0</v>
      </c>
      <c r="I5300" s="15">
        <v>282129000</v>
      </c>
    </row>
    <row r="5301" spans="1:9" x14ac:dyDescent="0.25">
      <c r="A5301">
        <v>2019</v>
      </c>
      <c r="B5301" t="s">
        <v>42</v>
      </c>
      <c r="C5301" t="s">
        <v>979</v>
      </c>
      <c r="D5301" t="s">
        <v>404</v>
      </c>
      <c r="E5301" s="15">
        <v>35307000</v>
      </c>
      <c r="F5301" s="15">
        <v>7872000</v>
      </c>
      <c r="G5301" s="15">
        <v>0</v>
      </c>
      <c r="H5301" s="15">
        <v>0</v>
      </c>
      <c r="I5301" s="15">
        <v>43179000</v>
      </c>
    </row>
    <row r="5302" spans="1:9" x14ac:dyDescent="0.25">
      <c r="A5302">
        <v>2019</v>
      </c>
      <c r="B5302" t="s">
        <v>42</v>
      </c>
      <c r="C5302" t="s">
        <v>979</v>
      </c>
      <c r="D5302" t="s">
        <v>967</v>
      </c>
      <c r="E5302" s="15">
        <v>397582000</v>
      </c>
      <c r="F5302" s="15">
        <v>17028000</v>
      </c>
      <c r="G5302" s="15">
        <v>0</v>
      </c>
      <c r="H5302" s="15">
        <v>82500000</v>
      </c>
      <c r="I5302" s="15">
        <v>497110000</v>
      </c>
    </row>
    <row r="5303" spans="1:9" x14ac:dyDescent="0.25">
      <c r="A5303">
        <v>2019</v>
      </c>
      <c r="B5303" t="s">
        <v>42</v>
      </c>
      <c r="C5303" t="s">
        <v>979</v>
      </c>
      <c r="D5303" t="s">
        <v>968</v>
      </c>
      <c r="E5303" s="15">
        <v>0</v>
      </c>
      <c r="F5303" s="15">
        <v>1263000</v>
      </c>
      <c r="G5303" s="15">
        <v>0</v>
      </c>
      <c r="H5303" s="15">
        <v>0</v>
      </c>
      <c r="I5303" s="15">
        <v>1263000</v>
      </c>
    </row>
    <row r="5304" spans="1:9" x14ac:dyDescent="0.25">
      <c r="A5304">
        <v>2019</v>
      </c>
      <c r="B5304" t="s">
        <v>42</v>
      </c>
      <c r="C5304" t="s">
        <v>979</v>
      </c>
      <c r="D5304" t="s">
        <v>969</v>
      </c>
      <c r="E5304" s="15">
        <v>50061000</v>
      </c>
      <c r="F5304" s="15">
        <v>5687000</v>
      </c>
      <c r="G5304" s="15">
        <v>0</v>
      </c>
      <c r="H5304" s="15">
        <v>33500000</v>
      </c>
      <c r="I5304" s="15">
        <v>89248000</v>
      </c>
    </row>
    <row r="5305" spans="1:9" x14ac:dyDescent="0.25">
      <c r="A5305">
        <v>2019</v>
      </c>
      <c r="B5305" t="s">
        <v>42</v>
      </c>
      <c r="C5305" t="s">
        <v>979</v>
      </c>
      <c r="D5305" t="s">
        <v>970</v>
      </c>
      <c r="E5305" s="15">
        <v>34767000</v>
      </c>
      <c r="F5305" s="15">
        <v>2564000</v>
      </c>
      <c r="G5305" s="15">
        <v>0</v>
      </c>
      <c r="H5305" s="15">
        <v>0</v>
      </c>
      <c r="I5305" s="15">
        <v>37331000</v>
      </c>
    </row>
    <row r="5306" spans="1:9" x14ac:dyDescent="0.25">
      <c r="A5306">
        <v>2019</v>
      </c>
      <c r="B5306" t="s">
        <v>42</v>
      </c>
      <c r="C5306" t="s">
        <v>980</v>
      </c>
      <c r="D5306" t="s">
        <v>403</v>
      </c>
      <c r="E5306" s="15">
        <v>43753000</v>
      </c>
      <c r="F5306" s="15">
        <v>5619000</v>
      </c>
      <c r="G5306" s="15">
        <v>0</v>
      </c>
      <c r="H5306" s="15">
        <v>0</v>
      </c>
      <c r="I5306" s="15">
        <v>49372000</v>
      </c>
    </row>
    <row r="5307" spans="1:9" x14ac:dyDescent="0.25">
      <c r="A5307">
        <v>2019</v>
      </c>
      <c r="B5307" t="s">
        <v>42</v>
      </c>
      <c r="C5307" t="s">
        <v>980</v>
      </c>
      <c r="D5307" t="s">
        <v>404</v>
      </c>
      <c r="E5307" s="15">
        <v>16518000</v>
      </c>
      <c r="F5307" s="15">
        <v>0</v>
      </c>
      <c r="G5307" s="15">
        <v>0</v>
      </c>
      <c r="H5307" s="15">
        <v>0</v>
      </c>
      <c r="I5307" s="15">
        <v>16518000</v>
      </c>
    </row>
    <row r="5308" spans="1:9" x14ac:dyDescent="0.25">
      <c r="A5308">
        <v>2019</v>
      </c>
      <c r="B5308" t="s">
        <v>42</v>
      </c>
      <c r="C5308" t="s">
        <v>980</v>
      </c>
      <c r="D5308" t="s">
        <v>967</v>
      </c>
      <c r="E5308" s="15">
        <v>81061000</v>
      </c>
      <c r="F5308" s="15">
        <v>7301000</v>
      </c>
      <c r="G5308" s="15">
        <v>0</v>
      </c>
      <c r="H5308" s="15">
        <v>30000000</v>
      </c>
      <c r="I5308" s="15">
        <v>118362000</v>
      </c>
    </row>
    <row r="5309" spans="1:9" x14ac:dyDescent="0.25">
      <c r="A5309">
        <v>2019</v>
      </c>
      <c r="B5309" t="s">
        <v>42</v>
      </c>
      <c r="C5309" t="s">
        <v>980</v>
      </c>
      <c r="D5309" t="s">
        <v>968</v>
      </c>
      <c r="E5309" s="15">
        <v>11805000</v>
      </c>
      <c r="F5309" s="15">
        <v>1995000</v>
      </c>
      <c r="G5309" s="15">
        <v>0</v>
      </c>
      <c r="H5309" s="15">
        <v>0</v>
      </c>
      <c r="I5309" s="15">
        <v>13800000</v>
      </c>
    </row>
    <row r="5310" spans="1:9" x14ac:dyDescent="0.25">
      <c r="A5310">
        <v>2019</v>
      </c>
      <c r="B5310" t="s">
        <v>42</v>
      </c>
      <c r="C5310" t="s">
        <v>980</v>
      </c>
      <c r="D5310" t="s">
        <v>969</v>
      </c>
      <c r="E5310" s="15">
        <v>8017000</v>
      </c>
      <c r="F5310" s="15">
        <v>522000</v>
      </c>
      <c r="G5310" s="15">
        <v>0</v>
      </c>
      <c r="H5310" s="15">
        <v>10000000</v>
      </c>
      <c r="I5310" s="15">
        <v>18539000</v>
      </c>
    </row>
    <row r="5311" spans="1:9" x14ac:dyDescent="0.25">
      <c r="A5311">
        <v>2019</v>
      </c>
      <c r="B5311" t="s">
        <v>42</v>
      </c>
      <c r="C5311" t="s">
        <v>980</v>
      </c>
      <c r="D5311" t="s">
        <v>970</v>
      </c>
      <c r="E5311" s="15">
        <v>8680000</v>
      </c>
      <c r="F5311" s="15">
        <v>500000</v>
      </c>
      <c r="G5311" s="15">
        <v>0</v>
      </c>
      <c r="H5311" s="15">
        <v>0</v>
      </c>
      <c r="I5311" s="15">
        <v>9180000</v>
      </c>
    </row>
    <row r="5312" spans="1:9" x14ac:dyDescent="0.25">
      <c r="A5312">
        <v>2019</v>
      </c>
      <c r="B5312" t="s">
        <v>42</v>
      </c>
      <c r="C5312" t="s">
        <v>981</v>
      </c>
      <c r="D5312" t="s">
        <v>403</v>
      </c>
      <c r="E5312" s="15">
        <v>252509000</v>
      </c>
      <c r="F5312" s="15">
        <v>40626000</v>
      </c>
      <c r="G5312" s="15">
        <v>0</v>
      </c>
      <c r="H5312" s="15">
        <v>0</v>
      </c>
      <c r="I5312" s="15">
        <v>293135000</v>
      </c>
    </row>
    <row r="5313" spans="1:9" x14ac:dyDescent="0.25">
      <c r="A5313">
        <v>2019</v>
      </c>
      <c r="B5313" t="s">
        <v>42</v>
      </c>
      <c r="C5313" t="s">
        <v>981</v>
      </c>
      <c r="D5313" t="s">
        <v>404</v>
      </c>
      <c r="E5313" s="15">
        <v>19681000</v>
      </c>
      <c r="F5313" s="15">
        <v>6091000</v>
      </c>
      <c r="G5313" s="15">
        <v>0</v>
      </c>
      <c r="H5313" s="15">
        <v>55000000</v>
      </c>
      <c r="I5313" s="15">
        <v>80772000</v>
      </c>
    </row>
    <row r="5314" spans="1:9" x14ac:dyDescent="0.25">
      <c r="A5314">
        <v>2019</v>
      </c>
      <c r="B5314" t="s">
        <v>42</v>
      </c>
      <c r="C5314" t="s">
        <v>981</v>
      </c>
      <c r="D5314" t="s">
        <v>967</v>
      </c>
      <c r="E5314" s="15">
        <v>283665000</v>
      </c>
      <c r="F5314" s="15">
        <v>46394000</v>
      </c>
      <c r="G5314" s="15">
        <v>0</v>
      </c>
      <c r="H5314" s="15">
        <v>215000000</v>
      </c>
      <c r="I5314" s="15">
        <v>545059000</v>
      </c>
    </row>
    <row r="5315" spans="1:9" x14ac:dyDescent="0.25">
      <c r="A5315">
        <v>2019</v>
      </c>
      <c r="B5315" t="s">
        <v>42</v>
      </c>
      <c r="C5315" t="s">
        <v>981</v>
      </c>
      <c r="D5315" t="s">
        <v>968</v>
      </c>
      <c r="E5315" s="15">
        <v>5311000</v>
      </c>
      <c r="F5315" s="15">
        <v>3497000</v>
      </c>
      <c r="G5315" s="15">
        <v>0</v>
      </c>
      <c r="H5315" s="15">
        <v>0</v>
      </c>
      <c r="I5315" s="15">
        <v>8808000</v>
      </c>
    </row>
    <row r="5316" spans="1:9" x14ac:dyDescent="0.25">
      <c r="A5316">
        <v>2019</v>
      </c>
      <c r="B5316" t="s">
        <v>42</v>
      </c>
      <c r="C5316" t="s">
        <v>981</v>
      </c>
      <c r="D5316" t="s">
        <v>969</v>
      </c>
      <c r="E5316" s="15">
        <v>30428000</v>
      </c>
      <c r="F5316" s="15">
        <v>12706000</v>
      </c>
      <c r="G5316" s="15">
        <v>0</v>
      </c>
      <c r="H5316" s="15">
        <v>35000000</v>
      </c>
      <c r="I5316" s="15">
        <v>78134000</v>
      </c>
    </row>
    <row r="5317" spans="1:9" x14ac:dyDescent="0.25">
      <c r="A5317">
        <v>2019</v>
      </c>
      <c r="B5317" t="s">
        <v>42</v>
      </c>
      <c r="C5317" t="s">
        <v>981</v>
      </c>
      <c r="D5317" t="s">
        <v>970</v>
      </c>
      <c r="E5317" s="15">
        <v>7719000</v>
      </c>
      <c r="F5317" s="15">
        <v>5912000</v>
      </c>
      <c r="G5317" s="15">
        <v>0</v>
      </c>
      <c r="H5317" s="15">
        <v>0</v>
      </c>
      <c r="I5317" s="15">
        <v>13631000</v>
      </c>
    </row>
    <row r="5318" spans="1:9" x14ac:dyDescent="0.25">
      <c r="A5318">
        <v>2019</v>
      </c>
      <c r="B5318" t="s">
        <v>42</v>
      </c>
      <c r="C5318" t="s">
        <v>982</v>
      </c>
      <c r="D5318" t="s">
        <v>403</v>
      </c>
      <c r="E5318" s="15">
        <v>15621000</v>
      </c>
      <c r="F5318" s="15">
        <v>11254000</v>
      </c>
      <c r="G5318" s="15">
        <v>0</v>
      </c>
      <c r="H5318" s="15">
        <v>14790000</v>
      </c>
      <c r="I5318" s="15">
        <v>41665000</v>
      </c>
    </row>
    <row r="5319" spans="1:9" x14ac:dyDescent="0.25">
      <c r="A5319">
        <v>2019</v>
      </c>
      <c r="B5319" t="s">
        <v>42</v>
      </c>
      <c r="C5319" t="s">
        <v>982</v>
      </c>
      <c r="D5319" t="s">
        <v>404</v>
      </c>
      <c r="E5319" s="15">
        <v>0</v>
      </c>
      <c r="F5319" s="15">
        <v>807000</v>
      </c>
      <c r="G5319" s="15">
        <v>0</v>
      </c>
      <c r="H5319" s="15">
        <v>0</v>
      </c>
      <c r="I5319" s="15">
        <v>807000</v>
      </c>
    </row>
    <row r="5320" spans="1:9" x14ac:dyDescent="0.25">
      <c r="A5320">
        <v>2019</v>
      </c>
      <c r="B5320" t="s">
        <v>42</v>
      </c>
      <c r="C5320" t="s">
        <v>982</v>
      </c>
      <c r="D5320" t="s">
        <v>967</v>
      </c>
      <c r="E5320" s="15">
        <v>35627000</v>
      </c>
      <c r="F5320" s="15">
        <v>5387000</v>
      </c>
      <c r="G5320" s="15">
        <v>0</v>
      </c>
      <c r="H5320" s="15">
        <v>0</v>
      </c>
      <c r="I5320" s="15">
        <v>41014000</v>
      </c>
    </row>
    <row r="5321" spans="1:9" x14ac:dyDescent="0.25">
      <c r="A5321">
        <v>2019</v>
      </c>
      <c r="B5321" t="s">
        <v>42</v>
      </c>
      <c r="C5321" t="s">
        <v>982</v>
      </c>
      <c r="D5321" t="s">
        <v>969</v>
      </c>
      <c r="E5321" s="15">
        <v>0</v>
      </c>
      <c r="F5321" s="15">
        <v>273000</v>
      </c>
      <c r="G5321" s="15">
        <v>0</v>
      </c>
      <c r="H5321" s="15">
        <v>0</v>
      </c>
      <c r="I5321" s="15">
        <v>273000</v>
      </c>
    </row>
    <row r="5322" spans="1:9" x14ac:dyDescent="0.25">
      <c r="A5322">
        <v>2019</v>
      </c>
      <c r="B5322" t="s">
        <v>42</v>
      </c>
      <c r="C5322" t="s">
        <v>1088</v>
      </c>
      <c r="D5322" t="s">
        <v>403</v>
      </c>
      <c r="E5322" s="15">
        <v>143149000</v>
      </c>
      <c r="F5322" s="15">
        <v>51581000</v>
      </c>
      <c r="G5322" s="15">
        <v>0</v>
      </c>
      <c r="H5322" s="15">
        <v>5000000</v>
      </c>
      <c r="I5322" s="15">
        <v>199730000</v>
      </c>
    </row>
    <row r="5323" spans="1:9" x14ac:dyDescent="0.25">
      <c r="A5323">
        <v>2019</v>
      </c>
      <c r="B5323" t="s">
        <v>42</v>
      </c>
      <c r="C5323" t="s">
        <v>1088</v>
      </c>
      <c r="D5323" t="s">
        <v>404</v>
      </c>
      <c r="E5323" s="15">
        <v>22653000</v>
      </c>
      <c r="F5323" s="15">
        <v>15318000</v>
      </c>
      <c r="G5323" s="15">
        <v>0</v>
      </c>
      <c r="H5323" s="15">
        <v>0</v>
      </c>
      <c r="I5323" s="15">
        <v>37971000</v>
      </c>
    </row>
    <row r="5324" spans="1:9" x14ac:dyDescent="0.25">
      <c r="A5324">
        <v>2019</v>
      </c>
      <c r="B5324" t="s">
        <v>42</v>
      </c>
      <c r="C5324" t="s">
        <v>1088</v>
      </c>
      <c r="D5324" t="s">
        <v>967</v>
      </c>
      <c r="E5324" s="15">
        <v>260627000</v>
      </c>
      <c r="F5324" s="15">
        <v>16182000</v>
      </c>
      <c r="G5324" s="15">
        <v>0</v>
      </c>
      <c r="H5324" s="15">
        <v>44500000</v>
      </c>
      <c r="I5324" s="15">
        <v>321309000</v>
      </c>
    </row>
    <row r="5325" spans="1:9" x14ac:dyDescent="0.25">
      <c r="A5325">
        <v>2019</v>
      </c>
      <c r="B5325" t="s">
        <v>42</v>
      </c>
      <c r="C5325" t="s">
        <v>1088</v>
      </c>
      <c r="D5325" t="s">
        <v>968</v>
      </c>
      <c r="E5325" s="15">
        <v>5725000</v>
      </c>
      <c r="F5325" s="15">
        <v>1255000</v>
      </c>
      <c r="G5325" s="15">
        <v>0</v>
      </c>
      <c r="H5325" s="15">
        <v>0</v>
      </c>
      <c r="I5325" s="15">
        <v>6980000</v>
      </c>
    </row>
    <row r="5326" spans="1:9" x14ac:dyDescent="0.25">
      <c r="A5326">
        <v>2019</v>
      </c>
      <c r="B5326" t="s">
        <v>42</v>
      </c>
      <c r="C5326" t="s">
        <v>1088</v>
      </c>
      <c r="D5326" t="s">
        <v>969</v>
      </c>
      <c r="E5326" s="15">
        <v>18222000</v>
      </c>
      <c r="F5326" s="15">
        <v>4217000</v>
      </c>
      <c r="G5326" s="15">
        <v>0</v>
      </c>
      <c r="H5326" s="15">
        <v>0</v>
      </c>
      <c r="I5326" s="15">
        <v>22439000</v>
      </c>
    </row>
    <row r="5327" spans="1:9" x14ac:dyDescent="0.25">
      <c r="A5327">
        <v>2019</v>
      </c>
      <c r="B5327" t="s">
        <v>42</v>
      </c>
      <c r="C5327" t="s">
        <v>1088</v>
      </c>
      <c r="D5327" t="s">
        <v>970</v>
      </c>
      <c r="E5327" s="15">
        <v>18893000</v>
      </c>
      <c r="F5327" s="15">
        <v>1734000</v>
      </c>
      <c r="G5327" s="15">
        <v>0</v>
      </c>
      <c r="H5327" s="15">
        <v>0</v>
      </c>
      <c r="I5327" s="15">
        <v>20627000</v>
      </c>
    </row>
    <row r="5328" spans="1:9" x14ac:dyDescent="0.25">
      <c r="A5328">
        <v>2019</v>
      </c>
      <c r="B5328" t="s">
        <v>42</v>
      </c>
      <c r="C5328" t="s">
        <v>983</v>
      </c>
      <c r="D5328" t="s">
        <v>403</v>
      </c>
      <c r="E5328" s="15">
        <v>76208000</v>
      </c>
      <c r="F5328" s="15">
        <v>29095000</v>
      </c>
      <c r="G5328" s="15">
        <v>0</v>
      </c>
      <c r="H5328" s="15">
        <v>0</v>
      </c>
      <c r="I5328" s="15">
        <v>105303000</v>
      </c>
    </row>
    <row r="5329" spans="1:9" x14ac:dyDescent="0.25">
      <c r="A5329">
        <v>2019</v>
      </c>
      <c r="B5329" t="s">
        <v>42</v>
      </c>
      <c r="C5329" t="s">
        <v>983</v>
      </c>
      <c r="D5329" t="s">
        <v>404</v>
      </c>
      <c r="E5329" s="15">
        <v>10735000</v>
      </c>
      <c r="F5329" s="15">
        <v>4270000</v>
      </c>
      <c r="G5329" s="15">
        <v>0</v>
      </c>
      <c r="H5329" s="15">
        <v>42899000</v>
      </c>
      <c r="I5329" s="15">
        <v>57904000</v>
      </c>
    </row>
    <row r="5330" spans="1:9" x14ac:dyDescent="0.25">
      <c r="A5330">
        <v>2019</v>
      </c>
      <c r="B5330" t="s">
        <v>42</v>
      </c>
      <c r="C5330" t="s">
        <v>983</v>
      </c>
      <c r="D5330" t="s">
        <v>967</v>
      </c>
      <c r="E5330" s="15">
        <v>270805000</v>
      </c>
      <c r="F5330" s="15">
        <v>12020000</v>
      </c>
      <c r="G5330" s="15">
        <v>0</v>
      </c>
      <c r="H5330" s="15">
        <v>97037000</v>
      </c>
      <c r="I5330" s="15">
        <v>379862000</v>
      </c>
    </row>
    <row r="5331" spans="1:9" x14ac:dyDescent="0.25">
      <c r="A5331">
        <v>2019</v>
      </c>
      <c r="B5331" t="s">
        <v>42</v>
      </c>
      <c r="C5331" t="s">
        <v>983</v>
      </c>
      <c r="D5331" t="s">
        <v>968</v>
      </c>
      <c r="E5331" s="15">
        <v>18808000</v>
      </c>
      <c r="F5331" s="15">
        <v>2802000</v>
      </c>
      <c r="G5331" s="15">
        <v>0</v>
      </c>
      <c r="H5331" s="15">
        <v>0</v>
      </c>
      <c r="I5331" s="15">
        <v>21610000</v>
      </c>
    </row>
    <row r="5332" spans="1:9" x14ac:dyDescent="0.25">
      <c r="A5332">
        <v>2019</v>
      </c>
      <c r="B5332" t="s">
        <v>42</v>
      </c>
      <c r="C5332" t="s">
        <v>983</v>
      </c>
      <c r="D5332" t="s">
        <v>969</v>
      </c>
      <c r="E5332" s="15">
        <v>8966000</v>
      </c>
      <c r="F5332" s="15">
        <v>3930000</v>
      </c>
      <c r="G5332" s="15">
        <v>0</v>
      </c>
      <c r="H5332" s="15">
        <v>0</v>
      </c>
      <c r="I5332" s="15">
        <v>12896000</v>
      </c>
    </row>
    <row r="5333" spans="1:9" x14ac:dyDescent="0.25">
      <c r="A5333">
        <v>2019</v>
      </c>
      <c r="B5333" t="s">
        <v>42</v>
      </c>
      <c r="C5333" t="s">
        <v>983</v>
      </c>
      <c r="D5333" t="s">
        <v>970</v>
      </c>
      <c r="E5333" s="15">
        <v>4113000</v>
      </c>
      <c r="F5333" s="15">
        <v>3114000</v>
      </c>
      <c r="G5333" s="15">
        <v>0</v>
      </c>
      <c r="H5333" s="15">
        <v>0</v>
      </c>
      <c r="I5333" s="15">
        <v>7227000</v>
      </c>
    </row>
    <row r="5334" spans="1:9" x14ac:dyDescent="0.25">
      <c r="A5334">
        <v>2019</v>
      </c>
      <c r="B5334" t="s">
        <v>42</v>
      </c>
      <c r="C5334" t="s">
        <v>984</v>
      </c>
      <c r="D5334" t="s">
        <v>403</v>
      </c>
      <c r="E5334" s="15">
        <v>33370000</v>
      </c>
      <c r="F5334" s="15">
        <v>3564000</v>
      </c>
      <c r="G5334" s="15">
        <v>0</v>
      </c>
      <c r="H5334" s="15">
        <v>18000000</v>
      </c>
      <c r="I5334" s="15">
        <v>54934000</v>
      </c>
    </row>
    <row r="5335" spans="1:9" x14ac:dyDescent="0.25">
      <c r="A5335">
        <v>2019</v>
      </c>
      <c r="B5335" t="s">
        <v>42</v>
      </c>
      <c r="C5335" t="s">
        <v>984</v>
      </c>
      <c r="D5335" t="s">
        <v>404</v>
      </c>
      <c r="E5335" s="15">
        <v>2400000</v>
      </c>
      <c r="F5335" s="15">
        <v>586000</v>
      </c>
      <c r="G5335" s="15">
        <v>0</v>
      </c>
      <c r="H5335" s="15">
        <v>0</v>
      </c>
      <c r="I5335" s="15">
        <v>2986000</v>
      </c>
    </row>
    <row r="5336" spans="1:9" x14ac:dyDescent="0.25">
      <c r="A5336">
        <v>2019</v>
      </c>
      <c r="B5336" t="s">
        <v>42</v>
      </c>
      <c r="C5336" t="s">
        <v>984</v>
      </c>
      <c r="D5336" t="s">
        <v>967</v>
      </c>
      <c r="E5336" s="15">
        <v>95076000</v>
      </c>
      <c r="F5336" s="15">
        <v>16870000</v>
      </c>
      <c r="G5336" s="15">
        <v>0</v>
      </c>
      <c r="H5336" s="15">
        <v>15000000</v>
      </c>
      <c r="I5336" s="15">
        <v>126946000</v>
      </c>
    </row>
    <row r="5337" spans="1:9" x14ac:dyDescent="0.25">
      <c r="A5337">
        <v>2019</v>
      </c>
      <c r="B5337" t="s">
        <v>42</v>
      </c>
      <c r="C5337" t="s">
        <v>984</v>
      </c>
      <c r="D5337" t="s">
        <v>969</v>
      </c>
      <c r="E5337" s="15">
        <v>5875000</v>
      </c>
      <c r="F5337" s="15">
        <v>1346000</v>
      </c>
      <c r="G5337" s="15">
        <v>0</v>
      </c>
      <c r="H5337" s="15">
        <v>0</v>
      </c>
      <c r="I5337" s="15">
        <v>7221000</v>
      </c>
    </row>
    <row r="5338" spans="1:9" x14ac:dyDescent="0.25">
      <c r="A5338">
        <v>2019</v>
      </c>
      <c r="B5338" t="s">
        <v>42</v>
      </c>
      <c r="C5338" t="s">
        <v>984</v>
      </c>
      <c r="D5338" t="s">
        <v>970</v>
      </c>
      <c r="E5338" s="15">
        <v>7233000</v>
      </c>
      <c r="F5338" s="15">
        <v>1234000</v>
      </c>
      <c r="G5338" s="15">
        <v>0</v>
      </c>
      <c r="H5338" s="15">
        <v>0</v>
      </c>
      <c r="I5338" s="15">
        <v>8467000</v>
      </c>
    </row>
    <row r="5339" spans="1:9" x14ac:dyDescent="0.25">
      <c r="A5339">
        <v>2019</v>
      </c>
      <c r="B5339" t="s">
        <v>42</v>
      </c>
      <c r="C5339" t="s">
        <v>985</v>
      </c>
      <c r="D5339" t="s">
        <v>403</v>
      </c>
      <c r="E5339" s="15">
        <v>29593000</v>
      </c>
      <c r="F5339" s="15">
        <v>8329000</v>
      </c>
      <c r="G5339" s="15">
        <v>0</v>
      </c>
      <c r="H5339" s="15">
        <v>0</v>
      </c>
      <c r="I5339" s="15">
        <v>37922000</v>
      </c>
    </row>
    <row r="5340" spans="1:9" x14ac:dyDescent="0.25">
      <c r="A5340">
        <v>2019</v>
      </c>
      <c r="B5340" t="s">
        <v>42</v>
      </c>
      <c r="C5340" t="s">
        <v>985</v>
      </c>
      <c r="D5340" t="s">
        <v>967</v>
      </c>
      <c r="E5340" s="15">
        <v>49590000</v>
      </c>
      <c r="F5340" s="15">
        <v>16415000</v>
      </c>
      <c r="G5340" s="15">
        <v>0</v>
      </c>
      <c r="H5340" s="15">
        <v>10000000</v>
      </c>
      <c r="I5340" s="15">
        <v>76005000</v>
      </c>
    </row>
    <row r="5341" spans="1:9" x14ac:dyDescent="0.25">
      <c r="A5341">
        <v>2019</v>
      </c>
      <c r="B5341" t="s">
        <v>42</v>
      </c>
      <c r="C5341" t="s">
        <v>985</v>
      </c>
      <c r="D5341" t="s">
        <v>969</v>
      </c>
      <c r="E5341" s="15">
        <v>0</v>
      </c>
      <c r="F5341" s="15">
        <v>2470000</v>
      </c>
      <c r="G5341" s="15">
        <v>0</v>
      </c>
      <c r="H5341" s="15">
        <v>0</v>
      </c>
      <c r="I5341" s="15">
        <v>2470000</v>
      </c>
    </row>
    <row r="5342" spans="1:9" x14ac:dyDescent="0.25">
      <c r="A5342">
        <v>2019</v>
      </c>
      <c r="B5342" t="s">
        <v>42</v>
      </c>
      <c r="C5342" t="s">
        <v>985</v>
      </c>
      <c r="D5342" t="s">
        <v>970</v>
      </c>
      <c r="E5342" s="15">
        <v>0</v>
      </c>
      <c r="F5342" s="15">
        <v>1876000</v>
      </c>
      <c r="G5342" s="15">
        <v>0</v>
      </c>
      <c r="H5342" s="15">
        <v>0</v>
      </c>
      <c r="I5342" s="15">
        <v>1876000</v>
      </c>
    </row>
    <row r="5343" spans="1:9" x14ac:dyDescent="0.25">
      <c r="A5343">
        <v>2019</v>
      </c>
      <c r="B5343" t="s">
        <v>42</v>
      </c>
      <c r="C5343" t="s">
        <v>986</v>
      </c>
      <c r="D5343" t="s">
        <v>403</v>
      </c>
      <c r="E5343" s="15">
        <v>99643000</v>
      </c>
      <c r="F5343" s="15">
        <v>36415000</v>
      </c>
      <c r="G5343" s="15">
        <v>0</v>
      </c>
      <c r="H5343" s="15">
        <v>10000000</v>
      </c>
      <c r="I5343" s="15">
        <v>146058000</v>
      </c>
    </row>
    <row r="5344" spans="1:9" x14ac:dyDescent="0.25">
      <c r="A5344">
        <v>2019</v>
      </c>
      <c r="B5344" t="s">
        <v>42</v>
      </c>
      <c r="C5344" t="s">
        <v>986</v>
      </c>
      <c r="D5344" t="s">
        <v>404</v>
      </c>
      <c r="E5344" s="15">
        <v>36629000</v>
      </c>
      <c r="F5344" s="15">
        <v>5427000</v>
      </c>
      <c r="G5344" s="15">
        <v>0</v>
      </c>
      <c r="H5344" s="15">
        <v>0</v>
      </c>
      <c r="I5344" s="15">
        <v>42056000</v>
      </c>
    </row>
    <row r="5345" spans="1:9" x14ac:dyDescent="0.25">
      <c r="A5345">
        <v>2019</v>
      </c>
      <c r="B5345" t="s">
        <v>42</v>
      </c>
      <c r="C5345" t="s">
        <v>986</v>
      </c>
      <c r="D5345" t="s">
        <v>967</v>
      </c>
      <c r="E5345" s="15">
        <v>292620000</v>
      </c>
      <c r="F5345" s="15">
        <v>25085000</v>
      </c>
      <c r="G5345" s="15">
        <v>0</v>
      </c>
      <c r="H5345" s="15">
        <v>0</v>
      </c>
      <c r="I5345" s="15">
        <v>317705000</v>
      </c>
    </row>
    <row r="5346" spans="1:9" x14ac:dyDescent="0.25">
      <c r="A5346">
        <v>2019</v>
      </c>
      <c r="B5346" t="s">
        <v>42</v>
      </c>
      <c r="C5346" t="s">
        <v>986</v>
      </c>
      <c r="D5346" t="s">
        <v>968</v>
      </c>
      <c r="E5346" s="15">
        <v>3956000</v>
      </c>
      <c r="F5346" s="15">
        <v>1443000</v>
      </c>
      <c r="G5346" s="15">
        <v>0</v>
      </c>
      <c r="H5346" s="15">
        <v>0</v>
      </c>
      <c r="I5346" s="15">
        <v>5399000</v>
      </c>
    </row>
    <row r="5347" spans="1:9" x14ac:dyDescent="0.25">
      <c r="A5347">
        <v>2019</v>
      </c>
      <c r="B5347" t="s">
        <v>42</v>
      </c>
      <c r="C5347" t="s">
        <v>986</v>
      </c>
      <c r="D5347" t="s">
        <v>969</v>
      </c>
      <c r="E5347" s="15">
        <v>53277000</v>
      </c>
      <c r="F5347" s="15">
        <v>20979000</v>
      </c>
      <c r="G5347" s="15">
        <v>0</v>
      </c>
      <c r="H5347" s="15">
        <v>0</v>
      </c>
      <c r="I5347" s="15">
        <v>74256000</v>
      </c>
    </row>
    <row r="5348" spans="1:9" x14ac:dyDescent="0.25">
      <c r="A5348">
        <v>2019</v>
      </c>
      <c r="B5348" t="s">
        <v>42</v>
      </c>
      <c r="C5348" t="s">
        <v>986</v>
      </c>
      <c r="D5348" t="s">
        <v>970</v>
      </c>
      <c r="E5348" s="15">
        <v>2075000</v>
      </c>
      <c r="F5348" s="15">
        <v>2733000</v>
      </c>
      <c r="G5348" s="15">
        <v>0</v>
      </c>
      <c r="H5348" s="15">
        <v>0</v>
      </c>
      <c r="I5348" s="15">
        <v>4808000</v>
      </c>
    </row>
    <row r="5349" spans="1:9" x14ac:dyDescent="0.25">
      <c r="A5349">
        <v>2019</v>
      </c>
      <c r="B5349" t="s">
        <v>42</v>
      </c>
      <c r="C5349" t="s">
        <v>987</v>
      </c>
      <c r="D5349" t="s">
        <v>403</v>
      </c>
      <c r="E5349" s="15">
        <v>49668000</v>
      </c>
      <c r="F5349" s="15">
        <v>11682000</v>
      </c>
      <c r="G5349" s="15">
        <v>0</v>
      </c>
      <c r="H5349" s="15">
        <v>0</v>
      </c>
      <c r="I5349" s="15">
        <v>61350000</v>
      </c>
    </row>
    <row r="5350" spans="1:9" x14ac:dyDescent="0.25">
      <c r="A5350">
        <v>2019</v>
      </c>
      <c r="B5350" t="s">
        <v>42</v>
      </c>
      <c r="C5350" t="s">
        <v>987</v>
      </c>
      <c r="D5350" t="s">
        <v>967</v>
      </c>
      <c r="E5350" s="15">
        <v>156691000</v>
      </c>
      <c r="F5350" s="15">
        <v>45849000</v>
      </c>
      <c r="G5350" s="15">
        <v>0</v>
      </c>
      <c r="H5350" s="15">
        <v>72200000</v>
      </c>
      <c r="I5350" s="15">
        <v>274740000</v>
      </c>
    </row>
    <row r="5351" spans="1:9" x14ac:dyDescent="0.25">
      <c r="A5351">
        <v>2019</v>
      </c>
      <c r="B5351" t="s">
        <v>42</v>
      </c>
      <c r="C5351" t="s">
        <v>987</v>
      </c>
      <c r="D5351" t="s">
        <v>968</v>
      </c>
      <c r="E5351" s="15">
        <v>500000</v>
      </c>
      <c r="F5351" s="15">
        <v>767000</v>
      </c>
      <c r="G5351" s="15">
        <v>0</v>
      </c>
      <c r="H5351" s="15">
        <v>0</v>
      </c>
      <c r="I5351" s="15">
        <v>1267000</v>
      </c>
    </row>
    <row r="5352" spans="1:9" x14ac:dyDescent="0.25">
      <c r="A5352">
        <v>2019</v>
      </c>
      <c r="B5352" t="s">
        <v>42</v>
      </c>
      <c r="C5352" t="s">
        <v>987</v>
      </c>
      <c r="D5352" t="s">
        <v>969</v>
      </c>
      <c r="E5352" s="15">
        <v>1598000</v>
      </c>
      <c r="F5352" s="15">
        <v>6724000</v>
      </c>
      <c r="G5352" s="15">
        <v>0</v>
      </c>
      <c r="H5352" s="15">
        <v>0</v>
      </c>
      <c r="I5352" s="15">
        <v>8322000</v>
      </c>
    </row>
    <row r="5353" spans="1:9" x14ac:dyDescent="0.25">
      <c r="A5353">
        <v>2019</v>
      </c>
      <c r="B5353" t="s">
        <v>42</v>
      </c>
      <c r="C5353" t="s">
        <v>987</v>
      </c>
      <c r="D5353" t="s">
        <v>970</v>
      </c>
      <c r="E5353" s="15">
        <v>1807000</v>
      </c>
      <c r="F5353" s="15">
        <v>2169000</v>
      </c>
      <c r="G5353" s="15">
        <v>0</v>
      </c>
      <c r="H5353" s="15">
        <v>0</v>
      </c>
      <c r="I5353" s="15">
        <v>3976000</v>
      </c>
    </row>
    <row r="5354" spans="1:9" x14ac:dyDescent="0.25">
      <c r="A5354">
        <v>2019</v>
      </c>
      <c r="B5354" t="s">
        <v>42</v>
      </c>
      <c r="C5354" t="s">
        <v>988</v>
      </c>
      <c r="D5354" t="s">
        <v>403</v>
      </c>
      <c r="E5354" s="15">
        <v>44143000</v>
      </c>
      <c r="F5354" s="15">
        <v>7469000</v>
      </c>
      <c r="G5354" s="15">
        <v>0</v>
      </c>
      <c r="H5354" s="15">
        <v>60000000</v>
      </c>
      <c r="I5354" s="15">
        <v>111612000</v>
      </c>
    </row>
    <row r="5355" spans="1:9" x14ac:dyDescent="0.25">
      <c r="A5355">
        <v>2019</v>
      </c>
      <c r="B5355" t="s">
        <v>42</v>
      </c>
      <c r="C5355" t="s">
        <v>988</v>
      </c>
      <c r="D5355" t="s">
        <v>404</v>
      </c>
      <c r="E5355" s="15">
        <v>0</v>
      </c>
      <c r="F5355" s="15">
        <v>794000</v>
      </c>
      <c r="G5355" s="15">
        <v>0</v>
      </c>
      <c r="H5355" s="15">
        <v>0</v>
      </c>
      <c r="I5355" s="15">
        <v>794000</v>
      </c>
    </row>
    <row r="5356" spans="1:9" x14ac:dyDescent="0.25">
      <c r="A5356">
        <v>2019</v>
      </c>
      <c r="B5356" t="s">
        <v>42</v>
      </c>
      <c r="C5356" t="s">
        <v>988</v>
      </c>
      <c r="D5356" t="s">
        <v>967</v>
      </c>
      <c r="E5356" s="15">
        <v>140650000</v>
      </c>
      <c r="F5356" s="15">
        <v>13062000</v>
      </c>
      <c r="G5356" s="15">
        <v>0</v>
      </c>
      <c r="H5356" s="15">
        <v>0</v>
      </c>
      <c r="I5356" s="15">
        <v>153712000</v>
      </c>
    </row>
    <row r="5357" spans="1:9" x14ac:dyDescent="0.25">
      <c r="A5357">
        <v>2019</v>
      </c>
      <c r="B5357" t="s">
        <v>42</v>
      </c>
      <c r="C5357" t="s">
        <v>988</v>
      </c>
      <c r="D5357" t="s">
        <v>969</v>
      </c>
      <c r="E5357" s="15">
        <v>0</v>
      </c>
      <c r="F5357" s="15">
        <v>7259000</v>
      </c>
      <c r="G5357" s="15">
        <v>0</v>
      </c>
      <c r="H5357" s="15">
        <v>0</v>
      </c>
      <c r="I5357" s="15">
        <v>7259000</v>
      </c>
    </row>
    <row r="5358" spans="1:9" x14ac:dyDescent="0.25">
      <c r="A5358">
        <v>2019</v>
      </c>
      <c r="B5358" t="s">
        <v>42</v>
      </c>
      <c r="C5358" t="s">
        <v>988</v>
      </c>
      <c r="D5358" t="s">
        <v>970</v>
      </c>
      <c r="E5358" s="15">
        <v>0</v>
      </c>
      <c r="F5358" s="15">
        <v>7727000</v>
      </c>
      <c r="G5358" s="15">
        <v>0</v>
      </c>
      <c r="H5358" s="15">
        <v>0</v>
      </c>
      <c r="I5358" s="15">
        <v>7727000</v>
      </c>
    </row>
    <row r="5359" spans="1:9" x14ac:dyDescent="0.25">
      <c r="A5359">
        <v>2019</v>
      </c>
      <c r="B5359" t="s">
        <v>42</v>
      </c>
      <c r="C5359" t="s">
        <v>989</v>
      </c>
      <c r="D5359" t="s">
        <v>403</v>
      </c>
      <c r="E5359" s="15">
        <v>61901000</v>
      </c>
      <c r="F5359" s="15">
        <v>17507000</v>
      </c>
      <c r="G5359" s="15">
        <v>0</v>
      </c>
      <c r="H5359" s="15">
        <v>0</v>
      </c>
      <c r="I5359" s="15">
        <v>79408000</v>
      </c>
    </row>
    <row r="5360" spans="1:9" x14ac:dyDescent="0.25">
      <c r="A5360">
        <v>2019</v>
      </c>
      <c r="B5360" t="s">
        <v>42</v>
      </c>
      <c r="C5360" t="s">
        <v>989</v>
      </c>
      <c r="D5360" t="s">
        <v>967</v>
      </c>
      <c r="E5360" s="15">
        <v>101561000</v>
      </c>
      <c r="F5360" s="15">
        <v>32754000</v>
      </c>
      <c r="G5360" s="15">
        <v>0</v>
      </c>
      <c r="H5360" s="15">
        <v>53159000</v>
      </c>
      <c r="I5360" s="15">
        <v>187474000</v>
      </c>
    </row>
    <row r="5361" spans="1:9" x14ac:dyDescent="0.25">
      <c r="A5361">
        <v>2019</v>
      </c>
      <c r="B5361" t="s">
        <v>42</v>
      </c>
      <c r="C5361" t="s">
        <v>989</v>
      </c>
      <c r="D5361" t="s">
        <v>969</v>
      </c>
      <c r="E5361" s="15">
        <v>1024000</v>
      </c>
      <c r="F5361" s="15">
        <v>2572000</v>
      </c>
      <c r="G5361" s="15">
        <v>0</v>
      </c>
      <c r="H5361" s="15">
        <v>0</v>
      </c>
      <c r="I5361" s="15">
        <v>3596000</v>
      </c>
    </row>
    <row r="5362" spans="1:9" x14ac:dyDescent="0.25">
      <c r="A5362">
        <v>2019</v>
      </c>
      <c r="B5362" t="s">
        <v>42</v>
      </c>
      <c r="C5362" t="s">
        <v>989</v>
      </c>
      <c r="D5362" t="s">
        <v>970</v>
      </c>
      <c r="E5362" s="15">
        <v>0</v>
      </c>
      <c r="F5362" s="15">
        <v>1668000</v>
      </c>
      <c r="G5362" s="15">
        <v>0</v>
      </c>
      <c r="H5362" s="15">
        <v>0</v>
      </c>
      <c r="I5362" s="15">
        <v>1668000</v>
      </c>
    </row>
    <row r="5363" spans="1:9" x14ac:dyDescent="0.25">
      <c r="A5363">
        <v>2019</v>
      </c>
      <c r="B5363" t="s">
        <v>42</v>
      </c>
      <c r="C5363" t="s">
        <v>990</v>
      </c>
      <c r="D5363" t="s">
        <v>403</v>
      </c>
      <c r="E5363" s="15">
        <v>11215000</v>
      </c>
      <c r="F5363" s="15">
        <v>2329000</v>
      </c>
      <c r="G5363" s="15">
        <v>0</v>
      </c>
      <c r="H5363" s="15">
        <v>0</v>
      </c>
      <c r="I5363" s="15">
        <v>13544000</v>
      </c>
    </row>
    <row r="5364" spans="1:9" x14ac:dyDescent="0.25">
      <c r="A5364">
        <v>2019</v>
      </c>
      <c r="B5364" t="s">
        <v>42</v>
      </c>
      <c r="C5364" t="s">
        <v>990</v>
      </c>
      <c r="D5364" t="s">
        <v>404</v>
      </c>
      <c r="E5364" s="15">
        <v>0</v>
      </c>
      <c r="F5364" s="15">
        <v>122000</v>
      </c>
      <c r="G5364" s="15">
        <v>0</v>
      </c>
      <c r="H5364" s="15">
        <v>0</v>
      </c>
      <c r="I5364" s="15">
        <v>122000</v>
      </c>
    </row>
    <row r="5365" spans="1:9" x14ac:dyDescent="0.25">
      <c r="A5365">
        <v>2019</v>
      </c>
      <c r="B5365" t="s">
        <v>42</v>
      </c>
      <c r="C5365" t="s">
        <v>990</v>
      </c>
      <c r="D5365" t="s">
        <v>967</v>
      </c>
      <c r="E5365" s="15">
        <v>16529000</v>
      </c>
      <c r="F5365" s="15">
        <v>5480000</v>
      </c>
      <c r="G5365" s="15">
        <v>0</v>
      </c>
      <c r="H5365" s="15">
        <v>14600000</v>
      </c>
      <c r="I5365" s="15">
        <v>36609000</v>
      </c>
    </row>
    <row r="5366" spans="1:9" x14ac:dyDescent="0.25">
      <c r="A5366">
        <v>2019</v>
      </c>
      <c r="B5366" t="s">
        <v>42</v>
      </c>
      <c r="C5366" t="s">
        <v>991</v>
      </c>
      <c r="D5366" t="s">
        <v>403</v>
      </c>
      <c r="E5366" s="15">
        <v>152888000</v>
      </c>
      <c r="F5366" s="15">
        <v>25112000</v>
      </c>
      <c r="G5366" s="15">
        <v>0</v>
      </c>
      <c r="H5366" s="15">
        <v>0</v>
      </c>
      <c r="I5366" s="15">
        <v>178000000</v>
      </c>
    </row>
    <row r="5367" spans="1:9" x14ac:dyDescent="0.25">
      <c r="A5367">
        <v>2019</v>
      </c>
      <c r="B5367" t="s">
        <v>42</v>
      </c>
      <c r="C5367" t="s">
        <v>991</v>
      </c>
      <c r="D5367" t="s">
        <v>404</v>
      </c>
      <c r="E5367" s="15">
        <v>18581000</v>
      </c>
      <c r="F5367" s="15">
        <v>2153000</v>
      </c>
      <c r="G5367" s="15">
        <v>0</v>
      </c>
      <c r="H5367" s="15">
        <v>0</v>
      </c>
      <c r="I5367" s="15">
        <v>20734000</v>
      </c>
    </row>
    <row r="5368" spans="1:9" x14ac:dyDescent="0.25">
      <c r="A5368">
        <v>2019</v>
      </c>
      <c r="B5368" t="s">
        <v>42</v>
      </c>
      <c r="C5368" t="s">
        <v>991</v>
      </c>
      <c r="D5368" t="s">
        <v>967</v>
      </c>
      <c r="E5368" s="15">
        <v>380881000</v>
      </c>
      <c r="F5368" s="15">
        <v>35936000</v>
      </c>
      <c r="G5368" s="15">
        <v>0</v>
      </c>
      <c r="H5368" s="15">
        <v>97987000</v>
      </c>
      <c r="I5368" s="15">
        <v>514804000</v>
      </c>
    </row>
    <row r="5369" spans="1:9" x14ac:dyDescent="0.25">
      <c r="A5369">
        <v>2019</v>
      </c>
      <c r="B5369" t="s">
        <v>42</v>
      </c>
      <c r="C5369" t="s">
        <v>991</v>
      </c>
      <c r="D5369" t="s">
        <v>968</v>
      </c>
      <c r="E5369" s="15">
        <v>20772000</v>
      </c>
      <c r="F5369" s="15">
        <v>816000</v>
      </c>
      <c r="G5369" s="15">
        <v>0</v>
      </c>
      <c r="H5369" s="15">
        <v>0</v>
      </c>
      <c r="I5369" s="15">
        <v>21588000</v>
      </c>
    </row>
    <row r="5370" spans="1:9" x14ac:dyDescent="0.25">
      <c r="A5370">
        <v>2019</v>
      </c>
      <c r="B5370" t="s">
        <v>42</v>
      </c>
      <c r="C5370" t="s">
        <v>991</v>
      </c>
      <c r="D5370" t="s">
        <v>969</v>
      </c>
      <c r="E5370" s="15">
        <v>1452000</v>
      </c>
      <c r="F5370" s="15">
        <v>11163000</v>
      </c>
      <c r="G5370" s="15">
        <v>0</v>
      </c>
      <c r="H5370" s="15">
        <v>0</v>
      </c>
      <c r="I5370" s="15">
        <v>12615000</v>
      </c>
    </row>
    <row r="5371" spans="1:9" x14ac:dyDescent="0.25">
      <c r="A5371">
        <v>2019</v>
      </c>
      <c r="B5371" t="s">
        <v>42</v>
      </c>
      <c r="C5371" t="s">
        <v>991</v>
      </c>
      <c r="D5371" t="s">
        <v>970</v>
      </c>
      <c r="E5371" s="15">
        <v>150000</v>
      </c>
      <c r="F5371" s="15">
        <v>5993000</v>
      </c>
      <c r="G5371" s="15">
        <v>0</v>
      </c>
      <c r="H5371" s="15">
        <v>0</v>
      </c>
      <c r="I5371" s="15">
        <v>6143000</v>
      </c>
    </row>
    <row r="5372" spans="1:9" x14ac:dyDescent="0.25">
      <c r="A5372">
        <v>2019</v>
      </c>
      <c r="B5372" t="s">
        <v>42</v>
      </c>
      <c r="C5372" t="s">
        <v>992</v>
      </c>
      <c r="D5372" t="s">
        <v>403</v>
      </c>
      <c r="E5372" s="15">
        <v>215874000</v>
      </c>
      <c r="F5372" s="15">
        <v>15109000</v>
      </c>
      <c r="G5372" s="15">
        <v>0</v>
      </c>
      <c r="H5372" s="15">
        <v>0</v>
      </c>
      <c r="I5372" s="15">
        <v>230983000</v>
      </c>
    </row>
    <row r="5373" spans="1:9" x14ac:dyDescent="0.25">
      <c r="A5373">
        <v>2019</v>
      </c>
      <c r="B5373" t="s">
        <v>42</v>
      </c>
      <c r="C5373" t="s">
        <v>992</v>
      </c>
      <c r="D5373" t="s">
        <v>404</v>
      </c>
      <c r="E5373" s="15">
        <v>6301000</v>
      </c>
      <c r="F5373" s="15">
        <v>4966000</v>
      </c>
      <c r="G5373" s="15">
        <v>0</v>
      </c>
      <c r="H5373" s="15">
        <v>40500000</v>
      </c>
      <c r="I5373" s="15">
        <v>51767000</v>
      </c>
    </row>
    <row r="5374" spans="1:9" x14ac:dyDescent="0.25">
      <c r="A5374">
        <v>2019</v>
      </c>
      <c r="B5374" t="s">
        <v>42</v>
      </c>
      <c r="C5374" t="s">
        <v>992</v>
      </c>
      <c r="D5374" t="s">
        <v>967</v>
      </c>
      <c r="E5374" s="15">
        <v>572418000</v>
      </c>
      <c r="F5374" s="15">
        <v>51475000</v>
      </c>
      <c r="G5374" s="15">
        <v>0</v>
      </c>
      <c r="H5374" s="15">
        <v>90000000</v>
      </c>
      <c r="I5374" s="15">
        <v>713893000</v>
      </c>
    </row>
    <row r="5375" spans="1:9" x14ac:dyDescent="0.25">
      <c r="A5375">
        <v>2019</v>
      </c>
      <c r="B5375" t="s">
        <v>42</v>
      </c>
      <c r="C5375" t="s">
        <v>992</v>
      </c>
      <c r="D5375" t="s">
        <v>968</v>
      </c>
      <c r="E5375" s="15">
        <v>13259000</v>
      </c>
      <c r="F5375" s="15">
        <v>3608000</v>
      </c>
      <c r="G5375" s="15">
        <v>0</v>
      </c>
      <c r="H5375" s="15">
        <v>0</v>
      </c>
      <c r="I5375" s="15">
        <v>16867000</v>
      </c>
    </row>
    <row r="5376" spans="1:9" x14ac:dyDescent="0.25">
      <c r="A5376">
        <v>2019</v>
      </c>
      <c r="B5376" t="s">
        <v>42</v>
      </c>
      <c r="C5376" t="s">
        <v>992</v>
      </c>
      <c r="D5376" t="s">
        <v>969</v>
      </c>
      <c r="E5376" s="15">
        <v>6821000</v>
      </c>
      <c r="F5376" s="15">
        <v>10517000</v>
      </c>
      <c r="G5376" s="15">
        <v>0</v>
      </c>
      <c r="H5376" s="15">
        <v>0</v>
      </c>
      <c r="I5376" s="15">
        <v>17338000</v>
      </c>
    </row>
    <row r="5377" spans="1:9" x14ac:dyDescent="0.25">
      <c r="A5377">
        <v>2019</v>
      </c>
      <c r="B5377" t="s">
        <v>42</v>
      </c>
      <c r="C5377" t="s">
        <v>992</v>
      </c>
      <c r="D5377" t="s">
        <v>970</v>
      </c>
      <c r="E5377" s="15">
        <v>22118000</v>
      </c>
      <c r="F5377" s="15">
        <v>1717000</v>
      </c>
      <c r="G5377" s="15">
        <v>0</v>
      </c>
      <c r="H5377" s="15">
        <v>0</v>
      </c>
      <c r="I5377" s="15">
        <v>23835000</v>
      </c>
    </row>
    <row r="5378" spans="1:9" x14ac:dyDescent="0.25">
      <c r="A5378">
        <v>2019</v>
      </c>
      <c r="B5378" t="s">
        <v>42</v>
      </c>
      <c r="C5378" t="s">
        <v>993</v>
      </c>
      <c r="D5378" t="s">
        <v>403</v>
      </c>
      <c r="E5378" s="15">
        <v>85626000</v>
      </c>
      <c r="F5378" s="15">
        <v>24666000</v>
      </c>
      <c r="G5378" s="15">
        <v>0</v>
      </c>
      <c r="H5378" s="15">
        <v>13500000</v>
      </c>
      <c r="I5378" s="15">
        <v>123792000</v>
      </c>
    </row>
    <row r="5379" spans="1:9" x14ac:dyDescent="0.25">
      <c r="A5379">
        <v>2019</v>
      </c>
      <c r="B5379" t="s">
        <v>42</v>
      </c>
      <c r="C5379" t="s">
        <v>993</v>
      </c>
      <c r="D5379" t="s">
        <v>404</v>
      </c>
      <c r="E5379" s="15">
        <v>9652000</v>
      </c>
      <c r="F5379" s="15">
        <v>213000</v>
      </c>
      <c r="G5379" s="15">
        <v>0</v>
      </c>
      <c r="H5379" s="15">
        <v>0</v>
      </c>
      <c r="I5379" s="15">
        <v>9865000</v>
      </c>
    </row>
    <row r="5380" spans="1:9" x14ac:dyDescent="0.25">
      <c r="A5380">
        <v>2019</v>
      </c>
      <c r="B5380" t="s">
        <v>42</v>
      </c>
      <c r="C5380" t="s">
        <v>993</v>
      </c>
      <c r="D5380" t="s">
        <v>967</v>
      </c>
      <c r="E5380" s="15">
        <v>250355000</v>
      </c>
      <c r="F5380" s="15">
        <v>25501000</v>
      </c>
      <c r="G5380" s="15">
        <v>0</v>
      </c>
      <c r="H5380" s="15">
        <v>59402000</v>
      </c>
      <c r="I5380" s="15">
        <v>335258000</v>
      </c>
    </row>
    <row r="5381" spans="1:9" x14ac:dyDescent="0.25">
      <c r="A5381">
        <v>2019</v>
      </c>
      <c r="B5381" t="s">
        <v>42</v>
      </c>
      <c r="C5381" t="s">
        <v>993</v>
      </c>
      <c r="D5381" t="s">
        <v>968</v>
      </c>
      <c r="E5381" s="15">
        <v>4307000</v>
      </c>
      <c r="F5381" s="15">
        <v>88000</v>
      </c>
      <c r="G5381" s="15">
        <v>0</v>
      </c>
      <c r="H5381" s="15">
        <v>0</v>
      </c>
      <c r="I5381" s="15">
        <v>4395000</v>
      </c>
    </row>
    <row r="5382" spans="1:9" x14ac:dyDescent="0.25">
      <c r="A5382">
        <v>2019</v>
      </c>
      <c r="B5382" t="s">
        <v>42</v>
      </c>
      <c r="C5382" t="s">
        <v>993</v>
      </c>
      <c r="D5382" t="s">
        <v>969</v>
      </c>
      <c r="E5382" s="15">
        <v>8216000</v>
      </c>
      <c r="F5382" s="15">
        <v>1452000</v>
      </c>
      <c r="G5382" s="15">
        <v>0</v>
      </c>
      <c r="H5382" s="15">
        <v>2000000</v>
      </c>
      <c r="I5382" s="15">
        <v>11668000</v>
      </c>
    </row>
    <row r="5383" spans="1:9" x14ac:dyDescent="0.25">
      <c r="A5383">
        <v>2019</v>
      </c>
      <c r="B5383" t="s">
        <v>42</v>
      </c>
      <c r="C5383" t="s">
        <v>993</v>
      </c>
      <c r="D5383" t="s">
        <v>970</v>
      </c>
      <c r="E5383" s="15">
        <v>11783000</v>
      </c>
      <c r="F5383" s="15">
        <v>440000</v>
      </c>
      <c r="G5383" s="15">
        <v>0</v>
      </c>
      <c r="H5383" s="15">
        <v>0</v>
      </c>
      <c r="I5383" s="15">
        <v>12223000</v>
      </c>
    </row>
    <row r="5384" spans="1:9" x14ac:dyDescent="0.25">
      <c r="A5384">
        <v>2019</v>
      </c>
      <c r="B5384" t="s">
        <v>42</v>
      </c>
      <c r="C5384" t="s">
        <v>994</v>
      </c>
      <c r="D5384" t="s">
        <v>403</v>
      </c>
      <c r="E5384" s="15">
        <v>23886000</v>
      </c>
      <c r="F5384" s="15">
        <v>18330000</v>
      </c>
      <c r="G5384" s="15">
        <v>0</v>
      </c>
      <c r="H5384" s="15">
        <v>5000000</v>
      </c>
      <c r="I5384" s="15">
        <v>47216000</v>
      </c>
    </row>
    <row r="5385" spans="1:9" x14ac:dyDescent="0.25">
      <c r="A5385">
        <v>2019</v>
      </c>
      <c r="B5385" t="s">
        <v>42</v>
      </c>
      <c r="C5385" t="s">
        <v>994</v>
      </c>
      <c r="D5385" t="s">
        <v>404</v>
      </c>
      <c r="E5385" s="15">
        <v>5824000</v>
      </c>
      <c r="F5385" s="15">
        <v>5640000</v>
      </c>
      <c r="G5385" s="15">
        <v>0</v>
      </c>
      <c r="H5385" s="15">
        <v>0</v>
      </c>
      <c r="I5385" s="15">
        <v>11464000</v>
      </c>
    </row>
    <row r="5386" spans="1:9" x14ac:dyDescent="0.25">
      <c r="A5386">
        <v>2019</v>
      </c>
      <c r="B5386" t="s">
        <v>42</v>
      </c>
      <c r="C5386" t="s">
        <v>994</v>
      </c>
      <c r="D5386" t="s">
        <v>967</v>
      </c>
      <c r="E5386" s="15">
        <v>80555000</v>
      </c>
      <c r="F5386" s="15">
        <v>6372000</v>
      </c>
      <c r="G5386" s="15">
        <v>0</v>
      </c>
      <c r="H5386" s="15">
        <v>0</v>
      </c>
      <c r="I5386" s="15">
        <v>86927000</v>
      </c>
    </row>
    <row r="5387" spans="1:9" x14ac:dyDescent="0.25">
      <c r="A5387">
        <v>2019</v>
      </c>
      <c r="B5387" t="s">
        <v>42</v>
      </c>
      <c r="C5387" t="s">
        <v>994</v>
      </c>
      <c r="D5387" t="s">
        <v>968</v>
      </c>
      <c r="E5387" s="15">
        <v>1903000</v>
      </c>
      <c r="F5387" s="15">
        <v>198000</v>
      </c>
      <c r="G5387" s="15">
        <v>0</v>
      </c>
      <c r="H5387" s="15">
        <v>0</v>
      </c>
      <c r="I5387" s="15">
        <v>2101000</v>
      </c>
    </row>
    <row r="5388" spans="1:9" x14ac:dyDescent="0.25">
      <c r="A5388">
        <v>2019</v>
      </c>
      <c r="B5388" t="s">
        <v>42</v>
      </c>
      <c r="C5388" t="s">
        <v>994</v>
      </c>
      <c r="D5388" t="s">
        <v>969</v>
      </c>
      <c r="E5388" s="15">
        <v>7279000</v>
      </c>
      <c r="F5388" s="15">
        <v>978000</v>
      </c>
      <c r="G5388" s="15">
        <v>0</v>
      </c>
      <c r="H5388" s="15">
        <v>0</v>
      </c>
      <c r="I5388" s="15">
        <v>8257000</v>
      </c>
    </row>
    <row r="5389" spans="1:9" x14ac:dyDescent="0.25">
      <c r="A5389">
        <v>2019</v>
      </c>
      <c r="B5389" t="s">
        <v>42</v>
      </c>
      <c r="C5389" t="s">
        <v>994</v>
      </c>
      <c r="D5389" t="s">
        <v>970</v>
      </c>
      <c r="E5389" s="15">
        <v>10308000</v>
      </c>
      <c r="F5389" s="15">
        <v>361000</v>
      </c>
      <c r="G5389" s="15">
        <v>0</v>
      </c>
      <c r="H5389" s="15">
        <v>5100000</v>
      </c>
      <c r="I5389" s="15">
        <v>15769000</v>
      </c>
    </row>
    <row r="5390" spans="1:9" x14ac:dyDescent="0.25">
      <c r="A5390">
        <v>2019</v>
      </c>
      <c r="B5390" t="s">
        <v>42</v>
      </c>
      <c r="C5390" t="s">
        <v>995</v>
      </c>
      <c r="D5390" t="s">
        <v>403</v>
      </c>
      <c r="E5390" s="15">
        <v>24951000</v>
      </c>
      <c r="F5390" s="15">
        <v>7668000</v>
      </c>
      <c r="G5390" s="15">
        <v>0</v>
      </c>
      <c r="H5390" s="15">
        <v>0</v>
      </c>
      <c r="I5390" s="15">
        <v>32619000</v>
      </c>
    </row>
    <row r="5391" spans="1:9" x14ac:dyDescent="0.25">
      <c r="A5391">
        <v>2019</v>
      </c>
      <c r="B5391" t="s">
        <v>42</v>
      </c>
      <c r="C5391" t="s">
        <v>995</v>
      </c>
      <c r="D5391" t="s">
        <v>404</v>
      </c>
      <c r="E5391" s="15">
        <v>3689000</v>
      </c>
      <c r="F5391" s="15">
        <v>879000</v>
      </c>
      <c r="G5391" s="15">
        <v>0</v>
      </c>
      <c r="H5391" s="15">
        <v>0</v>
      </c>
      <c r="I5391" s="15">
        <v>4568000</v>
      </c>
    </row>
    <row r="5392" spans="1:9" x14ac:dyDescent="0.25">
      <c r="A5392">
        <v>2019</v>
      </c>
      <c r="B5392" t="s">
        <v>42</v>
      </c>
      <c r="C5392" t="s">
        <v>995</v>
      </c>
      <c r="D5392" t="s">
        <v>967</v>
      </c>
      <c r="E5392" s="15">
        <v>52476000</v>
      </c>
      <c r="F5392" s="15">
        <v>11067000</v>
      </c>
      <c r="G5392" s="15">
        <v>0</v>
      </c>
      <c r="H5392" s="15">
        <v>53200000</v>
      </c>
      <c r="I5392" s="15">
        <v>116743000</v>
      </c>
    </row>
    <row r="5393" spans="1:9" x14ac:dyDescent="0.25">
      <c r="A5393">
        <v>2019</v>
      </c>
      <c r="B5393" t="s">
        <v>42</v>
      </c>
      <c r="C5393" t="s">
        <v>995</v>
      </c>
      <c r="D5393" t="s">
        <v>969</v>
      </c>
      <c r="E5393" s="15">
        <v>0</v>
      </c>
      <c r="F5393" s="15">
        <v>1022000</v>
      </c>
      <c r="G5393" s="15">
        <v>0</v>
      </c>
      <c r="H5393" s="15">
        <v>0</v>
      </c>
      <c r="I5393" s="15">
        <v>1022000</v>
      </c>
    </row>
    <row r="5394" spans="1:9" x14ac:dyDescent="0.25">
      <c r="A5394">
        <v>2019</v>
      </c>
      <c r="B5394" t="s">
        <v>42</v>
      </c>
      <c r="C5394" t="s">
        <v>995</v>
      </c>
      <c r="D5394" t="s">
        <v>970</v>
      </c>
      <c r="E5394" s="15">
        <v>0</v>
      </c>
      <c r="F5394" s="15">
        <v>1021000</v>
      </c>
      <c r="G5394" s="15">
        <v>0</v>
      </c>
      <c r="H5394" s="15">
        <v>0</v>
      </c>
      <c r="I5394" s="15">
        <v>1021000</v>
      </c>
    </row>
    <row r="5395" spans="1:9" x14ac:dyDescent="0.25">
      <c r="A5395">
        <v>2019</v>
      </c>
      <c r="B5395" t="s">
        <v>42</v>
      </c>
      <c r="C5395" t="s">
        <v>996</v>
      </c>
      <c r="D5395" t="s">
        <v>403</v>
      </c>
      <c r="E5395" s="15">
        <v>63457000</v>
      </c>
      <c r="F5395" s="15">
        <v>9508000</v>
      </c>
      <c r="G5395" s="15">
        <v>0</v>
      </c>
      <c r="H5395" s="15">
        <v>0</v>
      </c>
      <c r="I5395" s="15">
        <v>72965000</v>
      </c>
    </row>
    <row r="5396" spans="1:9" x14ac:dyDescent="0.25">
      <c r="A5396">
        <v>2019</v>
      </c>
      <c r="B5396" t="s">
        <v>42</v>
      </c>
      <c r="C5396" t="s">
        <v>996</v>
      </c>
      <c r="D5396" t="s">
        <v>404</v>
      </c>
      <c r="E5396" s="15">
        <v>11052000</v>
      </c>
      <c r="F5396" s="15">
        <v>3183000</v>
      </c>
      <c r="G5396" s="15">
        <v>0</v>
      </c>
      <c r="H5396" s="15">
        <v>0</v>
      </c>
      <c r="I5396" s="15">
        <v>14235000</v>
      </c>
    </row>
    <row r="5397" spans="1:9" x14ac:dyDescent="0.25">
      <c r="A5397">
        <v>2019</v>
      </c>
      <c r="B5397" t="s">
        <v>42</v>
      </c>
      <c r="C5397" t="s">
        <v>996</v>
      </c>
      <c r="D5397" t="s">
        <v>967</v>
      </c>
      <c r="E5397" s="15">
        <v>200443000</v>
      </c>
      <c r="F5397" s="15">
        <v>34177000</v>
      </c>
      <c r="G5397" s="15">
        <v>0</v>
      </c>
      <c r="H5397" s="15">
        <v>206405000</v>
      </c>
      <c r="I5397" s="15">
        <v>441025000</v>
      </c>
    </row>
    <row r="5398" spans="1:9" x14ac:dyDescent="0.25">
      <c r="A5398">
        <v>2019</v>
      </c>
      <c r="B5398" t="s">
        <v>42</v>
      </c>
      <c r="C5398" t="s">
        <v>996</v>
      </c>
      <c r="D5398" t="s">
        <v>969</v>
      </c>
      <c r="E5398" s="15">
        <v>4161000</v>
      </c>
      <c r="F5398" s="15">
        <v>3624000</v>
      </c>
      <c r="G5398" s="15">
        <v>0</v>
      </c>
      <c r="H5398" s="15">
        <v>0</v>
      </c>
      <c r="I5398" s="15">
        <v>7785000</v>
      </c>
    </row>
    <row r="5399" spans="1:9" x14ac:dyDescent="0.25">
      <c r="A5399">
        <v>2019</v>
      </c>
      <c r="B5399" t="s">
        <v>42</v>
      </c>
      <c r="C5399" t="s">
        <v>996</v>
      </c>
      <c r="D5399" t="s">
        <v>970</v>
      </c>
      <c r="E5399" s="15">
        <v>2306000</v>
      </c>
      <c r="F5399" s="15">
        <v>1967000</v>
      </c>
      <c r="G5399" s="15">
        <v>0</v>
      </c>
      <c r="H5399" s="15">
        <v>0</v>
      </c>
      <c r="I5399" s="15">
        <v>4273000</v>
      </c>
    </row>
    <row r="5400" spans="1:9" x14ac:dyDescent="0.25">
      <c r="A5400">
        <v>2019</v>
      </c>
      <c r="B5400" t="s">
        <v>42</v>
      </c>
      <c r="C5400" t="s">
        <v>997</v>
      </c>
      <c r="D5400" t="s">
        <v>403</v>
      </c>
      <c r="E5400" s="15">
        <v>18112000</v>
      </c>
      <c r="F5400" s="15">
        <v>9110000</v>
      </c>
      <c r="G5400" s="15">
        <v>0</v>
      </c>
      <c r="H5400" s="15">
        <v>0</v>
      </c>
      <c r="I5400" s="15">
        <v>27222000</v>
      </c>
    </row>
    <row r="5401" spans="1:9" x14ac:dyDescent="0.25">
      <c r="A5401">
        <v>2019</v>
      </c>
      <c r="B5401" t="s">
        <v>42</v>
      </c>
      <c r="C5401" t="s">
        <v>997</v>
      </c>
      <c r="D5401" t="s">
        <v>404</v>
      </c>
      <c r="E5401" s="15">
        <v>3064000</v>
      </c>
      <c r="F5401" s="15">
        <v>1648000</v>
      </c>
      <c r="G5401" s="15">
        <v>0</v>
      </c>
      <c r="H5401" s="15">
        <v>0</v>
      </c>
      <c r="I5401" s="15">
        <v>4712000</v>
      </c>
    </row>
    <row r="5402" spans="1:9" x14ac:dyDescent="0.25">
      <c r="A5402">
        <v>2019</v>
      </c>
      <c r="B5402" t="s">
        <v>42</v>
      </c>
      <c r="C5402" t="s">
        <v>997</v>
      </c>
      <c r="D5402" t="s">
        <v>967</v>
      </c>
      <c r="E5402" s="15">
        <v>70118000</v>
      </c>
      <c r="F5402" s="15">
        <v>29611000</v>
      </c>
      <c r="G5402" s="15">
        <v>0</v>
      </c>
      <c r="H5402" s="15">
        <v>67000000</v>
      </c>
      <c r="I5402" s="15">
        <v>166729000</v>
      </c>
    </row>
    <row r="5403" spans="1:9" x14ac:dyDescent="0.25">
      <c r="A5403">
        <v>2019</v>
      </c>
      <c r="B5403" t="s">
        <v>42</v>
      </c>
      <c r="C5403" t="s">
        <v>997</v>
      </c>
      <c r="D5403" t="s">
        <v>969</v>
      </c>
      <c r="E5403" s="15">
        <v>3151000</v>
      </c>
      <c r="F5403" s="15">
        <v>2122000</v>
      </c>
      <c r="G5403" s="15">
        <v>0</v>
      </c>
      <c r="H5403" s="15">
        <v>0</v>
      </c>
      <c r="I5403" s="15">
        <v>5273000</v>
      </c>
    </row>
    <row r="5404" spans="1:9" x14ac:dyDescent="0.25">
      <c r="A5404">
        <v>2019</v>
      </c>
      <c r="B5404" t="s">
        <v>42</v>
      </c>
      <c r="C5404" t="s">
        <v>997</v>
      </c>
      <c r="D5404" t="s">
        <v>970</v>
      </c>
      <c r="E5404" s="15">
        <v>3179000</v>
      </c>
      <c r="F5404" s="15">
        <v>832000</v>
      </c>
      <c r="G5404" s="15">
        <v>0</v>
      </c>
      <c r="H5404" s="15">
        <v>0</v>
      </c>
      <c r="I5404" s="15">
        <v>4011000</v>
      </c>
    </row>
    <row r="5405" spans="1:9" x14ac:dyDescent="0.25">
      <c r="A5405">
        <v>2019</v>
      </c>
      <c r="B5405" t="s">
        <v>42</v>
      </c>
      <c r="C5405" t="s">
        <v>998</v>
      </c>
      <c r="D5405" t="s">
        <v>403</v>
      </c>
      <c r="E5405" s="15">
        <v>62829000</v>
      </c>
      <c r="F5405" s="15">
        <v>46894000</v>
      </c>
      <c r="G5405" s="15">
        <v>0</v>
      </c>
      <c r="H5405" s="15">
        <v>0</v>
      </c>
      <c r="I5405" s="15">
        <v>109723000</v>
      </c>
    </row>
    <row r="5406" spans="1:9" x14ac:dyDescent="0.25">
      <c r="A5406">
        <v>2019</v>
      </c>
      <c r="B5406" t="s">
        <v>42</v>
      </c>
      <c r="C5406" t="s">
        <v>998</v>
      </c>
      <c r="D5406" t="s">
        <v>404</v>
      </c>
      <c r="E5406" s="15">
        <v>1219000</v>
      </c>
      <c r="F5406" s="15">
        <v>490000</v>
      </c>
      <c r="G5406" s="15">
        <v>0</v>
      </c>
      <c r="H5406" s="15">
        <v>0</v>
      </c>
      <c r="I5406" s="15">
        <v>1709000</v>
      </c>
    </row>
    <row r="5407" spans="1:9" x14ac:dyDescent="0.25">
      <c r="A5407">
        <v>2019</v>
      </c>
      <c r="B5407" t="s">
        <v>42</v>
      </c>
      <c r="C5407" t="s">
        <v>998</v>
      </c>
      <c r="D5407" t="s">
        <v>967</v>
      </c>
      <c r="E5407" s="15">
        <v>398333000</v>
      </c>
      <c r="F5407" s="15">
        <v>52107000</v>
      </c>
      <c r="G5407" s="15">
        <v>0</v>
      </c>
      <c r="H5407" s="15">
        <v>188000000</v>
      </c>
      <c r="I5407" s="15">
        <v>638440000</v>
      </c>
    </row>
    <row r="5408" spans="1:9" x14ac:dyDescent="0.25">
      <c r="A5408">
        <v>2019</v>
      </c>
      <c r="B5408" t="s">
        <v>42</v>
      </c>
      <c r="C5408" t="s">
        <v>998</v>
      </c>
      <c r="D5408" t="s">
        <v>968</v>
      </c>
      <c r="E5408" s="15">
        <v>3489000</v>
      </c>
      <c r="F5408" s="15">
        <v>6045000</v>
      </c>
      <c r="G5408" s="15">
        <v>0</v>
      </c>
      <c r="H5408" s="15">
        <v>0</v>
      </c>
      <c r="I5408" s="15">
        <v>9534000</v>
      </c>
    </row>
    <row r="5409" spans="1:9" x14ac:dyDescent="0.25">
      <c r="A5409">
        <v>2019</v>
      </c>
      <c r="B5409" t="s">
        <v>42</v>
      </c>
      <c r="C5409" t="s">
        <v>998</v>
      </c>
      <c r="D5409" t="s">
        <v>969</v>
      </c>
      <c r="E5409" s="15">
        <v>4271000</v>
      </c>
      <c r="F5409" s="15">
        <v>937000</v>
      </c>
      <c r="G5409" s="15">
        <v>0</v>
      </c>
      <c r="H5409" s="15">
        <v>0</v>
      </c>
      <c r="I5409" s="15">
        <v>5208000</v>
      </c>
    </row>
    <row r="5410" spans="1:9" x14ac:dyDescent="0.25">
      <c r="A5410">
        <v>2019</v>
      </c>
      <c r="B5410" t="s">
        <v>42</v>
      </c>
      <c r="C5410" t="s">
        <v>998</v>
      </c>
      <c r="D5410" t="s">
        <v>970</v>
      </c>
      <c r="E5410" s="15">
        <v>16836000</v>
      </c>
      <c r="F5410" s="15">
        <v>2141000</v>
      </c>
      <c r="G5410" s="15">
        <v>0</v>
      </c>
      <c r="H5410" s="15">
        <v>0</v>
      </c>
      <c r="I5410" s="15">
        <v>18977000</v>
      </c>
    </row>
    <row r="5411" spans="1:9" x14ac:dyDescent="0.25">
      <c r="A5411">
        <v>2019</v>
      </c>
      <c r="B5411" t="s">
        <v>42</v>
      </c>
      <c r="C5411" t="s">
        <v>999</v>
      </c>
      <c r="D5411" t="s">
        <v>403</v>
      </c>
      <c r="E5411" s="15">
        <v>201969000</v>
      </c>
      <c r="F5411" s="15">
        <v>64896000</v>
      </c>
      <c r="G5411" s="15">
        <v>0</v>
      </c>
      <c r="H5411" s="15">
        <v>0</v>
      </c>
      <c r="I5411" s="15">
        <v>266865000</v>
      </c>
    </row>
    <row r="5412" spans="1:9" x14ac:dyDescent="0.25">
      <c r="A5412">
        <v>2019</v>
      </c>
      <c r="B5412" t="s">
        <v>42</v>
      </c>
      <c r="C5412" t="s">
        <v>999</v>
      </c>
      <c r="D5412" t="s">
        <v>404</v>
      </c>
      <c r="E5412" s="15">
        <v>15033000</v>
      </c>
      <c r="F5412" s="15">
        <v>7419000</v>
      </c>
      <c r="G5412" s="15">
        <v>0</v>
      </c>
      <c r="H5412" s="15">
        <v>0</v>
      </c>
      <c r="I5412" s="15">
        <v>22452000</v>
      </c>
    </row>
    <row r="5413" spans="1:9" x14ac:dyDescent="0.25">
      <c r="A5413">
        <v>2019</v>
      </c>
      <c r="B5413" t="s">
        <v>42</v>
      </c>
      <c r="C5413" t="s">
        <v>999</v>
      </c>
      <c r="D5413" t="s">
        <v>967</v>
      </c>
      <c r="E5413" s="15">
        <v>311856000</v>
      </c>
      <c r="F5413" s="15">
        <v>26727000</v>
      </c>
      <c r="G5413" s="15">
        <v>0</v>
      </c>
      <c r="H5413" s="15">
        <v>90000000</v>
      </c>
      <c r="I5413" s="15">
        <v>428583000</v>
      </c>
    </row>
    <row r="5414" spans="1:9" x14ac:dyDescent="0.25">
      <c r="A5414">
        <v>2019</v>
      </c>
      <c r="B5414" t="s">
        <v>42</v>
      </c>
      <c r="C5414" t="s">
        <v>999</v>
      </c>
      <c r="D5414" t="s">
        <v>968</v>
      </c>
      <c r="E5414" s="15">
        <v>0</v>
      </c>
      <c r="F5414" s="15">
        <v>5775000</v>
      </c>
      <c r="G5414" s="15">
        <v>0</v>
      </c>
      <c r="H5414" s="15">
        <v>0</v>
      </c>
      <c r="I5414" s="15">
        <v>5775000</v>
      </c>
    </row>
    <row r="5415" spans="1:9" x14ac:dyDescent="0.25">
      <c r="A5415">
        <v>2019</v>
      </c>
      <c r="B5415" t="s">
        <v>42</v>
      </c>
      <c r="C5415" t="s">
        <v>999</v>
      </c>
      <c r="D5415" t="s">
        <v>969</v>
      </c>
      <c r="E5415" s="15">
        <v>34627000</v>
      </c>
      <c r="F5415" s="15">
        <v>5534000</v>
      </c>
      <c r="G5415" s="15">
        <v>0</v>
      </c>
      <c r="H5415" s="15">
        <v>0</v>
      </c>
      <c r="I5415" s="15">
        <v>40161000</v>
      </c>
    </row>
    <row r="5416" spans="1:9" x14ac:dyDescent="0.25">
      <c r="A5416">
        <v>2019</v>
      </c>
      <c r="B5416" t="s">
        <v>42</v>
      </c>
      <c r="C5416" t="s">
        <v>999</v>
      </c>
      <c r="D5416" t="s">
        <v>970</v>
      </c>
      <c r="E5416" s="15">
        <v>14690000</v>
      </c>
      <c r="F5416" s="15">
        <v>38496000</v>
      </c>
      <c r="G5416" s="15">
        <v>0</v>
      </c>
      <c r="H5416" s="15">
        <v>0</v>
      </c>
      <c r="I5416" s="15">
        <v>53186000</v>
      </c>
    </row>
    <row r="5417" spans="1:9" x14ac:dyDescent="0.25">
      <c r="A5417">
        <v>2019</v>
      </c>
      <c r="B5417" t="s">
        <v>42</v>
      </c>
      <c r="C5417" t="s">
        <v>1000</v>
      </c>
      <c r="D5417" t="s">
        <v>403</v>
      </c>
      <c r="E5417" s="15">
        <v>55130000</v>
      </c>
      <c r="F5417" s="15">
        <v>16097000</v>
      </c>
      <c r="G5417" s="15">
        <v>0</v>
      </c>
      <c r="H5417" s="15">
        <v>0</v>
      </c>
      <c r="I5417" s="15">
        <v>71227000</v>
      </c>
    </row>
    <row r="5418" spans="1:9" x14ac:dyDescent="0.25">
      <c r="A5418">
        <v>2019</v>
      </c>
      <c r="B5418" t="s">
        <v>42</v>
      </c>
      <c r="C5418" t="s">
        <v>1000</v>
      </c>
      <c r="D5418" t="s">
        <v>404</v>
      </c>
      <c r="E5418" s="15">
        <v>4432000</v>
      </c>
      <c r="F5418" s="15">
        <v>2987000</v>
      </c>
      <c r="G5418" s="15">
        <v>0</v>
      </c>
      <c r="H5418" s="15">
        <v>0</v>
      </c>
      <c r="I5418" s="15">
        <v>7419000</v>
      </c>
    </row>
    <row r="5419" spans="1:9" x14ac:dyDescent="0.25">
      <c r="A5419">
        <v>2019</v>
      </c>
      <c r="B5419" t="s">
        <v>42</v>
      </c>
      <c r="C5419" t="s">
        <v>1000</v>
      </c>
      <c r="D5419" t="s">
        <v>967</v>
      </c>
      <c r="E5419" s="15">
        <v>171423000</v>
      </c>
      <c r="F5419" s="15">
        <v>25913000</v>
      </c>
      <c r="G5419" s="15">
        <v>0</v>
      </c>
      <c r="H5419" s="15">
        <v>207500000</v>
      </c>
      <c r="I5419" s="15">
        <v>404836000</v>
      </c>
    </row>
    <row r="5420" spans="1:9" x14ac:dyDescent="0.25">
      <c r="A5420">
        <v>2019</v>
      </c>
      <c r="B5420" t="s">
        <v>42</v>
      </c>
      <c r="C5420" t="s">
        <v>1000</v>
      </c>
      <c r="D5420" t="s">
        <v>968</v>
      </c>
      <c r="E5420" s="15" t="s">
        <v>423</v>
      </c>
      <c r="F5420" s="15" t="s">
        <v>423</v>
      </c>
      <c r="G5420" s="15" t="s">
        <v>423</v>
      </c>
      <c r="H5420" s="15" t="s">
        <v>423</v>
      </c>
      <c r="I5420" s="15" t="s">
        <v>423</v>
      </c>
    </row>
    <row r="5421" spans="1:9" x14ac:dyDescent="0.25">
      <c r="A5421">
        <v>2019</v>
      </c>
      <c r="B5421" t="s">
        <v>42</v>
      </c>
      <c r="C5421" t="s">
        <v>1000</v>
      </c>
      <c r="D5421" t="s">
        <v>969</v>
      </c>
      <c r="E5421" s="15">
        <v>4132000</v>
      </c>
      <c r="F5421" s="15">
        <v>1758000</v>
      </c>
      <c r="G5421" s="15">
        <v>0</v>
      </c>
      <c r="H5421" s="15">
        <v>0</v>
      </c>
      <c r="I5421" s="15">
        <v>5890000</v>
      </c>
    </row>
    <row r="5422" spans="1:9" x14ac:dyDescent="0.25">
      <c r="A5422">
        <v>2019</v>
      </c>
      <c r="B5422" t="s">
        <v>42</v>
      </c>
      <c r="C5422" t="s">
        <v>1000</v>
      </c>
      <c r="D5422" t="s">
        <v>970</v>
      </c>
      <c r="E5422" s="15">
        <v>1337000</v>
      </c>
      <c r="F5422" s="15">
        <v>1168000</v>
      </c>
      <c r="G5422" s="15">
        <v>0</v>
      </c>
      <c r="H5422" s="15">
        <v>0</v>
      </c>
      <c r="I5422" s="15">
        <v>2505000</v>
      </c>
    </row>
    <row r="5423" spans="1:9" x14ac:dyDescent="0.25">
      <c r="A5423">
        <v>2019</v>
      </c>
      <c r="B5423" t="s">
        <v>42</v>
      </c>
      <c r="C5423" t="s">
        <v>1001</v>
      </c>
      <c r="D5423" t="s">
        <v>403</v>
      </c>
      <c r="E5423" s="15">
        <v>120288000</v>
      </c>
      <c r="F5423" s="15">
        <v>30691000</v>
      </c>
      <c r="G5423" s="15">
        <v>0</v>
      </c>
      <c r="H5423" s="15">
        <v>0</v>
      </c>
      <c r="I5423" s="15">
        <v>150979000</v>
      </c>
    </row>
    <row r="5424" spans="1:9" x14ac:dyDescent="0.25">
      <c r="A5424">
        <v>2019</v>
      </c>
      <c r="B5424" t="s">
        <v>42</v>
      </c>
      <c r="C5424" t="s">
        <v>1001</v>
      </c>
      <c r="D5424" t="s">
        <v>404</v>
      </c>
      <c r="E5424" s="15">
        <v>5437000</v>
      </c>
      <c r="F5424" s="15">
        <v>1051000</v>
      </c>
      <c r="G5424" s="15">
        <v>0</v>
      </c>
      <c r="H5424" s="15">
        <v>0</v>
      </c>
      <c r="I5424" s="15">
        <v>6488000</v>
      </c>
    </row>
    <row r="5425" spans="1:9" x14ac:dyDescent="0.25">
      <c r="A5425">
        <v>2019</v>
      </c>
      <c r="B5425" t="s">
        <v>42</v>
      </c>
      <c r="C5425" t="s">
        <v>1001</v>
      </c>
      <c r="D5425" t="s">
        <v>967</v>
      </c>
      <c r="E5425" s="15">
        <v>204949000</v>
      </c>
      <c r="F5425" s="15">
        <v>14013000</v>
      </c>
      <c r="G5425" s="15">
        <v>0</v>
      </c>
      <c r="H5425" s="15">
        <v>18100000</v>
      </c>
      <c r="I5425" s="15">
        <v>237062000</v>
      </c>
    </row>
    <row r="5426" spans="1:9" x14ac:dyDescent="0.25">
      <c r="A5426">
        <v>2019</v>
      </c>
      <c r="B5426" t="s">
        <v>42</v>
      </c>
      <c r="C5426" t="s">
        <v>1001</v>
      </c>
      <c r="D5426" t="s">
        <v>968</v>
      </c>
      <c r="E5426" s="15">
        <v>5100000</v>
      </c>
      <c r="F5426" s="15">
        <v>2402000</v>
      </c>
      <c r="G5426" s="15">
        <v>0</v>
      </c>
      <c r="H5426" s="15">
        <v>0</v>
      </c>
      <c r="I5426" s="15">
        <v>7502000</v>
      </c>
    </row>
    <row r="5427" spans="1:9" x14ac:dyDescent="0.25">
      <c r="A5427">
        <v>2019</v>
      </c>
      <c r="B5427" t="s">
        <v>42</v>
      </c>
      <c r="C5427" t="s">
        <v>1001</v>
      </c>
      <c r="D5427" t="s">
        <v>969</v>
      </c>
      <c r="E5427" s="15">
        <v>4313000</v>
      </c>
      <c r="F5427" s="15">
        <v>1746000</v>
      </c>
      <c r="G5427" s="15">
        <v>0</v>
      </c>
      <c r="H5427" s="15">
        <v>0</v>
      </c>
      <c r="I5427" s="15">
        <v>6059000</v>
      </c>
    </row>
    <row r="5428" spans="1:9" x14ac:dyDescent="0.25">
      <c r="A5428">
        <v>2019</v>
      </c>
      <c r="B5428" t="s">
        <v>42</v>
      </c>
      <c r="C5428" t="s">
        <v>1001</v>
      </c>
      <c r="D5428" t="s">
        <v>970</v>
      </c>
      <c r="E5428" s="15">
        <v>3142000</v>
      </c>
      <c r="F5428" s="15">
        <v>2874000</v>
      </c>
      <c r="G5428" s="15">
        <v>0</v>
      </c>
      <c r="H5428" s="15">
        <v>0</v>
      </c>
      <c r="I5428" s="15">
        <v>6016000</v>
      </c>
    </row>
    <row r="5429" spans="1:9" x14ac:dyDescent="0.25">
      <c r="A5429">
        <v>2019</v>
      </c>
      <c r="B5429" t="s">
        <v>42</v>
      </c>
      <c r="C5429" t="s">
        <v>1002</v>
      </c>
      <c r="D5429" t="s">
        <v>403</v>
      </c>
      <c r="E5429" s="15">
        <v>44369000</v>
      </c>
      <c r="F5429" s="15">
        <v>14965000</v>
      </c>
      <c r="G5429" s="15">
        <v>0</v>
      </c>
      <c r="H5429" s="15">
        <v>0</v>
      </c>
      <c r="I5429" s="15">
        <v>59334000</v>
      </c>
    </row>
    <row r="5430" spans="1:9" x14ac:dyDescent="0.25">
      <c r="A5430">
        <v>2019</v>
      </c>
      <c r="B5430" t="s">
        <v>42</v>
      </c>
      <c r="C5430" t="s">
        <v>1002</v>
      </c>
      <c r="D5430" t="s">
        <v>404</v>
      </c>
      <c r="E5430" s="15">
        <v>8691000</v>
      </c>
      <c r="F5430" s="15">
        <v>1761000</v>
      </c>
      <c r="G5430" s="15">
        <v>0</v>
      </c>
      <c r="H5430" s="15">
        <v>0</v>
      </c>
      <c r="I5430" s="15">
        <v>10452000</v>
      </c>
    </row>
    <row r="5431" spans="1:9" x14ac:dyDescent="0.25">
      <c r="A5431">
        <v>2019</v>
      </c>
      <c r="B5431" t="s">
        <v>42</v>
      </c>
      <c r="C5431" t="s">
        <v>1002</v>
      </c>
      <c r="D5431" t="s">
        <v>967</v>
      </c>
      <c r="E5431" s="15">
        <v>128015000</v>
      </c>
      <c r="F5431" s="15">
        <v>9092000</v>
      </c>
      <c r="G5431" s="15">
        <v>0</v>
      </c>
      <c r="H5431" s="15">
        <v>101100000</v>
      </c>
      <c r="I5431" s="15">
        <v>238207000</v>
      </c>
    </row>
    <row r="5432" spans="1:9" x14ac:dyDescent="0.25">
      <c r="A5432">
        <v>2019</v>
      </c>
      <c r="B5432" t="s">
        <v>42</v>
      </c>
      <c r="C5432" t="s">
        <v>1002</v>
      </c>
      <c r="D5432" t="s">
        <v>968</v>
      </c>
      <c r="E5432" s="15">
        <v>5169000</v>
      </c>
      <c r="F5432" s="15">
        <v>1006000</v>
      </c>
      <c r="G5432" s="15">
        <v>0</v>
      </c>
      <c r="H5432" s="15">
        <v>0</v>
      </c>
      <c r="I5432" s="15">
        <v>6175000</v>
      </c>
    </row>
    <row r="5433" spans="1:9" x14ac:dyDescent="0.25">
      <c r="A5433">
        <v>2019</v>
      </c>
      <c r="B5433" t="s">
        <v>42</v>
      </c>
      <c r="C5433" t="s">
        <v>1002</v>
      </c>
      <c r="D5433" t="s">
        <v>969</v>
      </c>
      <c r="E5433" s="15">
        <v>13365000</v>
      </c>
      <c r="F5433" s="15">
        <v>3074000</v>
      </c>
      <c r="G5433" s="15">
        <v>0</v>
      </c>
      <c r="H5433" s="15">
        <v>0</v>
      </c>
      <c r="I5433" s="15">
        <v>16439000</v>
      </c>
    </row>
    <row r="5434" spans="1:9" x14ac:dyDescent="0.25">
      <c r="A5434">
        <v>2019</v>
      </c>
      <c r="B5434" t="s">
        <v>42</v>
      </c>
      <c r="C5434" t="s">
        <v>1002</v>
      </c>
      <c r="D5434" t="s">
        <v>970</v>
      </c>
      <c r="E5434" s="15">
        <v>5559000</v>
      </c>
      <c r="F5434" s="15">
        <v>3008000</v>
      </c>
      <c r="G5434" s="15">
        <v>0</v>
      </c>
      <c r="H5434" s="15">
        <v>0</v>
      </c>
      <c r="I5434" s="15">
        <v>8567000</v>
      </c>
    </row>
    <row r="5435" spans="1:9" x14ac:dyDescent="0.25">
      <c r="A5435">
        <v>2019</v>
      </c>
      <c r="B5435" t="s">
        <v>42</v>
      </c>
      <c r="C5435" t="s">
        <v>1003</v>
      </c>
      <c r="D5435" t="s">
        <v>403</v>
      </c>
      <c r="E5435" s="15">
        <v>31319000</v>
      </c>
      <c r="F5435" s="15">
        <v>45028000</v>
      </c>
      <c r="G5435" s="15">
        <v>0</v>
      </c>
      <c r="H5435" s="15">
        <v>0</v>
      </c>
      <c r="I5435" s="15">
        <v>76347000</v>
      </c>
    </row>
    <row r="5436" spans="1:9" x14ac:dyDescent="0.25">
      <c r="A5436">
        <v>2019</v>
      </c>
      <c r="B5436" t="s">
        <v>42</v>
      </c>
      <c r="C5436" t="s">
        <v>1003</v>
      </c>
      <c r="D5436" t="s">
        <v>404</v>
      </c>
      <c r="E5436" s="15">
        <v>16229000</v>
      </c>
      <c r="F5436" s="15">
        <v>3572000</v>
      </c>
      <c r="G5436" s="15">
        <v>0</v>
      </c>
      <c r="H5436" s="15">
        <v>0</v>
      </c>
      <c r="I5436" s="15">
        <v>19801000</v>
      </c>
    </row>
    <row r="5437" spans="1:9" x14ac:dyDescent="0.25">
      <c r="A5437">
        <v>2019</v>
      </c>
      <c r="B5437" t="s">
        <v>42</v>
      </c>
      <c r="C5437" t="s">
        <v>1003</v>
      </c>
      <c r="D5437" t="s">
        <v>967</v>
      </c>
      <c r="E5437" s="15">
        <v>41700000</v>
      </c>
      <c r="F5437" s="15">
        <v>32014000</v>
      </c>
      <c r="G5437" s="15">
        <v>0</v>
      </c>
      <c r="H5437" s="15">
        <v>64500000</v>
      </c>
      <c r="I5437" s="15">
        <v>138214000</v>
      </c>
    </row>
    <row r="5438" spans="1:9" x14ac:dyDescent="0.25">
      <c r="A5438">
        <v>2019</v>
      </c>
      <c r="B5438" t="s">
        <v>42</v>
      </c>
      <c r="C5438" t="s">
        <v>1003</v>
      </c>
      <c r="D5438" t="s">
        <v>968</v>
      </c>
      <c r="E5438" s="15">
        <v>5641000</v>
      </c>
      <c r="F5438" s="15">
        <v>6502000</v>
      </c>
      <c r="G5438" s="15">
        <v>0</v>
      </c>
      <c r="H5438" s="15">
        <v>0</v>
      </c>
      <c r="I5438" s="15">
        <v>12143000</v>
      </c>
    </row>
    <row r="5439" spans="1:9" x14ac:dyDescent="0.25">
      <c r="A5439">
        <v>2019</v>
      </c>
      <c r="B5439" t="s">
        <v>42</v>
      </c>
      <c r="C5439" t="s">
        <v>1003</v>
      </c>
      <c r="D5439" t="s">
        <v>969</v>
      </c>
      <c r="E5439" s="15">
        <v>1574000</v>
      </c>
      <c r="F5439" s="15">
        <v>1597000</v>
      </c>
      <c r="G5439" s="15">
        <v>0</v>
      </c>
      <c r="H5439" s="15">
        <v>0</v>
      </c>
      <c r="I5439" s="15">
        <v>3171000</v>
      </c>
    </row>
    <row r="5440" spans="1:9" x14ac:dyDescent="0.25">
      <c r="A5440">
        <v>2019</v>
      </c>
      <c r="B5440" t="s">
        <v>42</v>
      </c>
      <c r="C5440" t="s">
        <v>1004</v>
      </c>
      <c r="D5440" t="s">
        <v>403</v>
      </c>
      <c r="E5440" s="15">
        <v>60184000</v>
      </c>
      <c r="F5440" s="15">
        <v>10395000</v>
      </c>
      <c r="G5440" s="15">
        <v>0</v>
      </c>
      <c r="H5440" s="15">
        <v>8800000</v>
      </c>
      <c r="I5440" s="15">
        <v>79379000</v>
      </c>
    </row>
    <row r="5441" spans="1:9" x14ac:dyDescent="0.25">
      <c r="A5441">
        <v>2019</v>
      </c>
      <c r="B5441" t="s">
        <v>42</v>
      </c>
      <c r="C5441" t="s">
        <v>1004</v>
      </c>
      <c r="D5441" t="s">
        <v>404</v>
      </c>
      <c r="E5441" s="15">
        <v>10236000</v>
      </c>
      <c r="F5441" s="15">
        <v>1866000</v>
      </c>
      <c r="G5441" s="15">
        <v>0</v>
      </c>
      <c r="H5441" s="15">
        <v>0</v>
      </c>
      <c r="I5441" s="15">
        <v>12102000</v>
      </c>
    </row>
    <row r="5442" spans="1:9" x14ac:dyDescent="0.25">
      <c r="A5442">
        <v>2019</v>
      </c>
      <c r="B5442" t="s">
        <v>42</v>
      </c>
      <c r="C5442" t="s">
        <v>1004</v>
      </c>
      <c r="D5442" t="s">
        <v>967</v>
      </c>
      <c r="E5442" s="15">
        <v>140430000</v>
      </c>
      <c r="F5442" s="15">
        <v>27972000</v>
      </c>
      <c r="G5442" s="15">
        <v>0</v>
      </c>
      <c r="H5442" s="15">
        <v>130000000</v>
      </c>
      <c r="I5442" s="15">
        <v>298402000</v>
      </c>
    </row>
    <row r="5443" spans="1:9" x14ac:dyDescent="0.25">
      <c r="A5443">
        <v>2019</v>
      </c>
      <c r="B5443" t="s">
        <v>42</v>
      </c>
      <c r="C5443" t="s">
        <v>1004</v>
      </c>
      <c r="D5443" t="s">
        <v>968</v>
      </c>
      <c r="E5443" s="15">
        <v>9827000</v>
      </c>
      <c r="F5443" s="15">
        <v>1242000</v>
      </c>
      <c r="G5443" s="15">
        <v>0</v>
      </c>
      <c r="H5443" s="15">
        <v>0</v>
      </c>
      <c r="I5443" s="15">
        <v>11069000</v>
      </c>
    </row>
    <row r="5444" spans="1:9" x14ac:dyDescent="0.25">
      <c r="A5444">
        <v>2019</v>
      </c>
      <c r="B5444" t="s">
        <v>42</v>
      </c>
      <c r="C5444" t="s">
        <v>1004</v>
      </c>
      <c r="D5444" t="s">
        <v>969</v>
      </c>
      <c r="E5444" s="15">
        <v>5453000</v>
      </c>
      <c r="F5444" s="15">
        <v>1465000</v>
      </c>
      <c r="G5444" s="15">
        <v>0</v>
      </c>
      <c r="H5444" s="15">
        <v>0</v>
      </c>
      <c r="I5444" s="15">
        <v>6918000</v>
      </c>
    </row>
    <row r="5445" spans="1:9" x14ac:dyDescent="0.25">
      <c r="A5445">
        <v>2019</v>
      </c>
      <c r="B5445" t="s">
        <v>42</v>
      </c>
      <c r="C5445" t="s">
        <v>1004</v>
      </c>
      <c r="D5445" t="s">
        <v>970</v>
      </c>
      <c r="E5445" s="15">
        <v>6946000</v>
      </c>
      <c r="F5445" s="15">
        <v>1473000</v>
      </c>
      <c r="G5445" s="15">
        <v>0</v>
      </c>
      <c r="H5445" s="15">
        <v>0</v>
      </c>
      <c r="I5445" s="15">
        <v>8419000</v>
      </c>
    </row>
    <row r="5446" spans="1:9" x14ac:dyDescent="0.25">
      <c r="A5446">
        <v>2019</v>
      </c>
      <c r="B5446" t="s">
        <v>42</v>
      </c>
      <c r="C5446" t="s">
        <v>1005</v>
      </c>
      <c r="D5446" t="s">
        <v>403</v>
      </c>
      <c r="E5446" s="15">
        <v>59234000</v>
      </c>
      <c r="F5446" s="15">
        <v>30811000</v>
      </c>
      <c r="G5446" s="15">
        <v>0</v>
      </c>
      <c r="H5446" s="15">
        <v>2000000</v>
      </c>
      <c r="I5446" s="15">
        <v>92045000</v>
      </c>
    </row>
    <row r="5447" spans="1:9" x14ac:dyDescent="0.25">
      <c r="A5447">
        <v>2019</v>
      </c>
      <c r="B5447" t="s">
        <v>42</v>
      </c>
      <c r="C5447" t="s">
        <v>1005</v>
      </c>
      <c r="D5447" t="s">
        <v>404</v>
      </c>
      <c r="E5447" s="15">
        <v>4742000</v>
      </c>
      <c r="F5447" s="15">
        <v>1504000</v>
      </c>
      <c r="G5447" s="15">
        <v>0</v>
      </c>
      <c r="H5447" s="15">
        <v>0</v>
      </c>
      <c r="I5447" s="15">
        <v>6246000</v>
      </c>
    </row>
    <row r="5448" spans="1:9" x14ac:dyDescent="0.25">
      <c r="A5448">
        <v>2019</v>
      </c>
      <c r="B5448" t="s">
        <v>42</v>
      </c>
      <c r="C5448" t="s">
        <v>1005</v>
      </c>
      <c r="D5448" t="s">
        <v>967</v>
      </c>
      <c r="E5448" s="15">
        <v>102742000</v>
      </c>
      <c r="F5448" s="15">
        <v>16406000</v>
      </c>
      <c r="G5448" s="15">
        <v>0</v>
      </c>
      <c r="H5448" s="15">
        <v>62500000</v>
      </c>
      <c r="I5448" s="15">
        <v>181648000</v>
      </c>
    </row>
    <row r="5449" spans="1:9" x14ac:dyDescent="0.25">
      <c r="A5449">
        <v>2019</v>
      </c>
      <c r="B5449" t="s">
        <v>42</v>
      </c>
      <c r="C5449" t="s">
        <v>1005</v>
      </c>
      <c r="D5449" t="s">
        <v>968</v>
      </c>
      <c r="E5449" s="15">
        <v>1124000</v>
      </c>
      <c r="F5449" s="15">
        <v>1144000</v>
      </c>
      <c r="G5449" s="15">
        <v>0</v>
      </c>
      <c r="H5449" s="15">
        <v>0</v>
      </c>
      <c r="I5449" s="15">
        <v>2268000</v>
      </c>
    </row>
    <row r="5450" spans="1:9" x14ac:dyDescent="0.25">
      <c r="A5450">
        <v>2019</v>
      </c>
      <c r="B5450" t="s">
        <v>42</v>
      </c>
      <c r="C5450" t="s">
        <v>1005</v>
      </c>
      <c r="D5450" t="s">
        <v>969</v>
      </c>
      <c r="E5450" s="15">
        <v>7253000</v>
      </c>
      <c r="F5450" s="15">
        <v>3315000</v>
      </c>
      <c r="G5450" s="15">
        <v>0</v>
      </c>
      <c r="H5450" s="15">
        <v>0</v>
      </c>
      <c r="I5450" s="15">
        <v>10568000</v>
      </c>
    </row>
    <row r="5451" spans="1:9" x14ac:dyDescent="0.25">
      <c r="A5451">
        <v>2019</v>
      </c>
      <c r="B5451" t="s">
        <v>42</v>
      </c>
      <c r="C5451" t="s">
        <v>1005</v>
      </c>
      <c r="D5451" t="s">
        <v>970</v>
      </c>
      <c r="E5451" s="15">
        <v>3044000</v>
      </c>
      <c r="F5451" s="15">
        <v>3098000</v>
      </c>
      <c r="G5451" s="15">
        <v>0</v>
      </c>
      <c r="H5451" s="15">
        <v>0</v>
      </c>
      <c r="I5451" s="15">
        <v>6142000</v>
      </c>
    </row>
    <row r="5452" spans="1:9" x14ac:dyDescent="0.25">
      <c r="A5452">
        <v>2019</v>
      </c>
      <c r="B5452" t="s">
        <v>42</v>
      </c>
      <c r="C5452" t="s">
        <v>1006</v>
      </c>
      <c r="D5452" t="s">
        <v>403</v>
      </c>
      <c r="E5452" s="15">
        <v>51466000</v>
      </c>
      <c r="F5452" s="15">
        <v>35595000</v>
      </c>
      <c r="G5452" s="15">
        <v>0</v>
      </c>
      <c r="H5452" s="15">
        <v>0</v>
      </c>
      <c r="I5452" s="15">
        <v>87061000</v>
      </c>
    </row>
    <row r="5453" spans="1:9" x14ac:dyDescent="0.25">
      <c r="A5453">
        <v>2019</v>
      </c>
      <c r="B5453" t="s">
        <v>42</v>
      </c>
      <c r="C5453" t="s">
        <v>1006</v>
      </c>
      <c r="D5453" t="s">
        <v>404</v>
      </c>
      <c r="E5453" s="15">
        <v>16328000</v>
      </c>
      <c r="F5453" s="15">
        <v>3781000</v>
      </c>
      <c r="G5453" s="15">
        <v>0</v>
      </c>
      <c r="H5453" s="15">
        <v>0</v>
      </c>
      <c r="I5453" s="15">
        <v>20109000</v>
      </c>
    </row>
    <row r="5454" spans="1:9" x14ac:dyDescent="0.25">
      <c r="A5454">
        <v>2019</v>
      </c>
      <c r="B5454" t="s">
        <v>42</v>
      </c>
      <c r="C5454" t="s">
        <v>1006</v>
      </c>
      <c r="D5454" t="s">
        <v>967</v>
      </c>
      <c r="E5454" s="15">
        <v>184559000</v>
      </c>
      <c r="F5454" s="15">
        <v>71165000</v>
      </c>
      <c r="G5454" s="15">
        <v>0</v>
      </c>
      <c r="H5454" s="15">
        <v>94500000</v>
      </c>
      <c r="I5454" s="15">
        <v>350224000</v>
      </c>
    </row>
    <row r="5455" spans="1:9" x14ac:dyDescent="0.25">
      <c r="A5455">
        <v>2019</v>
      </c>
      <c r="B5455" t="s">
        <v>42</v>
      </c>
      <c r="C5455" t="s">
        <v>1006</v>
      </c>
      <c r="D5455" t="s">
        <v>968</v>
      </c>
      <c r="E5455" s="15">
        <v>5293000</v>
      </c>
      <c r="F5455" s="15">
        <v>650000</v>
      </c>
      <c r="G5455" s="15">
        <v>0</v>
      </c>
      <c r="H5455" s="15">
        <v>0</v>
      </c>
      <c r="I5455" s="15">
        <v>5943000</v>
      </c>
    </row>
    <row r="5456" spans="1:9" x14ac:dyDescent="0.25">
      <c r="A5456">
        <v>2019</v>
      </c>
      <c r="B5456" t="s">
        <v>42</v>
      </c>
      <c r="C5456" t="s">
        <v>1006</v>
      </c>
      <c r="D5456" t="s">
        <v>969</v>
      </c>
      <c r="E5456" s="15">
        <v>6208000</v>
      </c>
      <c r="F5456" s="15">
        <v>1743000</v>
      </c>
      <c r="G5456" s="15">
        <v>0</v>
      </c>
      <c r="H5456" s="15">
        <v>0</v>
      </c>
      <c r="I5456" s="15">
        <v>7951000</v>
      </c>
    </row>
    <row r="5457" spans="1:9" x14ac:dyDescent="0.25">
      <c r="A5457">
        <v>2019</v>
      </c>
      <c r="B5457" t="s">
        <v>42</v>
      </c>
      <c r="C5457" t="s">
        <v>1006</v>
      </c>
      <c r="D5457" t="s">
        <v>970</v>
      </c>
      <c r="E5457" s="15">
        <v>4040000</v>
      </c>
      <c r="F5457" s="15">
        <v>996000</v>
      </c>
      <c r="G5457" s="15">
        <v>0</v>
      </c>
      <c r="H5457" s="15">
        <v>0</v>
      </c>
      <c r="I5457" s="15">
        <v>5036000</v>
      </c>
    </row>
    <row r="5458" spans="1:9" x14ac:dyDescent="0.25">
      <c r="A5458">
        <v>2019</v>
      </c>
      <c r="B5458" t="s">
        <v>42</v>
      </c>
      <c r="C5458" t="s">
        <v>1007</v>
      </c>
      <c r="D5458" t="s">
        <v>403</v>
      </c>
      <c r="E5458" s="15">
        <v>47406000</v>
      </c>
      <c r="F5458" s="15">
        <v>25747000</v>
      </c>
      <c r="G5458" s="15">
        <v>0</v>
      </c>
      <c r="H5458" s="15">
        <v>0</v>
      </c>
      <c r="I5458" s="15">
        <v>73153000</v>
      </c>
    </row>
    <row r="5459" spans="1:9" x14ac:dyDescent="0.25">
      <c r="A5459">
        <v>2019</v>
      </c>
      <c r="B5459" t="s">
        <v>42</v>
      </c>
      <c r="C5459" t="s">
        <v>1007</v>
      </c>
      <c r="D5459" t="s">
        <v>404</v>
      </c>
      <c r="E5459" s="15">
        <v>6758000</v>
      </c>
      <c r="F5459" s="15">
        <v>1028000</v>
      </c>
      <c r="G5459" s="15">
        <v>0</v>
      </c>
      <c r="H5459" s="15">
        <v>0</v>
      </c>
      <c r="I5459" s="15">
        <v>7786000</v>
      </c>
    </row>
    <row r="5460" spans="1:9" x14ac:dyDescent="0.25">
      <c r="A5460">
        <v>2019</v>
      </c>
      <c r="B5460" t="s">
        <v>42</v>
      </c>
      <c r="C5460" t="s">
        <v>1007</v>
      </c>
      <c r="D5460" t="s">
        <v>967</v>
      </c>
      <c r="E5460" s="15">
        <v>312689000</v>
      </c>
      <c r="F5460" s="15">
        <v>84513000</v>
      </c>
      <c r="G5460" s="15">
        <v>0</v>
      </c>
      <c r="H5460" s="15">
        <v>10000000</v>
      </c>
      <c r="I5460" s="15">
        <v>407202000</v>
      </c>
    </row>
    <row r="5461" spans="1:9" x14ac:dyDescent="0.25">
      <c r="A5461">
        <v>2019</v>
      </c>
      <c r="B5461" t="s">
        <v>42</v>
      </c>
      <c r="C5461" t="s">
        <v>1007</v>
      </c>
      <c r="D5461" t="s">
        <v>968</v>
      </c>
      <c r="E5461" s="15">
        <v>8753000</v>
      </c>
      <c r="F5461" s="15">
        <v>258000</v>
      </c>
      <c r="G5461" s="15">
        <v>0</v>
      </c>
      <c r="H5461" s="15">
        <v>0</v>
      </c>
      <c r="I5461" s="15">
        <v>9011000</v>
      </c>
    </row>
    <row r="5462" spans="1:9" x14ac:dyDescent="0.25">
      <c r="A5462">
        <v>2019</v>
      </c>
      <c r="B5462" t="s">
        <v>42</v>
      </c>
      <c r="C5462" t="s">
        <v>1007</v>
      </c>
      <c r="D5462" t="s">
        <v>969</v>
      </c>
      <c r="E5462" s="15">
        <v>5054000</v>
      </c>
      <c r="F5462" s="15">
        <v>2878000</v>
      </c>
      <c r="G5462" s="15">
        <v>0</v>
      </c>
      <c r="H5462" s="15">
        <v>0</v>
      </c>
      <c r="I5462" s="15">
        <v>7932000</v>
      </c>
    </row>
    <row r="5463" spans="1:9" x14ac:dyDescent="0.25">
      <c r="A5463">
        <v>2019</v>
      </c>
      <c r="B5463" t="s">
        <v>42</v>
      </c>
      <c r="C5463" t="s">
        <v>1007</v>
      </c>
      <c r="D5463" t="s">
        <v>970</v>
      </c>
      <c r="E5463" s="15">
        <v>2476000</v>
      </c>
      <c r="F5463" s="15">
        <v>986000</v>
      </c>
      <c r="G5463" s="15">
        <v>0</v>
      </c>
      <c r="H5463" s="15">
        <v>0</v>
      </c>
      <c r="I5463" s="15">
        <v>3462000</v>
      </c>
    </row>
    <row r="5464" spans="1:9" x14ac:dyDescent="0.25">
      <c r="A5464">
        <v>2019</v>
      </c>
      <c r="B5464" t="s">
        <v>42</v>
      </c>
      <c r="C5464" t="s">
        <v>1008</v>
      </c>
      <c r="D5464" t="s">
        <v>403</v>
      </c>
      <c r="E5464" s="15">
        <v>78576000</v>
      </c>
      <c r="F5464" s="15">
        <v>16089000</v>
      </c>
      <c r="G5464" s="15">
        <v>0</v>
      </c>
      <c r="H5464" s="15">
        <v>50000000</v>
      </c>
      <c r="I5464" s="15">
        <v>144665000</v>
      </c>
    </row>
    <row r="5465" spans="1:9" x14ac:dyDescent="0.25">
      <c r="A5465">
        <v>2019</v>
      </c>
      <c r="B5465" t="s">
        <v>42</v>
      </c>
      <c r="C5465" t="s">
        <v>1008</v>
      </c>
      <c r="D5465" t="s">
        <v>404</v>
      </c>
      <c r="E5465" s="15">
        <v>6105000</v>
      </c>
      <c r="F5465" s="15">
        <v>1786000</v>
      </c>
      <c r="G5465" s="15">
        <v>0</v>
      </c>
      <c r="H5465" s="15">
        <v>0</v>
      </c>
      <c r="I5465" s="15">
        <v>7891000</v>
      </c>
    </row>
    <row r="5466" spans="1:9" x14ac:dyDescent="0.25">
      <c r="A5466">
        <v>2019</v>
      </c>
      <c r="B5466" t="s">
        <v>42</v>
      </c>
      <c r="C5466" t="s">
        <v>1008</v>
      </c>
      <c r="D5466" t="s">
        <v>967</v>
      </c>
      <c r="E5466" s="15">
        <v>327807000</v>
      </c>
      <c r="F5466" s="15">
        <v>43712000</v>
      </c>
      <c r="G5466" s="15">
        <v>0</v>
      </c>
      <c r="H5466" s="15">
        <v>0</v>
      </c>
      <c r="I5466" s="15">
        <v>371519000</v>
      </c>
    </row>
    <row r="5467" spans="1:9" x14ac:dyDescent="0.25">
      <c r="A5467">
        <v>2019</v>
      </c>
      <c r="B5467" t="s">
        <v>42</v>
      </c>
      <c r="C5467" t="s">
        <v>1008</v>
      </c>
      <c r="D5467" t="s">
        <v>968</v>
      </c>
      <c r="E5467" s="15">
        <v>512000</v>
      </c>
      <c r="F5467" s="15">
        <v>211000</v>
      </c>
      <c r="G5467" s="15">
        <v>0</v>
      </c>
      <c r="H5467" s="15">
        <v>0</v>
      </c>
      <c r="I5467" s="15">
        <v>723000</v>
      </c>
    </row>
    <row r="5468" spans="1:9" x14ac:dyDescent="0.25">
      <c r="A5468">
        <v>2019</v>
      </c>
      <c r="B5468" t="s">
        <v>42</v>
      </c>
      <c r="C5468" t="s">
        <v>1008</v>
      </c>
      <c r="D5468" t="s">
        <v>969</v>
      </c>
      <c r="E5468" s="15">
        <v>9931000</v>
      </c>
      <c r="F5468" s="15">
        <v>6557000</v>
      </c>
      <c r="G5468" s="15">
        <v>0</v>
      </c>
      <c r="H5468" s="15">
        <v>0</v>
      </c>
      <c r="I5468" s="15">
        <v>16488000</v>
      </c>
    </row>
    <row r="5469" spans="1:9" x14ac:dyDescent="0.25">
      <c r="A5469">
        <v>2019</v>
      </c>
      <c r="B5469" t="s">
        <v>42</v>
      </c>
      <c r="C5469" t="s">
        <v>1008</v>
      </c>
      <c r="D5469" t="s">
        <v>970</v>
      </c>
      <c r="E5469" s="15">
        <v>7050000</v>
      </c>
      <c r="F5469" s="15">
        <v>428000</v>
      </c>
      <c r="G5469" s="15">
        <v>0</v>
      </c>
      <c r="H5469" s="15">
        <v>0</v>
      </c>
      <c r="I5469" s="15">
        <v>7478000</v>
      </c>
    </row>
    <row r="5470" spans="1:9" x14ac:dyDescent="0.25">
      <c r="A5470">
        <v>2019</v>
      </c>
      <c r="B5470" t="s">
        <v>42</v>
      </c>
      <c r="C5470" t="s">
        <v>1009</v>
      </c>
      <c r="D5470" t="s">
        <v>403</v>
      </c>
      <c r="E5470" s="15">
        <v>58204000</v>
      </c>
      <c r="F5470" s="15">
        <v>10388000</v>
      </c>
      <c r="G5470" s="15">
        <v>0</v>
      </c>
      <c r="H5470" s="15">
        <v>0</v>
      </c>
      <c r="I5470" s="15">
        <v>68592000</v>
      </c>
    </row>
    <row r="5471" spans="1:9" x14ac:dyDescent="0.25">
      <c r="A5471">
        <v>2019</v>
      </c>
      <c r="B5471" t="s">
        <v>42</v>
      </c>
      <c r="C5471" t="s">
        <v>1009</v>
      </c>
      <c r="D5471" t="s">
        <v>404</v>
      </c>
      <c r="E5471" s="15">
        <v>2318000</v>
      </c>
      <c r="F5471" s="15">
        <v>389000</v>
      </c>
      <c r="G5471" s="15">
        <v>0</v>
      </c>
      <c r="H5471" s="15">
        <v>0</v>
      </c>
      <c r="I5471" s="15">
        <v>2707000</v>
      </c>
    </row>
    <row r="5472" spans="1:9" x14ac:dyDescent="0.25">
      <c r="A5472">
        <v>2019</v>
      </c>
      <c r="B5472" t="s">
        <v>42</v>
      </c>
      <c r="C5472" t="s">
        <v>1009</v>
      </c>
      <c r="D5472" t="s">
        <v>967</v>
      </c>
      <c r="E5472" s="15">
        <v>255266000</v>
      </c>
      <c r="F5472" s="15">
        <v>41206000</v>
      </c>
      <c r="G5472" s="15">
        <v>0</v>
      </c>
      <c r="H5472" s="15">
        <v>64100000</v>
      </c>
      <c r="I5472" s="15">
        <v>360572000</v>
      </c>
    </row>
    <row r="5473" spans="1:9" x14ac:dyDescent="0.25">
      <c r="A5473">
        <v>2019</v>
      </c>
      <c r="B5473" t="s">
        <v>42</v>
      </c>
      <c r="C5473" t="s">
        <v>1009</v>
      </c>
      <c r="D5473" t="s">
        <v>969</v>
      </c>
      <c r="E5473" s="15">
        <v>0</v>
      </c>
      <c r="F5473" s="15">
        <v>834000</v>
      </c>
      <c r="G5473" s="15">
        <v>0</v>
      </c>
      <c r="H5473" s="15">
        <v>0</v>
      </c>
      <c r="I5473" s="15">
        <v>834000</v>
      </c>
    </row>
    <row r="5474" spans="1:9" x14ac:dyDescent="0.25">
      <c r="A5474">
        <v>2019</v>
      </c>
      <c r="B5474" t="s">
        <v>42</v>
      </c>
      <c r="C5474" t="s">
        <v>1009</v>
      </c>
      <c r="D5474" t="s">
        <v>970</v>
      </c>
      <c r="E5474" s="15">
        <v>6304000</v>
      </c>
      <c r="F5474" s="15">
        <v>518000</v>
      </c>
      <c r="G5474" s="15">
        <v>0</v>
      </c>
      <c r="H5474" s="15">
        <v>0</v>
      </c>
      <c r="I5474" s="15">
        <v>6822000</v>
      </c>
    </row>
    <row r="5475" spans="1:9" x14ac:dyDescent="0.25">
      <c r="A5475">
        <v>2019</v>
      </c>
      <c r="B5475" t="s">
        <v>42</v>
      </c>
      <c r="C5475" t="s">
        <v>1010</v>
      </c>
      <c r="D5475" t="s">
        <v>403</v>
      </c>
      <c r="E5475" s="15">
        <v>34769000</v>
      </c>
      <c r="F5475" s="15">
        <v>14107000</v>
      </c>
      <c r="G5475" s="15">
        <v>0</v>
      </c>
      <c r="H5475" s="15">
        <v>0</v>
      </c>
      <c r="I5475" s="15">
        <v>48876000</v>
      </c>
    </row>
    <row r="5476" spans="1:9" x14ac:dyDescent="0.25">
      <c r="A5476">
        <v>2019</v>
      </c>
      <c r="B5476" t="s">
        <v>42</v>
      </c>
      <c r="C5476" t="s">
        <v>1010</v>
      </c>
      <c r="D5476" t="s">
        <v>404</v>
      </c>
      <c r="E5476" s="15">
        <v>4517000</v>
      </c>
      <c r="F5476" s="15">
        <v>1281000</v>
      </c>
      <c r="G5476" s="15">
        <v>0</v>
      </c>
      <c r="H5476" s="15">
        <v>0</v>
      </c>
      <c r="I5476" s="15">
        <v>5798000</v>
      </c>
    </row>
    <row r="5477" spans="1:9" x14ac:dyDescent="0.25">
      <c r="A5477">
        <v>2019</v>
      </c>
      <c r="B5477" t="s">
        <v>42</v>
      </c>
      <c r="C5477" t="s">
        <v>1010</v>
      </c>
      <c r="D5477" t="s">
        <v>967</v>
      </c>
      <c r="E5477" s="15">
        <v>203125000</v>
      </c>
      <c r="F5477" s="15">
        <v>29013000</v>
      </c>
      <c r="G5477" s="15">
        <v>0</v>
      </c>
      <c r="H5477" s="15">
        <v>159500000</v>
      </c>
      <c r="I5477" s="15">
        <v>391638000</v>
      </c>
    </row>
    <row r="5478" spans="1:9" x14ac:dyDescent="0.25">
      <c r="A5478">
        <v>2019</v>
      </c>
      <c r="B5478" t="s">
        <v>42</v>
      </c>
      <c r="C5478" t="s">
        <v>1010</v>
      </c>
      <c r="D5478" t="s">
        <v>968</v>
      </c>
      <c r="E5478" s="15">
        <v>7836000</v>
      </c>
      <c r="F5478" s="15">
        <v>598000</v>
      </c>
      <c r="G5478" s="15">
        <v>0</v>
      </c>
      <c r="H5478" s="15">
        <v>0</v>
      </c>
      <c r="I5478" s="15">
        <v>8434000</v>
      </c>
    </row>
    <row r="5479" spans="1:9" x14ac:dyDescent="0.25">
      <c r="A5479">
        <v>2019</v>
      </c>
      <c r="B5479" t="s">
        <v>42</v>
      </c>
      <c r="C5479" t="s">
        <v>1010</v>
      </c>
      <c r="D5479" t="s">
        <v>969</v>
      </c>
      <c r="E5479" s="15">
        <v>5353000</v>
      </c>
      <c r="F5479" s="15">
        <v>3760000</v>
      </c>
      <c r="G5479" s="15">
        <v>0</v>
      </c>
      <c r="H5479" s="15">
        <v>0</v>
      </c>
      <c r="I5479" s="15">
        <v>9113000</v>
      </c>
    </row>
    <row r="5480" spans="1:9" x14ac:dyDescent="0.25">
      <c r="A5480">
        <v>2019</v>
      </c>
      <c r="B5480" t="s">
        <v>42</v>
      </c>
      <c r="C5480" t="s">
        <v>1010</v>
      </c>
      <c r="D5480" t="s">
        <v>970</v>
      </c>
      <c r="E5480" s="15">
        <v>4998000</v>
      </c>
      <c r="F5480" s="15">
        <v>2987000</v>
      </c>
      <c r="G5480" s="15">
        <v>0</v>
      </c>
      <c r="H5480" s="15">
        <v>0</v>
      </c>
      <c r="I5480" s="15">
        <v>7985000</v>
      </c>
    </row>
    <row r="5481" spans="1:9" x14ac:dyDescent="0.25">
      <c r="A5481">
        <v>2019</v>
      </c>
      <c r="B5481" t="s">
        <v>42</v>
      </c>
      <c r="C5481" t="s">
        <v>1011</v>
      </c>
      <c r="D5481" t="s">
        <v>403</v>
      </c>
      <c r="E5481" s="15">
        <v>93253000</v>
      </c>
      <c r="F5481" s="15">
        <v>22733000</v>
      </c>
      <c r="G5481" s="15">
        <v>0</v>
      </c>
      <c r="H5481" s="15">
        <v>0</v>
      </c>
      <c r="I5481" s="15">
        <v>115986000</v>
      </c>
    </row>
    <row r="5482" spans="1:9" x14ac:dyDescent="0.25">
      <c r="A5482">
        <v>2019</v>
      </c>
      <c r="B5482" t="s">
        <v>42</v>
      </c>
      <c r="C5482" t="s">
        <v>1011</v>
      </c>
      <c r="D5482" t="s">
        <v>404</v>
      </c>
      <c r="E5482" s="15">
        <v>409000</v>
      </c>
      <c r="F5482" s="15">
        <v>279000</v>
      </c>
      <c r="G5482" s="15">
        <v>0</v>
      </c>
      <c r="H5482" s="15">
        <v>0</v>
      </c>
      <c r="I5482" s="15">
        <v>688000</v>
      </c>
    </row>
    <row r="5483" spans="1:9" x14ac:dyDescent="0.25">
      <c r="A5483">
        <v>2019</v>
      </c>
      <c r="B5483" t="s">
        <v>42</v>
      </c>
      <c r="C5483" t="s">
        <v>1011</v>
      </c>
      <c r="D5483" t="s">
        <v>967</v>
      </c>
      <c r="E5483" s="15">
        <v>327288000</v>
      </c>
      <c r="F5483" s="15">
        <v>20806000</v>
      </c>
      <c r="G5483" s="15">
        <v>0</v>
      </c>
      <c r="H5483" s="15">
        <v>10000000</v>
      </c>
      <c r="I5483" s="15">
        <v>358094000</v>
      </c>
    </row>
    <row r="5484" spans="1:9" x14ac:dyDescent="0.25">
      <c r="A5484">
        <v>2019</v>
      </c>
      <c r="B5484" t="s">
        <v>42</v>
      </c>
      <c r="C5484" t="s">
        <v>1011</v>
      </c>
      <c r="D5484" t="s">
        <v>968</v>
      </c>
      <c r="E5484" s="15">
        <v>1715000</v>
      </c>
      <c r="F5484" s="15">
        <v>1041000</v>
      </c>
      <c r="G5484" s="15">
        <v>0</v>
      </c>
      <c r="H5484" s="15">
        <v>0</v>
      </c>
      <c r="I5484" s="15">
        <v>2756000</v>
      </c>
    </row>
    <row r="5485" spans="1:9" x14ac:dyDescent="0.25">
      <c r="A5485">
        <v>2019</v>
      </c>
      <c r="B5485" t="s">
        <v>42</v>
      </c>
      <c r="C5485" t="s">
        <v>1011</v>
      </c>
      <c r="D5485" t="s">
        <v>969</v>
      </c>
      <c r="E5485" s="15">
        <v>2224000</v>
      </c>
      <c r="F5485" s="15">
        <v>1116000</v>
      </c>
      <c r="G5485" s="15">
        <v>0</v>
      </c>
      <c r="H5485" s="15">
        <v>0</v>
      </c>
      <c r="I5485" s="15">
        <v>3340000</v>
      </c>
    </row>
    <row r="5486" spans="1:9" x14ac:dyDescent="0.25">
      <c r="A5486">
        <v>2019</v>
      </c>
      <c r="B5486" t="s">
        <v>42</v>
      </c>
      <c r="C5486" t="s">
        <v>1011</v>
      </c>
      <c r="D5486" t="s">
        <v>970</v>
      </c>
      <c r="E5486" s="15">
        <v>0</v>
      </c>
      <c r="F5486" s="15">
        <v>1177000</v>
      </c>
      <c r="G5486" s="15">
        <v>0</v>
      </c>
      <c r="H5486" s="15">
        <v>0</v>
      </c>
      <c r="I5486" s="15">
        <v>1177000</v>
      </c>
    </row>
    <row r="5487" spans="1:9" x14ac:dyDescent="0.25">
      <c r="A5487">
        <v>2019</v>
      </c>
      <c r="B5487" t="s">
        <v>42</v>
      </c>
      <c r="C5487" t="s">
        <v>1012</v>
      </c>
      <c r="D5487" t="s">
        <v>403</v>
      </c>
      <c r="E5487" s="15">
        <v>37254000</v>
      </c>
      <c r="F5487" s="15">
        <v>10683000</v>
      </c>
      <c r="G5487" s="15">
        <v>0</v>
      </c>
      <c r="H5487" s="15">
        <v>0</v>
      </c>
      <c r="I5487" s="15">
        <v>47937000</v>
      </c>
    </row>
    <row r="5488" spans="1:9" x14ac:dyDescent="0.25">
      <c r="A5488">
        <v>2019</v>
      </c>
      <c r="B5488" t="s">
        <v>42</v>
      </c>
      <c r="C5488" t="s">
        <v>1012</v>
      </c>
      <c r="D5488" t="s">
        <v>404</v>
      </c>
      <c r="E5488" s="15">
        <v>1357000</v>
      </c>
      <c r="F5488" s="15">
        <v>77000</v>
      </c>
      <c r="G5488" s="15">
        <v>0</v>
      </c>
      <c r="H5488" s="15">
        <v>0</v>
      </c>
      <c r="I5488" s="15">
        <v>1434000</v>
      </c>
    </row>
    <row r="5489" spans="1:9" x14ac:dyDescent="0.25">
      <c r="A5489">
        <v>2019</v>
      </c>
      <c r="B5489" t="s">
        <v>42</v>
      </c>
      <c r="C5489" t="s">
        <v>1012</v>
      </c>
      <c r="D5489" t="s">
        <v>967</v>
      </c>
      <c r="E5489" s="15">
        <v>102943000</v>
      </c>
      <c r="F5489" s="15">
        <v>6418000</v>
      </c>
      <c r="G5489" s="15">
        <v>0</v>
      </c>
      <c r="H5489" s="15">
        <v>20000000</v>
      </c>
      <c r="I5489" s="15">
        <v>129361000</v>
      </c>
    </row>
    <row r="5490" spans="1:9" x14ac:dyDescent="0.25">
      <c r="A5490">
        <v>2019</v>
      </c>
      <c r="B5490" t="s">
        <v>42</v>
      </c>
      <c r="C5490" t="s">
        <v>1012</v>
      </c>
      <c r="D5490" t="s">
        <v>968</v>
      </c>
      <c r="E5490" s="15">
        <v>2104000</v>
      </c>
      <c r="F5490" s="15">
        <v>221000</v>
      </c>
      <c r="G5490" s="15">
        <v>0</v>
      </c>
      <c r="H5490" s="15">
        <v>0</v>
      </c>
      <c r="I5490" s="15">
        <v>2325000</v>
      </c>
    </row>
    <row r="5491" spans="1:9" x14ac:dyDescent="0.25">
      <c r="A5491">
        <v>2019</v>
      </c>
      <c r="B5491" t="s">
        <v>42</v>
      </c>
      <c r="C5491" t="s">
        <v>1012</v>
      </c>
      <c r="D5491" t="s">
        <v>969</v>
      </c>
      <c r="E5491" s="15">
        <v>0</v>
      </c>
      <c r="F5491" s="15">
        <v>1027000</v>
      </c>
      <c r="G5491" s="15">
        <v>0</v>
      </c>
      <c r="H5491" s="15">
        <v>0</v>
      </c>
      <c r="I5491" s="15">
        <v>1027000</v>
      </c>
    </row>
    <row r="5492" spans="1:9" x14ac:dyDescent="0.25">
      <c r="A5492">
        <v>2019</v>
      </c>
      <c r="B5492" t="s">
        <v>42</v>
      </c>
      <c r="C5492" t="s">
        <v>1012</v>
      </c>
      <c r="D5492" t="s">
        <v>970</v>
      </c>
      <c r="E5492" s="15">
        <v>0</v>
      </c>
      <c r="F5492" s="15">
        <v>553000</v>
      </c>
      <c r="G5492" s="15">
        <v>0</v>
      </c>
      <c r="H5492" s="15">
        <v>0</v>
      </c>
      <c r="I5492" s="15">
        <v>553000</v>
      </c>
    </row>
    <row r="5493" spans="1:9" x14ac:dyDescent="0.25">
      <c r="A5493">
        <v>2019</v>
      </c>
      <c r="B5493" t="s">
        <v>42</v>
      </c>
      <c r="C5493" t="s">
        <v>1013</v>
      </c>
      <c r="D5493" t="s">
        <v>403</v>
      </c>
      <c r="E5493" s="15">
        <v>37075000</v>
      </c>
      <c r="F5493" s="15">
        <v>8432000</v>
      </c>
      <c r="G5493" s="15">
        <v>0</v>
      </c>
      <c r="H5493" s="15">
        <v>0</v>
      </c>
      <c r="I5493" s="15">
        <v>45507000</v>
      </c>
    </row>
    <row r="5494" spans="1:9" x14ac:dyDescent="0.25">
      <c r="A5494">
        <v>2019</v>
      </c>
      <c r="B5494" t="s">
        <v>42</v>
      </c>
      <c r="C5494" t="s">
        <v>1013</v>
      </c>
      <c r="D5494" t="s">
        <v>967</v>
      </c>
      <c r="E5494" s="15">
        <v>102570000</v>
      </c>
      <c r="F5494" s="15">
        <v>20755000</v>
      </c>
      <c r="G5494" s="15">
        <v>0</v>
      </c>
      <c r="H5494" s="15">
        <v>198400000</v>
      </c>
      <c r="I5494" s="15">
        <v>321725000</v>
      </c>
    </row>
    <row r="5495" spans="1:9" x14ac:dyDescent="0.25">
      <c r="A5495">
        <v>2019</v>
      </c>
      <c r="B5495" t="s">
        <v>42</v>
      </c>
      <c r="C5495" t="s">
        <v>1013</v>
      </c>
      <c r="D5495" t="s">
        <v>969</v>
      </c>
      <c r="E5495" s="15">
        <v>0</v>
      </c>
      <c r="F5495" s="15">
        <v>8828000</v>
      </c>
      <c r="G5495" s="15">
        <v>0</v>
      </c>
      <c r="H5495" s="15">
        <v>0</v>
      </c>
      <c r="I5495" s="15">
        <v>8828000</v>
      </c>
    </row>
    <row r="5496" spans="1:9" x14ac:dyDescent="0.25">
      <c r="A5496">
        <v>2019</v>
      </c>
      <c r="B5496" t="s">
        <v>42</v>
      </c>
      <c r="C5496" t="s">
        <v>1013</v>
      </c>
      <c r="D5496" t="s">
        <v>970</v>
      </c>
      <c r="E5496" s="15">
        <v>0</v>
      </c>
      <c r="F5496" s="15">
        <v>911000</v>
      </c>
      <c r="G5496" s="15">
        <v>0</v>
      </c>
      <c r="H5496" s="15">
        <v>0</v>
      </c>
      <c r="I5496" s="15">
        <v>911000</v>
      </c>
    </row>
    <row r="5497" spans="1:9" x14ac:dyDescent="0.25">
      <c r="A5497">
        <v>2019</v>
      </c>
      <c r="B5497" t="s">
        <v>42</v>
      </c>
      <c r="C5497" t="s">
        <v>1014</v>
      </c>
      <c r="D5497" t="s">
        <v>403</v>
      </c>
      <c r="E5497" s="15">
        <v>37331000</v>
      </c>
      <c r="F5497" s="15">
        <v>4289000</v>
      </c>
      <c r="G5497" s="15">
        <v>0</v>
      </c>
      <c r="H5497" s="15">
        <v>0</v>
      </c>
      <c r="I5497" s="15">
        <v>41620000</v>
      </c>
    </row>
    <row r="5498" spans="1:9" x14ac:dyDescent="0.25">
      <c r="A5498">
        <v>2019</v>
      </c>
      <c r="B5498" t="s">
        <v>42</v>
      </c>
      <c r="C5498" t="s">
        <v>1014</v>
      </c>
      <c r="D5498" t="s">
        <v>967</v>
      </c>
      <c r="E5498" s="15">
        <v>149386000</v>
      </c>
      <c r="F5498" s="15">
        <v>25428000</v>
      </c>
      <c r="G5498" s="15">
        <v>0</v>
      </c>
      <c r="H5498" s="15">
        <v>27924000</v>
      </c>
      <c r="I5498" s="15">
        <v>202738000</v>
      </c>
    </row>
    <row r="5499" spans="1:9" x14ac:dyDescent="0.25">
      <c r="A5499">
        <v>2019</v>
      </c>
      <c r="B5499" t="s">
        <v>42</v>
      </c>
      <c r="C5499" t="s">
        <v>1014</v>
      </c>
      <c r="D5499" t="s">
        <v>969</v>
      </c>
      <c r="E5499" s="15">
        <v>337000</v>
      </c>
      <c r="F5499" s="15">
        <v>1708000</v>
      </c>
      <c r="G5499" s="15">
        <v>0</v>
      </c>
      <c r="H5499" s="15">
        <v>0</v>
      </c>
      <c r="I5499" s="15">
        <v>2045000</v>
      </c>
    </row>
    <row r="5500" spans="1:9" x14ac:dyDescent="0.25">
      <c r="A5500">
        <v>2019</v>
      </c>
      <c r="B5500" t="s">
        <v>42</v>
      </c>
      <c r="C5500" t="s">
        <v>1014</v>
      </c>
      <c r="D5500" t="s">
        <v>970</v>
      </c>
      <c r="E5500" s="15">
        <v>0</v>
      </c>
      <c r="F5500" s="15">
        <v>733000</v>
      </c>
      <c r="G5500" s="15">
        <v>0</v>
      </c>
      <c r="H5500" s="15">
        <v>0</v>
      </c>
      <c r="I5500" s="15">
        <v>733000</v>
      </c>
    </row>
    <row r="5501" spans="1:9" x14ac:dyDescent="0.25">
      <c r="A5501">
        <v>2019</v>
      </c>
      <c r="B5501" t="s">
        <v>42</v>
      </c>
      <c r="C5501" t="s">
        <v>1015</v>
      </c>
      <c r="D5501" t="s">
        <v>403</v>
      </c>
      <c r="E5501" s="15">
        <v>69533000</v>
      </c>
      <c r="F5501" s="15">
        <v>27756000</v>
      </c>
      <c r="G5501" s="15">
        <v>0</v>
      </c>
      <c r="H5501" s="15">
        <v>0</v>
      </c>
      <c r="I5501" s="15">
        <v>97289000</v>
      </c>
    </row>
    <row r="5502" spans="1:9" x14ac:dyDescent="0.25">
      <c r="A5502">
        <v>2019</v>
      </c>
      <c r="B5502" t="s">
        <v>42</v>
      </c>
      <c r="C5502" t="s">
        <v>1015</v>
      </c>
      <c r="D5502" t="s">
        <v>404</v>
      </c>
      <c r="E5502" s="15">
        <v>6412000</v>
      </c>
      <c r="F5502" s="15">
        <v>7000</v>
      </c>
      <c r="G5502" s="15">
        <v>0</v>
      </c>
      <c r="H5502" s="15">
        <v>0</v>
      </c>
      <c r="I5502" s="15">
        <v>6419000</v>
      </c>
    </row>
    <row r="5503" spans="1:9" x14ac:dyDescent="0.25">
      <c r="A5503">
        <v>2019</v>
      </c>
      <c r="B5503" t="s">
        <v>42</v>
      </c>
      <c r="C5503" t="s">
        <v>1015</v>
      </c>
      <c r="D5503" t="s">
        <v>967</v>
      </c>
      <c r="E5503" s="15">
        <v>219117000</v>
      </c>
      <c r="F5503" s="15">
        <v>21004000</v>
      </c>
      <c r="G5503" s="15">
        <v>0</v>
      </c>
      <c r="H5503" s="15">
        <v>100000000</v>
      </c>
      <c r="I5503" s="15">
        <v>340121000</v>
      </c>
    </row>
    <row r="5504" spans="1:9" x14ac:dyDescent="0.25">
      <c r="A5504">
        <v>2019</v>
      </c>
      <c r="B5504" t="s">
        <v>42</v>
      </c>
      <c r="C5504" t="s">
        <v>1015</v>
      </c>
      <c r="D5504" t="s">
        <v>968</v>
      </c>
      <c r="E5504" s="15">
        <v>11746000</v>
      </c>
      <c r="F5504" s="15">
        <v>1200000</v>
      </c>
      <c r="G5504" s="15">
        <v>0</v>
      </c>
      <c r="H5504" s="15">
        <v>0</v>
      </c>
      <c r="I5504" s="15">
        <v>12946000</v>
      </c>
    </row>
    <row r="5505" spans="1:9" x14ac:dyDescent="0.25">
      <c r="A5505">
        <v>2019</v>
      </c>
      <c r="B5505" t="s">
        <v>42</v>
      </c>
      <c r="C5505" t="s">
        <v>1015</v>
      </c>
      <c r="D5505" t="s">
        <v>969</v>
      </c>
      <c r="E5505" s="15">
        <v>10505000</v>
      </c>
      <c r="F5505" s="15">
        <v>2443000</v>
      </c>
      <c r="G5505" s="15">
        <v>0</v>
      </c>
      <c r="H5505" s="15">
        <v>0</v>
      </c>
      <c r="I5505" s="15">
        <v>12948000</v>
      </c>
    </row>
    <row r="5506" spans="1:9" x14ac:dyDescent="0.25">
      <c r="A5506">
        <v>2019</v>
      </c>
      <c r="B5506" t="s">
        <v>42</v>
      </c>
      <c r="C5506" t="s">
        <v>1015</v>
      </c>
      <c r="D5506" t="s">
        <v>970</v>
      </c>
      <c r="E5506" s="15">
        <v>616000</v>
      </c>
      <c r="F5506" s="15">
        <v>868000</v>
      </c>
      <c r="G5506" s="15">
        <v>0</v>
      </c>
      <c r="H5506" s="15">
        <v>0</v>
      </c>
      <c r="I5506" s="15">
        <v>1484000</v>
      </c>
    </row>
    <row r="5507" spans="1:9" x14ac:dyDescent="0.25">
      <c r="A5507">
        <v>2019</v>
      </c>
      <c r="B5507" t="s">
        <v>42</v>
      </c>
      <c r="C5507" t="s">
        <v>1016</v>
      </c>
      <c r="D5507" t="s">
        <v>403</v>
      </c>
      <c r="E5507" s="15">
        <v>48830000</v>
      </c>
      <c r="F5507" s="15">
        <v>6193000</v>
      </c>
      <c r="G5507" s="15">
        <v>0</v>
      </c>
      <c r="H5507" s="15">
        <v>0</v>
      </c>
      <c r="I5507" s="15">
        <v>55023000</v>
      </c>
    </row>
    <row r="5508" spans="1:9" x14ac:dyDescent="0.25">
      <c r="A5508">
        <v>2019</v>
      </c>
      <c r="B5508" t="s">
        <v>42</v>
      </c>
      <c r="C5508" t="s">
        <v>1016</v>
      </c>
      <c r="D5508" t="s">
        <v>404</v>
      </c>
      <c r="E5508" s="15">
        <v>3212000</v>
      </c>
      <c r="F5508" s="15">
        <v>1084000</v>
      </c>
      <c r="G5508" s="15">
        <v>0</v>
      </c>
      <c r="H5508" s="15">
        <v>38702000</v>
      </c>
      <c r="I5508" s="15">
        <v>42998000</v>
      </c>
    </row>
    <row r="5509" spans="1:9" x14ac:dyDescent="0.25">
      <c r="A5509">
        <v>2019</v>
      </c>
      <c r="B5509" t="s">
        <v>42</v>
      </c>
      <c r="C5509" t="s">
        <v>1016</v>
      </c>
      <c r="D5509" t="s">
        <v>967</v>
      </c>
      <c r="E5509" s="15">
        <v>151093000</v>
      </c>
      <c r="F5509" s="15">
        <v>12416000</v>
      </c>
      <c r="G5509" s="15">
        <v>0</v>
      </c>
      <c r="H5509" s="15">
        <v>5000000</v>
      </c>
      <c r="I5509" s="15">
        <v>168509000</v>
      </c>
    </row>
    <row r="5510" spans="1:9" x14ac:dyDescent="0.25">
      <c r="A5510">
        <v>2019</v>
      </c>
      <c r="B5510" t="s">
        <v>42</v>
      </c>
      <c r="C5510" t="s">
        <v>1016</v>
      </c>
      <c r="D5510" t="s">
        <v>968</v>
      </c>
      <c r="E5510" s="15">
        <v>218000</v>
      </c>
      <c r="F5510" s="15">
        <v>629000</v>
      </c>
      <c r="G5510" s="15">
        <v>0</v>
      </c>
      <c r="H5510" s="15">
        <v>0</v>
      </c>
      <c r="I5510" s="15">
        <v>847000</v>
      </c>
    </row>
    <row r="5511" spans="1:9" x14ac:dyDescent="0.25">
      <c r="A5511">
        <v>2019</v>
      </c>
      <c r="B5511" t="s">
        <v>42</v>
      </c>
      <c r="C5511" t="s">
        <v>1016</v>
      </c>
      <c r="D5511" t="s">
        <v>969</v>
      </c>
      <c r="E5511" s="15">
        <v>0</v>
      </c>
      <c r="F5511" s="15">
        <v>1143000</v>
      </c>
      <c r="G5511" s="15">
        <v>0</v>
      </c>
      <c r="H5511" s="15">
        <v>0</v>
      </c>
      <c r="I5511" s="15">
        <v>1143000</v>
      </c>
    </row>
    <row r="5512" spans="1:9" x14ac:dyDescent="0.25">
      <c r="A5512">
        <v>2019</v>
      </c>
      <c r="B5512" t="s">
        <v>42</v>
      </c>
      <c r="C5512" t="s">
        <v>1016</v>
      </c>
      <c r="D5512" t="s">
        <v>970</v>
      </c>
      <c r="E5512" s="15">
        <v>0</v>
      </c>
      <c r="F5512" s="15">
        <v>886000</v>
      </c>
      <c r="G5512" s="15">
        <v>0</v>
      </c>
      <c r="H5512" s="15">
        <v>0</v>
      </c>
      <c r="I5512" s="15">
        <v>886000</v>
      </c>
    </row>
    <row r="5513" spans="1:9" x14ac:dyDescent="0.25">
      <c r="A5513">
        <v>2019</v>
      </c>
      <c r="B5513" t="s">
        <v>42</v>
      </c>
      <c r="C5513" t="s">
        <v>1017</v>
      </c>
      <c r="D5513" t="s">
        <v>403</v>
      </c>
      <c r="E5513" s="15">
        <v>44015000</v>
      </c>
      <c r="F5513" s="15">
        <v>8414000</v>
      </c>
      <c r="G5513" s="15">
        <v>0</v>
      </c>
      <c r="H5513" s="15">
        <v>0</v>
      </c>
      <c r="I5513" s="15">
        <v>52429000</v>
      </c>
    </row>
    <row r="5514" spans="1:9" x14ac:dyDescent="0.25">
      <c r="A5514">
        <v>2019</v>
      </c>
      <c r="B5514" t="s">
        <v>42</v>
      </c>
      <c r="C5514" t="s">
        <v>1017</v>
      </c>
      <c r="D5514" t="s">
        <v>404</v>
      </c>
      <c r="E5514" s="15">
        <v>4847000</v>
      </c>
      <c r="F5514" s="15">
        <v>986000</v>
      </c>
      <c r="G5514" s="15">
        <v>0</v>
      </c>
      <c r="H5514" s="15">
        <v>0</v>
      </c>
      <c r="I5514" s="15">
        <v>5833000</v>
      </c>
    </row>
    <row r="5515" spans="1:9" x14ac:dyDescent="0.25">
      <c r="A5515">
        <v>2019</v>
      </c>
      <c r="B5515" t="s">
        <v>42</v>
      </c>
      <c r="C5515" t="s">
        <v>1017</v>
      </c>
      <c r="D5515" t="s">
        <v>967</v>
      </c>
      <c r="E5515" s="15">
        <v>135497000</v>
      </c>
      <c r="F5515" s="15">
        <v>10336000</v>
      </c>
      <c r="G5515" s="15">
        <v>0</v>
      </c>
      <c r="H5515" s="15">
        <v>11262000</v>
      </c>
      <c r="I5515" s="15">
        <v>157095000</v>
      </c>
    </row>
    <row r="5516" spans="1:9" x14ac:dyDescent="0.25">
      <c r="A5516">
        <v>2019</v>
      </c>
      <c r="B5516" t="s">
        <v>42</v>
      </c>
      <c r="C5516" t="s">
        <v>1017</v>
      </c>
      <c r="D5516" t="s">
        <v>968</v>
      </c>
      <c r="E5516" s="15">
        <v>287000</v>
      </c>
      <c r="F5516" s="15">
        <v>307000</v>
      </c>
      <c r="G5516" s="15">
        <v>0</v>
      </c>
      <c r="H5516" s="15">
        <v>0</v>
      </c>
      <c r="I5516" s="15">
        <v>594000</v>
      </c>
    </row>
    <row r="5517" spans="1:9" x14ac:dyDescent="0.25">
      <c r="A5517">
        <v>2019</v>
      </c>
      <c r="B5517" t="s">
        <v>42</v>
      </c>
      <c r="C5517" t="s">
        <v>1017</v>
      </c>
      <c r="D5517" t="s">
        <v>969</v>
      </c>
      <c r="E5517" s="15">
        <v>1257000</v>
      </c>
      <c r="F5517" s="15">
        <v>1893000</v>
      </c>
      <c r="G5517" s="15">
        <v>0</v>
      </c>
      <c r="H5517" s="15">
        <v>0</v>
      </c>
      <c r="I5517" s="15">
        <v>3150000</v>
      </c>
    </row>
    <row r="5518" spans="1:9" x14ac:dyDescent="0.25">
      <c r="A5518">
        <v>2019</v>
      </c>
      <c r="B5518" t="s">
        <v>42</v>
      </c>
      <c r="C5518" t="s">
        <v>1017</v>
      </c>
      <c r="D5518" t="s">
        <v>970</v>
      </c>
      <c r="E5518" s="15">
        <v>13274000</v>
      </c>
      <c r="F5518" s="15">
        <v>734000</v>
      </c>
      <c r="G5518" s="15">
        <v>0</v>
      </c>
      <c r="H5518" s="15">
        <v>0</v>
      </c>
      <c r="I5518" s="15">
        <v>14008000</v>
      </c>
    </row>
    <row r="5519" spans="1:9" x14ac:dyDescent="0.25">
      <c r="A5519">
        <v>2019</v>
      </c>
      <c r="B5519" t="s">
        <v>42</v>
      </c>
      <c r="C5519" t="s">
        <v>1018</v>
      </c>
      <c r="D5519" t="s">
        <v>403</v>
      </c>
      <c r="E5519" s="15">
        <v>33627000</v>
      </c>
      <c r="F5519" s="15">
        <v>16796000</v>
      </c>
      <c r="G5519" s="15">
        <v>0</v>
      </c>
      <c r="H5519" s="15">
        <v>0</v>
      </c>
      <c r="I5519" s="15">
        <v>50423000</v>
      </c>
    </row>
    <row r="5520" spans="1:9" x14ac:dyDescent="0.25">
      <c r="A5520">
        <v>2019</v>
      </c>
      <c r="B5520" t="s">
        <v>42</v>
      </c>
      <c r="C5520" t="s">
        <v>1018</v>
      </c>
      <c r="D5520" t="s">
        <v>967</v>
      </c>
      <c r="E5520" s="15">
        <v>55043000</v>
      </c>
      <c r="F5520" s="15">
        <v>6272000</v>
      </c>
      <c r="G5520" s="15">
        <v>0</v>
      </c>
      <c r="H5520" s="15">
        <v>63640000</v>
      </c>
      <c r="I5520" s="15">
        <v>124955000</v>
      </c>
    </row>
    <row r="5521" spans="1:9" x14ac:dyDescent="0.25">
      <c r="A5521">
        <v>2019</v>
      </c>
      <c r="B5521" t="s">
        <v>42</v>
      </c>
      <c r="C5521" t="s">
        <v>1018</v>
      </c>
      <c r="D5521" t="s">
        <v>968</v>
      </c>
      <c r="E5521" s="15">
        <v>1637000</v>
      </c>
      <c r="F5521" s="15">
        <v>0</v>
      </c>
      <c r="G5521" s="15">
        <v>0</v>
      </c>
      <c r="H5521" s="15">
        <v>0</v>
      </c>
      <c r="I5521" s="15">
        <v>1637000</v>
      </c>
    </row>
    <row r="5522" spans="1:9" x14ac:dyDescent="0.25">
      <c r="A5522">
        <v>2019</v>
      </c>
      <c r="B5522" t="s">
        <v>42</v>
      </c>
      <c r="C5522" t="s">
        <v>1018</v>
      </c>
      <c r="D5522" t="s">
        <v>969</v>
      </c>
      <c r="E5522" s="15">
        <v>369000</v>
      </c>
      <c r="F5522" s="15">
        <v>167000</v>
      </c>
      <c r="G5522" s="15">
        <v>0</v>
      </c>
      <c r="H5522" s="15">
        <v>0</v>
      </c>
      <c r="I5522" s="15">
        <v>536000</v>
      </c>
    </row>
    <row r="5523" spans="1:9" x14ac:dyDescent="0.25">
      <c r="A5523">
        <v>2019</v>
      </c>
      <c r="B5523" t="s">
        <v>42</v>
      </c>
      <c r="C5523" t="s">
        <v>1018</v>
      </c>
      <c r="D5523" t="s">
        <v>970</v>
      </c>
      <c r="E5523" s="15">
        <v>621000</v>
      </c>
      <c r="F5523" s="15">
        <v>22000</v>
      </c>
      <c r="G5523" s="15">
        <v>0</v>
      </c>
      <c r="H5523" s="15">
        <v>0</v>
      </c>
      <c r="I5523" s="15">
        <v>643000</v>
      </c>
    </row>
    <row r="5524" spans="1:9" x14ac:dyDescent="0.25">
      <c r="A5524">
        <v>2019</v>
      </c>
      <c r="B5524" t="s">
        <v>42</v>
      </c>
      <c r="C5524" t="s">
        <v>1019</v>
      </c>
      <c r="D5524" t="s">
        <v>403</v>
      </c>
      <c r="E5524" s="15">
        <v>143803000</v>
      </c>
      <c r="F5524" s="15">
        <v>56320000</v>
      </c>
      <c r="G5524" s="15">
        <v>0</v>
      </c>
      <c r="H5524" s="15">
        <v>0</v>
      </c>
      <c r="I5524" s="15">
        <v>200123000</v>
      </c>
    </row>
    <row r="5525" spans="1:9" x14ac:dyDescent="0.25">
      <c r="A5525">
        <v>2019</v>
      </c>
      <c r="B5525" t="s">
        <v>42</v>
      </c>
      <c r="C5525" t="s">
        <v>1019</v>
      </c>
      <c r="D5525" t="s">
        <v>404</v>
      </c>
      <c r="E5525" s="15">
        <v>15469000</v>
      </c>
      <c r="F5525" s="15">
        <v>7443000</v>
      </c>
      <c r="G5525" s="15">
        <v>0</v>
      </c>
      <c r="H5525" s="15">
        <v>0</v>
      </c>
      <c r="I5525" s="15">
        <v>22912000</v>
      </c>
    </row>
    <row r="5526" spans="1:9" x14ac:dyDescent="0.25">
      <c r="A5526">
        <v>2019</v>
      </c>
      <c r="B5526" t="s">
        <v>42</v>
      </c>
      <c r="C5526" t="s">
        <v>1019</v>
      </c>
      <c r="D5526" t="s">
        <v>967</v>
      </c>
      <c r="E5526" s="15">
        <v>526572000</v>
      </c>
      <c r="F5526" s="15">
        <v>84987000</v>
      </c>
      <c r="G5526" s="15">
        <v>0</v>
      </c>
      <c r="H5526" s="15">
        <v>135000000</v>
      </c>
      <c r="I5526" s="15">
        <v>746559000</v>
      </c>
    </row>
    <row r="5527" spans="1:9" x14ac:dyDescent="0.25">
      <c r="A5527">
        <v>2019</v>
      </c>
      <c r="B5527" t="s">
        <v>42</v>
      </c>
      <c r="C5527" t="s">
        <v>1019</v>
      </c>
      <c r="D5527" t="s">
        <v>968</v>
      </c>
      <c r="E5527" s="15">
        <v>36579000</v>
      </c>
      <c r="F5527" s="15">
        <v>3906000</v>
      </c>
      <c r="G5527" s="15">
        <v>0</v>
      </c>
      <c r="H5527" s="15">
        <v>0</v>
      </c>
      <c r="I5527" s="15">
        <v>40485000</v>
      </c>
    </row>
    <row r="5528" spans="1:9" x14ac:dyDescent="0.25">
      <c r="A5528">
        <v>2019</v>
      </c>
      <c r="B5528" t="s">
        <v>42</v>
      </c>
      <c r="C5528" t="s">
        <v>1019</v>
      </c>
      <c r="D5528" t="s">
        <v>969</v>
      </c>
      <c r="E5528" s="15">
        <v>5210000</v>
      </c>
      <c r="F5528" s="15">
        <v>7357000</v>
      </c>
      <c r="G5528" s="15">
        <v>0</v>
      </c>
      <c r="H5528" s="15">
        <v>0</v>
      </c>
      <c r="I5528" s="15">
        <v>12567000</v>
      </c>
    </row>
    <row r="5529" spans="1:9" x14ac:dyDescent="0.25">
      <c r="A5529">
        <v>2019</v>
      </c>
      <c r="B5529" t="s">
        <v>42</v>
      </c>
      <c r="C5529" t="s">
        <v>1019</v>
      </c>
      <c r="D5529" t="s">
        <v>970</v>
      </c>
      <c r="E5529" s="15">
        <v>3068000</v>
      </c>
      <c r="F5529" s="15">
        <v>1822000</v>
      </c>
      <c r="G5529" s="15">
        <v>0</v>
      </c>
      <c r="H5529" s="15">
        <v>0</v>
      </c>
      <c r="I5529" s="15">
        <v>4890000</v>
      </c>
    </row>
    <row r="5530" spans="1:9" x14ac:dyDescent="0.25">
      <c r="A5530">
        <v>2019</v>
      </c>
      <c r="B5530" t="s">
        <v>42</v>
      </c>
      <c r="C5530" t="s">
        <v>1020</v>
      </c>
      <c r="D5530" t="s">
        <v>403</v>
      </c>
      <c r="E5530" s="15">
        <v>73814000</v>
      </c>
      <c r="F5530" s="15">
        <v>34027000</v>
      </c>
      <c r="G5530" s="15">
        <v>0</v>
      </c>
      <c r="H5530" s="15">
        <v>0</v>
      </c>
      <c r="I5530" s="15">
        <v>107841000</v>
      </c>
    </row>
    <row r="5531" spans="1:9" x14ac:dyDescent="0.25">
      <c r="A5531">
        <v>2019</v>
      </c>
      <c r="B5531" t="s">
        <v>42</v>
      </c>
      <c r="C5531" t="s">
        <v>1020</v>
      </c>
      <c r="D5531" t="s">
        <v>404</v>
      </c>
      <c r="E5531" s="15">
        <v>0</v>
      </c>
      <c r="F5531" s="15">
        <v>0</v>
      </c>
      <c r="G5531" s="15">
        <v>0</v>
      </c>
      <c r="H5531" s="15">
        <v>19000000</v>
      </c>
      <c r="I5531" s="15">
        <v>19000000</v>
      </c>
    </row>
    <row r="5532" spans="1:9" x14ac:dyDescent="0.25">
      <c r="A5532">
        <v>2019</v>
      </c>
      <c r="B5532" t="s">
        <v>42</v>
      </c>
      <c r="C5532" t="s">
        <v>1020</v>
      </c>
      <c r="D5532" t="s">
        <v>967</v>
      </c>
      <c r="E5532" s="15">
        <v>132422000</v>
      </c>
      <c r="F5532" s="15">
        <v>13306000</v>
      </c>
      <c r="G5532" s="15">
        <v>0</v>
      </c>
      <c r="H5532" s="15">
        <v>201000000</v>
      </c>
      <c r="I5532" s="15">
        <v>346728000</v>
      </c>
    </row>
    <row r="5533" spans="1:9" x14ac:dyDescent="0.25">
      <c r="A5533">
        <v>2019</v>
      </c>
      <c r="B5533" t="s">
        <v>42</v>
      </c>
      <c r="C5533" t="s">
        <v>1020</v>
      </c>
      <c r="D5533" t="s">
        <v>968</v>
      </c>
      <c r="E5533" s="15">
        <v>1000000</v>
      </c>
      <c r="F5533" s="15">
        <v>490000</v>
      </c>
      <c r="G5533" s="15">
        <v>0</v>
      </c>
      <c r="H5533" s="15">
        <v>0</v>
      </c>
      <c r="I5533" s="15">
        <v>1490000</v>
      </c>
    </row>
    <row r="5534" spans="1:9" x14ac:dyDescent="0.25">
      <c r="A5534">
        <v>2019</v>
      </c>
      <c r="B5534" t="s">
        <v>42</v>
      </c>
      <c r="C5534" t="s">
        <v>1020</v>
      </c>
      <c r="D5534" t="s">
        <v>969</v>
      </c>
      <c r="E5534" s="15">
        <v>200000</v>
      </c>
      <c r="F5534" s="15">
        <v>348000</v>
      </c>
      <c r="G5534" s="15">
        <v>0</v>
      </c>
      <c r="H5534" s="15">
        <v>0</v>
      </c>
      <c r="I5534" s="15">
        <v>548000</v>
      </c>
    </row>
    <row r="5535" spans="1:9" x14ac:dyDescent="0.25">
      <c r="A5535">
        <v>2019</v>
      </c>
      <c r="B5535" t="s">
        <v>42</v>
      </c>
      <c r="C5535" t="s">
        <v>1020</v>
      </c>
      <c r="D5535" t="s">
        <v>970</v>
      </c>
      <c r="E5535" s="15">
        <v>160000</v>
      </c>
      <c r="F5535" s="15">
        <v>249000</v>
      </c>
      <c r="G5535" s="15">
        <v>0</v>
      </c>
      <c r="H5535" s="15">
        <v>0</v>
      </c>
      <c r="I5535" s="15">
        <v>409000</v>
      </c>
    </row>
    <row r="5536" spans="1:9" x14ac:dyDescent="0.25">
      <c r="A5536">
        <v>2019</v>
      </c>
      <c r="B5536" t="s">
        <v>42</v>
      </c>
      <c r="C5536" t="s">
        <v>1021</v>
      </c>
      <c r="D5536" t="s">
        <v>403</v>
      </c>
      <c r="E5536" s="15">
        <v>35568000</v>
      </c>
      <c r="F5536" s="15">
        <v>29105000</v>
      </c>
      <c r="G5536" s="15">
        <v>0</v>
      </c>
      <c r="H5536" s="15">
        <v>0</v>
      </c>
      <c r="I5536" s="15">
        <v>64673000</v>
      </c>
    </row>
    <row r="5537" spans="1:9" x14ac:dyDescent="0.25">
      <c r="A5537">
        <v>2019</v>
      </c>
      <c r="B5537" t="s">
        <v>42</v>
      </c>
      <c r="C5537" t="s">
        <v>1021</v>
      </c>
      <c r="D5537" t="s">
        <v>967</v>
      </c>
      <c r="E5537" s="15">
        <v>79412000</v>
      </c>
      <c r="F5537" s="15">
        <v>29023000</v>
      </c>
      <c r="G5537" s="15">
        <v>0</v>
      </c>
      <c r="H5537" s="15">
        <v>89088000</v>
      </c>
      <c r="I5537" s="15">
        <v>197523000</v>
      </c>
    </row>
    <row r="5538" spans="1:9" x14ac:dyDescent="0.25">
      <c r="A5538">
        <v>2019</v>
      </c>
      <c r="B5538" t="s">
        <v>42</v>
      </c>
      <c r="C5538" t="s">
        <v>1021</v>
      </c>
      <c r="D5538" t="s">
        <v>968</v>
      </c>
      <c r="E5538" s="15">
        <v>746000</v>
      </c>
      <c r="F5538" s="15">
        <v>1263000</v>
      </c>
      <c r="G5538" s="15">
        <v>0</v>
      </c>
      <c r="H5538" s="15">
        <v>0</v>
      </c>
      <c r="I5538" s="15">
        <v>2009000</v>
      </c>
    </row>
    <row r="5539" spans="1:9" x14ac:dyDescent="0.25">
      <c r="A5539">
        <v>2019</v>
      </c>
      <c r="B5539" t="s">
        <v>42</v>
      </c>
      <c r="C5539" t="s">
        <v>1021</v>
      </c>
      <c r="D5539" t="s">
        <v>969</v>
      </c>
      <c r="E5539" s="15">
        <v>912000</v>
      </c>
      <c r="F5539" s="15">
        <v>1343000</v>
      </c>
      <c r="G5539" s="15">
        <v>0</v>
      </c>
      <c r="H5539" s="15">
        <v>0</v>
      </c>
      <c r="I5539" s="15">
        <v>2255000</v>
      </c>
    </row>
    <row r="5540" spans="1:9" x14ac:dyDescent="0.25">
      <c r="A5540">
        <v>2019</v>
      </c>
      <c r="B5540" t="s">
        <v>42</v>
      </c>
      <c r="C5540" t="s">
        <v>1021</v>
      </c>
      <c r="D5540" t="s">
        <v>970</v>
      </c>
      <c r="E5540" s="15">
        <v>927000</v>
      </c>
      <c r="F5540" s="15">
        <v>1147000</v>
      </c>
      <c r="G5540" s="15">
        <v>0</v>
      </c>
      <c r="H5540" s="15">
        <v>0</v>
      </c>
      <c r="I5540" s="15">
        <v>2074000</v>
      </c>
    </row>
    <row r="5541" spans="1:9" x14ac:dyDescent="0.25">
      <c r="A5541">
        <v>2019</v>
      </c>
      <c r="B5541" t="s">
        <v>42</v>
      </c>
      <c r="C5541" t="s">
        <v>1022</v>
      </c>
      <c r="D5541" t="s">
        <v>403</v>
      </c>
      <c r="E5541" s="15">
        <v>102071000</v>
      </c>
      <c r="F5541" s="15">
        <v>58037000</v>
      </c>
      <c r="G5541" s="15">
        <v>0</v>
      </c>
      <c r="H5541" s="15">
        <v>0</v>
      </c>
      <c r="I5541" s="15">
        <v>160108000</v>
      </c>
    </row>
    <row r="5542" spans="1:9" x14ac:dyDescent="0.25">
      <c r="A5542">
        <v>2019</v>
      </c>
      <c r="B5542" t="s">
        <v>42</v>
      </c>
      <c r="C5542" t="s">
        <v>1022</v>
      </c>
      <c r="D5542" t="s">
        <v>404</v>
      </c>
      <c r="E5542" s="15">
        <v>1585000</v>
      </c>
      <c r="F5542" s="15">
        <v>0</v>
      </c>
      <c r="G5542" s="15">
        <v>0</v>
      </c>
      <c r="H5542" s="15">
        <v>45000000</v>
      </c>
      <c r="I5542" s="15">
        <v>46585000</v>
      </c>
    </row>
    <row r="5543" spans="1:9" x14ac:dyDescent="0.25">
      <c r="A5543">
        <v>2019</v>
      </c>
      <c r="B5543" t="s">
        <v>42</v>
      </c>
      <c r="C5543" t="s">
        <v>1022</v>
      </c>
      <c r="D5543" t="s">
        <v>967</v>
      </c>
      <c r="E5543" s="15">
        <v>141615000</v>
      </c>
      <c r="F5543" s="15">
        <v>12063000</v>
      </c>
      <c r="G5543" s="15">
        <v>0</v>
      </c>
      <c r="H5543" s="15">
        <v>184800000</v>
      </c>
      <c r="I5543" s="15">
        <v>338478000</v>
      </c>
    </row>
    <row r="5544" spans="1:9" x14ac:dyDescent="0.25">
      <c r="A5544">
        <v>2019</v>
      </c>
      <c r="B5544" t="s">
        <v>42</v>
      </c>
      <c r="C5544" t="s">
        <v>1022</v>
      </c>
      <c r="D5544" t="s">
        <v>968</v>
      </c>
      <c r="E5544" s="15">
        <v>9301000</v>
      </c>
      <c r="F5544" s="15">
        <v>437000</v>
      </c>
      <c r="G5544" s="15">
        <v>0</v>
      </c>
      <c r="H5544" s="15">
        <v>0</v>
      </c>
      <c r="I5544" s="15">
        <v>9738000</v>
      </c>
    </row>
    <row r="5545" spans="1:9" x14ac:dyDescent="0.25">
      <c r="A5545">
        <v>2019</v>
      </c>
      <c r="B5545" t="s">
        <v>42</v>
      </c>
      <c r="C5545" t="s">
        <v>1022</v>
      </c>
      <c r="D5545" t="s">
        <v>969</v>
      </c>
      <c r="E5545" s="15">
        <v>3220000</v>
      </c>
      <c r="F5545" s="15">
        <v>706000</v>
      </c>
      <c r="G5545" s="15">
        <v>0</v>
      </c>
      <c r="H5545" s="15">
        <v>0</v>
      </c>
      <c r="I5545" s="15">
        <v>3926000</v>
      </c>
    </row>
    <row r="5546" spans="1:9" x14ac:dyDescent="0.25">
      <c r="A5546">
        <v>2019</v>
      </c>
      <c r="B5546" t="s">
        <v>42</v>
      </c>
      <c r="C5546" t="s">
        <v>1022</v>
      </c>
      <c r="D5546" t="s">
        <v>970</v>
      </c>
      <c r="E5546" s="15">
        <v>1464000</v>
      </c>
      <c r="F5546" s="15">
        <v>514000</v>
      </c>
      <c r="G5546" s="15">
        <v>0</v>
      </c>
      <c r="H5546" s="15">
        <v>0</v>
      </c>
      <c r="I5546" s="15">
        <v>1978000</v>
      </c>
    </row>
    <row r="5547" spans="1:9" x14ac:dyDescent="0.25">
      <c r="A5547">
        <v>2019</v>
      </c>
      <c r="B5547" t="s">
        <v>42</v>
      </c>
      <c r="C5547" t="s">
        <v>1023</v>
      </c>
      <c r="D5547" t="s">
        <v>403</v>
      </c>
      <c r="E5547" s="15">
        <v>79486000</v>
      </c>
      <c r="F5547" s="15">
        <v>40613000</v>
      </c>
      <c r="G5547" s="15">
        <v>0</v>
      </c>
      <c r="H5547" s="15">
        <v>0</v>
      </c>
      <c r="I5547" s="15">
        <v>120099000</v>
      </c>
    </row>
    <row r="5548" spans="1:9" x14ac:dyDescent="0.25">
      <c r="A5548">
        <v>2019</v>
      </c>
      <c r="B5548" t="s">
        <v>42</v>
      </c>
      <c r="C5548" t="s">
        <v>1023</v>
      </c>
      <c r="D5548" t="s">
        <v>404</v>
      </c>
      <c r="E5548" s="15">
        <v>6445000</v>
      </c>
      <c r="F5548" s="15">
        <v>1981000</v>
      </c>
      <c r="G5548" s="15">
        <v>0</v>
      </c>
      <c r="H5548" s="15">
        <v>7000000</v>
      </c>
      <c r="I5548" s="15">
        <v>15426000</v>
      </c>
    </row>
    <row r="5549" spans="1:9" x14ac:dyDescent="0.25">
      <c r="A5549">
        <v>2019</v>
      </c>
      <c r="B5549" t="s">
        <v>42</v>
      </c>
      <c r="C5549" t="s">
        <v>1023</v>
      </c>
      <c r="D5549" t="s">
        <v>967</v>
      </c>
      <c r="E5549" s="15">
        <v>211320000</v>
      </c>
      <c r="F5549" s="15">
        <v>51459000</v>
      </c>
      <c r="G5549" s="15">
        <v>0</v>
      </c>
      <c r="H5549" s="15">
        <v>35000000</v>
      </c>
      <c r="I5549" s="15">
        <v>297779000</v>
      </c>
    </row>
    <row r="5550" spans="1:9" x14ac:dyDescent="0.25">
      <c r="A5550">
        <v>2019</v>
      </c>
      <c r="B5550" t="s">
        <v>42</v>
      </c>
      <c r="C5550" t="s">
        <v>1023</v>
      </c>
      <c r="D5550" t="s">
        <v>968</v>
      </c>
      <c r="E5550" s="15">
        <v>21476000</v>
      </c>
      <c r="F5550" s="15">
        <v>986000</v>
      </c>
      <c r="G5550" s="15">
        <v>0</v>
      </c>
      <c r="H5550" s="15">
        <v>0</v>
      </c>
      <c r="I5550" s="15">
        <v>22462000</v>
      </c>
    </row>
    <row r="5551" spans="1:9" x14ac:dyDescent="0.25">
      <c r="A5551">
        <v>2019</v>
      </c>
      <c r="B5551" t="s">
        <v>42</v>
      </c>
      <c r="C5551" t="s">
        <v>1023</v>
      </c>
      <c r="D5551" t="s">
        <v>969</v>
      </c>
      <c r="E5551" s="15">
        <v>8369000</v>
      </c>
      <c r="F5551" s="15">
        <v>1560000</v>
      </c>
      <c r="G5551" s="15">
        <v>0</v>
      </c>
      <c r="H5551" s="15">
        <v>0</v>
      </c>
      <c r="I5551" s="15">
        <v>9929000</v>
      </c>
    </row>
    <row r="5552" spans="1:9" x14ac:dyDescent="0.25">
      <c r="A5552">
        <v>2019</v>
      </c>
      <c r="B5552" t="s">
        <v>42</v>
      </c>
      <c r="C5552" t="s">
        <v>1023</v>
      </c>
      <c r="D5552" t="s">
        <v>970</v>
      </c>
      <c r="E5552" s="15">
        <v>1508000</v>
      </c>
      <c r="F5552" s="15">
        <v>1187000</v>
      </c>
      <c r="G5552" s="15">
        <v>0</v>
      </c>
      <c r="H5552" s="15">
        <v>0</v>
      </c>
      <c r="I5552" s="15">
        <v>2695000</v>
      </c>
    </row>
    <row r="5553" spans="1:9" x14ac:dyDescent="0.25">
      <c r="A5553">
        <v>2019</v>
      </c>
      <c r="B5553" t="s">
        <v>42</v>
      </c>
      <c r="C5553" t="s">
        <v>1024</v>
      </c>
      <c r="D5553" t="s">
        <v>403</v>
      </c>
      <c r="E5553" s="15">
        <v>25831000</v>
      </c>
      <c r="F5553" s="15">
        <v>14164000</v>
      </c>
      <c r="G5553" s="15">
        <v>0</v>
      </c>
      <c r="H5553" s="15">
        <v>0</v>
      </c>
      <c r="I5553" s="15">
        <v>39995000</v>
      </c>
    </row>
    <row r="5554" spans="1:9" x14ac:dyDescent="0.25">
      <c r="A5554">
        <v>2019</v>
      </c>
      <c r="B5554" t="s">
        <v>42</v>
      </c>
      <c r="C5554" t="s">
        <v>1024</v>
      </c>
      <c r="D5554" t="s">
        <v>404</v>
      </c>
      <c r="E5554" s="15">
        <v>0</v>
      </c>
      <c r="F5554" s="15">
        <v>1137000</v>
      </c>
      <c r="G5554" s="15">
        <v>0</v>
      </c>
      <c r="H5554" s="15">
        <v>0</v>
      </c>
      <c r="I5554" s="15">
        <v>1137000</v>
      </c>
    </row>
    <row r="5555" spans="1:9" x14ac:dyDescent="0.25">
      <c r="A5555">
        <v>2019</v>
      </c>
      <c r="B5555" t="s">
        <v>42</v>
      </c>
      <c r="C5555" t="s">
        <v>1024</v>
      </c>
      <c r="D5555" t="s">
        <v>967</v>
      </c>
      <c r="E5555" s="15">
        <v>62174000</v>
      </c>
      <c r="F5555" s="15">
        <v>7109000</v>
      </c>
      <c r="G5555" s="15">
        <v>0</v>
      </c>
      <c r="H5555" s="15">
        <v>140685000</v>
      </c>
      <c r="I5555" s="15">
        <v>209968000</v>
      </c>
    </row>
    <row r="5556" spans="1:9" x14ac:dyDescent="0.25">
      <c r="A5556">
        <v>2019</v>
      </c>
      <c r="B5556" t="s">
        <v>42</v>
      </c>
      <c r="C5556" t="s">
        <v>1024</v>
      </c>
      <c r="D5556" t="s">
        <v>968</v>
      </c>
      <c r="E5556" s="15">
        <v>2049000</v>
      </c>
      <c r="F5556" s="15">
        <v>412000</v>
      </c>
      <c r="G5556" s="15">
        <v>0</v>
      </c>
      <c r="H5556" s="15">
        <v>0</v>
      </c>
      <c r="I5556" s="15">
        <v>2461000</v>
      </c>
    </row>
    <row r="5557" spans="1:9" x14ac:dyDescent="0.25">
      <c r="A5557">
        <v>2019</v>
      </c>
      <c r="B5557" t="s">
        <v>42</v>
      </c>
      <c r="C5557" t="s">
        <v>1024</v>
      </c>
      <c r="D5557" t="s">
        <v>969</v>
      </c>
      <c r="E5557" s="15">
        <v>573000</v>
      </c>
      <c r="F5557" s="15">
        <v>0</v>
      </c>
      <c r="G5557" s="15">
        <v>0</v>
      </c>
      <c r="H5557" s="15">
        <v>0</v>
      </c>
      <c r="I5557" s="15">
        <v>573000</v>
      </c>
    </row>
    <row r="5558" spans="1:9" x14ac:dyDescent="0.25">
      <c r="A5558">
        <v>2019</v>
      </c>
      <c r="B5558" t="s">
        <v>42</v>
      </c>
      <c r="C5558" t="s">
        <v>1024</v>
      </c>
      <c r="D5558" t="s">
        <v>970</v>
      </c>
      <c r="E5558" s="15">
        <v>592000</v>
      </c>
      <c r="F5558" s="15">
        <v>0</v>
      </c>
      <c r="G5558" s="15">
        <v>0</v>
      </c>
      <c r="H5558" s="15">
        <v>0</v>
      </c>
      <c r="I5558" s="15">
        <v>592000</v>
      </c>
    </row>
    <row r="5559" spans="1:9" x14ac:dyDescent="0.25">
      <c r="A5559">
        <v>2019</v>
      </c>
      <c r="B5559" t="s">
        <v>42</v>
      </c>
      <c r="C5559" t="s">
        <v>1025</v>
      </c>
      <c r="D5559" t="s">
        <v>403</v>
      </c>
      <c r="E5559" s="15">
        <v>65059000</v>
      </c>
      <c r="F5559" s="15">
        <v>31038000</v>
      </c>
      <c r="G5559" s="15">
        <v>0</v>
      </c>
      <c r="H5559" s="15">
        <v>0</v>
      </c>
      <c r="I5559" s="15">
        <v>96097000</v>
      </c>
    </row>
    <row r="5560" spans="1:9" x14ac:dyDescent="0.25">
      <c r="A5560">
        <v>2019</v>
      </c>
      <c r="B5560" t="s">
        <v>42</v>
      </c>
      <c r="C5560" t="s">
        <v>1025</v>
      </c>
      <c r="D5560" t="s">
        <v>404</v>
      </c>
      <c r="E5560" s="15">
        <v>0</v>
      </c>
      <c r="F5560" s="15">
        <v>0</v>
      </c>
      <c r="G5560" s="15">
        <v>0</v>
      </c>
      <c r="H5560" s="15">
        <v>82090000</v>
      </c>
      <c r="I5560" s="15">
        <v>82090000</v>
      </c>
    </row>
    <row r="5561" spans="1:9" x14ac:dyDescent="0.25">
      <c r="A5561">
        <v>2019</v>
      </c>
      <c r="B5561" t="s">
        <v>42</v>
      </c>
      <c r="C5561" t="s">
        <v>1025</v>
      </c>
      <c r="D5561" t="s">
        <v>967</v>
      </c>
      <c r="E5561" s="15">
        <v>166283000</v>
      </c>
      <c r="F5561" s="15">
        <v>19831000</v>
      </c>
      <c r="G5561" s="15">
        <v>0</v>
      </c>
      <c r="H5561" s="15">
        <v>49000000</v>
      </c>
      <c r="I5561" s="15">
        <v>235114000</v>
      </c>
    </row>
    <row r="5562" spans="1:9" x14ac:dyDescent="0.25">
      <c r="A5562">
        <v>2019</v>
      </c>
      <c r="B5562" t="s">
        <v>42</v>
      </c>
      <c r="C5562" t="s">
        <v>1025</v>
      </c>
      <c r="D5562" t="s">
        <v>968</v>
      </c>
      <c r="E5562" s="15">
        <v>0</v>
      </c>
      <c r="F5562" s="15">
        <v>1165000</v>
      </c>
      <c r="G5562" s="15">
        <v>0</v>
      </c>
      <c r="H5562" s="15">
        <v>0</v>
      </c>
      <c r="I5562" s="15">
        <v>1165000</v>
      </c>
    </row>
    <row r="5563" spans="1:9" x14ac:dyDescent="0.25">
      <c r="A5563">
        <v>2019</v>
      </c>
      <c r="B5563" t="s">
        <v>42</v>
      </c>
      <c r="C5563" t="s">
        <v>1025</v>
      </c>
      <c r="D5563" t="s">
        <v>969</v>
      </c>
      <c r="E5563" s="15">
        <v>0</v>
      </c>
      <c r="F5563" s="15">
        <v>9353000</v>
      </c>
      <c r="G5563" s="15">
        <v>0</v>
      </c>
      <c r="H5563" s="15">
        <v>0</v>
      </c>
      <c r="I5563" s="15">
        <v>9353000</v>
      </c>
    </row>
    <row r="5564" spans="1:9" x14ac:dyDescent="0.25">
      <c r="A5564">
        <v>2019</v>
      </c>
      <c r="B5564" t="s">
        <v>42</v>
      </c>
      <c r="C5564" t="s">
        <v>1025</v>
      </c>
      <c r="D5564" t="s">
        <v>970</v>
      </c>
      <c r="E5564" s="15">
        <v>0</v>
      </c>
      <c r="F5564" s="15">
        <v>859000</v>
      </c>
      <c r="G5564" s="15">
        <v>0</v>
      </c>
      <c r="H5564" s="15">
        <v>0</v>
      </c>
      <c r="I5564" s="15">
        <v>859000</v>
      </c>
    </row>
    <row r="5565" spans="1:9" x14ac:dyDescent="0.25">
      <c r="A5565">
        <v>2019</v>
      </c>
      <c r="B5565" t="s">
        <v>42</v>
      </c>
      <c r="C5565" t="s">
        <v>1026</v>
      </c>
      <c r="D5565" t="s">
        <v>403</v>
      </c>
      <c r="E5565" s="15">
        <v>50364000</v>
      </c>
      <c r="F5565" s="15">
        <v>33461000</v>
      </c>
      <c r="G5565" s="15">
        <v>0</v>
      </c>
      <c r="H5565" s="15">
        <v>0</v>
      </c>
      <c r="I5565" s="15">
        <v>83825000</v>
      </c>
    </row>
    <row r="5566" spans="1:9" x14ac:dyDescent="0.25">
      <c r="A5566">
        <v>2019</v>
      </c>
      <c r="B5566" t="s">
        <v>42</v>
      </c>
      <c r="C5566" t="s">
        <v>1026</v>
      </c>
      <c r="D5566" t="s">
        <v>404</v>
      </c>
      <c r="E5566" s="15">
        <v>252000</v>
      </c>
      <c r="F5566" s="15">
        <v>293000</v>
      </c>
      <c r="G5566" s="15">
        <v>0</v>
      </c>
      <c r="H5566" s="15">
        <v>0</v>
      </c>
      <c r="I5566" s="15">
        <v>545000</v>
      </c>
    </row>
    <row r="5567" spans="1:9" x14ac:dyDescent="0.25">
      <c r="A5567">
        <v>2019</v>
      </c>
      <c r="B5567" t="s">
        <v>42</v>
      </c>
      <c r="C5567" t="s">
        <v>1026</v>
      </c>
      <c r="D5567" t="s">
        <v>967</v>
      </c>
      <c r="E5567" s="15">
        <v>142943000</v>
      </c>
      <c r="F5567" s="15">
        <v>23779000</v>
      </c>
      <c r="G5567" s="15">
        <v>0</v>
      </c>
      <c r="H5567" s="15">
        <v>81000000</v>
      </c>
      <c r="I5567" s="15">
        <v>247722000</v>
      </c>
    </row>
    <row r="5568" spans="1:9" x14ac:dyDescent="0.25">
      <c r="A5568">
        <v>2019</v>
      </c>
      <c r="B5568" t="s">
        <v>42</v>
      </c>
      <c r="C5568" t="s">
        <v>1026</v>
      </c>
      <c r="D5568" t="s">
        <v>968</v>
      </c>
      <c r="E5568" s="15">
        <v>20085000</v>
      </c>
      <c r="F5568" s="15">
        <v>327000</v>
      </c>
      <c r="G5568" s="15">
        <v>0</v>
      </c>
      <c r="H5568" s="15">
        <v>0</v>
      </c>
      <c r="I5568" s="15">
        <v>20412000</v>
      </c>
    </row>
    <row r="5569" spans="1:9" x14ac:dyDescent="0.25">
      <c r="A5569">
        <v>2019</v>
      </c>
      <c r="B5569" t="s">
        <v>42</v>
      </c>
      <c r="C5569" t="s">
        <v>1026</v>
      </c>
      <c r="D5569" t="s">
        <v>969</v>
      </c>
      <c r="E5569" s="15">
        <v>252000</v>
      </c>
      <c r="F5569" s="15">
        <v>386000</v>
      </c>
      <c r="G5569" s="15">
        <v>0</v>
      </c>
      <c r="H5569" s="15">
        <v>0</v>
      </c>
      <c r="I5569" s="15">
        <v>638000</v>
      </c>
    </row>
    <row r="5570" spans="1:9" x14ac:dyDescent="0.25">
      <c r="A5570">
        <v>2019</v>
      </c>
      <c r="B5570" t="s">
        <v>42</v>
      </c>
      <c r="C5570" t="s">
        <v>1026</v>
      </c>
      <c r="D5570" t="s">
        <v>970</v>
      </c>
      <c r="E5570" s="15">
        <v>0</v>
      </c>
      <c r="F5570" s="15">
        <v>402000</v>
      </c>
      <c r="G5570" s="15">
        <v>0</v>
      </c>
      <c r="H5570" s="15">
        <v>0</v>
      </c>
      <c r="I5570" s="15">
        <v>402000</v>
      </c>
    </row>
    <row r="5571" spans="1:9" x14ac:dyDescent="0.25">
      <c r="A5571">
        <v>2019</v>
      </c>
      <c r="B5571" t="s">
        <v>42</v>
      </c>
      <c r="C5571" t="s">
        <v>1027</v>
      </c>
      <c r="D5571" t="s">
        <v>403</v>
      </c>
      <c r="E5571" s="15">
        <v>75420000</v>
      </c>
      <c r="F5571" s="15">
        <v>9469000</v>
      </c>
      <c r="G5571" s="15">
        <v>0</v>
      </c>
      <c r="H5571" s="15">
        <v>0</v>
      </c>
      <c r="I5571" s="15">
        <v>84889000</v>
      </c>
    </row>
    <row r="5572" spans="1:9" x14ac:dyDescent="0.25">
      <c r="A5572">
        <v>2019</v>
      </c>
      <c r="B5572" t="s">
        <v>42</v>
      </c>
      <c r="C5572" t="s">
        <v>1027</v>
      </c>
      <c r="D5572" t="s">
        <v>404</v>
      </c>
      <c r="E5572" s="15">
        <v>6017000</v>
      </c>
      <c r="F5572" s="15">
        <v>6149000</v>
      </c>
      <c r="G5572" s="15">
        <v>0</v>
      </c>
      <c r="H5572" s="15">
        <v>27000000</v>
      </c>
      <c r="I5572" s="15">
        <v>39166000</v>
      </c>
    </row>
    <row r="5573" spans="1:9" x14ac:dyDescent="0.25">
      <c r="A5573">
        <v>2019</v>
      </c>
      <c r="B5573" t="s">
        <v>42</v>
      </c>
      <c r="C5573" t="s">
        <v>1027</v>
      </c>
      <c r="D5573" t="s">
        <v>967</v>
      </c>
      <c r="E5573" s="15">
        <v>221181000</v>
      </c>
      <c r="F5573" s="15">
        <v>28854000</v>
      </c>
      <c r="G5573" s="15">
        <v>0</v>
      </c>
      <c r="H5573" s="15">
        <v>20000000</v>
      </c>
      <c r="I5573" s="15">
        <v>270035000</v>
      </c>
    </row>
    <row r="5574" spans="1:9" x14ac:dyDescent="0.25">
      <c r="A5574">
        <v>2019</v>
      </c>
      <c r="B5574" t="s">
        <v>42</v>
      </c>
      <c r="C5574" t="s">
        <v>1027</v>
      </c>
      <c r="D5574" t="s">
        <v>968</v>
      </c>
      <c r="E5574" s="15">
        <v>3187000</v>
      </c>
      <c r="F5574" s="15">
        <v>2692000</v>
      </c>
      <c r="G5574" s="15">
        <v>0</v>
      </c>
      <c r="H5574" s="15">
        <v>0</v>
      </c>
      <c r="I5574" s="15">
        <v>5879000</v>
      </c>
    </row>
    <row r="5575" spans="1:9" x14ac:dyDescent="0.25">
      <c r="A5575">
        <v>2019</v>
      </c>
      <c r="B5575" t="s">
        <v>42</v>
      </c>
      <c r="C5575" t="s">
        <v>1027</v>
      </c>
      <c r="D5575" t="s">
        <v>969</v>
      </c>
      <c r="E5575" s="15">
        <v>702000</v>
      </c>
      <c r="F5575" s="15">
        <v>2160000</v>
      </c>
      <c r="G5575" s="15">
        <v>0</v>
      </c>
      <c r="H5575" s="15">
        <v>10000000</v>
      </c>
      <c r="I5575" s="15">
        <v>12862000</v>
      </c>
    </row>
    <row r="5576" spans="1:9" x14ac:dyDescent="0.25">
      <c r="A5576">
        <v>2019</v>
      </c>
      <c r="B5576" t="s">
        <v>42</v>
      </c>
      <c r="C5576" t="s">
        <v>1027</v>
      </c>
      <c r="D5576" t="s">
        <v>970</v>
      </c>
      <c r="E5576" s="15">
        <v>766000</v>
      </c>
      <c r="F5576" s="15">
        <v>1878000</v>
      </c>
      <c r="G5576" s="15">
        <v>0</v>
      </c>
      <c r="H5576" s="15">
        <v>0</v>
      </c>
      <c r="I5576" s="15">
        <v>2644000</v>
      </c>
    </row>
    <row r="5577" spans="1:9" x14ac:dyDescent="0.25">
      <c r="A5577">
        <v>2019</v>
      </c>
      <c r="B5577" t="s">
        <v>42</v>
      </c>
      <c r="C5577" t="s">
        <v>1028</v>
      </c>
      <c r="D5577" t="s">
        <v>403</v>
      </c>
      <c r="E5577" s="15">
        <v>138125000</v>
      </c>
      <c r="F5577" s="15">
        <v>12716000</v>
      </c>
      <c r="G5577" s="15">
        <v>0</v>
      </c>
      <c r="H5577" s="15">
        <v>0</v>
      </c>
      <c r="I5577" s="15">
        <v>150841000</v>
      </c>
    </row>
    <row r="5578" spans="1:9" x14ac:dyDescent="0.25">
      <c r="A5578">
        <v>2019</v>
      </c>
      <c r="B5578" t="s">
        <v>42</v>
      </c>
      <c r="C5578" t="s">
        <v>1028</v>
      </c>
      <c r="D5578" t="s">
        <v>404</v>
      </c>
      <c r="E5578" s="15">
        <v>14019000</v>
      </c>
      <c r="F5578" s="15">
        <v>1946000</v>
      </c>
      <c r="G5578" s="15">
        <v>0</v>
      </c>
      <c r="H5578" s="15">
        <v>0</v>
      </c>
      <c r="I5578" s="15">
        <v>15965000</v>
      </c>
    </row>
    <row r="5579" spans="1:9" x14ac:dyDescent="0.25">
      <c r="A5579">
        <v>2019</v>
      </c>
      <c r="B5579" t="s">
        <v>42</v>
      </c>
      <c r="C5579" t="s">
        <v>1028</v>
      </c>
      <c r="D5579" t="s">
        <v>967</v>
      </c>
      <c r="E5579" s="15">
        <v>416473000</v>
      </c>
      <c r="F5579" s="15">
        <v>17796000</v>
      </c>
      <c r="G5579" s="15">
        <v>0</v>
      </c>
      <c r="H5579" s="15">
        <v>63530000</v>
      </c>
      <c r="I5579" s="15">
        <v>497799000</v>
      </c>
    </row>
    <row r="5580" spans="1:9" x14ac:dyDescent="0.25">
      <c r="A5580">
        <v>2019</v>
      </c>
      <c r="B5580" t="s">
        <v>42</v>
      </c>
      <c r="C5580" t="s">
        <v>1028</v>
      </c>
      <c r="D5580" t="s">
        <v>968</v>
      </c>
      <c r="E5580" s="15">
        <v>654000</v>
      </c>
      <c r="F5580" s="15">
        <v>2049000</v>
      </c>
      <c r="G5580" s="15">
        <v>0</v>
      </c>
      <c r="H5580" s="15">
        <v>0</v>
      </c>
      <c r="I5580" s="15">
        <v>2703000</v>
      </c>
    </row>
    <row r="5581" spans="1:9" x14ac:dyDescent="0.25">
      <c r="A5581">
        <v>2019</v>
      </c>
      <c r="B5581" t="s">
        <v>42</v>
      </c>
      <c r="C5581" t="s">
        <v>1028</v>
      </c>
      <c r="D5581" t="s">
        <v>969</v>
      </c>
      <c r="E5581" s="15">
        <v>2215000</v>
      </c>
      <c r="F5581" s="15">
        <v>2262000</v>
      </c>
      <c r="G5581" s="15">
        <v>0</v>
      </c>
      <c r="H5581" s="15">
        <v>0</v>
      </c>
      <c r="I5581" s="15">
        <v>4477000</v>
      </c>
    </row>
    <row r="5582" spans="1:9" x14ac:dyDescent="0.25">
      <c r="A5582">
        <v>2019</v>
      </c>
      <c r="B5582" t="s">
        <v>42</v>
      </c>
      <c r="C5582" t="s">
        <v>1028</v>
      </c>
      <c r="D5582" t="s">
        <v>970</v>
      </c>
      <c r="E5582" s="15">
        <v>3145000</v>
      </c>
      <c r="F5582" s="15">
        <v>2054000</v>
      </c>
      <c r="G5582" s="15">
        <v>0</v>
      </c>
      <c r="H5582" s="15">
        <v>0</v>
      </c>
      <c r="I5582" s="15">
        <v>5199000</v>
      </c>
    </row>
    <row r="5583" spans="1:9" x14ac:dyDescent="0.25">
      <c r="A5583">
        <v>2019</v>
      </c>
      <c r="B5583" t="s">
        <v>42</v>
      </c>
      <c r="C5583" t="s">
        <v>1029</v>
      </c>
      <c r="D5583" t="s">
        <v>403</v>
      </c>
      <c r="E5583" s="15">
        <v>40015000</v>
      </c>
      <c r="F5583" s="15">
        <v>13007000</v>
      </c>
      <c r="G5583" s="15">
        <v>0</v>
      </c>
      <c r="H5583" s="15">
        <v>0</v>
      </c>
      <c r="I5583" s="15">
        <v>53022000</v>
      </c>
    </row>
    <row r="5584" spans="1:9" x14ac:dyDescent="0.25">
      <c r="A5584">
        <v>2019</v>
      </c>
      <c r="B5584" t="s">
        <v>42</v>
      </c>
      <c r="C5584" t="s">
        <v>1029</v>
      </c>
      <c r="D5584" t="s">
        <v>404</v>
      </c>
      <c r="E5584" s="15" t="s">
        <v>423</v>
      </c>
      <c r="F5584" s="15" t="s">
        <v>423</v>
      </c>
      <c r="G5584" s="15" t="s">
        <v>423</v>
      </c>
      <c r="H5584" s="15" t="s">
        <v>423</v>
      </c>
      <c r="I5584" s="15" t="s">
        <v>423</v>
      </c>
    </row>
    <row r="5585" spans="1:9" x14ac:dyDescent="0.25">
      <c r="A5585">
        <v>2019</v>
      </c>
      <c r="B5585" t="s">
        <v>42</v>
      </c>
      <c r="C5585" t="s">
        <v>1029</v>
      </c>
      <c r="D5585" t="s">
        <v>967</v>
      </c>
      <c r="E5585" s="15">
        <v>185642000</v>
      </c>
      <c r="F5585" s="15">
        <v>39259000</v>
      </c>
      <c r="G5585" s="15">
        <v>0</v>
      </c>
      <c r="H5585" s="15">
        <v>70000000</v>
      </c>
      <c r="I5585" s="15">
        <v>294901000</v>
      </c>
    </row>
    <row r="5586" spans="1:9" x14ac:dyDescent="0.25">
      <c r="A5586">
        <v>2019</v>
      </c>
      <c r="B5586" t="s">
        <v>42</v>
      </c>
      <c r="C5586" t="s">
        <v>1029</v>
      </c>
      <c r="D5586" t="s">
        <v>969</v>
      </c>
      <c r="E5586" s="15">
        <v>0</v>
      </c>
      <c r="F5586" s="15">
        <v>2032000</v>
      </c>
      <c r="G5586" s="15">
        <v>0</v>
      </c>
      <c r="H5586" s="15">
        <v>0</v>
      </c>
      <c r="I5586" s="15">
        <v>2032000</v>
      </c>
    </row>
    <row r="5587" spans="1:9" x14ac:dyDescent="0.25">
      <c r="A5587">
        <v>2019</v>
      </c>
      <c r="B5587" t="s">
        <v>42</v>
      </c>
      <c r="C5587" t="s">
        <v>1029</v>
      </c>
      <c r="D5587" t="s">
        <v>970</v>
      </c>
      <c r="E5587" s="15">
        <v>0</v>
      </c>
      <c r="F5587" s="15">
        <v>1051000</v>
      </c>
      <c r="G5587" s="15">
        <v>0</v>
      </c>
      <c r="H5587" s="15">
        <v>0</v>
      </c>
      <c r="I5587" s="15">
        <v>1051000</v>
      </c>
    </row>
    <row r="5588" spans="1:9" x14ac:dyDescent="0.25">
      <c r="A5588">
        <v>2019</v>
      </c>
      <c r="B5588" t="s">
        <v>42</v>
      </c>
      <c r="C5588" t="s">
        <v>1030</v>
      </c>
      <c r="D5588" t="s">
        <v>403</v>
      </c>
      <c r="E5588" s="15">
        <v>23186000</v>
      </c>
      <c r="F5588" s="15">
        <v>6724000</v>
      </c>
      <c r="G5588" s="15">
        <v>0</v>
      </c>
      <c r="H5588" s="15">
        <v>0</v>
      </c>
      <c r="I5588" s="15">
        <v>29910000</v>
      </c>
    </row>
    <row r="5589" spans="1:9" x14ac:dyDescent="0.25">
      <c r="A5589">
        <v>2019</v>
      </c>
      <c r="B5589" t="s">
        <v>42</v>
      </c>
      <c r="C5589" t="s">
        <v>1030</v>
      </c>
      <c r="D5589" t="s">
        <v>404</v>
      </c>
      <c r="E5589" s="15">
        <v>3092000</v>
      </c>
      <c r="F5589" s="15">
        <v>2224000</v>
      </c>
      <c r="G5589" s="15">
        <v>0</v>
      </c>
      <c r="H5589" s="15">
        <v>25000000</v>
      </c>
      <c r="I5589" s="15">
        <v>30316000</v>
      </c>
    </row>
    <row r="5590" spans="1:9" x14ac:dyDescent="0.25">
      <c r="A5590">
        <v>2019</v>
      </c>
      <c r="B5590" t="s">
        <v>42</v>
      </c>
      <c r="C5590" t="s">
        <v>1030</v>
      </c>
      <c r="D5590" t="s">
        <v>967</v>
      </c>
      <c r="E5590" s="15">
        <v>101282000</v>
      </c>
      <c r="F5590" s="15">
        <v>17408000</v>
      </c>
      <c r="G5590" s="15">
        <v>0</v>
      </c>
      <c r="H5590" s="15">
        <v>0</v>
      </c>
      <c r="I5590" s="15">
        <v>118690000</v>
      </c>
    </row>
    <row r="5591" spans="1:9" x14ac:dyDescent="0.25">
      <c r="A5591">
        <v>2019</v>
      </c>
      <c r="B5591" t="s">
        <v>42</v>
      </c>
      <c r="C5591" t="s">
        <v>1030</v>
      </c>
      <c r="D5591" t="s">
        <v>969</v>
      </c>
      <c r="E5591" s="15">
        <v>0</v>
      </c>
      <c r="F5591" s="15">
        <v>1513000</v>
      </c>
      <c r="G5591" s="15">
        <v>0</v>
      </c>
      <c r="H5591" s="15">
        <v>0</v>
      </c>
      <c r="I5591" s="15">
        <v>1513000</v>
      </c>
    </row>
    <row r="5592" spans="1:9" x14ac:dyDescent="0.25">
      <c r="A5592">
        <v>2019</v>
      </c>
      <c r="B5592" t="s">
        <v>42</v>
      </c>
      <c r="C5592" t="s">
        <v>1030</v>
      </c>
      <c r="D5592" t="s">
        <v>970</v>
      </c>
      <c r="E5592" s="15">
        <v>0</v>
      </c>
      <c r="F5592" s="15">
        <v>932000</v>
      </c>
      <c r="G5592" s="15">
        <v>0</v>
      </c>
      <c r="H5592" s="15">
        <v>0</v>
      </c>
      <c r="I5592" s="15">
        <v>932000</v>
      </c>
    </row>
    <row r="5593" spans="1:9" x14ac:dyDescent="0.25">
      <c r="A5593">
        <v>2019</v>
      </c>
      <c r="B5593" t="s">
        <v>42</v>
      </c>
      <c r="C5593" t="s">
        <v>1031</v>
      </c>
      <c r="D5593" t="s">
        <v>403</v>
      </c>
      <c r="E5593" s="15">
        <v>14699000</v>
      </c>
      <c r="F5593" s="15">
        <v>8991000</v>
      </c>
      <c r="G5593" s="15">
        <v>0</v>
      </c>
      <c r="H5593" s="15">
        <v>0</v>
      </c>
      <c r="I5593" s="15">
        <v>23690000</v>
      </c>
    </row>
    <row r="5594" spans="1:9" x14ac:dyDescent="0.25">
      <c r="A5594">
        <v>2019</v>
      </c>
      <c r="B5594" t="s">
        <v>42</v>
      </c>
      <c r="C5594" t="s">
        <v>1031</v>
      </c>
      <c r="D5594" t="s">
        <v>404</v>
      </c>
      <c r="E5594" s="15">
        <v>1201000</v>
      </c>
      <c r="F5594" s="15">
        <v>2519000</v>
      </c>
      <c r="G5594" s="15">
        <v>0</v>
      </c>
      <c r="H5594" s="15">
        <v>0</v>
      </c>
      <c r="I5594" s="15">
        <v>3720000</v>
      </c>
    </row>
    <row r="5595" spans="1:9" x14ac:dyDescent="0.25">
      <c r="A5595">
        <v>2019</v>
      </c>
      <c r="B5595" t="s">
        <v>42</v>
      </c>
      <c r="C5595" t="s">
        <v>1031</v>
      </c>
      <c r="D5595" t="s">
        <v>967</v>
      </c>
      <c r="E5595" s="15">
        <v>42625000</v>
      </c>
      <c r="F5595" s="15">
        <v>10857000</v>
      </c>
      <c r="G5595" s="15">
        <v>0</v>
      </c>
      <c r="H5595" s="15">
        <v>22285000</v>
      </c>
      <c r="I5595" s="15">
        <v>75767000</v>
      </c>
    </row>
    <row r="5596" spans="1:9" x14ac:dyDescent="0.25">
      <c r="A5596">
        <v>2019</v>
      </c>
      <c r="B5596" t="s">
        <v>42</v>
      </c>
      <c r="C5596" t="s">
        <v>1031</v>
      </c>
      <c r="D5596" t="s">
        <v>968</v>
      </c>
      <c r="E5596" s="15" t="s">
        <v>423</v>
      </c>
      <c r="F5596" s="15" t="s">
        <v>423</v>
      </c>
      <c r="G5596" s="15" t="s">
        <v>423</v>
      </c>
      <c r="H5596" s="15" t="s">
        <v>423</v>
      </c>
      <c r="I5596" s="15" t="s">
        <v>423</v>
      </c>
    </row>
    <row r="5597" spans="1:9" x14ac:dyDescent="0.25">
      <c r="A5597">
        <v>2019</v>
      </c>
      <c r="B5597" t="s">
        <v>42</v>
      </c>
      <c r="C5597" t="s">
        <v>1031</v>
      </c>
      <c r="D5597" t="s">
        <v>969</v>
      </c>
      <c r="E5597" s="15">
        <v>0</v>
      </c>
      <c r="F5597" s="15">
        <v>1235000</v>
      </c>
      <c r="G5597" s="15">
        <v>0</v>
      </c>
      <c r="H5597" s="15">
        <v>220000</v>
      </c>
      <c r="I5597" s="15">
        <v>1455000</v>
      </c>
    </row>
    <row r="5598" spans="1:9" x14ac:dyDescent="0.25">
      <c r="A5598">
        <v>2019</v>
      </c>
      <c r="B5598" t="s">
        <v>42</v>
      </c>
      <c r="C5598" t="s">
        <v>1031</v>
      </c>
      <c r="D5598" t="s">
        <v>970</v>
      </c>
      <c r="E5598" s="15">
        <v>0</v>
      </c>
      <c r="F5598" s="15">
        <v>1354000</v>
      </c>
      <c r="G5598" s="15">
        <v>0</v>
      </c>
      <c r="H5598" s="15">
        <v>0</v>
      </c>
      <c r="I5598" s="15">
        <v>1354000</v>
      </c>
    </row>
    <row r="5599" spans="1:9" x14ac:dyDescent="0.25">
      <c r="A5599">
        <v>2019</v>
      </c>
      <c r="B5599" t="s">
        <v>42</v>
      </c>
      <c r="C5599" t="s">
        <v>1032</v>
      </c>
      <c r="D5599" t="s">
        <v>403</v>
      </c>
      <c r="E5599" s="15">
        <v>45060000</v>
      </c>
      <c r="F5599" s="15">
        <v>11375000</v>
      </c>
      <c r="G5599" s="15">
        <v>0</v>
      </c>
      <c r="H5599" s="15">
        <v>0</v>
      </c>
      <c r="I5599" s="15">
        <v>56435000</v>
      </c>
    </row>
    <row r="5600" spans="1:9" x14ac:dyDescent="0.25">
      <c r="A5600">
        <v>2019</v>
      </c>
      <c r="B5600" t="s">
        <v>42</v>
      </c>
      <c r="C5600" t="s">
        <v>1032</v>
      </c>
      <c r="D5600" t="s">
        <v>404</v>
      </c>
      <c r="E5600" s="15">
        <v>4748000</v>
      </c>
      <c r="F5600" s="15">
        <v>2322000</v>
      </c>
      <c r="G5600" s="15">
        <v>0</v>
      </c>
      <c r="H5600" s="15">
        <v>30000000</v>
      </c>
      <c r="I5600" s="15">
        <v>37070000</v>
      </c>
    </row>
    <row r="5601" spans="1:9" x14ac:dyDescent="0.25">
      <c r="A5601">
        <v>2019</v>
      </c>
      <c r="B5601" t="s">
        <v>42</v>
      </c>
      <c r="C5601" t="s">
        <v>1032</v>
      </c>
      <c r="D5601" t="s">
        <v>967</v>
      </c>
      <c r="E5601" s="15">
        <v>308403000</v>
      </c>
      <c r="F5601" s="15">
        <v>97740000</v>
      </c>
      <c r="G5601" s="15">
        <v>0</v>
      </c>
      <c r="H5601" s="15">
        <v>40000000</v>
      </c>
      <c r="I5601" s="15">
        <v>446143000</v>
      </c>
    </row>
    <row r="5602" spans="1:9" x14ac:dyDescent="0.25">
      <c r="A5602">
        <v>2019</v>
      </c>
      <c r="B5602" t="s">
        <v>42</v>
      </c>
      <c r="C5602" t="s">
        <v>1032</v>
      </c>
      <c r="D5602" t="s">
        <v>968</v>
      </c>
      <c r="E5602" s="15">
        <v>1395000</v>
      </c>
      <c r="F5602" s="15">
        <v>1014000</v>
      </c>
      <c r="G5602" s="15">
        <v>0</v>
      </c>
      <c r="H5602" s="15">
        <v>0</v>
      </c>
      <c r="I5602" s="15">
        <v>2409000</v>
      </c>
    </row>
    <row r="5603" spans="1:9" x14ac:dyDescent="0.25">
      <c r="A5603">
        <v>2019</v>
      </c>
      <c r="B5603" t="s">
        <v>42</v>
      </c>
      <c r="C5603" t="s">
        <v>1032</v>
      </c>
      <c r="D5603" t="s">
        <v>969</v>
      </c>
      <c r="E5603" s="15">
        <v>981000</v>
      </c>
      <c r="F5603" s="15">
        <v>15754000</v>
      </c>
      <c r="G5603" s="15">
        <v>0</v>
      </c>
      <c r="H5603" s="15">
        <v>0</v>
      </c>
      <c r="I5603" s="15">
        <v>16735000</v>
      </c>
    </row>
    <row r="5604" spans="1:9" x14ac:dyDescent="0.25">
      <c r="A5604">
        <v>2019</v>
      </c>
      <c r="B5604" t="s">
        <v>42</v>
      </c>
      <c r="C5604" t="s">
        <v>1032</v>
      </c>
      <c r="D5604" t="s">
        <v>970</v>
      </c>
      <c r="E5604" s="15">
        <v>0</v>
      </c>
      <c r="F5604" s="15">
        <v>996000</v>
      </c>
      <c r="G5604" s="15">
        <v>0</v>
      </c>
      <c r="H5604" s="15">
        <v>0</v>
      </c>
      <c r="I5604" s="15">
        <v>996000</v>
      </c>
    </row>
    <row r="5605" spans="1:9" x14ac:dyDescent="0.25">
      <c r="A5605">
        <v>2019</v>
      </c>
      <c r="B5605" t="s">
        <v>42</v>
      </c>
      <c r="C5605" t="s">
        <v>1033</v>
      </c>
      <c r="D5605" t="s">
        <v>403</v>
      </c>
      <c r="E5605" s="15">
        <v>56673000</v>
      </c>
      <c r="F5605" s="15">
        <v>6054000</v>
      </c>
      <c r="G5605" s="15">
        <v>0</v>
      </c>
      <c r="H5605" s="15">
        <v>0</v>
      </c>
      <c r="I5605" s="15">
        <v>62727000</v>
      </c>
    </row>
    <row r="5606" spans="1:9" x14ac:dyDescent="0.25">
      <c r="A5606">
        <v>2019</v>
      </c>
      <c r="B5606" t="s">
        <v>42</v>
      </c>
      <c r="C5606" t="s">
        <v>1033</v>
      </c>
      <c r="D5606" t="s">
        <v>404</v>
      </c>
      <c r="E5606" s="15">
        <v>5193000</v>
      </c>
      <c r="F5606" s="15">
        <v>1012000</v>
      </c>
      <c r="G5606" s="15">
        <v>0</v>
      </c>
      <c r="H5606" s="15">
        <v>0</v>
      </c>
      <c r="I5606" s="15">
        <v>6205000</v>
      </c>
    </row>
    <row r="5607" spans="1:9" x14ac:dyDescent="0.25">
      <c r="A5607">
        <v>2019</v>
      </c>
      <c r="B5607" t="s">
        <v>42</v>
      </c>
      <c r="C5607" t="s">
        <v>1033</v>
      </c>
      <c r="D5607" t="s">
        <v>967</v>
      </c>
      <c r="E5607" s="15">
        <v>157442000</v>
      </c>
      <c r="F5607" s="15">
        <v>23296000</v>
      </c>
      <c r="G5607" s="15">
        <v>0</v>
      </c>
      <c r="H5607" s="15">
        <v>75000000</v>
      </c>
      <c r="I5607" s="15">
        <v>255738000</v>
      </c>
    </row>
    <row r="5608" spans="1:9" x14ac:dyDescent="0.25">
      <c r="A5608">
        <v>2019</v>
      </c>
      <c r="B5608" t="s">
        <v>42</v>
      </c>
      <c r="C5608" t="s">
        <v>1033</v>
      </c>
      <c r="D5608" t="s">
        <v>969</v>
      </c>
      <c r="E5608" s="15">
        <v>1122000</v>
      </c>
      <c r="F5608" s="15">
        <v>1778000</v>
      </c>
      <c r="G5608" s="15">
        <v>0</v>
      </c>
      <c r="H5608" s="15">
        <v>15000000</v>
      </c>
      <c r="I5608" s="15">
        <v>17900000</v>
      </c>
    </row>
    <row r="5609" spans="1:9" x14ac:dyDescent="0.25">
      <c r="A5609">
        <v>2019</v>
      </c>
      <c r="B5609" t="s">
        <v>42</v>
      </c>
      <c r="C5609" t="s">
        <v>1033</v>
      </c>
      <c r="D5609" t="s">
        <v>970</v>
      </c>
      <c r="E5609" s="15">
        <v>476000</v>
      </c>
      <c r="F5609" s="15">
        <v>1226000</v>
      </c>
      <c r="G5609" s="15">
        <v>0</v>
      </c>
      <c r="H5609" s="15">
        <v>0</v>
      </c>
      <c r="I5609" s="15">
        <v>1702000</v>
      </c>
    </row>
    <row r="5610" spans="1:9" x14ac:dyDescent="0.25">
      <c r="A5610">
        <v>2019</v>
      </c>
      <c r="B5610" t="s">
        <v>42</v>
      </c>
      <c r="C5610" t="s">
        <v>1034</v>
      </c>
      <c r="D5610" t="s">
        <v>403</v>
      </c>
      <c r="E5610" s="15">
        <v>50640000</v>
      </c>
      <c r="F5610" s="15">
        <v>7640000</v>
      </c>
      <c r="G5610" s="15">
        <v>0</v>
      </c>
      <c r="H5610" s="15">
        <v>0</v>
      </c>
      <c r="I5610" s="15">
        <v>58280000</v>
      </c>
    </row>
    <row r="5611" spans="1:9" x14ac:dyDescent="0.25">
      <c r="A5611">
        <v>2019</v>
      </c>
      <c r="B5611" t="s">
        <v>42</v>
      </c>
      <c r="C5611" t="s">
        <v>1034</v>
      </c>
      <c r="D5611" t="s">
        <v>404</v>
      </c>
      <c r="E5611" s="15">
        <v>6001000</v>
      </c>
      <c r="F5611" s="15">
        <v>1857000</v>
      </c>
      <c r="G5611" s="15">
        <v>0</v>
      </c>
      <c r="H5611" s="15">
        <v>0</v>
      </c>
      <c r="I5611" s="15">
        <v>7858000</v>
      </c>
    </row>
    <row r="5612" spans="1:9" x14ac:dyDescent="0.25">
      <c r="A5612">
        <v>2019</v>
      </c>
      <c r="B5612" t="s">
        <v>42</v>
      </c>
      <c r="C5612" t="s">
        <v>1034</v>
      </c>
      <c r="D5612" t="s">
        <v>967</v>
      </c>
      <c r="E5612" s="15">
        <v>223975000</v>
      </c>
      <c r="F5612" s="15">
        <v>21000000</v>
      </c>
      <c r="G5612" s="15">
        <v>0</v>
      </c>
      <c r="H5612" s="15">
        <v>49000000</v>
      </c>
      <c r="I5612" s="15">
        <v>293975000</v>
      </c>
    </row>
    <row r="5613" spans="1:9" x14ac:dyDescent="0.25">
      <c r="A5613">
        <v>2019</v>
      </c>
      <c r="B5613" t="s">
        <v>42</v>
      </c>
      <c r="C5613" t="s">
        <v>1034</v>
      </c>
      <c r="D5613" t="s">
        <v>968</v>
      </c>
      <c r="E5613" s="15">
        <v>300000</v>
      </c>
      <c r="F5613" s="15">
        <v>387000</v>
      </c>
      <c r="G5613" s="15">
        <v>0</v>
      </c>
      <c r="H5613" s="15">
        <v>0</v>
      </c>
      <c r="I5613" s="15">
        <v>687000</v>
      </c>
    </row>
    <row r="5614" spans="1:9" x14ac:dyDescent="0.25">
      <c r="A5614">
        <v>2019</v>
      </c>
      <c r="B5614" t="s">
        <v>42</v>
      </c>
      <c r="C5614" t="s">
        <v>1034</v>
      </c>
      <c r="D5614" t="s">
        <v>969</v>
      </c>
      <c r="E5614" s="15">
        <v>1223000</v>
      </c>
      <c r="F5614" s="15">
        <v>642000</v>
      </c>
      <c r="G5614" s="15">
        <v>0</v>
      </c>
      <c r="H5614" s="15">
        <v>0</v>
      </c>
      <c r="I5614" s="15">
        <v>1865000</v>
      </c>
    </row>
    <row r="5615" spans="1:9" x14ac:dyDescent="0.25">
      <c r="A5615">
        <v>2019</v>
      </c>
      <c r="B5615" t="s">
        <v>42</v>
      </c>
      <c r="C5615" t="s">
        <v>1034</v>
      </c>
      <c r="D5615" t="s">
        <v>970</v>
      </c>
      <c r="E5615" s="15">
        <v>298000</v>
      </c>
      <c r="F5615" s="15">
        <v>657000</v>
      </c>
      <c r="G5615" s="15">
        <v>0</v>
      </c>
      <c r="H5615" s="15">
        <v>0</v>
      </c>
      <c r="I5615" s="15">
        <v>955000</v>
      </c>
    </row>
    <row r="5616" spans="1:9" x14ac:dyDescent="0.25">
      <c r="A5616">
        <v>2019</v>
      </c>
      <c r="B5616" t="s">
        <v>42</v>
      </c>
      <c r="C5616" t="s">
        <v>1035</v>
      </c>
      <c r="D5616" t="s">
        <v>403</v>
      </c>
      <c r="E5616" s="15">
        <v>22454000</v>
      </c>
      <c r="F5616" s="15">
        <v>6810000</v>
      </c>
      <c r="G5616" s="15">
        <v>0</v>
      </c>
      <c r="H5616" s="15">
        <v>0</v>
      </c>
      <c r="I5616" s="15">
        <v>29264000</v>
      </c>
    </row>
    <row r="5617" spans="1:9" x14ac:dyDescent="0.25">
      <c r="A5617">
        <v>2019</v>
      </c>
      <c r="B5617" t="s">
        <v>42</v>
      </c>
      <c r="C5617" t="s">
        <v>1035</v>
      </c>
      <c r="D5617" t="s">
        <v>404</v>
      </c>
      <c r="E5617" s="15">
        <v>1762000</v>
      </c>
      <c r="F5617" s="15">
        <v>60000</v>
      </c>
      <c r="G5617" s="15">
        <v>0</v>
      </c>
      <c r="H5617" s="15">
        <v>0</v>
      </c>
      <c r="I5617" s="15">
        <v>1822000</v>
      </c>
    </row>
    <row r="5618" spans="1:9" x14ac:dyDescent="0.25">
      <c r="A5618">
        <v>2019</v>
      </c>
      <c r="B5618" t="s">
        <v>42</v>
      </c>
      <c r="C5618" t="s">
        <v>1035</v>
      </c>
      <c r="D5618" t="s">
        <v>967</v>
      </c>
      <c r="E5618" s="15">
        <v>64968000</v>
      </c>
      <c r="F5618" s="15">
        <v>12097000</v>
      </c>
      <c r="G5618" s="15">
        <v>0</v>
      </c>
      <c r="H5618" s="15">
        <v>70000000</v>
      </c>
      <c r="I5618" s="15">
        <v>147065000</v>
      </c>
    </row>
    <row r="5619" spans="1:9" x14ac:dyDescent="0.25">
      <c r="A5619">
        <v>2019</v>
      </c>
      <c r="B5619" t="s">
        <v>42</v>
      </c>
      <c r="C5619" t="s">
        <v>1035</v>
      </c>
      <c r="D5619" t="s">
        <v>968</v>
      </c>
      <c r="E5619" s="15" t="s">
        <v>423</v>
      </c>
      <c r="F5619" s="15" t="s">
        <v>423</v>
      </c>
      <c r="G5619" s="15" t="s">
        <v>423</v>
      </c>
      <c r="H5619" s="15" t="s">
        <v>423</v>
      </c>
      <c r="I5619" s="15" t="s">
        <v>423</v>
      </c>
    </row>
    <row r="5620" spans="1:9" x14ac:dyDescent="0.25">
      <c r="A5620">
        <v>2019</v>
      </c>
      <c r="B5620" t="s">
        <v>42</v>
      </c>
      <c r="C5620" t="s">
        <v>1035</v>
      </c>
      <c r="D5620" t="s">
        <v>969</v>
      </c>
      <c r="E5620" s="15">
        <v>0</v>
      </c>
      <c r="F5620" s="15">
        <v>1061000</v>
      </c>
      <c r="G5620" s="15">
        <v>0</v>
      </c>
      <c r="H5620" s="15">
        <v>0</v>
      </c>
      <c r="I5620" s="15">
        <v>1061000</v>
      </c>
    </row>
    <row r="5621" spans="1:9" x14ac:dyDescent="0.25">
      <c r="A5621">
        <v>2019</v>
      </c>
      <c r="B5621" t="s">
        <v>42</v>
      </c>
      <c r="C5621" t="s">
        <v>1035</v>
      </c>
      <c r="D5621" t="s">
        <v>970</v>
      </c>
      <c r="E5621" s="15">
        <v>0</v>
      </c>
      <c r="F5621" s="15">
        <v>187000</v>
      </c>
      <c r="G5621" s="15">
        <v>0</v>
      </c>
      <c r="H5621" s="15">
        <v>0</v>
      </c>
      <c r="I5621" s="15">
        <v>187000</v>
      </c>
    </row>
    <row r="5622" spans="1:9" x14ac:dyDescent="0.25">
      <c r="A5622">
        <v>2019</v>
      </c>
      <c r="B5622" t="s">
        <v>42</v>
      </c>
      <c r="C5622" t="s">
        <v>1036</v>
      </c>
      <c r="D5622" t="s">
        <v>403</v>
      </c>
      <c r="E5622" s="15">
        <v>26052000</v>
      </c>
      <c r="F5622" s="15">
        <v>7272000</v>
      </c>
      <c r="G5622" s="15">
        <v>0</v>
      </c>
      <c r="H5622" s="15">
        <v>0</v>
      </c>
      <c r="I5622" s="15">
        <v>33324000</v>
      </c>
    </row>
    <row r="5623" spans="1:9" x14ac:dyDescent="0.25">
      <c r="A5623">
        <v>2019</v>
      </c>
      <c r="B5623" t="s">
        <v>42</v>
      </c>
      <c r="C5623" t="s">
        <v>1036</v>
      </c>
      <c r="D5623" t="s">
        <v>404</v>
      </c>
      <c r="E5623" s="15">
        <v>3487000</v>
      </c>
      <c r="F5623" s="15">
        <v>1831000</v>
      </c>
      <c r="G5623" s="15">
        <v>0</v>
      </c>
      <c r="H5623" s="15">
        <v>41650000</v>
      </c>
      <c r="I5623" s="15">
        <v>46968000</v>
      </c>
    </row>
    <row r="5624" spans="1:9" x14ac:dyDescent="0.25">
      <c r="A5624">
        <v>2019</v>
      </c>
      <c r="B5624" t="s">
        <v>42</v>
      </c>
      <c r="C5624" t="s">
        <v>1036</v>
      </c>
      <c r="D5624" t="s">
        <v>967</v>
      </c>
      <c r="E5624" s="15">
        <v>178245000</v>
      </c>
      <c r="F5624" s="15">
        <v>23584000</v>
      </c>
      <c r="G5624" s="15">
        <v>0</v>
      </c>
      <c r="H5624" s="15">
        <v>112500000</v>
      </c>
      <c r="I5624" s="15">
        <v>314329000</v>
      </c>
    </row>
    <row r="5625" spans="1:9" x14ac:dyDescent="0.25">
      <c r="A5625">
        <v>2019</v>
      </c>
      <c r="B5625" t="s">
        <v>42</v>
      </c>
      <c r="C5625" t="s">
        <v>1036</v>
      </c>
      <c r="D5625" t="s">
        <v>968</v>
      </c>
      <c r="E5625" s="15">
        <v>611000</v>
      </c>
      <c r="F5625" s="15">
        <v>343000</v>
      </c>
      <c r="G5625" s="15">
        <v>0</v>
      </c>
      <c r="H5625" s="15">
        <v>0</v>
      </c>
      <c r="I5625" s="15">
        <v>954000</v>
      </c>
    </row>
    <row r="5626" spans="1:9" x14ac:dyDescent="0.25">
      <c r="A5626">
        <v>2019</v>
      </c>
      <c r="B5626" t="s">
        <v>42</v>
      </c>
      <c r="C5626" t="s">
        <v>1036</v>
      </c>
      <c r="D5626" t="s">
        <v>969</v>
      </c>
      <c r="E5626" s="15">
        <v>683000</v>
      </c>
      <c r="F5626" s="15">
        <v>657000</v>
      </c>
      <c r="G5626" s="15">
        <v>0</v>
      </c>
      <c r="H5626" s="15">
        <v>3000000</v>
      </c>
      <c r="I5626" s="15">
        <v>4340000</v>
      </c>
    </row>
    <row r="5627" spans="1:9" x14ac:dyDescent="0.25">
      <c r="A5627">
        <v>2019</v>
      </c>
      <c r="B5627" t="s">
        <v>42</v>
      </c>
      <c r="C5627" t="s">
        <v>1036</v>
      </c>
      <c r="D5627" t="s">
        <v>970</v>
      </c>
      <c r="E5627" s="15">
        <v>0</v>
      </c>
      <c r="F5627" s="15">
        <v>545000</v>
      </c>
      <c r="G5627" s="15">
        <v>0</v>
      </c>
      <c r="H5627" s="15">
        <v>0</v>
      </c>
      <c r="I5627" s="15">
        <v>545000</v>
      </c>
    </row>
    <row r="5628" spans="1:9" x14ac:dyDescent="0.25">
      <c r="A5628">
        <v>2019</v>
      </c>
      <c r="B5628" t="s">
        <v>42</v>
      </c>
      <c r="C5628" t="s">
        <v>1037</v>
      </c>
      <c r="D5628" t="s">
        <v>403</v>
      </c>
      <c r="E5628" s="15">
        <v>81179000</v>
      </c>
      <c r="F5628" s="15">
        <v>15918000</v>
      </c>
      <c r="G5628" s="15">
        <v>0</v>
      </c>
      <c r="H5628" s="15">
        <v>0</v>
      </c>
      <c r="I5628" s="15">
        <v>97097000</v>
      </c>
    </row>
    <row r="5629" spans="1:9" x14ac:dyDescent="0.25">
      <c r="A5629">
        <v>2019</v>
      </c>
      <c r="B5629" t="s">
        <v>42</v>
      </c>
      <c r="C5629" t="s">
        <v>1037</v>
      </c>
      <c r="D5629" t="s">
        <v>404</v>
      </c>
      <c r="E5629" s="15">
        <v>9328000</v>
      </c>
      <c r="F5629" s="15">
        <v>530000</v>
      </c>
      <c r="G5629" s="15">
        <v>0</v>
      </c>
      <c r="H5629" s="15">
        <v>23995000</v>
      </c>
      <c r="I5629" s="15">
        <v>33853000</v>
      </c>
    </row>
    <row r="5630" spans="1:9" x14ac:dyDescent="0.25">
      <c r="A5630">
        <v>2019</v>
      </c>
      <c r="B5630" t="s">
        <v>42</v>
      </c>
      <c r="C5630" t="s">
        <v>1037</v>
      </c>
      <c r="D5630" t="s">
        <v>967</v>
      </c>
      <c r="E5630" s="15">
        <v>455658000</v>
      </c>
      <c r="F5630" s="15">
        <v>90819000</v>
      </c>
      <c r="G5630" s="15">
        <v>0</v>
      </c>
      <c r="H5630" s="15">
        <v>72600000</v>
      </c>
      <c r="I5630" s="15">
        <v>619077000</v>
      </c>
    </row>
    <row r="5631" spans="1:9" x14ac:dyDescent="0.25">
      <c r="A5631">
        <v>2019</v>
      </c>
      <c r="B5631" t="s">
        <v>42</v>
      </c>
      <c r="C5631" t="s">
        <v>1037</v>
      </c>
      <c r="D5631" t="s">
        <v>968</v>
      </c>
      <c r="E5631" s="15">
        <v>500000</v>
      </c>
      <c r="F5631" s="15">
        <v>3696000</v>
      </c>
      <c r="G5631" s="15">
        <v>0</v>
      </c>
      <c r="H5631" s="15">
        <v>0</v>
      </c>
      <c r="I5631" s="15">
        <v>4196000</v>
      </c>
    </row>
    <row r="5632" spans="1:9" x14ac:dyDescent="0.25">
      <c r="A5632">
        <v>2019</v>
      </c>
      <c r="B5632" t="s">
        <v>42</v>
      </c>
      <c r="C5632" t="s">
        <v>1037</v>
      </c>
      <c r="D5632" t="s">
        <v>969</v>
      </c>
      <c r="E5632" s="15">
        <v>2252000</v>
      </c>
      <c r="F5632" s="15">
        <v>12408000</v>
      </c>
      <c r="G5632" s="15">
        <v>0</v>
      </c>
      <c r="H5632" s="15">
        <v>8000000</v>
      </c>
      <c r="I5632" s="15">
        <v>22660000</v>
      </c>
    </row>
    <row r="5633" spans="1:9" x14ac:dyDescent="0.25">
      <c r="A5633">
        <v>2019</v>
      </c>
      <c r="B5633" t="s">
        <v>42</v>
      </c>
      <c r="C5633" t="s">
        <v>1037</v>
      </c>
      <c r="D5633" t="s">
        <v>970</v>
      </c>
      <c r="E5633" s="15">
        <v>1308000</v>
      </c>
      <c r="F5633" s="15">
        <v>5752000</v>
      </c>
      <c r="G5633" s="15">
        <v>0</v>
      </c>
      <c r="H5633" s="15">
        <v>0</v>
      </c>
      <c r="I5633" s="15">
        <v>7060000</v>
      </c>
    </row>
    <row r="5634" spans="1:9" x14ac:dyDescent="0.25">
      <c r="A5634">
        <v>2019</v>
      </c>
      <c r="B5634" t="s">
        <v>42</v>
      </c>
      <c r="C5634" t="s">
        <v>1037</v>
      </c>
      <c r="D5634" t="s">
        <v>971</v>
      </c>
      <c r="E5634" s="15">
        <v>409409000</v>
      </c>
      <c r="F5634" s="15">
        <v>49651000</v>
      </c>
      <c r="G5634" s="15">
        <v>0</v>
      </c>
      <c r="H5634" s="15">
        <v>0</v>
      </c>
      <c r="I5634" s="15">
        <v>459060000</v>
      </c>
    </row>
    <row r="5635" spans="1:9" x14ac:dyDescent="0.25">
      <c r="A5635">
        <v>2019</v>
      </c>
      <c r="B5635" t="s">
        <v>42</v>
      </c>
      <c r="C5635" t="s">
        <v>1038</v>
      </c>
      <c r="D5635" t="s">
        <v>403</v>
      </c>
      <c r="E5635" s="15">
        <v>62856000</v>
      </c>
      <c r="F5635" s="15">
        <v>11630000</v>
      </c>
      <c r="G5635" s="15">
        <v>0</v>
      </c>
      <c r="H5635" s="15">
        <v>0</v>
      </c>
      <c r="I5635" s="15">
        <v>74486000</v>
      </c>
    </row>
    <row r="5636" spans="1:9" x14ac:dyDescent="0.25">
      <c r="A5636">
        <v>2019</v>
      </c>
      <c r="B5636" t="s">
        <v>42</v>
      </c>
      <c r="C5636" t="s">
        <v>1038</v>
      </c>
      <c r="D5636" t="s">
        <v>404</v>
      </c>
      <c r="E5636" s="15">
        <v>3679000</v>
      </c>
      <c r="F5636" s="15">
        <v>1764000</v>
      </c>
      <c r="G5636" s="15">
        <v>0</v>
      </c>
      <c r="H5636" s="15">
        <v>0</v>
      </c>
      <c r="I5636" s="15">
        <v>5443000</v>
      </c>
    </row>
    <row r="5637" spans="1:9" x14ac:dyDescent="0.25">
      <c r="A5637">
        <v>2019</v>
      </c>
      <c r="B5637" t="s">
        <v>42</v>
      </c>
      <c r="C5637" t="s">
        <v>1038</v>
      </c>
      <c r="D5637" t="s">
        <v>967</v>
      </c>
      <c r="E5637" s="15">
        <v>210967000</v>
      </c>
      <c r="F5637" s="15">
        <v>15187000</v>
      </c>
      <c r="G5637" s="15">
        <v>0</v>
      </c>
      <c r="H5637" s="15">
        <v>10000000</v>
      </c>
      <c r="I5637" s="15">
        <v>236154000</v>
      </c>
    </row>
    <row r="5638" spans="1:9" x14ac:dyDescent="0.25">
      <c r="A5638">
        <v>2019</v>
      </c>
      <c r="B5638" t="s">
        <v>42</v>
      </c>
      <c r="C5638" t="s">
        <v>1038</v>
      </c>
      <c r="D5638" t="s">
        <v>968</v>
      </c>
      <c r="E5638" s="15">
        <v>500000</v>
      </c>
      <c r="F5638" s="15">
        <v>851000</v>
      </c>
      <c r="G5638" s="15">
        <v>0</v>
      </c>
      <c r="H5638" s="15">
        <v>0</v>
      </c>
      <c r="I5638" s="15">
        <v>1351000</v>
      </c>
    </row>
    <row r="5639" spans="1:9" x14ac:dyDescent="0.25">
      <c r="A5639">
        <v>2019</v>
      </c>
      <c r="B5639" t="s">
        <v>42</v>
      </c>
      <c r="C5639" t="s">
        <v>1038</v>
      </c>
      <c r="D5639" t="s">
        <v>969</v>
      </c>
      <c r="E5639" s="15">
        <v>0</v>
      </c>
      <c r="F5639" s="15">
        <v>2104000</v>
      </c>
      <c r="G5639" s="15">
        <v>0</v>
      </c>
      <c r="H5639" s="15">
        <v>0</v>
      </c>
      <c r="I5639" s="15">
        <v>2104000</v>
      </c>
    </row>
    <row r="5640" spans="1:9" x14ac:dyDescent="0.25">
      <c r="A5640">
        <v>2019</v>
      </c>
      <c r="B5640" t="s">
        <v>42</v>
      </c>
      <c r="C5640" t="s">
        <v>1038</v>
      </c>
      <c r="D5640" t="s">
        <v>970</v>
      </c>
      <c r="E5640" s="15">
        <v>0</v>
      </c>
      <c r="F5640" s="15">
        <v>1779000</v>
      </c>
      <c r="G5640" s="15">
        <v>0</v>
      </c>
      <c r="H5640" s="15">
        <v>0</v>
      </c>
      <c r="I5640" s="15">
        <v>1779000</v>
      </c>
    </row>
    <row r="5641" spans="1:9" x14ac:dyDescent="0.25">
      <c r="A5641">
        <v>2019</v>
      </c>
      <c r="B5641" t="s">
        <v>42</v>
      </c>
      <c r="C5641" t="s">
        <v>1039</v>
      </c>
      <c r="D5641" t="s">
        <v>403</v>
      </c>
      <c r="E5641" s="15">
        <v>64522000</v>
      </c>
      <c r="F5641" s="15">
        <v>30261000</v>
      </c>
      <c r="G5641" s="15">
        <v>0</v>
      </c>
      <c r="H5641" s="15">
        <v>0</v>
      </c>
      <c r="I5641" s="15">
        <v>94783000</v>
      </c>
    </row>
    <row r="5642" spans="1:9" x14ac:dyDescent="0.25">
      <c r="A5642">
        <v>2019</v>
      </c>
      <c r="B5642" t="s">
        <v>42</v>
      </c>
      <c r="C5642" t="s">
        <v>1039</v>
      </c>
      <c r="D5642" t="s">
        <v>404</v>
      </c>
      <c r="E5642" s="15">
        <v>10712000</v>
      </c>
      <c r="F5642" s="15">
        <v>757000</v>
      </c>
      <c r="G5642" s="15">
        <v>0</v>
      </c>
      <c r="H5642" s="15">
        <v>0</v>
      </c>
      <c r="I5642" s="15">
        <v>11469000</v>
      </c>
    </row>
    <row r="5643" spans="1:9" x14ac:dyDescent="0.25">
      <c r="A5643">
        <v>2019</v>
      </c>
      <c r="B5643" t="s">
        <v>42</v>
      </c>
      <c r="C5643" t="s">
        <v>1039</v>
      </c>
      <c r="D5643" t="s">
        <v>967</v>
      </c>
      <c r="E5643" s="15">
        <v>131650000</v>
      </c>
      <c r="F5643" s="15">
        <v>13048000</v>
      </c>
      <c r="G5643" s="15">
        <v>0</v>
      </c>
      <c r="H5643" s="15">
        <v>14000000</v>
      </c>
      <c r="I5643" s="15">
        <v>158698000</v>
      </c>
    </row>
    <row r="5644" spans="1:9" x14ac:dyDescent="0.25">
      <c r="A5644">
        <v>2019</v>
      </c>
      <c r="B5644" t="s">
        <v>42</v>
      </c>
      <c r="C5644" t="s">
        <v>1039</v>
      </c>
      <c r="D5644" t="s">
        <v>968</v>
      </c>
      <c r="E5644" s="15">
        <v>23604000</v>
      </c>
      <c r="F5644" s="15">
        <v>1856000</v>
      </c>
      <c r="G5644" s="15">
        <v>0</v>
      </c>
      <c r="H5644" s="15">
        <v>0</v>
      </c>
      <c r="I5644" s="15">
        <v>25460000</v>
      </c>
    </row>
    <row r="5645" spans="1:9" x14ac:dyDescent="0.25">
      <c r="A5645">
        <v>2019</v>
      </c>
      <c r="B5645" t="s">
        <v>42</v>
      </c>
      <c r="C5645" t="s">
        <v>1039</v>
      </c>
      <c r="D5645" t="s">
        <v>969</v>
      </c>
      <c r="E5645" s="15">
        <v>560000</v>
      </c>
      <c r="F5645" s="15">
        <v>1042000</v>
      </c>
      <c r="G5645" s="15">
        <v>0</v>
      </c>
      <c r="H5645" s="15">
        <v>0</v>
      </c>
      <c r="I5645" s="15">
        <v>1602000</v>
      </c>
    </row>
    <row r="5646" spans="1:9" x14ac:dyDescent="0.25">
      <c r="A5646">
        <v>2019</v>
      </c>
      <c r="B5646" t="s">
        <v>42</v>
      </c>
      <c r="C5646" t="s">
        <v>1039</v>
      </c>
      <c r="D5646" t="s">
        <v>970</v>
      </c>
      <c r="E5646" s="15">
        <v>0</v>
      </c>
      <c r="F5646" s="15">
        <v>2165000</v>
      </c>
      <c r="G5646" s="15">
        <v>0</v>
      </c>
      <c r="H5646" s="15">
        <v>0</v>
      </c>
      <c r="I5646" s="15">
        <v>2165000</v>
      </c>
    </row>
    <row r="5647" spans="1:9" x14ac:dyDescent="0.25">
      <c r="A5647">
        <v>2019</v>
      </c>
      <c r="B5647" t="s">
        <v>42</v>
      </c>
      <c r="C5647" t="s">
        <v>1040</v>
      </c>
      <c r="D5647" t="s">
        <v>403</v>
      </c>
      <c r="E5647" s="15">
        <v>82777000</v>
      </c>
      <c r="F5647" s="15">
        <v>42494000</v>
      </c>
      <c r="G5647" s="15">
        <v>0</v>
      </c>
      <c r="H5647" s="15">
        <v>20000000</v>
      </c>
      <c r="I5647" s="15">
        <v>145271000</v>
      </c>
    </row>
    <row r="5648" spans="1:9" x14ac:dyDescent="0.25">
      <c r="A5648">
        <v>2019</v>
      </c>
      <c r="B5648" t="s">
        <v>42</v>
      </c>
      <c r="C5648" t="s">
        <v>1040</v>
      </c>
      <c r="D5648" t="s">
        <v>404</v>
      </c>
      <c r="E5648" s="15">
        <v>18999000</v>
      </c>
      <c r="F5648" s="15">
        <v>38177000</v>
      </c>
      <c r="G5648" s="15">
        <v>0</v>
      </c>
      <c r="H5648" s="15">
        <v>0</v>
      </c>
      <c r="I5648" s="15">
        <v>57176000</v>
      </c>
    </row>
    <row r="5649" spans="1:9" x14ac:dyDescent="0.25">
      <c r="A5649">
        <v>2019</v>
      </c>
      <c r="B5649" t="s">
        <v>42</v>
      </c>
      <c r="C5649" t="s">
        <v>1040</v>
      </c>
      <c r="D5649" t="s">
        <v>967</v>
      </c>
      <c r="E5649" s="15">
        <v>480439000</v>
      </c>
      <c r="F5649" s="15">
        <v>49538000</v>
      </c>
      <c r="G5649" s="15">
        <v>0</v>
      </c>
      <c r="H5649" s="15">
        <v>85000000</v>
      </c>
      <c r="I5649" s="15">
        <v>614977000</v>
      </c>
    </row>
    <row r="5650" spans="1:9" x14ac:dyDescent="0.25">
      <c r="A5650">
        <v>2019</v>
      </c>
      <c r="B5650" t="s">
        <v>42</v>
      </c>
      <c r="C5650" t="s">
        <v>1040</v>
      </c>
      <c r="D5650" t="s">
        <v>968</v>
      </c>
      <c r="E5650" s="15">
        <v>10133000</v>
      </c>
      <c r="F5650" s="15">
        <v>9370000</v>
      </c>
      <c r="G5650" s="15">
        <v>0</v>
      </c>
      <c r="H5650" s="15">
        <v>0</v>
      </c>
      <c r="I5650" s="15">
        <v>19503000</v>
      </c>
    </row>
    <row r="5651" spans="1:9" x14ac:dyDescent="0.25">
      <c r="A5651">
        <v>2019</v>
      </c>
      <c r="B5651" t="s">
        <v>42</v>
      </c>
      <c r="C5651" t="s">
        <v>1040</v>
      </c>
      <c r="D5651" t="s">
        <v>969</v>
      </c>
      <c r="E5651" s="15">
        <v>764000</v>
      </c>
      <c r="F5651" s="15">
        <v>20595000</v>
      </c>
      <c r="G5651" s="15">
        <v>0</v>
      </c>
      <c r="H5651" s="15">
        <v>0</v>
      </c>
      <c r="I5651" s="15">
        <v>21359000</v>
      </c>
    </row>
    <row r="5652" spans="1:9" x14ac:dyDescent="0.25">
      <c r="A5652">
        <v>2019</v>
      </c>
      <c r="B5652" t="s">
        <v>42</v>
      </c>
      <c r="C5652" t="s">
        <v>1040</v>
      </c>
      <c r="D5652" t="s">
        <v>970</v>
      </c>
      <c r="E5652" s="15">
        <v>1020000</v>
      </c>
      <c r="F5652" s="15">
        <v>14522000</v>
      </c>
      <c r="G5652" s="15">
        <v>0</v>
      </c>
      <c r="H5652" s="15">
        <v>0</v>
      </c>
      <c r="I5652" s="15">
        <v>15542000</v>
      </c>
    </row>
    <row r="5653" spans="1:9" x14ac:dyDescent="0.25">
      <c r="A5653">
        <v>2019</v>
      </c>
      <c r="B5653" t="s">
        <v>42</v>
      </c>
      <c r="C5653" t="s">
        <v>1041</v>
      </c>
      <c r="D5653" t="s">
        <v>403</v>
      </c>
      <c r="E5653" s="15">
        <v>195053000</v>
      </c>
      <c r="F5653" s="15">
        <v>11038000</v>
      </c>
      <c r="G5653" s="15">
        <v>0</v>
      </c>
      <c r="H5653" s="15">
        <v>0</v>
      </c>
      <c r="I5653" s="15">
        <v>206091000</v>
      </c>
    </row>
    <row r="5654" spans="1:9" x14ac:dyDescent="0.25">
      <c r="A5654">
        <v>2019</v>
      </c>
      <c r="B5654" t="s">
        <v>42</v>
      </c>
      <c r="C5654" t="s">
        <v>1041</v>
      </c>
      <c r="D5654" t="s">
        <v>404</v>
      </c>
      <c r="E5654" s="15">
        <v>3122000</v>
      </c>
      <c r="F5654" s="15">
        <v>1440000</v>
      </c>
      <c r="G5654" s="15">
        <v>0</v>
      </c>
      <c r="H5654" s="15">
        <v>0</v>
      </c>
      <c r="I5654" s="15">
        <v>4562000</v>
      </c>
    </row>
    <row r="5655" spans="1:9" x14ac:dyDescent="0.25">
      <c r="A5655">
        <v>2019</v>
      </c>
      <c r="B5655" t="s">
        <v>42</v>
      </c>
      <c r="C5655" t="s">
        <v>1041</v>
      </c>
      <c r="D5655" t="s">
        <v>967</v>
      </c>
      <c r="E5655" s="15">
        <v>162449000</v>
      </c>
      <c r="F5655" s="15">
        <v>38369000</v>
      </c>
      <c r="G5655" s="15">
        <v>0</v>
      </c>
      <c r="H5655" s="15">
        <v>40000000</v>
      </c>
      <c r="I5655" s="15">
        <v>240818000</v>
      </c>
    </row>
    <row r="5656" spans="1:9" x14ac:dyDescent="0.25">
      <c r="A5656">
        <v>2019</v>
      </c>
      <c r="B5656" t="s">
        <v>42</v>
      </c>
      <c r="C5656" t="s">
        <v>1041</v>
      </c>
      <c r="D5656" t="s">
        <v>968</v>
      </c>
      <c r="E5656" s="15">
        <v>2650000</v>
      </c>
      <c r="F5656" s="15">
        <v>969000</v>
      </c>
      <c r="G5656" s="15">
        <v>0</v>
      </c>
      <c r="H5656" s="15">
        <v>0</v>
      </c>
      <c r="I5656" s="15">
        <v>3619000</v>
      </c>
    </row>
    <row r="5657" spans="1:9" x14ac:dyDescent="0.25">
      <c r="A5657">
        <v>2019</v>
      </c>
      <c r="B5657" t="s">
        <v>42</v>
      </c>
      <c r="C5657" t="s">
        <v>1041</v>
      </c>
      <c r="D5657" t="s">
        <v>969</v>
      </c>
      <c r="E5657" s="15">
        <v>27364000</v>
      </c>
      <c r="F5657" s="15">
        <v>2944000</v>
      </c>
      <c r="G5657" s="15">
        <v>0</v>
      </c>
      <c r="H5657" s="15">
        <v>0</v>
      </c>
      <c r="I5657" s="15">
        <v>30308000</v>
      </c>
    </row>
    <row r="5658" spans="1:9" x14ac:dyDescent="0.25">
      <c r="A5658">
        <v>2019</v>
      </c>
      <c r="B5658" t="s">
        <v>42</v>
      </c>
      <c r="C5658" t="s">
        <v>1041</v>
      </c>
      <c r="D5658" t="s">
        <v>970</v>
      </c>
      <c r="E5658" s="15">
        <v>0</v>
      </c>
      <c r="F5658" s="15">
        <v>1703000</v>
      </c>
      <c r="G5658" s="15">
        <v>0</v>
      </c>
      <c r="H5658" s="15">
        <v>0</v>
      </c>
      <c r="I5658" s="15">
        <v>1703000</v>
      </c>
    </row>
    <row r="5659" spans="1:9" x14ac:dyDescent="0.25">
      <c r="A5659">
        <v>2019</v>
      </c>
      <c r="B5659" t="s">
        <v>42</v>
      </c>
      <c r="C5659" t="s">
        <v>1042</v>
      </c>
      <c r="D5659" t="s">
        <v>403</v>
      </c>
      <c r="E5659" s="15">
        <v>18815000</v>
      </c>
      <c r="F5659" s="15">
        <v>6130000</v>
      </c>
      <c r="G5659" s="15">
        <v>0</v>
      </c>
      <c r="H5659" s="15">
        <v>0</v>
      </c>
      <c r="I5659" s="15">
        <v>24945000</v>
      </c>
    </row>
    <row r="5660" spans="1:9" x14ac:dyDescent="0.25">
      <c r="A5660">
        <v>2019</v>
      </c>
      <c r="B5660" t="s">
        <v>42</v>
      </c>
      <c r="C5660" t="s">
        <v>1042</v>
      </c>
      <c r="D5660" t="s">
        <v>967</v>
      </c>
      <c r="E5660" s="15">
        <v>36240000</v>
      </c>
      <c r="F5660" s="15">
        <v>4530000</v>
      </c>
      <c r="G5660" s="15">
        <v>0</v>
      </c>
      <c r="H5660" s="15">
        <v>16000000</v>
      </c>
      <c r="I5660" s="15">
        <v>56770000</v>
      </c>
    </row>
    <row r="5661" spans="1:9" x14ac:dyDescent="0.25">
      <c r="A5661">
        <v>2019</v>
      </c>
      <c r="B5661" t="s">
        <v>42</v>
      </c>
      <c r="C5661" t="s">
        <v>1042</v>
      </c>
      <c r="D5661" t="s">
        <v>969</v>
      </c>
      <c r="E5661" s="15">
        <v>5893000</v>
      </c>
      <c r="F5661" s="15">
        <v>1038000</v>
      </c>
      <c r="G5661" s="15">
        <v>0</v>
      </c>
      <c r="H5661" s="15">
        <v>0</v>
      </c>
      <c r="I5661" s="15">
        <v>6931000</v>
      </c>
    </row>
    <row r="5662" spans="1:9" x14ac:dyDescent="0.25">
      <c r="A5662">
        <v>2019</v>
      </c>
      <c r="B5662" t="s">
        <v>42</v>
      </c>
      <c r="C5662" t="s">
        <v>1043</v>
      </c>
      <c r="D5662" t="s">
        <v>403</v>
      </c>
      <c r="E5662" s="15">
        <v>28990000</v>
      </c>
      <c r="F5662" s="15">
        <v>6060000</v>
      </c>
      <c r="G5662" s="15">
        <v>0</v>
      </c>
      <c r="H5662" s="15">
        <v>0</v>
      </c>
      <c r="I5662" s="15">
        <v>35050000</v>
      </c>
    </row>
    <row r="5663" spans="1:9" x14ac:dyDescent="0.25">
      <c r="A5663">
        <v>2019</v>
      </c>
      <c r="B5663" t="s">
        <v>42</v>
      </c>
      <c r="C5663" t="s">
        <v>1043</v>
      </c>
      <c r="D5663" t="s">
        <v>404</v>
      </c>
      <c r="E5663" s="15">
        <v>0</v>
      </c>
      <c r="F5663" s="15">
        <v>124000</v>
      </c>
      <c r="G5663" s="15">
        <v>0</v>
      </c>
      <c r="H5663" s="15">
        <v>0</v>
      </c>
      <c r="I5663" s="15">
        <v>124000</v>
      </c>
    </row>
    <row r="5664" spans="1:9" x14ac:dyDescent="0.25">
      <c r="A5664">
        <v>2019</v>
      </c>
      <c r="B5664" t="s">
        <v>42</v>
      </c>
      <c r="C5664" t="s">
        <v>1043</v>
      </c>
      <c r="D5664" t="s">
        <v>967</v>
      </c>
      <c r="E5664" s="15">
        <v>119550000</v>
      </c>
      <c r="F5664" s="15">
        <v>9562000</v>
      </c>
      <c r="G5664" s="15">
        <v>0</v>
      </c>
      <c r="H5664" s="15">
        <v>10000000</v>
      </c>
      <c r="I5664" s="15">
        <v>139112000</v>
      </c>
    </row>
    <row r="5665" spans="1:9" x14ac:dyDescent="0.25">
      <c r="A5665">
        <v>2019</v>
      </c>
      <c r="B5665" t="s">
        <v>42</v>
      </c>
      <c r="C5665" t="s">
        <v>1043</v>
      </c>
      <c r="D5665" t="s">
        <v>968</v>
      </c>
      <c r="E5665" s="15">
        <v>0</v>
      </c>
      <c r="F5665" s="15">
        <v>47000</v>
      </c>
      <c r="G5665" s="15">
        <v>0</v>
      </c>
      <c r="H5665" s="15">
        <v>0</v>
      </c>
      <c r="I5665" s="15">
        <v>47000</v>
      </c>
    </row>
    <row r="5666" spans="1:9" x14ac:dyDescent="0.25">
      <c r="A5666">
        <v>2019</v>
      </c>
      <c r="B5666" t="s">
        <v>42</v>
      </c>
      <c r="C5666" t="s">
        <v>1043</v>
      </c>
      <c r="D5666" t="s">
        <v>969</v>
      </c>
      <c r="E5666" s="15">
        <v>303000</v>
      </c>
      <c r="F5666" s="15">
        <v>1627000</v>
      </c>
      <c r="G5666" s="15">
        <v>0</v>
      </c>
      <c r="H5666" s="15">
        <v>0</v>
      </c>
      <c r="I5666" s="15">
        <v>1930000</v>
      </c>
    </row>
    <row r="5667" spans="1:9" x14ac:dyDescent="0.25">
      <c r="A5667">
        <v>2019</v>
      </c>
      <c r="B5667" t="s">
        <v>42</v>
      </c>
      <c r="C5667" t="s">
        <v>1043</v>
      </c>
      <c r="D5667" t="s">
        <v>970</v>
      </c>
      <c r="E5667" s="15">
        <v>0</v>
      </c>
      <c r="F5667" s="15">
        <v>371000</v>
      </c>
      <c r="G5667" s="15">
        <v>0</v>
      </c>
      <c r="H5667" s="15">
        <v>0</v>
      </c>
      <c r="I5667" s="15">
        <v>371000</v>
      </c>
    </row>
    <row r="5668" spans="1:9" x14ac:dyDescent="0.25">
      <c r="A5668">
        <v>2019</v>
      </c>
      <c r="B5668" t="s">
        <v>42</v>
      </c>
      <c r="C5668" t="s">
        <v>1044</v>
      </c>
      <c r="D5668" t="s">
        <v>403</v>
      </c>
      <c r="E5668" s="15">
        <v>44870000</v>
      </c>
      <c r="F5668" s="15">
        <v>9461000</v>
      </c>
      <c r="G5668" s="15">
        <v>0</v>
      </c>
      <c r="H5668" s="15">
        <v>4082000</v>
      </c>
      <c r="I5668" s="15">
        <v>58413000</v>
      </c>
    </row>
    <row r="5669" spans="1:9" x14ac:dyDescent="0.25">
      <c r="A5669">
        <v>2019</v>
      </c>
      <c r="B5669" t="s">
        <v>42</v>
      </c>
      <c r="C5669" t="s">
        <v>1044</v>
      </c>
      <c r="D5669" t="s">
        <v>967</v>
      </c>
      <c r="E5669" s="15">
        <v>263711000</v>
      </c>
      <c r="F5669" s="15">
        <v>25433000</v>
      </c>
      <c r="G5669" s="15">
        <v>0</v>
      </c>
      <c r="H5669" s="15">
        <v>26761000</v>
      </c>
      <c r="I5669" s="15">
        <v>315905000</v>
      </c>
    </row>
    <row r="5670" spans="1:9" x14ac:dyDescent="0.25">
      <c r="A5670">
        <v>2019</v>
      </c>
      <c r="B5670" t="s">
        <v>42</v>
      </c>
      <c r="C5670" t="s">
        <v>1044</v>
      </c>
      <c r="D5670" t="s">
        <v>968</v>
      </c>
      <c r="E5670" s="15">
        <v>1293000</v>
      </c>
      <c r="F5670" s="15">
        <v>385000</v>
      </c>
      <c r="G5670" s="15">
        <v>0</v>
      </c>
      <c r="H5670" s="15">
        <v>40000</v>
      </c>
      <c r="I5670" s="15">
        <v>1718000</v>
      </c>
    </row>
    <row r="5671" spans="1:9" x14ac:dyDescent="0.25">
      <c r="A5671">
        <v>2019</v>
      </c>
      <c r="B5671" t="s">
        <v>42</v>
      </c>
      <c r="C5671" t="s">
        <v>1044</v>
      </c>
      <c r="D5671" t="s">
        <v>969</v>
      </c>
      <c r="E5671" s="15">
        <v>100000</v>
      </c>
      <c r="F5671" s="15">
        <v>4328000</v>
      </c>
      <c r="G5671" s="15">
        <v>0</v>
      </c>
      <c r="H5671" s="15">
        <v>735000</v>
      </c>
      <c r="I5671" s="15">
        <v>5163000</v>
      </c>
    </row>
    <row r="5672" spans="1:9" x14ac:dyDescent="0.25">
      <c r="A5672">
        <v>2019</v>
      </c>
      <c r="B5672" t="s">
        <v>42</v>
      </c>
      <c r="C5672" t="s">
        <v>1044</v>
      </c>
      <c r="D5672" t="s">
        <v>970</v>
      </c>
      <c r="E5672" s="15">
        <v>50000</v>
      </c>
      <c r="F5672" s="15">
        <v>8100000</v>
      </c>
      <c r="G5672" s="15">
        <v>0</v>
      </c>
      <c r="H5672" s="15">
        <v>95000</v>
      </c>
      <c r="I5672" s="15">
        <v>8245000</v>
      </c>
    </row>
    <row r="5673" spans="1:9" x14ac:dyDescent="0.25">
      <c r="A5673">
        <v>2019</v>
      </c>
      <c r="B5673" t="s">
        <v>42</v>
      </c>
      <c r="C5673" t="s">
        <v>1045</v>
      </c>
      <c r="D5673" t="s">
        <v>403</v>
      </c>
      <c r="E5673" s="15">
        <v>65207000</v>
      </c>
      <c r="F5673" s="15">
        <v>13632000</v>
      </c>
      <c r="G5673" s="15">
        <v>0</v>
      </c>
      <c r="H5673" s="15">
        <v>0</v>
      </c>
      <c r="I5673" s="15">
        <v>78839000</v>
      </c>
    </row>
    <row r="5674" spans="1:9" x14ac:dyDescent="0.25">
      <c r="A5674">
        <v>2019</v>
      </c>
      <c r="B5674" t="s">
        <v>42</v>
      </c>
      <c r="C5674" t="s">
        <v>1045</v>
      </c>
      <c r="D5674" t="s">
        <v>404</v>
      </c>
      <c r="E5674" s="15">
        <v>754000</v>
      </c>
      <c r="F5674" s="15">
        <v>0</v>
      </c>
      <c r="G5674" s="15">
        <v>0</v>
      </c>
      <c r="H5674" s="15">
        <v>0</v>
      </c>
      <c r="I5674" s="15">
        <v>754000</v>
      </c>
    </row>
    <row r="5675" spans="1:9" x14ac:dyDescent="0.25">
      <c r="A5675">
        <v>2019</v>
      </c>
      <c r="B5675" t="s">
        <v>42</v>
      </c>
      <c r="C5675" t="s">
        <v>1045</v>
      </c>
      <c r="D5675" t="s">
        <v>967</v>
      </c>
      <c r="E5675" s="15">
        <v>271985000</v>
      </c>
      <c r="F5675" s="15">
        <v>16487000</v>
      </c>
      <c r="G5675" s="15">
        <v>0</v>
      </c>
      <c r="H5675" s="15">
        <v>10000000</v>
      </c>
      <c r="I5675" s="15">
        <v>298472000</v>
      </c>
    </row>
    <row r="5676" spans="1:9" x14ac:dyDescent="0.25">
      <c r="A5676">
        <v>2019</v>
      </c>
      <c r="B5676" t="s">
        <v>42</v>
      </c>
      <c r="C5676" t="s">
        <v>1045</v>
      </c>
      <c r="D5676" t="s">
        <v>968</v>
      </c>
      <c r="E5676" s="15">
        <v>3760000</v>
      </c>
      <c r="F5676" s="15">
        <v>1390000</v>
      </c>
      <c r="G5676" s="15">
        <v>0</v>
      </c>
      <c r="H5676" s="15">
        <v>0</v>
      </c>
      <c r="I5676" s="15">
        <v>5150000</v>
      </c>
    </row>
    <row r="5677" spans="1:9" x14ac:dyDescent="0.25">
      <c r="A5677">
        <v>2019</v>
      </c>
      <c r="B5677" t="s">
        <v>42</v>
      </c>
      <c r="C5677" t="s">
        <v>1045</v>
      </c>
      <c r="D5677" t="s">
        <v>969</v>
      </c>
      <c r="E5677" s="15">
        <v>1883000</v>
      </c>
      <c r="F5677" s="15">
        <v>2049000</v>
      </c>
      <c r="G5677" s="15">
        <v>0</v>
      </c>
      <c r="H5677" s="15">
        <v>0</v>
      </c>
      <c r="I5677" s="15">
        <v>3932000</v>
      </c>
    </row>
    <row r="5678" spans="1:9" x14ac:dyDescent="0.25">
      <c r="A5678">
        <v>2019</v>
      </c>
      <c r="B5678" t="s">
        <v>42</v>
      </c>
      <c r="C5678" t="s">
        <v>1045</v>
      </c>
      <c r="D5678" t="s">
        <v>970</v>
      </c>
      <c r="E5678" s="15">
        <v>2794000</v>
      </c>
      <c r="F5678" s="15">
        <v>285000</v>
      </c>
      <c r="G5678" s="15">
        <v>0</v>
      </c>
      <c r="H5678" s="15">
        <v>0</v>
      </c>
      <c r="I5678" s="15">
        <v>3079000</v>
      </c>
    </row>
    <row r="5679" spans="1:9" x14ac:dyDescent="0.25">
      <c r="A5679">
        <v>2019</v>
      </c>
      <c r="B5679" t="s">
        <v>42</v>
      </c>
      <c r="C5679" t="s">
        <v>1046</v>
      </c>
      <c r="D5679" t="s">
        <v>403</v>
      </c>
      <c r="E5679" s="15">
        <v>29755000</v>
      </c>
      <c r="F5679" s="15">
        <v>21055000</v>
      </c>
      <c r="G5679" s="15">
        <v>0</v>
      </c>
      <c r="H5679" s="15">
        <v>0</v>
      </c>
      <c r="I5679" s="15">
        <v>50810000</v>
      </c>
    </row>
    <row r="5680" spans="1:9" x14ac:dyDescent="0.25">
      <c r="A5680">
        <v>2019</v>
      </c>
      <c r="B5680" t="s">
        <v>42</v>
      </c>
      <c r="C5680" t="s">
        <v>1046</v>
      </c>
      <c r="D5680" t="s">
        <v>404</v>
      </c>
      <c r="E5680" s="15">
        <v>9132000</v>
      </c>
      <c r="F5680" s="15">
        <v>343000</v>
      </c>
      <c r="G5680" s="15">
        <v>0</v>
      </c>
      <c r="H5680" s="15">
        <v>0</v>
      </c>
      <c r="I5680" s="15">
        <v>9475000</v>
      </c>
    </row>
    <row r="5681" spans="1:9" x14ac:dyDescent="0.25">
      <c r="A5681">
        <v>2019</v>
      </c>
      <c r="B5681" t="s">
        <v>42</v>
      </c>
      <c r="C5681" t="s">
        <v>1046</v>
      </c>
      <c r="D5681" t="s">
        <v>967</v>
      </c>
      <c r="E5681" s="15">
        <v>104124000</v>
      </c>
      <c r="F5681" s="15">
        <v>18665000</v>
      </c>
      <c r="G5681" s="15">
        <v>0</v>
      </c>
      <c r="H5681" s="15">
        <v>10000000</v>
      </c>
      <c r="I5681" s="15">
        <v>132789000</v>
      </c>
    </row>
    <row r="5682" spans="1:9" x14ac:dyDescent="0.25">
      <c r="A5682">
        <v>2019</v>
      </c>
      <c r="B5682" t="s">
        <v>42</v>
      </c>
      <c r="C5682" t="s">
        <v>1046</v>
      </c>
      <c r="D5682" t="s">
        <v>968</v>
      </c>
      <c r="E5682" s="15">
        <v>2722000</v>
      </c>
      <c r="F5682" s="15">
        <v>892000</v>
      </c>
      <c r="G5682" s="15">
        <v>0</v>
      </c>
      <c r="H5682" s="15">
        <v>0</v>
      </c>
      <c r="I5682" s="15">
        <v>3614000</v>
      </c>
    </row>
    <row r="5683" spans="1:9" x14ac:dyDescent="0.25">
      <c r="A5683">
        <v>2019</v>
      </c>
      <c r="B5683" t="s">
        <v>42</v>
      </c>
      <c r="C5683" t="s">
        <v>1046</v>
      </c>
      <c r="D5683" t="s">
        <v>969</v>
      </c>
      <c r="E5683" s="15">
        <v>2810000</v>
      </c>
      <c r="F5683" s="15">
        <v>546000</v>
      </c>
      <c r="G5683" s="15">
        <v>0</v>
      </c>
      <c r="H5683" s="15">
        <v>0</v>
      </c>
      <c r="I5683" s="15">
        <v>3356000</v>
      </c>
    </row>
    <row r="5684" spans="1:9" x14ac:dyDescent="0.25">
      <c r="A5684">
        <v>2019</v>
      </c>
      <c r="B5684" t="s">
        <v>42</v>
      </c>
      <c r="C5684" t="s">
        <v>1046</v>
      </c>
      <c r="D5684" t="s">
        <v>970</v>
      </c>
      <c r="E5684" s="15">
        <v>3938000</v>
      </c>
      <c r="F5684" s="15">
        <v>624000</v>
      </c>
      <c r="G5684" s="15">
        <v>0</v>
      </c>
      <c r="H5684" s="15">
        <v>0</v>
      </c>
      <c r="I5684" s="15">
        <v>4562000</v>
      </c>
    </row>
    <row r="5685" spans="1:9" x14ac:dyDescent="0.25">
      <c r="A5685">
        <v>2019</v>
      </c>
      <c r="B5685" t="s">
        <v>42</v>
      </c>
      <c r="C5685" t="s">
        <v>1047</v>
      </c>
      <c r="D5685" t="s">
        <v>403</v>
      </c>
      <c r="E5685" s="15">
        <v>40250000</v>
      </c>
      <c r="F5685" s="15">
        <v>3869000</v>
      </c>
      <c r="G5685" s="15">
        <v>0</v>
      </c>
      <c r="H5685" s="15">
        <v>0</v>
      </c>
      <c r="I5685" s="15">
        <v>44119000</v>
      </c>
    </row>
    <row r="5686" spans="1:9" x14ac:dyDescent="0.25">
      <c r="A5686">
        <v>2019</v>
      </c>
      <c r="B5686" t="s">
        <v>42</v>
      </c>
      <c r="C5686" t="s">
        <v>1047</v>
      </c>
      <c r="D5686" t="s">
        <v>404</v>
      </c>
      <c r="E5686" s="15">
        <v>0</v>
      </c>
      <c r="F5686" s="15">
        <v>1824000</v>
      </c>
      <c r="G5686" s="15">
        <v>0</v>
      </c>
      <c r="H5686" s="15">
        <v>0</v>
      </c>
      <c r="I5686" s="15">
        <v>1824000</v>
      </c>
    </row>
    <row r="5687" spans="1:9" x14ac:dyDescent="0.25">
      <c r="A5687">
        <v>2019</v>
      </c>
      <c r="B5687" t="s">
        <v>42</v>
      </c>
      <c r="C5687" t="s">
        <v>1047</v>
      </c>
      <c r="D5687" t="s">
        <v>967</v>
      </c>
      <c r="E5687" s="15">
        <v>93740000</v>
      </c>
      <c r="F5687" s="15">
        <v>10282000</v>
      </c>
      <c r="G5687" s="15">
        <v>0</v>
      </c>
      <c r="H5687" s="15">
        <v>10000000</v>
      </c>
      <c r="I5687" s="15">
        <v>114022000</v>
      </c>
    </row>
    <row r="5688" spans="1:9" x14ac:dyDescent="0.25">
      <c r="A5688">
        <v>2019</v>
      </c>
      <c r="B5688" t="s">
        <v>42</v>
      </c>
      <c r="C5688" t="s">
        <v>1047</v>
      </c>
      <c r="D5688" t="s">
        <v>968</v>
      </c>
      <c r="E5688" s="15">
        <v>0</v>
      </c>
      <c r="F5688" s="15">
        <v>193000</v>
      </c>
      <c r="G5688" s="15">
        <v>0</v>
      </c>
      <c r="H5688" s="15">
        <v>0</v>
      </c>
      <c r="I5688" s="15">
        <v>193000</v>
      </c>
    </row>
    <row r="5689" spans="1:9" x14ac:dyDescent="0.25">
      <c r="A5689">
        <v>2019</v>
      </c>
      <c r="B5689" t="s">
        <v>42</v>
      </c>
      <c r="C5689" t="s">
        <v>1047</v>
      </c>
      <c r="D5689" t="s">
        <v>969</v>
      </c>
      <c r="E5689" s="15">
        <v>0</v>
      </c>
      <c r="F5689" s="15">
        <v>606000</v>
      </c>
      <c r="G5689" s="15">
        <v>0</v>
      </c>
      <c r="H5689" s="15">
        <v>0</v>
      </c>
      <c r="I5689" s="15">
        <v>606000</v>
      </c>
    </row>
    <row r="5690" spans="1:9" x14ac:dyDescent="0.25">
      <c r="A5690">
        <v>2019</v>
      </c>
      <c r="B5690" t="s">
        <v>42</v>
      </c>
      <c r="C5690" t="s">
        <v>1047</v>
      </c>
      <c r="D5690" t="s">
        <v>970</v>
      </c>
      <c r="E5690" s="15">
        <v>3886000</v>
      </c>
      <c r="F5690" s="15">
        <v>522000</v>
      </c>
      <c r="G5690" s="15">
        <v>0</v>
      </c>
      <c r="H5690" s="15">
        <v>0</v>
      </c>
      <c r="I5690" s="15">
        <v>4408000</v>
      </c>
    </row>
    <row r="5691" spans="1:9" x14ac:dyDescent="0.25">
      <c r="A5691">
        <v>2019</v>
      </c>
      <c r="B5691" t="s">
        <v>42</v>
      </c>
      <c r="C5691" t="s">
        <v>1048</v>
      </c>
      <c r="D5691" t="s">
        <v>403</v>
      </c>
      <c r="E5691" s="15">
        <v>44915000</v>
      </c>
      <c r="F5691" s="15">
        <v>5970000</v>
      </c>
      <c r="G5691" s="15">
        <v>0</v>
      </c>
      <c r="H5691" s="15">
        <v>0</v>
      </c>
      <c r="I5691" s="15">
        <v>50885000</v>
      </c>
    </row>
    <row r="5692" spans="1:9" x14ac:dyDescent="0.25">
      <c r="A5692">
        <v>2019</v>
      </c>
      <c r="B5692" t="s">
        <v>42</v>
      </c>
      <c r="C5692" t="s">
        <v>1048</v>
      </c>
      <c r="D5692" t="s">
        <v>404</v>
      </c>
      <c r="E5692" s="15">
        <v>301000</v>
      </c>
      <c r="F5692" s="15">
        <v>1931000</v>
      </c>
      <c r="G5692" s="15">
        <v>0</v>
      </c>
      <c r="H5692" s="15">
        <v>0</v>
      </c>
      <c r="I5692" s="15">
        <v>2232000</v>
      </c>
    </row>
    <row r="5693" spans="1:9" x14ac:dyDescent="0.25">
      <c r="A5693">
        <v>2019</v>
      </c>
      <c r="B5693" t="s">
        <v>42</v>
      </c>
      <c r="C5693" t="s">
        <v>1048</v>
      </c>
      <c r="D5693" t="s">
        <v>967</v>
      </c>
      <c r="E5693" s="15">
        <v>94773000</v>
      </c>
      <c r="F5693" s="15">
        <v>16996000</v>
      </c>
      <c r="G5693" s="15">
        <v>0</v>
      </c>
      <c r="H5693" s="15">
        <v>36000000</v>
      </c>
      <c r="I5693" s="15">
        <v>147769000</v>
      </c>
    </row>
    <row r="5694" spans="1:9" x14ac:dyDescent="0.25">
      <c r="A5694">
        <v>2019</v>
      </c>
      <c r="B5694" t="s">
        <v>42</v>
      </c>
      <c r="C5694" t="s">
        <v>1048</v>
      </c>
      <c r="D5694" t="s">
        <v>969</v>
      </c>
      <c r="E5694" s="15">
        <v>751000</v>
      </c>
      <c r="F5694" s="15">
        <v>1073000</v>
      </c>
      <c r="G5694" s="15">
        <v>0</v>
      </c>
      <c r="H5694" s="15">
        <v>0</v>
      </c>
      <c r="I5694" s="15">
        <v>1824000</v>
      </c>
    </row>
    <row r="5695" spans="1:9" x14ac:dyDescent="0.25">
      <c r="A5695">
        <v>2019</v>
      </c>
      <c r="B5695" t="s">
        <v>42</v>
      </c>
      <c r="C5695" t="s">
        <v>1048</v>
      </c>
      <c r="D5695" t="s">
        <v>970</v>
      </c>
      <c r="E5695" s="15">
        <v>0</v>
      </c>
      <c r="F5695" s="15">
        <v>419000</v>
      </c>
      <c r="G5695" s="15">
        <v>0</v>
      </c>
      <c r="H5695" s="15">
        <v>0</v>
      </c>
      <c r="I5695" s="15">
        <v>419000</v>
      </c>
    </row>
    <row r="5696" spans="1:9" x14ac:dyDescent="0.25">
      <c r="A5696">
        <v>2019</v>
      </c>
      <c r="B5696" t="s">
        <v>42</v>
      </c>
      <c r="C5696" t="s">
        <v>1049</v>
      </c>
      <c r="D5696" t="s">
        <v>403</v>
      </c>
      <c r="E5696" s="15">
        <v>40064000</v>
      </c>
      <c r="F5696" s="15">
        <v>5490000</v>
      </c>
      <c r="G5696" s="15">
        <v>0</v>
      </c>
      <c r="H5696" s="15">
        <v>0</v>
      </c>
      <c r="I5696" s="15">
        <v>45554000</v>
      </c>
    </row>
    <row r="5697" spans="1:9" x14ac:dyDescent="0.25">
      <c r="A5697">
        <v>2019</v>
      </c>
      <c r="B5697" t="s">
        <v>42</v>
      </c>
      <c r="C5697" t="s">
        <v>1049</v>
      </c>
      <c r="D5697" t="s">
        <v>404</v>
      </c>
      <c r="E5697" s="15">
        <v>4179000</v>
      </c>
      <c r="F5697" s="15">
        <v>529000</v>
      </c>
      <c r="G5697" s="15">
        <v>0</v>
      </c>
      <c r="H5697" s="15">
        <v>0</v>
      </c>
      <c r="I5697" s="15">
        <v>4708000</v>
      </c>
    </row>
    <row r="5698" spans="1:9" x14ac:dyDescent="0.25">
      <c r="A5698">
        <v>2019</v>
      </c>
      <c r="B5698" t="s">
        <v>42</v>
      </c>
      <c r="C5698" t="s">
        <v>1049</v>
      </c>
      <c r="D5698" t="s">
        <v>967</v>
      </c>
      <c r="E5698" s="15">
        <v>147135000</v>
      </c>
      <c r="F5698" s="15">
        <v>21361000</v>
      </c>
      <c r="G5698" s="15">
        <v>0</v>
      </c>
      <c r="H5698" s="15">
        <v>10000000</v>
      </c>
      <c r="I5698" s="15">
        <v>178496000</v>
      </c>
    </row>
    <row r="5699" spans="1:9" x14ac:dyDescent="0.25">
      <c r="A5699">
        <v>2019</v>
      </c>
      <c r="B5699" t="s">
        <v>42</v>
      </c>
      <c r="C5699" t="s">
        <v>1049</v>
      </c>
      <c r="D5699" t="s">
        <v>968</v>
      </c>
      <c r="E5699" s="15">
        <v>3680000</v>
      </c>
      <c r="F5699" s="15">
        <v>770000</v>
      </c>
      <c r="G5699" s="15">
        <v>0</v>
      </c>
      <c r="H5699" s="15">
        <v>0</v>
      </c>
      <c r="I5699" s="15">
        <v>4450000</v>
      </c>
    </row>
    <row r="5700" spans="1:9" x14ac:dyDescent="0.25">
      <c r="A5700">
        <v>2019</v>
      </c>
      <c r="B5700" t="s">
        <v>42</v>
      </c>
      <c r="C5700" t="s">
        <v>1049</v>
      </c>
      <c r="D5700" t="s">
        <v>969</v>
      </c>
      <c r="E5700" s="15">
        <v>0</v>
      </c>
      <c r="F5700" s="15">
        <v>5814000</v>
      </c>
      <c r="G5700" s="15">
        <v>0</v>
      </c>
      <c r="H5700" s="15">
        <v>0</v>
      </c>
      <c r="I5700" s="15">
        <v>5814000</v>
      </c>
    </row>
    <row r="5701" spans="1:9" x14ac:dyDescent="0.25">
      <c r="A5701">
        <v>2019</v>
      </c>
      <c r="B5701" t="s">
        <v>42</v>
      </c>
      <c r="C5701" t="s">
        <v>1049</v>
      </c>
      <c r="D5701" t="s">
        <v>970</v>
      </c>
      <c r="E5701" s="15">
        <v>0</v>
      </c>
      <c r="F5701" s="15">
        <v>260000</v>
      </c>
      <c r="G5701" s="15">
        <v>0</v>
      </c>
      <c r="H5701" s="15">
        <v>0</v>
      </c>
      <c r="I5701" s="15">
        <v>260000</v>
      </c>
    </row>
    <row r="5702" spans="1:9" x14ac:dyDescent="0.25">
      <c r="A5702">
        <v>2019</v>
      </c>
      <c r="B5702" t="s">
        <v>42</v>
      </c>
      <c r="C5702" t="s">
        <v>1050</v>
      </c>
      <c r="D5702" t="s">
        <v>403</v>
      </c>
      <c r="E5702" s="15">
        <v>46971000</v>
      </c>
      <c r="F5702" s="15">
        <v>10616000</v>
      </c>
      <c r="G5702" s="15">
        <v>0</v>
      </c>
      <c r="H5702" s="15">
        <v>0</v>
      </c>
      <c r="I5702" s="15">
        <v>57587000</v>
      </c>
    </row>
    <row r="5703" spans="1:9" x14ac:dyDescent="0.25">
      <c r="A5703">
        <v>2019</v>
      </c>
      <c r="B5703" t="s">
        <v>42</v>
      </c>
      <c r="C5703" t="s">
        <v>1050</v>
      </c>
      <c r="D5703" t="s">
        <v>404</v>
      </c>
      <c r="E5703" s="15">
        <v>0</v>
      </c>
      <c r="F5703" s="15">
        <v>959000</v>
      </c>
      <c r="G5703" s="15">
        <v>0</v>
      </c>
      <c r="H5703" s="15">
        <v>0</v>
      </c>
      <c r="I5703" s="15">
        <v>959000</v>
      </c>
    </row>
    <row r="5704" spans="1:9" x14ac:dyDescent="0.25">
      <c r="A5704">
        <v>2019</v>
      </c>
      <c r="B5704" t="s">
        <v>42</v>
      </c>
      <c r="C5704" t="s">
        <v>1050</v>
      </c>
      <c r="D5704" t="s">
        <v>967</v>
      </c>
      <c r="E5704" s="15">
        <v>180430000</v>
      </c>
      <c r="F5704" s="15">
        <v>30411000</v>
      </c>
      <c r="G5704" s="15">
        <v>0</v>
      </c>
      <c r="H5704" s="15">
        <v>10000000</v>
      </c>
      <c r="I5704" s="15">
        <v>220841000</v>
      </c>
    </row>
    <row r="5705" spans="1:9" x14ac:dyDescent="0.25">
      <c r="A5705">
        <v>2019</v>
      </c>
      <c r="B5705" t="s">
        <v>42</v>
      </c>
      <c r="C5705" t="s">
        <v>1050</v>
      </c>
      <c r="D5705" t="s">
        <v>968</v>
      </c>
      <c r="E5705" s="15">
        <v>0</v>
      </c>
      <c r="F5705" s="15">
        <v>540000</v>
      </c>
      <c r="G5705" s="15">
        <v>0</v>
      </c>
      <c r="H5705" s="15">
        <v>0</v>
      </c>
      <c r="I5705" s="15">
        <v>540000</v>
      </c>
    </row>
    <row r="5706" spans="1:9" x14ac:dyDescent="0.25">
      <c r="A5706">
        <v>2019</v>
      </c>
      <c r="B5706" t="s">
        <v>42</v>
      </c>
      <c r="C5706" t="s">
        <v>1050</v>
      </c>
      <c r="D5706" t="s">
        <v>969</v>
      </c>
      <c r="E5706" s="15">
        <v>298000</v>
      </c>
      <c r="F5706" s="15">
        <v>8551000</v>
      </c>
      <c r="G5706" s="15">
        <v>0</v>
      </c>
      <c r="H5706" s="15">
        <v>0</v>
      </c>
      <c r="I5706" s="15">
        <v>8849000</v>
      </c>
    </row>
    <row r="5707" spans="1:9" x14ac:dyDescent="0.25">
      <c r="A5707">
        <v>2019</v>
      </c>
      <c r="B5707" t="s">
        <v>42</v>
      </c>
      <c r="C5707" t="s">
        <v>1050</v>
      </c>
      <c r="D5707" t="s">
        <v>970</v>
      </c>
      <c r="E5707" s="15">
        <v>0</v>
      </c>
      <c r="F5707" s="15">
        <v>2426000</v>
      </c>
      <c r="G5707" s="15">
        <v>0</v>
      </c>
      <c r="H5707" s="15">
        <v>0</v>
      </c>
      <c r="I5707" s="15">
        <v>2426000</v>
      </c>
    </row>
    <row r="5708" spans="1:9" x14ac:dyDescent="0.25">
      <c r="A5708">
        <v>2019</v>
      </c>
      <c r="B5708" t="s">
        <v>42</v>
      </c>
      <c r="C5708" t="s">
        <v>1051</v>
      </c>
      <c r="D5708" t="s">
        <v>403</v>
      </c>
      <c r="E5708" s="15">
        <v>98202000</v>
      </c>
      <c r="F5708" s="15">
        <v>14381000</v>
      </c>
      <c r="G5708" s="15">
        <v>0</v>
      </c>
      <c r="H5708" s="15">
        <v>0</v>
      </c>
      <c r="I5708" s="15">
        <v>112583000</v>
      </c>
    </row>
    <row r="5709" spans="1:9" x14ac:dyDescent="0.25">
      <c r="A5709">
        <v>2019</v>
      </c>
      <c r="B5709" t="s">
        <v>42</v>
      </c>
      <c r="C5709" t="s">
        <v>1051</v>
      </c>
      <c r="D5709" t="s">
        <v>404</v>
      </c>
      <c r="E5709" s="15">
        <v>7607000</v>
      </c>
      <c r="F5709" s="15">
        <v>2903000</v>
      </c>
      <c r="G5709" s="15">
        <v>0</v>
      </c>
      <c r="H5709" s="15">
        <v>0</v>
      </c>
      <c r="I5709" s="15">
        <v>10510000</v>
      </c>
    </row>
    <row r="5710" spans="1:9" x14ac:dyDescent="0.25">
      <c r="A5710">
        <v>2019</v>
      </c>
      <c r="B5710" t="s">
        <v>42</v>
      </c>
      <c r="C5710" t="s">
        <v>1051</v>
      </c>
      <c r="D5710" t="s">
        <v>967</v>
      </c>
      <c r="E5710" s="15">
        <v>261706000</v>
      </c>
      <c r="F5710" s="15">
        <v>32947000</v>
      </c>
      <c r="G5710" s="15">
        <v>0</v>
      </c>
      <c r="H5710" s="15">
        <v>147000000</v>
      </c>
      <c r="I5710" s="15">
        <v>441653000</v>
      </c>
    </row>
    <row r="5711" spans="1:9" x14ac:dyDescent="0.25">
      <c r="A5711">
        <v>2019</v>
      </c>
      <c r="B5711" t="s">
        <v>42</v>
      </c>
      <c r="C5711" t="s">
        <v>1051</v>
      </c>
      <c r="D5711" t="s">
        <v>968</v>
      </c>
      <c r="E5711" s="15">
        <v>5377000</v>
      </c>
      <c r="F5711" s="15">
        <v>90000</v>
      </c>
      <c r="G5711" s="15">
        <v>0</v>
      </c>
      <c r="H5711" s="15">
        <v>0</v>
      </c>
      <c r="I5711" s="15">
        <v>5467000</v>
      </c>
    </row>
    <row r="5712" spans="1:9" x14ac:dyDescent="0.25">
      <c r="A5712">
        <v>2019</v>
      </c>
      <c r="B5712" t="s">
        <v>42</v>
      </c>
      <c r="C5712" t="s">
        <v>1051</v>
      </c>
      <c r="D5712" t="s">
        <v>969</v>
      </c>
      <c r="E5712" s="15">
        <v>9622000</v>
      </c>
      <c r="F5712" s="15">
        <v>4576000</v>
      </c>
      <c r="G5712" s="15">
        <v>0</v>
      </c>
      <c r="H5712" s="15">
        <v>0</v>
      </c>
      <c r="I5712" s="15">
        <v>14198000</v>
      </c>
    </row>
    <row r="5713" spans="1:9" x14ac:dyDescent="0.25">
      <c r="A5713">
        <v>2019</v>
      </c>
      <c r="B5713" t="s">
        <v>42</v>
      </c>
      <c r="C5713" t="s">
        <v>1051</v>
      </c>
      <c r="D5713" t="s">
        <v>970</v>
      </c>
      <c r="E5713" s="15">
        <v>5840000</v>
      </c>
      <c r="F5713" s="15">
        <v>2665000</v>
      </c>
      <c r="G5713" s="15">
        <v>0</v>
      </c>
      <c r="H5713" s="15">
        <v>0</v>
      </c>
      <c r="I5713" s="15">
        <v>8505000</v>
      </c>
    </row>
    <row r="5714" spans="1:9" x14ac:dyDescent="0.25">
      <c r="A5714">
        <v>2019</v>
      </c>
      <c r="B5714" t="s">
        <v>42</v>
      </c>
      <c r="C5714" t="s">
        <v>1052</v>
      </c>
      <c r="D5714" t="s">
        <v>403</v>
      </c>
      <c r="E5714" s="15">
        <v>132478000</v>
      </c>
      <c r="F5714" s="15">
        <v>27413000</v>
      </c>
      <c r="G5714" s="15">
        <v>0</v>
      </c>
      <c r="H5714" s="15">
        <v>0</v>
      </c>
      <c r="I5714" s="15">
        <v>159891000</v>
      </c>
    </row>
    <row r="5715" spans="1:9" x14ac:dyDescent="0.25">
      <c r="A5715">
        <v>2019</v>
      </c>
      <c r="B5715" t="s">
        <v>42</v>
      </c>
      <c r="C5715" t="s">
        <v>1052</v>
      </c>
      <c r="D5715" t="s">
        <v>404</v>
      </c>
      <c r="E5715" s="15">
        <v>19638000</v>
      </c>
      <c r="F5715" s="15">
        <v>1717000</v>
      </c>
      <c r="G5715" s="15">
        <v>0</v>
      </c>
      <c r="H5715" s="15">
        <v>42800000</v>
      </c>
      <c r="I5715" s="15">
        <v>64155000</v>
      </c>
    </row>
    <row r="5716" spans="1:9" x14ac:dyDescent="0.25">
      <c r="A5716">
        <v>2019</v>
      </c>
      <c r="B5716" t="s">
        <v>42</v>
      </c>
      <c r="C5716" t="s">
        <v>1052</v>
      </c>
      <c r="D5716" t="s">
        <v>967</v>
      </c>
      <c r="E5716" s="15">
        <v>330254000</v>
      </c>
      <c r="F5716" s="15">
        <v>68491000</v>
      </c>
      <c r="G5716" s="15">
        <v>0</v>
      </c>
      <c r="H5716" s="15">
        <v>0</v>
      </c>
      <c r="I5716" s="15">
        <v>398745000</v>
      </c>
    </row>
    <row r="5717" spans="1:9" x14ac:dyDescent="0.25">
      <c r="A5717">
        <v>2019</v>
      </c>
      <c r="B5717" t="s">
        <v>42</v>
      </c>
      <c r="C5717" t="s">
        <v>1052</v>
      </c>
      <c r="D5717" t="s">
        <v>968</v>
      </c>
      <c r="E5717" s="15">
        <v>10537000</v>
      </c>
      <c r="F5717" s="15">
        <v>2251000</v>
      </c>
      <c r="G5717" s="15">
        <v>0</v>
      </c>
      <c r="H5717" s="15">
        <v>0</v>
      </c>
      <c r="I5717" s="15">
        <v>12788000</v>
      </c>
    </row>
    <row r="5718" spans="1:9" x14ac:dyDescent="0.25">
      <c r="A5718">
        <v>2019</v>
      </c>
      <c r="B5718" t="s">
        <v>42</v>
      </c>
      <c r="C5718" t="s">
        <v>1052</v>
      </c>
      <c r="D5718" t="s">
        <v>969</v>
      </c>
      <c r="E5718" s="15">
        <v>51506000</v>
      </c>
      <c r="F5718" s="15">
        <v>35488000</v>
      </c>
      <c r="G5718" s="15">
        <v>0</v>
      </c>
      <c r="H5718" s="15">
        <v>2317000</v>
      </c>
      <c r="I5718" s="15">
        <v>89311000</v>
      </c>
    </row>
    <row r="5719" spans="1:9" x14ac:dyDescent="0.25">
      <c r="A5719">
        <v>2019</v>
      </c>
      <c r="B5719" t="s">
        <v>42</v>
      </c>
      <c r="C5719" t="s">
        <v>1052</v>
      </c>
      <c r="D5719" t="s">
        <v>970</v>
      </c>
      <c r="E5719" s="15">
        <v>8226000</v>
      </c>
      <c r="F5719" s="15">
        <v>9866000</v>
      </c>
      <c r="G5719" s="15">
        <v>0</v>
      </c>
      <c r="H5719" s="15">
        <v>0</v>
      </c>
      <c r="I5719" s="15">
        <v>18092000</v>
      </c>
    </row>
    <row r="5720" spans="1:9" x14ac:dyDescent="0.25">
      <c r="A5720">
        <v>2019</v>
      </c>
      <c r="B5720" t="s">
        <v>42</v>
      </c>
      <c r="C5720" t="s">
        <v>1053</v>
      </c>
      <c r="D5720" t="s">
        <v>403</v>
      </c>
      <c r="E5720" s="15">
        <v>20768000</v>
      </c>
      <c r="F5720" s="15">
        <v>12617000</v>
      </c>
      <c r="G5720" s="15">
        <v>0</v>
      </c>
      <c r="H5720" s="15">
        <v>0</v>
      </c>
      <c r="I5720" s="15">
        <v>33385000</v>
      </c>
    </row>
    <row r="5721" spans="1:9" x14ac:dyDescent="0.25">
      <c r="A5721">
        <v>2019</v>
      </c>
      <c r="B5721" t="s">
        <v>42</v>
      </c>
      <c r="C5721" t="s">
        <v>1053</v>
      </c>
      <c r="D5721" t="s">
        <v>967</v>
      </c>
      <c r="E5721" s="15">
        <v>46227000</v>
      </c>
      <c r="F5721" s="15">
        <v>14910000</v>
      </c>
      <c r="G5721" s="15">
        <v>0</v>
      </c>
      <c r="H5721" s="15">
        <v>10000000</v>
      </c>
      <c r="I5721" s="15">
        <v>71137000</v>
      </c>
    </row>
    <row r="5722" spans="1:9" x14ac:dyDescent="0.25">
      <c r="A5722">
        <v>2019</v>
      </c>
      <c r="B5722" t="s">
        <v>42</v>
      </c>
      <c r="C5722" t="s">
        <v>1053</v>
      </c>
      <c r="D5722" t="s">
        <v>969</v>
      </c>
      <c r="E5722" s="15">
        <v>0</v>
      </c>
      <c r="F5722" s="15">
        <v>552000</v>
      </c>
      <c r="G5722" s="15">
        <v>0</v>
      </c>
      <c r="H5722" s="15">
        <v>0</v>
      </c>
      <c r="I5722" s="15">
        <v>552000</v>
      </c>
    </row>
    <row r="5723" spans="1:9" x14ac:dyDescent="0.25">
      <c r="A5723">
        <v>2019</v>
      </c>
      <c r="B5723" t="s">
        <v>42</v>
      </c>
      <c r="C5723" t="s">
        <v>1053</v>
      </c>
      <c r="D5723" t="s">
        <v>970</v>
      </c>
      <c r="E5723" s="15">
        <v>0</v>
      </c>
      <c r="F5723" s="15">
        <v>529000</v>
      </c>
      <c r="G5723" s="15">
        <v>0</v>
      </c>
      <c r="H5723" s="15">
        <v>0</v>
      </c>
      <c r="I5723" s="15">
        <v>529000</v>
      </c>
    </row>
    <row r="5724" spans="1:9" x14ac:dyDescent="0.25">
      <c r="A5724">
        <v>2019</v>
      </c>
      <c r="B5724" t="s">
        <v>42</v>
      </c>
      <c r="C5724" t="s">
        <v>1054</v>
      </c>
      <c r="D5724" t="s">
        <v>403</v>
      </c>
      <c r="E5724" s="15">
        <v>54996000</v>
      </c>
      <c r="F5724" s="15">
        <v>13569000</v>
      </c>
      <c r="G5724" s="15">
        <v>0</v>
      </c>
      <c r="H5724" s="15">
        <v>0</v>
      </c>
      <c r="I5724" s="15">
        <v>68565000</v>
      </c>
    </row>
    <row r="5725" spans="1:9" x14ac:dyDescent="0.25">
      <c r="A5725">
        <v>2019</v>
      </c>
      <c r="B5725" t="s">
        <v>42</v>
      </c>
      <c r="C5725" t="s">
        <v>1054</v>
      </c>
      <c r="D5725" t="s">
        <v>967</v>
      </c>
      <c r="E5725" s="15">
        <v>103203000</v>
      </c>
      <c r="F5725" s="15">
        <v>8294000</v>
      </c>
      <c r="G5725" s="15">
        <v>0</v>
      </c>
      <c r="H5725" s="15">
        <v>21000000</v>
      </c>
      <c r="I5725" s="15">
        <v>132497000</v>
      </c>
    </row>
    <row r="5726" spans="1:9" x14ac:dyDescent="0.25">
      <c r="A5726">
        <v>2019</v>
      </c>
      <c r="B5726" t="s">
        <v>42</v>
      </c>
      <c r="C5726" t="s">
        <v>1054</v>
      </c>
      <c r="D5726" t="s">
        <v>969</v>
      </c>
      <c r="E5726" s="15">
        <v>300000</v>
      </c>
      <c r="F5726" s="15">
        <v>2584000</v>
      </c>
      <c r="G5726" s="15">
        <v>0</v>
      </c>
      <c r="H5726" s="15">
        <v>0</v>
      </c>
      <c r="I5726" s="15">
        <v>2884000</v>
      </c>
    </row>
    <row r="5727" spans="1:9" x14ac:dyDescent="0.25">
      <c r="A5727">
        <v>2019</v>
      </c>
      <c r="B5727" t="s">
        <v>42</v>
      </c>
      <c r="C5727" t="s">
        <v>1054</v>
      </c>
      <c r="D5727" t="s">
        <v>970</v>
      </c>
      <c r="E5727" s="15">
        <v>400000</v>
      </c>
      <c r="F5727" s="15">
        <v>927000</v>
      </c>
      <c r="G5727" s="15">
        <v>0</v>
      </c>
      <c r="H5727" s="15">
        <v>0</v>
      </c>
      <c r="I5727" s="15">
        <v>1327000</v>
      </c>
    </row>
    <row r="5728" spans="1:9" x14ac:dyDescent="0.25">
      <c r="A5728">
        <v>2019</v>
      </c>
      <c r="B5728" t="s">
        <v>42</v>
      </c>
      <c r="C5728" t="s">
        <v>1055</v>
      </c>
      <c r="D5728" t="s">
        <v>403</v>
      </c>
      <c r="E5728" s="15">
        <v>65863000</v>
      </c>
      <c r="F5728" s="15">
        <v>9908000</v>
      </c>
      <c r="G5728" s="15">
        <v>0</v>
      </c>
      <c r="H5728" s="15">
        <v>0</v>
      </c>
      <c r="I5728" s="15">
        <v>75771000</v>
      </c>
    </row>
    <row r="5729" spans="1:9" x14ac:dyDescent="0.25">
      <c r="A5729">
        <v>2019</v>
      </c>
      <c r="B5729" t="s">
        <v>42</v>
      </c>
      <c r="C5729" t="s">
        <v>1055</v>
      </c>
      <c r="D5729" t="s">
        <v>967</v>
      </c>
      <c r="E5729" s="15">
        <v>222323000</v>
      </c>
      <c r="F5729" s="15">
        <v>18569000</v>
      </c>
      <c r="G5729" s="15">
        <v>0</v>
      </c>
      <c r="H5729" s="15">
        <v>43585000</v>
      </c>
      <c r="I5729" s="15">
        <v>284477000</v>
      </c>
    </row>
    <row r="5730" spans="1:9" x14ac:dyDescent="0.25">
      <c r="A5730">
        <v>2019</v>
      </c>
      <c r="B5730" t="s">
        <v>42</v>
      </c>
      <c r="C5730" t="s">
        <v>1055</v>
      </c>
      <c r="D5730" t="s">
        <v>969</v>
      </c>
      <c r="E5730" s="15">
        <v>0</v>
      </c>
      <c r="F5730" s="15">
        <v>4053000</v>
      </c>
      <c r="G5730" s="15">
        <v>0</v>
      </c>
      <c r="H5730" s="15">
        <v>0</v>
      </c>
      <c r="I5730" s="15">
        <v>4053000</v>
      </c>
    </row>
    <row r="5731" spans="1:9" x14ac:dyDescent="0.25">
      <c r="A5731">
        <v>2019</v>
      </c>
      <c r="B5731" t="s">
        <v>42</v>
      </c>
      <c r="C5731" t="s">
        <v>1055</v>
      </c>
      <c r="D5731" t="s">
        <v>970</v>
      </c>
      <c r="E5731" s="15">
        <v>0</v>
      </c>
      <c r="F5731" s="15">
        <v>2338000</v>
      </c>
      <c r="G5731" s="15">
        <v>0</v>
      </c>
      <c r="H5731" s="15">
        <v>0</v>
      </c>
      <c r="I5731" s="15">
        <v>2338000</v>
      </c>
    </row>
    <row r="5732" spans="1:9" x14ac:dyDescent="0.25">
      <c r="A5732">
        <v>2019</v>
      </c>
      <c r="B5732" t="s">
        <v>42</v>
      </c>
      <c r="C5732" t="s">
        <v>1056</v>
      </c>
      <c r="D5732" t="s">
        <v>403</v>
      </c>
      <c r="E5732" s="15">
        <v>185058000</v>
      </c>
      <c r="F5732" s="15">
        <v>56399000</v>
      </c>
      <c r="G5732" s="15">
        <v>0</v>
      </c>
      <c r="H5732" s="15">
        <v>0</v>
      </c>
      <c r="I5732" s="15">
        <v>241457000</v>
      </c>
    </row>
    <row r="5733" spans="1:9" x14ac:dyDescent="0.25">
      <c r="A5733">
        <v>2019</v>
      </c>
      <c r="B5733" t="s">
        <v>42</v>
      </c>
      <c r="C5733" t="s">
        <v>1056</v>
      </c>
      <c r="D5733" t="s">
        <v>404</v>
      </c>
      <c r="E5733" s="15">
        <v>1892000</v>
      </c>
      <c r="F5733" s="15">
        <v>30000</v>
      </c>
      <c r="G5733" s="15">
        <v>0</v>
      </c>
      <c r="H5733" s="15">
        <v>0</v>
      </c>
      <c r="I5733" s="15">
        <v>1922000</v>
      </c>
    </row>
    <row r="5734" spans="1:9" x14ac:dyDescent="0.25">
      <c r="A5734">
        <v>2019</v>
      </c>
      <c r="B5734" t="s">
        <v>42</v>
      </c>
      <c r="C5734" t="s">
        <v>1056</v>
      </c>
      <c r="D5734" t="s">
        <v>967</v>
      </c>
      <c r="E5734" s="15">
        <v>314683000</v>
      </c>
      <c r="F5734" s="15">
        <v>27902000</v>
      </c>
      <c r="G5734" s="15">
        <v>0</v>
      </c>
      <c r="H5734" s="15">
        <v>10000000</v>
      </c>
      <c r="I5734" s="15">
        <v>352585000</v>
      </c>
    </row>
    <row r="5735" spans="1:9" x14ac:dyDescent="0.25">
      <c r="A5735">
        <v>2019</v>
      </c>
      <c r="B5735" t="s">
        <v>42</v>
      </c>
      <c r="C5735" t="s">
        <v>1056</v>
      </c>
      <c r="D5735" t="s">
        <v>969</v>
      </c>
      <c r="E5735" s="15">
        <v>5624000</v>
      </c>
      <c r="F5735" s="15">
        <v>5419000</v>
      </c>
      <c r="G5735" s="15">
        <v>0</v>
      </c>
      <c r="H5735" s="15">
        <v>0</v>
      </c>
      <c r="I5735" s="15">
        <v>11043000</v>
      </c>
    </row>
    <row r="5736" spans="1:9" x14ac:dyDescent="0.25">
      <c r="A5736">
        <v>2019</v>
      </c>
      <c r="B5736" t="s">
        <v>42</v>
      </c>
      <c r="C5736" t="s">
        <v>1056</v>
      </c>
      <c r="D5736" t="s">
        <v>970</v>
      </c>
      <c r="E5736" s="15">
        <v>2604000</v>
      </c>
      <c r="F5736" s="15">
        <v>2530000</v>
      </c>
      <c r="G5736" s="15">
        <v>0</v>
      </c>
      <c r="H5736" s="15">
        <v>0</v>
      </c>
      <c r="I5736" s="15">
        <v>5134000</v>
      </c>
    </row>
    <row r="5737" spans="1:9" x14ac:dyDescent="0.25">
      <c r="A5737">
        <v>2019</v>
      </c>
      <c r="B5737" t="s">
        <v>42</v>
      </c>
      <c r="C5737" t="s">
        <v>1057</v>
      </c>
      <c r="D5737" t="s">
        <v>403</v>
      </c>
      <c r="E5737" s="15">
        <v>30797000</v>
      </c>
      <c r="F5737" s="15">
        <v>39399000</v>
      </c>
      <c r="G5737" s="15">
        <v>0</v>
      </c>
      <c r="H5737" s="15">
        <v>0</v>
      </c>
      <c r="I5737" s="15">
        <v>70196000</v>
      </c>
    </row>
    <row r="5738" spans="1:9" x14ac:dyDescent="0.25">
      <c r="A5738">
        <v>2019</v>
      </c>
      <c r="B5738" t="s">
        <v>42</v>
      </c>
      <c r="C5738" t="s">
        <v>1057</v>
      </c>
      <c r="D5738" t="s">
        <v>967</v>
      </c>
      <c r="E5738" s="15">
        <v>93080000</v>
      </c>
      <c r="F5738" s="15">
        <v>3821000</v>
      </c>
      <c r="G5738" s="15">
        <v>0</v>
      </c>
      <c r="H5738" s="15">
        <v>10000000</v>
      </c>
      <c r="I5738" s="15">
        <v>106901000</v>
      </c>
    </row>
    <row r="5739" spans="1:9" x14ac:dyDescent="0.25">
      <c r="A5739">
        <v>2019</v>
      </c>
      <c r="B5739" t="s">
        <v>42</v>
      </c>
      <c r="C5739" t="s">
        <v>1057</v>
      </c>
      <c r="D5739" t="s">
        <v>969</v>
      </c>
      <c r="E5739" s="15">
        <v>596000</v>
      </c>
      <c r="F5739" s="15">
        <v>364000</v>
      </c>
      <c r="G5739" s="15">
        <v>0</v>
      </c>
      <c r="H5739" s="15">
        <v>0</v>
      </c>
      <c r="I5739" s="15">
        <v>960000</v>
      </c>
    </row>
    <row r="5740" spans="1:9" x14ac:dyDescent="0.25">
      <c r="A5740">
        <v>2019</v>
      </c>
      <c r="B5740" t="s">
        <v>42</v>
      </c>
      <c r="C5740" t="s">
        <v>1057</v>
      </c>
      <c r="D5740" t="s">
        <v>970</v>
      </c>
      <c r="E5740" s="15">
        <v>0</v>
      </c>
      <c r="F5740" s="15">
        <v>169000</v>
      </c>
      <c r="G5740" s="15">
        <v>0</v>
      </c>
      <c r="H5740" s="15">
        <v>0</v>
      </c>
      <c r="I5740" s="15">
        <v>169000</v>
      </c>
    </row>
    <row r="5741" spans="1:9" x14ac:dyDescent="0.25">
      <c r="A5741">
        <v>2019</v>
      </c>
      <c r="B5741" t="s">
        <v>42</v>
      </c>
      <c r="C5741" t="s">
        <v>1058</v>
      </c>
      <c r="D5741" t="s">
        <v>403</v>
      </c>
      <c r="E5741" s="15">
        <v>49367000</v>
      </c>
      <c r="F5741" s="15">
        <v>8513000</v>
      </c>
      <c r="G5741" s="15">
        <v>0</v>
      </c>
      <c r="H5741" s="15">
        <v>0</v>
      </c>
      <c r="I5741" s="15">
        <v>57880000</v>
      </c>
    </row>
    <row r="5742" spans="1:9" x14ac:dyDescent="0.25">
      <c r="A5742">
        <v>2019</v>
      </c>
      <c r="B5742" t="s">
        <v>42</v>
      </c>
      <c r="C5742" t="s">
        <v>1058</v>
      </c>
      <c r="D5742" t="s">
        <v>967</v>
      </c>
      <c r="E5742" s="15">
        <v>76128000</v>
      </c>
      <c r="F5742" s="15">
        <v>7819000</v>
      </c>
      <c r="G5742" s="15">
        <v>0</v>
      </c>
      <c r="H5742" s="15">
        <v>10000000</v>
      </c>
      <c r="I5742" s="15">
        <v>93947000</v>
      </c>
    </row>
    <row r="5743" spans="1:9" x14ac:dyDescent="0.25">
      <c r="A5743">
        <v>2019</v>
      </c>
      <c r="B5743" t="s">
        <v>42</v>
      </c>
      <c r="C5743" t="s">
        <v>1058</v>
      </c>
      <c r="D5743" t="s">
        <v>969</v>
      </c>
      <c r="E5743" s="15">
        <v>0</v>
      </c>
      <c r="F5743" s="15">
        <v>1060000</v>
      </c>
      <c r="G5743" s="15">
        <v>0</v>
      </c>
      <c r="H5743" s="15">
        <v>0</v>
      </c>
      <c r="I5743" s="15">
        <v>1060000</v>
      </c>
    </row>
    <row r="5744" spans="1:9" x14ac:dyDescent="0.25">
      <c r="A5744">
        <v>2019</v>
      </c>
      <c r="B5744" t="s">
        <v>42</v>
      </c>
      <c r="C5744" t="s">
        <v>1058</v>
      </c>
      <c r="D5744" t="s">
        <v>970</v>
      </c>
      <c r="E5744" s="15">
        <v>0</v>
      </c>
      <c r="F5744" s="15">
        <v>888000</v>
      </c>
      <c r="G5744" s="15">
        <v>0</v>
      </c>
      <c r="H5744" s="15">
        <v>0</v>
      </c>
      <c r="I5744" s="15">
        <v>888000</v>
      </c>
    </row>
    <row r="5745" spans="1:9" x14ac:dyDescent="0.25">
      <c r="A5745">
        <v>2019</v>
      </c>
      <c r="B5745" t="s">
        <v>42</v>
      </c>
      <c r="C5745" t="s">
        <v>1059</v>
      </c>
      <c r="D5745" t="s">
        <v>403</v>
      </c>
      <c r="E5745" s="15">
        <v>34972000</v>
      </c>
      <c r="F5745" s="15">
        <v>58557000</v>
      </c>
      <c r="G5745" s="15">
        <v>0</v>
      </c>
      <c r="H5745" s="15">
        <v>0</v>
      </c>
      <c r="I5745" s="15">
        <v>93529000</v>
      </c>
    </row>
    <row r="5746" spans="1:9" x14ac:dyDescent="0.25">
      <c r="A5746">
        <v>2019</v>
      </c>
      <c r="B5746" t="s">
        <v>42</v>
      </c>
      <c r="C5746" t="s">
        <v>1059</v>
      </c>
      <c r="D5746" t="s">
        <v>404</v>
      </c>
      <c r="E5746" s="15">
        <v>972000</v>
      </c>
      <c r="F5746" s="15">
        <v>4898000</v>
      </c>
      <c r="G5746" s="15">
        <v>0</v>
      </c>
      <c r="H5746" s="15">
        <v>0</v>
      </c>
      <c r="I5746" s="15">
        <v>5870000</v>
      </c>
    </row>
    <row r="5747" spans="1:9" x14ac:dyDescent="0.25">
      <c r="A5747">
        <v>2019</v>
      </c>
      <c r="B5747" t="s">
        <v>42</v>
      </c>
      <c r="C5747" t="s">
        <v>1059</v>
      </c>
      <c r="D5747" t="s">
        <v>967</v>
      </c>
      <c r="E5747" s="15">
        <v>172201000</v>
      </c>
      <c r="F5747" s="15">
        <v>142046000</v>
      </c>
      <c r="G5747" s="15">
        <v>0</v>
      </c>
      <c r="H5747" s="15">
        <v>134000000</v>
      </c>
      <c r="I5747" s="15">
        <v>448247000</v>
      </c>
    </row>
    <row r="5748" spans="1:9" x14ac:dyDescent="0.25">
      <c r="A5748">
        <v>2019</v>
      </c>
      <c r="B5748" t="s">
        <v>42</v>
      </c>
      <c r="C5748" t="s">
        <v>1059</v>
      </c>
      <c r="D5748" t="s">
        <v>968</v>
      </c>
      <c r="E5748" s="15">
        <v>8034000</v>
      </c>
      <c r="F5748" s="15">
        <v>0</v>
      </c>
      <c r="G5748" s="15">
        <v>0</v>
      </c>
      <c r="H5748" s="15">
        <v>0</v>
      </c>
      <c r="I5748" s="15">
        <v>8034000</v>
      </c>
    </row>
    <row r="5749" spans="1:9" x14ac:dyDescent="0.25">
      <c r="A5749">
        <v>2019</v>
      </c>
      <c r="B5749" t="s">
        <v>42</v>
      </c>
      <c r="C5749" t="s">
        <v>1059</v>
      </c>
      <c r="D5749" t="s">
        <v>969</v>
      </c>
      <c r="E5749" s="15">
        <v>0</v>
      </c>
      <c r="F5749" s="15">
        <v>1007000</v>
      </c>
      <c r="G5749" s="15">
        <v>0</v>
      </c>
      <c r="H5749" s="15">
        <v>0</v>
      </c>
      <c r="I5749" s="15">
        <v>1007000</v>
      </c>
    </row>
    <row r="5750" spans="1:9" x14ac:dyDescent="0.25">
      <c r="A5750">
        <v>2019</v>
      </c>
      <c r="B5750" t="s">
        <v>42</v>
      </c>
      <c r="C5750" t="s">
        <v>1059</v>
      </c>
      <c r="D5750" t="s">
        <v>970</v>
      </c>
      <c r="E5750" s="15">
        <v>2219000</v>
      </c>
      <c r="F5750" s="15">
        <v>1246000</v>
      </c>
      <c r="G5750" s="15">
        <v>0</v>
      </c>
      <c r="H5750" s="15">
        <v>0</v>
      </c>
      <c r="I5750" s="15">
        <v>3465000</v>
      </c>
    </row>
    <row r="5751" spans="1:9" x14ac:dyDescent="0.25">
      <c r="A5751">
        <v>2019</v>
      </c>
      <c r="B5751" t="s">
        <v>42</v>
      </c>
      <c r="C5751" t="s">
        <v>1060</v>
      </c>
      <c r="D5751" t="s">
        <v>403</v>
      </c>
      <c r="E5751" s="15">
        <v>19962000</v>
      </c>
      <c r="F5751" s="15">
        <v>6632000</v>
      </c>
      <c r="G5751" s="15">
        <v>0</v>
      </c>
      <c r="H5751" s="15">
        <v>0</v>
      </c>
      <c r="I5751" s="15">
        <v>26594000</v>
      </c>
    </row>
    <row r="5752" spans="1:9" x14ac:dyDescent="0.25">
      <c r="A5752">
        <v>2019</v>
      </c>
      <c r="B5752" t="s">
        <v>42</v>
      </c>
      <c r="C5752" t="s">
        <v>1060</v>
      </c>
      <c r="D5752" t="s">
        <v>967</v>
      </c>
      <c r="E5752" s="15">
        <v>34628000</v>
      </c>
      <c r="F5752" s="15">
        <v>12650000</v>
      </c>
      <c r="G5752" s="15">
        <v>0</v>
      </c>
      <c r="H5752" s="15">
        <v>10000000</v>
      </c>
      <c r="I5752" s="15">
        <v>57278000</v>
      </c>
    </row>
    <row r="5753" spans="1:9" x14ac:dyDescent="0.25">
      <c r="A5753">
        <v>2019</v>
      </c>
      <c r="B5753" t="s">
        <v>42</v>
      </c>
      <c r="C5753" t="s">
        <v>1060</v>
      </c>
      <c r="D5753" t="s">
        <v>968</v>
      </c>
      <c r="E5753" s="15">
        <v>1483000</v>
      </c>
      <c r="F5753" s="15">
        <v>0</v>
      </c>
      <c r="G5753" s="15">
        <v>0</v>
      </c>
      <c r="H5753" s="15">
        <v>0</v>
      </c>
      <c r="I5753" s="15">
        <v>1483000</v>
      </c>
    </row>
    <row r="5754" spans="1:9" x14ac:dyDescent="0.25">
      <c r="A5754">
        <v>2019</v>
      </c>
      <c r="B5754" t="s">
        <v>42</v>
      </c>
      <c r="C5754" t="s">
        <v>1061</v>
      </c>
      <c r="D5754" t="s">
        <v>403</v>
      </c>
      <c r="E5754" s="15">
        <v>83926000</v>
      </c>
      <c r="F5754" s="15">
        <v>53197000</v>
      </c>
      <c r="G5754" s="15">
        <v>0</v>
      </c>
      <c r="H5754" s="15">
        <v>0</v>
      </c>
      <c r="I5754" s="15">
        <v>137123000</v>
      </c>
    </row>
    <row r="5755" spans="1:9" x14ac:dyDescent="0.25">
      <c r="A5755">
        <v>2019</v>
      </c>
      <c r="B5755" t="s">
        <v>42</v>
      </c>
      <c r="C5755" t="s">
        <v>1061</v>
      </c>
      <c r="D5755" t="s">
        <v>404</v>
      </c>
      <c r="E5755" s="15">
        <v>57064000</v>
      </c>
      <c r="F5755" s="15">
        <v>4608000</v>
      </c>
      <c r="G5755" s="15">
        <v>0</v>
      </c>
      <c r="H5755" s="15">
        <v>23000000</v>
      </c>
      <c r="I5755" s="15">
        <v>84672000</v>
      </c>
    </row>
    <row r="5756" spans="1:9" x14ac:dyDescent="0.25">
      <c r="A5756">
        <v>2019</v>
      </c>
      <c r="B5756" t="s">
        <v>42</v>
      </c>
      <c r="C5756" t="s">
        <v>1061</v>
      </c>
      <c r="D5756" t="s">
        <v>967</v>
      </c>
      <c r="E5756" s="15">
        <v>248319000</v>
      </c>
      <c r="F5756" s="15">
        <v>37600000</v>
      </c>
      <c r="G5756" s="15">
        <v>0</v>
      </c>
      <c r="H5756" s="15">
        <v>85965000</v>
      </c>
      <c r="I5756" s="15">
        <v>371884000</v>
      </c>
    </row>
    <row r="5757" spans="1:9" x14ac:dyDescent="0.25">
      <c r="A5757">
        <v>2019</v>
      </c>
      <c r="B5757" t="s">
        <v>42</v>
      </c>
      <c r="C5757" t="s">
        <v>1061</v>
      </c>
      <c r="D5757" t="s">
        <v>969</v>
      </c>
      <c r="E5757" s="15">
        <v>8194000</v>
      </c>
      <c r="F5757" s="15">
        <v>1751000</v>
      </c>
      <c r="G5757" s="15">
        <v>0</v>
      </c>
      <c r="H5757" s="15">
        <v>0</v>
      </c>
      <c r="I5757" s="15">
        <v>9945000</v>
      </c>
    </row>
    <row r="5758" spans="1:9" x14ac:dyDescent="0.25">
      <c r="A5758">
        <v>2019</v>
      </c>
      <c r="B5758" t="s">
        <v>42</v>
      </c>
      <c r="C5758" t="s">
        <v>1061</v>
      </c>
      <c r="D5758" t="s">
        <v>970</v>
      </c>
      <c r="E5758" s="15">
        <v>8254000</v>
      </c>
      <c r="F5758" s="15">
        <v>1340000</v>
      </c>
      <c r="G5758" s="15">
        <v>0</v>
      </c>
      <c r="H5758" s="15">
        <v>0</v>
      </c>
      <c r="I5758" s="15">
        <v>9594000</v>
      </c>
    </row>
    <row r="5759" spans="1:9" x14ac:dyDescent="0.25">
      <c r="A5759">
        <v>2019</v>
      </c>
      <c r="B5759" t="s">
        <v>42</v>
      </c>
      <c r="C5759" t="s">
        <v>1062</v>
      </c>
      <c r="D5759" t="s">
        <v>403</v>
      </c>
      <c r="E5759" s="15">
        <v>106137000</v>
      </c>
      <c r="F5759" s="15">
        <v>60783000</v>
      </c>
      <c r="G5759" s="15">
        <v>0</v>
      </c>
      <c r="H5759" s="15">
        <v>0</v>
      </c>
      <c r="I5759" s="15">
        <v>166920000</v>
      </c>
    </row>
    <row r="5760" spans="1:9" x14ac:dyDescent="0.25">
      <c r="A5760">
        <v>2019</v>
      </c>
      <c r="B5760" t="s">
        <v>42</v>
      </c>
      <c r="C5760" t="s">
        <v>1062</v>
      </c>
      <c r="D5760" t="s">
        <v>404</v>
      </c>
      <c r="E5760" s="15">
        <v>18050000</v>
      </c>
      <c r="F5760" s="15">
        <v>82863000</v>
      </c>
      <c r="G5760" s="15">
        <v>0</v>
      </c>
      <c r="H5760" s="15">
        <v>0</v>
      </c>
      <c r="I5760" s="15">
        <v>100913000</v>
      </c>
    </row>
    <row r="5761" spans="1:9" x14ac:dyDescent="0.25">
      <c r="A5761">
        <v>2019</v>
      </c>
      <c r="B5761" t="s">
        <v>42</v>
      </c>
      <c r="C5761" t="s">
        <v>1062</v>
      </c>
      <c r="D5761" t="s">
        <v>967</v>
      </c>
      <c r="E5761" s="15">
        <v>569057000</v>
      </c>
      <c r="F5761" s="15">
        <v>53698000</v>
      </c>
      <c r="G5761" s="15">
        <v>0</v>
      </c>
      <c r="H5761" s="15">
        <v>10000000</v>
      </c>
      <c r="I5761" s="15">
        <v>632755000</v>
      </c>
    </row>
    <row r="5762" spans="1:9" x14ac:dyDescent="0.25">
      <c r="A5762">
        <v>2019</v>
      </c>
      <c r="B5762" t="s">
        <v>42</v>
      </c>
      <c r="C5762" t="s">
        <v>1062</v>
      </c>
      <c r="D5762" t="s">
        <v>968</v>
      </c>
      <c r="E5762" s="15">
        <v>26276000</v>
      </c>
      <c r="F5762" s="15">
        <v>1458000</v>
      </c>
      <c r="G5762" s="15">
        <v>0</v>
      </c>
      <c r="H5762" s="15">
        <v>0</v>
      </c>
      <c r="I5762" s="15">
        <v>27734000</v>
      </c>
    </row>
    <row r="5763" spans="1:9" x14ac:dyDescent="0.25">
      <c r="A5763">
        <v>2019</v>
      </c>
      <c r="B5763" t="s">
        <v>42</v>
      </c>
      <c r="C5763" t="s">
        <v>1062</v>
      </c>
      <c r="D5763" t="s">
        <v>969</v>
      </c>
      <c r="E5763" s="15">
        <v>20855000</v>
      </c>
      <c r="F5763" s="15">
        <v>34531000</v>
      </c>
      <c r="G5763" s="15">
        <v>0</v>
      </c>
      <c r="H5763" s="15">
        <v>0</v>
      </c>
      <c r="I5763" s="15">
        <v>55386000</v>
      </c>
    </row>
    <row r="5764" spans="1:9" x14ac:dyDescent="0.25">
      <c r="A5764">
        <v>2019</v>
      </c>
      <c r="B5764" t="s">
        <v>42</v>
      </c>
      <c r="C5764" t="s">
        <v>1062</v>
      </c>
      <c r="D5764" t="s">
        <v>970</v>
      </c>
      <c r="E5764" s="15">
        <v>6645000</v>
      </c>
      <c r="F5764" s="15">
        <v>9602000</v>
      </c>
      <c r="G5764" s="15">
        <v>0</v>
      </c>
      <c r="H5764" s="15">
        <v>0</v>
      </c>
      <c r="I5764" s="15">
        <v>16247000</v>
      </c>
    </row>
    <row r="5765" spans="1:9" x14ac:dyDescent="0.25">
      <c r="A5765">
        <v>2019</v>
      </c>
      <c r="B5765" t="s">
        <v>42</v>
      </c>
      <c r="C5765" t="s">
        <v>1063</v>
      </c>
      <c r="D5765" t="s">
        <v>967</v>
      </c>
      <c r="E5765" s="15" t="s">
        <v>423</v>
      </c>
      <c r="F5765" s="15" t="s">
        <v>423</v>
      </c>
      <c r="G5765" s="15" t="s">
        <v>423</v>
      </c>
      <c r="H5765" s="15" t="s">
        <v>423</v>
      </c>
      <c r="I5765" s="15" t="s">
        <v>423</v>
      </c>
    </row>
    <row r="5766" spans="1:9" x14ac:dyDescent="0.25">
      <c r="A5766">
        <v>2019</v>
      </c>
      <c r="B5766" t="s">
        <v>42</v>
      </c>
      <c r="C5766" t="s">
        <v>1064</v>
      </c>
      <c r="D5766" t="s">
        <v>403</v>
      </c>
      <c r="E5766" s="15">
        <v>33745000</v>
      </c>
      <c r="F5766" s="15">
        <v>9652000</v>
      </c>
      <c r="G5766" s="15">
        <v>0</v>
      </c>
      <c r="H5766" s="15">
        <v>0</v>
      </c>
      <c r="I5766" s="15">
        <v>43397000</v>
      </c>
    </row>
    <row r="5767" spans="1:9" x14ac:dyDescent="0.25">
      <c r="A5767">
        <v>2019</v>
      </c>
      <c r="B5767" t="s">
        <v>42</v>
      </c>
      <c r="C5767" t="s">
        <v>1064</v>
      </c>
      <c r="D5767" t="s">
        <v>967</v>
      </c>
      <c r="E5767" s="15">
        <v>22538000</v>
      </c>
      <c r="F5767" s="15">
        <v>1108000</v>
      </c>
      <c r="G5767" s="15">
        <v>0</v>
      </c>
      <c r="H5767" s="15">
        <v>20000000</v>
      </c>
      <c r="I5767" s="15">
        <v>43646000</v>
      </c>
    </row>
    <row r="5768" spans="1:9" x14ac:dyDescent="0.25">
      <c r="A5768">
        <v>2019</v>
      </c>
      <c r="B5768" t="s">
        <v>42</v>
      </c>
      <c r="C5768" t="s">
        <v>1064</v>
      </c>
      <c r="D5768" t="s">
        <v>969</v>
      </c>
      <c r="E5768" s="15">
        <v>0</v>
      </c>
      <c r="F5768" s="15">
        <v>1390000</v>
      </c>
      <c r="G5768" s="15">
        <v>0</v>
      </c>
      <c r="H5768" s="15">
        <v>0</v>
      </c>
      <c r="I5768" s="15">
        <v>1390000</v>
      </c>
    </row>
    <row r="5769" spans="1:9" x14ac:dyDescent="0.25">
      <c r="A5769">
        <v>2019</v>
      </c>
      <c r="B5769" t="s">
        <v>42</v>
      </c>
      <c r="C5769" t="s">
        <v>1064</v>
      </c>
      <c r="D5769" t="s">
        <v>970</v>
      </c>
      <c r="E5769" s="15">
        <v>0</v>
      </c>
      <c r="F5769" s="15">
        <v>489000</v>
      </c>
      <c r="G5769" s="15">
        <v>0</v>
      </c>
      <c r="H5769" s="15">
        <v>0</v>
      </c>
      <c r="I5769" s="15">
        <v>489000</v>
      </c>
    </row>
    <row r="5770" spans="1:9" x14ac:dyDescent="0.25">
      <c r="A5770">
        <v>2019</v>
      </c>
      <c r="B5770" t="s">
        <v>42</v>
      </c>
      <c r="C5770" t="s">
        <v>1065</v>
      </c>
      <c r="D5770" t="s">
        <v>403</v>
      </c>
      <c r="E5770" s="15">
        <v>46392000</v>
      </c>
      <c r="F5770" s="15">
        <v>44415000</v>
      </c>
      <c r="G5770" s="15">
        <v>0</v>
      </c>
      <c r="H5770" s="15">
        <v>0</v>
      </c>
      <c r="I5770" s="15">
        <v>90807000</v>
      </c>
    </row>
    <row r="5771" spans="1:9" x14ac:dyDescent="0.25">
      <c r="A5771">
        <v>2019</v>
      </c>
      <c r="B5771" t="s">
        <v>42</v>
      </c>
      <c r="C5771" t="s">
        <v>1065</v>
      </c>
      <c r="D5771" t="s">
        <v>404</v>
      </c>
      <c r="E5771" s="15">
        <v>6955000</v>
      </c>
      <c r="F5771" s="15">
        <v>2605000</v>
      </c>
      <c r="G5771" s="15">
        <v>0</v>
      </c>
      <c r="H5771" s="15">
        <v>0</v>
      </c>
      <c r="I5771" s="15">
        <v>9560000</v>
      </c>
    </row>
    <row r="5772" spans="1:9" x14ac:dyDescent="0.25">
      <c r="A5772">
        <v>2019</v>
      </c>
      <c r="B5772" t="s">
        <v>42</v>
      </c>
      <c r="C5772" t="s">
        <v>1065</v>
      </c>
      <c r="D5772" t="s">
        <v>967</v>
      </c>
      <c r="E5772" s="15">
        <v>169047000</v>
      </c>
      <c r="F5772" s="15">
        <v>9662000</v>
      </c>
      <c r="G5772" s="15">
        <v>0</v>
      </c>
      <c r="H5772" s="15">
        <v>10000000</v>
      </c>
      <c r="I5772" s="15">
        <v>188709000</v>
      </c>
    </row>
    <row r="5773" spans="1:9" x14ac:dyDescent="0.25">
      <c r="A5773">
        <v>2019</v>
      </c>
      <c r="B5773" t="s">
        <v>42</v>
      </c>
      <c r="C5773" t="s">
        <v>1065</v>
      </c>
      <c r="D5773" t="s">
        <v>968</v>
      </c>
      <c r="E5773" s="15">
        <v>7493000</v>
      </c>
      <c r="F5773" s="15">
        <v>2638000</v>
      </c>
      <c r="G5773" s="15">
        <v>0</v>
      </c>
      <c r="H5773" s="15">
        <v>0</v>
      </c>
      <c r="I5773" s="15">
        <v>10131000</v>
      </c>
    </row>
    <row r="5774" spans="1:9" x14ac:dyDescent="0.25">
      <c r="A5774">
        <v>2019</v>
      </c>
      <c r="B5774" t="s">
        <v>42</v>
      </c>
      <c r="C5774" t="s">
        <v>1065</v>
      </c>
      <c r="D5774" t="s">
        <v>969</v>
      </c>
      <c r="E5774" s="15">
        <v>1420000</v>
      </c>
      <c r="F5774" s="15">
        <v>1593000</v>
      </c>
      <c r="G5774" s="15">
        <v>0</v>
      </c>
      <c r="H5774" s="15">
        <v>0</v>
      </c>
      <c r="I5774" s="15">
        <v>3013000</v>
      </c>
    </row>
    <row r="5775" spans="1:9" x14ac:dyDescent="0.25">
      <c r="A5775">
        <v>2019</v>
      </c>
      <c r="B5775" t="s">
        <v>42</v>
      </c>
      <c r="C5775" t="s">
        <v>1065</v>
      </c>
      <c r="D5775" t="s">
        <v>970</v>
      </c>
      <c r="E5775" s="15">
        <v>350000</v>
      </c>
      <c r="F5775" s="15">
        <v>399000</v>
      </c>
      <c r="G5775" s="15">
        <v>0</v>
      </c>
      <c r="H5775" s="15">
        <v>0</v>
      </c>
      <c r="I5775" s="15">
        <v>749000</v>
      </c>
    </row>
    <row r="5776" spans="1:9" x14ac:dyDescent="0.25">
      <c r="A5776">
        <v>2019</v>
      </c>
      <c r="B5776" t="s">
        <v>42</v>
      </c>
      <c r="C5776" t="s">
        <v>1066</v>
      </c>
      <c r="D5776" t="s">
        <v>403</v>
      </c>
      <c r="E5776" s="15">
        <v>17141000</v>
      </c>
      <c r="F5776" s="15">
        <v>31924000</v>
      </c>
      <c r="G5776" s="15">
        <v>0</v>
      </c>
      <c r="H5776" s="15">
        <v>0</v>
      </c>
      <c r="I5776" s="15">
        <v>49065000</v>
      </c>
    </row>
    <row r="5777" spans="1:9" x14ac:dyDescent="0.25">
      <c r="A5777">
        <v>2019</v>
      </c>
      <c r="B5777" t="s">
        <v>42</v>
      </c>
      <c r="C5777" t="s">
        <v>1066</v>
      </c>
      <c r="D5777" t="s">
        <v>967</v>
      </c>
      <c r="E5777" s="15">
        <v>43905000</v>
      </c>
      <c r="F5777" s="15">
        <v>1516000</v>
      </c>
      <c r="G5777" s="15">
        <v>0</v>
      </c>
      <c r="H5777" s="15">
        <v>10000000</v>
      </c>
      <c r="I5777" s="15">
        <v>55421000</v>
      </c>
    </row>
    <row r="5778" spans="1:9" x14ac:dyDescent="0.25">
      <c r="A5778">
        <v>2019</v>
      </c>
      <c r="B5778" t="s">
        <v>42</v>
      </c>
      <c r="C5778" t="s">
        <v>1066</v>
      </c>
      <c r="D5778" t="s">
        <v>969</v>
      </c>
      <c r="E5778" s="15">
        <v>0</v>
      </c>
      <c r="F5778" s="15">
        <v>850000</v>
      </c>
      <c r="G5778" s="15">
        <v>0</v>
      </c>
      <c r="H5778" s="15">
        <v>0</v>
      </c>
      <c r="I5778" s="15">
        <v>850000</v>
      </c>
    </row>
    <row r="5779" spans="1:9" x14ac:dyDescent="0.25">
      <c r="A5779">
        <v>2019</v>
      </c>
      <c r="B5779" t="s">
        <v>42</v>
      </c>
      <c r="C5779" t="s">
        <v>1066</v>
      </c>
      <c r="D5779" t="s">
        <v>970</v>
      </c>
      <c r="E5779" s="15">
        <v>0</v>
      </c>
      <c r="F5779" s="15">
        <v>757000</v>
      </c>
      <c r="G5779" s="15">
        <v>0</v>
      </c>
      <c r="H5779" s="15">
        <v>0</v>
      </c>
      <c r="I5779" s="15">
        <v>757000</v>
      </c>
    </row>
    <row r="5780" spans="1:9" x14ac:dyDescent="0.25">
      <c r="A5780">
        <v>2019</v>
      </c>
      <c r="B5780" t="s">
        <v>42</v>
      </c>
      <c r="C5780" t="s">
        <v>1067</v>
      </c>
      <c r="D5780" t="s">
        <v>403</v>
      </c>
      <c r="E5780" s="15">
        <v>4667000</v>
      </c>
      <c r="F5780" s="15">
        <v>3124000</v>
      </c>
      <c r="G5780" s="15">
        <v>0</v>
      </c>
      <c r="H5780" s="15">
        <v>0</v>
      </c>
      <c r="I5780" s="15">
        <v>7791000</v>
      </c>
    </row>
    <row r="5781" spans="1:9" x14ac:dyDescent="0.25">
      <c r="A5781">
        <v>2019</v>
      </c>
      <c r="B5781" t="s">
        <v>42</v>
      </c>
      <c r="C5781" t="s">
        <v>1067</v>
      </c>
      <c r="D5781" t="s">
        <v>967</v>
      </c>
      <c r="E5781" s="15">
        <v>24590000</v>
      </c>
      <c r="F5781" s="15">
        <v>17801000</v>
      </c>
      <c r="G5781" s="15">
        <v>0</v>
      </c>
      <c r="H5781" s="15">
        <v>70000000</v>
      </c>
      <c r="I5781" s="15">
        <v>112391000</v>
      </c>
    </row>
    <row r="5782" spans="1:9" x14ac:dyDescent="0.25">
      <c r="A5782">
        <v>2019</v>
      </c>
      <c r="B5782" t="s">
        <v>42</v>
      </c>
      <c r="C5782" t="s">
        <v>1067</v>
      </c>
      <c r="D5782" t="s">
        <v>969</v>
      </c>
      <c r="E5782" s="15">
        <v>0</v>
      </c>
      <c r="F5782" s="15">
        <v>2722000</v>
      </c>
      <c r="G5782" s="15">
        <v>0</v>
      </c>
      <c r="H5782" s="15">
        <v>0</v>
      </c>
      <c r="I5782" s="15">
        <v>2722000</v>
      </c>
    </row>
    <row r="5783" spans="1:9" x14ac:dyDescent="0.25">
      <c r="A5783">
        <v>2019</v>
      </c>
      <c r="B5783" t="s">
        <v>42</v>
      </c>
      <c r="C5783" t="s">
        <v>1067</v>
      </c>
      <c r="D5783" t="s">
        <v>970</v>
      </c>
      <c r="E5783" s="15">
        <v>0</v>
      </c>
      <c r="F5783" s="15">
        <v>353000</v>
      </c>
      <c r="G5783" s="15">
        <v>0</v>
      </c>
      <c r="H5783" s="15">
        <v>1500000</v>
      </c>
      <c r="I5783" s="15">
        <v>1853000</v>
      </c>
    </row>
    <row r="5784" spans="1:9" x14ac:dyDescent="0.25">
      <c r="A5784">
        <v>2019</v>
      </c>
      <c r="B5784" t="s">
        <v>42</v>
      </c>
      <c r="C5784" t="s">
        <v>1068</v>
      </c>
      <c r="D5784" t="s">
        <v>403</v>
      </c>
      <c r="E5784" s="15">
        <v>25139000</v>
      </c>
      <c r="F5784" s="15">
        <v>2754000</v>
      </c>
      <c r="G5784" s="15">
        <v>0</v>
      </c>
      <c r="H5784" s="15">
        <v>0</v>
      </c>
      <c r="I5784" s="15">
        <v>27893000</v>
      </c>
    </row>
    <row r="5785" spans="1:9" x14ac:dyDescent="0.25">
      <c r="A5785">
        <v>2019</v>
      </c>
      <c r="B5785" t="s">
        <v>42</v>
      </c>
      <c r="C5785" t="s">
        <v>1068</v>
      </c>
      <c r="D5785" t="s">
        <v>967</v>
      </c>
      <c r="E5785" s="15">
        <v>45076000</v>
      </c>
      <c r="F5785" s="15">
        <v>7592000</v>
      </c>
      <c r="G5785" s="15">
        <v>0</v>
      </c>
      <c r="H5785" s="15">
        <v>67000000</v>
      </c>
      <c r="I5785" s="15">
        <v>119668000</v>
      </c>
    </row>
    <row r="5786" spans="1:9" x14ac:dyDescent="0.25">
      <c r="A5786">
        <v>2019</v>
      </c>
      <c r="B5786" t="s">
        <v>42</v>
      </c>
      <c r="C5786" t="s">
        <v>1068</v>
      </c>
      <c r="D5786" t="s">
        <v>968</v>
      </c>
      <c r="E5786" s="15">
        <v>140000</v>
      </c>
      <c r="F5786" s="15">
        <v>0</v>
      </c>
      <c r="G5786" s="15">
        <v>0</v>
      </c>
      <c r="H5786" s="15">
        <v>0</v>
      </c>
      <c r="I5786" s="15">
        <v>140000</v>
      </c>
    </row>
    <row r="5787" spans="1:9" x14ac:dyDescent="0.25">
      <c r="A5787">
        <v>2019</v>
      </c>
      <c r="B5787" t="s">
        <v>42</v>
      </c>
      <c r="C5787" t="s">
        <v>1068</v>
      </c>
      <c r="D5787" t="s">
        <v>969</v>
      </c>
      <c r="E5787" s="15">
        <v>0</v>
      </c>
      <c r="F5787" s="15">
        <v>624000</v>
      </c>
      <c r="G5787" s="15">
        <v>0</v>
      </c>
      <c r="H5787" s="15">
        <v>0</v>
      </c>
      <c r="I5787" s="15">
        <v>624000</v>
      </c>
    </row>
    <row r="5788" spans="1:9" x14ac:dyDescent="0.25">
      <c r="A5788">
        <v>2019</v>
      </c>
      <c r="B5788" t="s">
        <v>42</v>
      </c>
      <c r="C5788" t="s">
        <v>1068</v>
      </c>
      <c r="D5788" t="s">
        <v>970</v>
      </c>
      <c r="E5788" s="15">
        <v>0</v>
      </c>
      <c r="F5788" s="15">
        <v>262000</v>
      </c>
      <c r="G5788" s="15">
        <v>0</v>
      </c>
      <c r="H5788" s="15">
        <v>0</v>
      </c>
      <c r="I5788" s="15">
        <v>262000</v>
      </c>
    </row>
    <row r="5789" spans="1:9" x14ac:dyDescent="0.25">
      <c r="A5789">
        <v>2019</v>
      </c>
      <c r="B5789" t="s">
        <v>42</v>
      </c>
      <c r="C5789" t="s">
        <v>1069</v>
      </c>
      <c r="D5789" t="s">
        <v>403</v>
      </c>
      <c r="E5789" s="15" t="s">
        <v>423</v>
      </c>
      <c r="F5789" s="15" t="s">
        <v>423</v>
      </c>
      <c r="G5789" s="15" t="s">
        <v>423</v>
      </c>
      <c r="H5789" s="15" t="s">
        <v>423</v>
      </c>
      <c r="I5789" s="15" t="s">
        <v>423</v>
      </c>
    </row>
    <row r="5790" spans="1:9" x14ac:dyDescent="0.25">
      <c r="A5790">
        <v>2019</v>
      </c>
      <c r="B5790" t="s">
        <v>42</v>
      </c>
      <c r="C5790" t="s">
        <v>1069</v>
      </c>
      <c r="D5790" t="s">
        <v>967</v>
      </c>
      <c r="E5790" s="15" t="s">
        <v>423</v>
      </c>
      <c r="F5790" s="15" t="s">
        <v>423</v>
      </c>
      <c r="G5790" s="15" t="s">
        <v>423</v>
      </c>
      <c r="H5790" s="15" t="s">
        <v>423</v>
      </c>
      <c r="I5790" s="15" t="s">
        <v>423</v>
      </c>
    </row>
    <row r="5791" spans="1:9" x14ac:dyDescent="0.25">
      <c r="A5791">
        <v>2019</v>
      </c>
      <c r="B5791" t="s">
        <v>42</v>
      </c>
      <c r="C5791" t="s">
        <v>1069</v>
      </c>
      <c r="D5791" t="s">
        <v>969</v>
      </c>
      <c r="E5791" s="15" t="s">
        <v>423</v>
      </c>
      <c r="F5791" s="15" t="s">
        <v>423</v>
      </c>
      <c r="G5791" s="15" t="s">
        <v>423</v>
      </c>
      <c r="H5791" s="15" t="s">
        <v>423</v>
      </c>
      <c r="I5791" s="15" t="s">
        <v>423</v>
      </c>
    </row>
    <row r="5792" spans="1:9" x14ac:dyDescent="0.25">
      <c r="A5792">
        <v>2019</v>
      </c>
      <c r="B5792" t="s">
        <v>42</v>
      </c>
      <c r="C5792" t="s">
        <v>1069</v>
      </c>
      <c r="D5792" t="s">
        <v>970</v>
      </c>
      <c r="E5792" s="15" t="s">
        <v>423</v>
      </c>
      <c r="F5792" s="15" t="s">
        <v>423</v>
      </c>
      <c r="G5792" s="15" t="s">
        <v>423</v>
      </c>
      <c r="H5792" s="15" t="s">
        <v>423</v>
      </c>
      <c r="I5792" s="15" t="s">
        <v>423</v>
      </c>
    </row>
    <row r="5793" spans="1:9" x14ac:dyDescent="0.25">
      <c r="A5793">
        <v>2019</v>
      </c>
      <c r="B5793" t="s">
        <v>42</v>
      </c>
      <c r="C5793" t="s">
        <v>1070</v>
      </c>
      <c r="D5793" t="s">
        <v>403</v>
      </c>
      <c r="E5793" s="15">
        <v>21809000</v>
      </c>
      <c r="F5793" s="15">
        <v>5806000</v>
      </c>
      <c r="G5793" s="15">
        <v>0</v>
      </c>
      <c r="H5793" s="15">
        <v>0</v>
      </c>
      <c r="I5793" s="15">
        <v>27615000</v>
      </c>
    </row>
    <row r="5794" spans="1:9" x14ac:dyDescent="0.25">
      <c r="A5794">
        <v>2019</v>
      </c>
      <c r="B5794" t="s">
        <v>42</v>
      </c>
      <c r="C5794" t="s">
        <v>1070</v>
      </c>
      <c r="D5794" t="s">
        <v>404</v>
      </c>
      <c r="E5794" s="15">
        <v>0</v>
      </c>
      <c r="F5794" s="15">
        <v>1066000</v>
      </c>
      <c r="G5794" s="15">
        <v>0</v>
      </c>
      <c r="H5794" s="15">
        <v>0</v>
      </c>
      <c r="I5794" s="15">
        <v>1066000</v>
      </c>
    </row>
    <row r="5795" spans="1:9" x14ac:dyDescent="0.25">
      <c r="A5795">
        <v>2019</v>
      </c>
      <c r="B5795" t="s">
        <v>42</v>
      </c>
      <c r="C5795" t="s">
        <v>1070</v>
      </c>
      <c r="D5795" t="s">
        <v>967</v>
      </c>
      <c r="E5795" s="15">
        <v>85243000</v>
      </c>
      <c r="F5795" s="15">
        <v>18849000</v>
      </c>
      <c r="G5795" s="15">
        <v>0</v>
      </c>
      <c r="H5795" s="15">
        <v>82500000</v>
      </c>
      <c r="I5795" s="15">
        <v>186592000</v>
      </c>
    </row>
    <row r="5796" spans="1:9" x14ac:dyDescent="0.25">
      <c r="A5796">
        <v>2019</v>
      </c>
      <c r="B5796" t="s">
        <v>42</v>
      </c>
      <c r="C5796" t="s">
        <v>1070</v>
      </c>
      <c r="D5796" t="s">
        <v>969</v>
      </c>
      <c r="E5796" s="15">
        <v>150000</v>
      </c>
      <c r="F5796" s="15">
        <v>1349000</v>
      </c>
      <c r="G5796" s="15">
        <v>0</v>
      </c>
      <c r="H5796" s="15">
        <v>0</v>
      </c>
      <c r="I5796" s="15">
        <v>1499000</v>
      </c>
    </row>
    <row r="5797" spans="1:9" x14ac:dyDescent="0.25">
      <c r="A5797">
        <v>2019</v>
      </c>
      <c r="B5797" t="s">
        <v>42</v>
      </c>
      <c r="C5797" t="s">
        <v>1070</v>
      </c>
      <c r="D5797" t="s">
        <v>970</v>
      </c>
      <c r="E5797" s="15">
        <v>150000</v>
      </c>
      <c r="F5797" s="15">
        <v>1072000</v>
      </c>
      <c r="G5797" s="15">
        <v>0</v>
      </c>
      <c r="H5797" s="15">
        <v>0</v>
      </c>
      <c r="I5797" s="15">
        <v>1222000</v>
      </c>
    </row>
    <row r="5798" spans="1:9" x14ac:dyDescent="0.25">
      <c r="A5798">
        <v>2019</v>
      </c>
      <c r="B5798" t="s">
        <v>42</v>
      </c>
      <c r="C5798" t="s">
        <v>1071</v>
      </c>
      <c r="D5798" t="s">
        <v>403</v>
      </c>
      <c r="E5798" s="15">
        <v>22408000</v>
      </c>
      <c r="F5798" s="15">
        <v>3353000</v>
      </c>
      <c r="G5798" s="15">
        <v>0</v>
      </c>
      <c r="H5798" s="15">
        <v>0</v>
      </c>
      <c r="I5798" s="15">
        <v>25761000</v>
      </c>
    </row>
    <row r="5799" spans="1:9" x14ac:dyDescent="0.25">
      <c r="A5799">
        <v>2019</v>
      </c>
      <c r="B5799" t="s">
        <v>42</v>
      </c>
      <c r="C5799" t="s">
        <v>1071</v>
      </c>
      <c r="D5799" t="s">
        <v>967</v>
      </c>
      <c r="E5799" s="15">
        <v>60054000</v>
      </c>
      <c r="F5799" s="15">
        <v>11183000</v>
      </c>
      <c r="G5799" s="15">
        <v>0</v>
      </c>
      <c r="H5799" s="15">
        <v>74100000</v>
      </c>
      <c r="I5799" s="15">
        <v>145337000</v>
      </c>
    </row>
    <row r="5800" spans="1:9" x14ac:dyDescent="0.25">
      <c r="A5800">
        <v>2019</v>
      </c>
      <c r="B5800" t="s">
        <v>42</v>
      </c>
      <c r="C5800" t="s">
        <v>1071</v>
      </c>
      <c r="D5800" t="s">
        <v>969</v>
      </c>
      <c r="E5800" s="15">
        <v>0</v>
      </c>
      <c r="F5800" s="15">
        <v>629000</v>
      </c>
      <c r="G5800" s="15">
        <v>0</v>
      </c>
      <c r="H5800" s="15">
        <v>0</v>
      </c>
      <c r="I5800" s="15">
        <v>629000</v>
      </c>
    </row>
    <row r="5801" spans="1:9" x14ac:dyDescent="0.25">
      <c r="A5801">
        <v>2019</v>
      </c>
      <c r="B5801" t="s">
        <v>42</v>
      </c>
      <c r="C5801" t="s">
        <v>1071</v>
      </c>
      <c r="D5801" t="s">
        <v>970</v>
      </c>
      <c r="E5801" s="15">
        <v>0</v>
      </c>
      <c r="F5801" s="15">
        <v>348000</v>
      </c>
      <c r="G5801" s="15">
        <v>0</v>
      </c>
      <c r="H5801" s="15">
        <v>0</v>
      </c>
      <c r="I5801" s="15">
        <v>348000</v>
      </c>
    </row>
    <row r="5802" spans="1:9" x14ac:dyDescent="0.25">
      <c r="A5802">
        <v>2019</v>
      </c>
      <c r="B5802" t="s">
        <v>42</v>
      </c>
      <c r="C5802" t="s">
        <v>1072</v>
      </c>
      <c r="D5802" t="s">
        <v>403</v>
      </c>
      <c r="E5802" s="15">
        <v>79864000</v>
      </c>
      <c r="F5802" s="15">
        <v>34420000</v>
      </c>
      <c r="G5802" s="15">
        <v>0</v>
      </c>
      <c r="H5802" s="15">
        <v>0</v>
      </c>
      <c r="I5802" s="15">
        <v>114284000</v>
      </c>
    </row>
    <row r="5803" spans="1:9" x14ac:dyDescent="0.25">
      <c r="A5803">
        <v>2019</v>
      </c>
      <c r="B5803" t="s">
        <v>42</v>
      </c>
      <c r="C5803" t="s">
        <v>1072</v>
      </c>
      <c r="D5803" t="s">
        <v>404</v>
      </c>
      <c r="E5803" s="15">
        <v>2167000</v>
      </c>
      <c r="F5803" s="15">
        <v>1959000</v>
      </c>
      <c r="G5803" s="15">
        <v>0</v>
      </c>
      <c r="H5803" s="15">
        <v>0</v>
      </c>
      <c r="I5803" s="15">
        <v>4126000</v>
      </c>
    </row>
    <row r="5804" spans="1:9" x14ac:dyDescent="0.25">
      <c r="A5804">
        <v>2019</v>
      </c>
      <c r="B5804" t="s">
        <v>42</v>
      </c>
      <c r="C5804" t="s">
        <v>1072</v>
      </c>
      <c r="D5804" t="s">
        <v>967</v>
      </c>
      <c r="E5804" s="15">
        <v>249291000</v>
      </c>
      <c r="F5804" s="15">
        <v>47537000</v>
      </c>
      <c r="G5804" s="15">
        <v>0</v>
      </c>
      <c r="H5804" s="15">
        <v>250000000</v>
      </c>
      <c r="I5804" s="15">
        <v>546828000</v>
      </c>
    </row>
    <row r="5805" spans="1:9" x14ac:dyDescent="0.25">
      <c r="A5805">
        <v>2019</v>
      </c>
      <c r="B5805" t="s">
        <v>42</v>
      </c>
      <c r="C5805" t="s">
        <v>1072</v>
      </c>
      <c r="D5805" t="s">
        <v>968</v>
      </c>
      <c r="E5805" s="15">
        <v>17214000</v>
      </c>
      <c r="F5805" s="15">
        <v>1406000</v>
      </c>
      <c r="G5805" s="15">
        <v>0</v>
      </c>
      <c r="H5805" s="15">
        <v>0</v>
      </c>
      <c r="I5805" s="15">
        <v>18620000</v>
      </c>
    </row>
    <row r="5806" spans="1:9" x14ac:dyDescent="0.25">
      <c r="A5806">
        <v>2019</v>
      </c>
      <c r="B5806" t="s">
        <v>42</v>
      </c>
      <c r="C5806" t="s">
        <v>1072</v>
      </c>
      <c r="D5806" t="s">
        <v>969</v>
      </c>
      <c r="E5806" s="15">
        <v>1602000</v>
      </c>
      <c r="F5806" s="15">
        <v>5759000</v>
      </c>
      <c r="G5806" s="15">
        <v>0</v>
      </c>
      <c r="H5806" s="15">
        <v>0</v>
      </c>
      <c r="I5806" s="15">
        <v>7361000</v>
      </c>
    </row>
    <row r="5807" spans="1:9" x14ac:dyDescent="0.25">
      <c r="A5807">
        <v>2019</v>
      </c>
      <c r="B5807" t="s">
        <v>42</v>
      </c>
      <c r="C5807" t="s">
        <v>1072</v>
      </c>
      <c r="D5807" t="s">
        <v>970</v>
      </c>
      <c r="E5807" s="15">
        <v>752000</v>
      </c>
      <c r="F5807" s="15">
        <v>727000</v>
      </c>
      <c r="G5807" s="15">
        <v>0</v>
      </c>
      <c r="H5807" s="15">
        <v>0</v>
      </c>
      <c r="I5807" s="15">
        <v>1479000</v>
      </c>
    </row>
    <row r="5808" spans="1:9" x14ac:dyDescent="0.25">
      <c r="A5808">
        <v>2019</v>
      </c>
      <c r="B5808" t="s">
        <v>42</v>
      </c>
      <c r="C5808" t="s">
        <v>1073</v>
      </c>
      <c r="D5808" t="s">
        <v>403</v>
      </c>
      <c r="E5808" s="15">
        <v>40311000</v>
      </c>
      <c r="F5808" s="15">
        <v>10811000</v>
      </c>
      <c r="G5808" s="15">
        <v>0</v>
      </c>
      <c r="H5808" s="15">
        <v>0</v>
      </c>
      <c r="I5808" s="15">
        <v>51122000</v>
      </c>
    </row>
    <row r="5809" spans="1:9" x14ac:dyDescent="0.25">
      <c r="A5809">
        <v>2019</v>
      </c>
      <c r="B5809" t="s">
        <v>42</v>
      </c>
      <c r="C5809" t="s">
        <v>1073</v>
      </c>
      <c r="D5809" t="s">
        <v>967</v>
      </c>
      <c r="E5809" s="15">
        <v>66788000</v>
      </c>
      <c r="F5809" s="15">
        <v>19238000</v>
      </c>
      <c r="G5809" s="15">
        <v>0</v>
      </c>
      <c r="H5809" s="15">
        <v>3000000</v>
      </c>
      <c r="I5809" s="15">
        <v>89026000</v>
      </c>
    </row>
    <row r="5810" spans="1:9" x14ac:dyDescent="0.25">
      <c r="A5810">
        <v>2019</v>
      </c>
      <c r="B5810" t="s">
        <v>42</v>
      </c>
      <c r="C5810" t="s">
        <v>1073</v>
      </c>
      <c r="D5810" t="s">
        <v>968</v>
      </c>
      <c r="E5810" s="15">
        <v>0</v>
      </c>
      <c r="F5810" s="15">
        <v>990000</v>
      </c>
      <c r="G5810" s="15">
        <v>0</v>
      </c>
      <c r="H5810" s="15">
        <v>0</v>
      </c>
      <c r="I5810" s="15">
        <v>990000</v>
      </c>
    </row>
    <row r="5811" spans="1:9" x14ac:dyDescent="0.25">
      <c r="A5811">
        <v>2019</v>
      </c>
      <c r="B5811" t="s">
        <v>42</v>
      </c>
      <c r="C5811" t="s">
        <v>1073</v>
      </c>
      <c r="D5811" t="s">
        <v>970</v>
      </c>
      <c r="E5811" s="15">
        <v>2623000</v>
      </c>
      <c r="F5811" s="15">
        <v>1744000</v>
      </c>
      <c r="G5811" s="15">
        <v>0</v>
      </c>
      <c r="H5811" s="15">
        <v>0</v>
      </c>
      <c r="I5811" s="15">
        <v>4367000</v>
      </c>
    </row>
    <row r="5812" spans="1:9" x14ac:dyDescent="0.25">
      <c r="A5812">
        <v>2019</v>
      </c>
      <c r="B5812" t="s">
        <v>42</v>
      </c>
      <c r="C5812" t="s">
        <v>1073</v>
      </c>
      <c r="D5812" t="s">
        <v>1074</v>
      </c>
      <c r="E5812" s="15">
        <v>9764000</v>
      </c>
      <c r="F5812" s="15">
        <v>13976000</v>
      </c>
      <c r="G5812" s="15">
        <v>0</v>
      </c>
      <c r="H5812" s="15">
        <v>0</v>
      </c>
      <c r="I5812" s="15">
        <v>23740000</v>
      </c>
    </row>
    <row r="5813" spans="1:9" x14ac:dyDescent="0.25">
      <c r="A5813">
        <v>2019</v>
      </c>
      <c r="B5813" t="s">
        <v>42</v>
      </c>
      <c r="C5813" t="s">
        <v>1075</v>
      </c>
      <c r="D5813" t="s">
        <v>403</v>
      </c>
      <c r="E5813" s="15" t="s">
        <v>423</v>
      </c>
      <c r="F5813" s="15" t="s">
        <v>423</v>
      </c>
      <c r="G5813" s="15" t="s">
        <v>423</v>
      </c>
      <c r="H5813" s="15" t="s">
        <v>423</v>
      </c>
      <c r="I5813" s="15" t="s">
        <v>423</v>
      </c>
    </row>
    <row r="5814" spans="1:9" x14ac:dyDescent="0.25">
      <c r="A5814">
        <v>2019</v>
      </c>
      <c r="B5814" t="s">
        <v>42</v>
      </c>
      <c r="C5814" t="s">
        <v>1075</v>
      </c>
      <c r="D5814" t="s">
        <v>967</v>
      </c>
      <c r="E5814" s="15" t="s">
        <v>423</v>
      </c>
      <c r="F5814" s="15" t="s">
        <v>423</v>
      </c>
      <c r="G5814" s="15" t="s">
        <v>423</v>
      </c>
      <c r="H5814" s="15" t="s">
        <v>423</v>
      </c>
      <c r="I5814" s="15" t="s">
        <v>423</v>
      </c>
    </row>
    <row r="5815" spans="1:9" x14ac:dyDescent="0.25">
      <c r="A5815">
        <v>2019</v>
      </c>
      <c r="B5815" t="s">
        <v>42</v>
      </c>
      <c r="C5815" t="s">
        <v>1075</v>
      </c>
      <c r="D5815" t="s">
        <v>969</v>
      </c>
      <c r="E5815" s="15" t="s">
        <v>423</v>
      </c>
      <c r="F5815" s="15" t="s">
        <v>423</v>
      </c>
      <c r="G5815" s="15" t="s">
        <v>423</v>
      </c>
      <c r="H5815" s="15" t="s">
        <v>423</v>
      </c>
      <c r="I5815" s="15" t="s">
        <v>423</v>
      </c>
    </row>
    <row r="5816" spans="1:9" x14ac:dyDescent="0.25">
      <c r="A5816">
        <v>2019</v>
      </c>
      <c r="B5816" t="s">
        <v>42</v>
      </c>
      <c r="C5816" t="s">
        <v>1076</v>
      </c>
      <c r="D5816" t="s">
        <v>403</v>
      </c>
      <c r="E5816" s="15">
        <v>63550000</v>
      </c>
      <c r="F5816" s="15">
        <v>21805000</v>
      </c>
      <c r="G5816" s="15">
        <v>0</v>
      </c>
      <c r="H5816" s="15">
        <v>9000000</v>
      </c>
      <c r="I5816" s="15">
        <v>94355000</v>
      </c>
    </row>
    <row r="5817" spans="1:9" x14ac:dyDescent="0.25">
      <c r="A5817">
        <v>2019</v>
      </c>
      <c r="B5817" t="s">
        <v>42</v>
      </c>
      <c r="C5817" t="s">
        <v>1076</v>
      </c>
      <c r="D5817" t="s">
        <v>967</v>
      </c>
      <c r="E5817" s="15">
        <v>170323000</v>
      </c>
      <c r="F5817" s="15">
        <v>28591000</v>
      </c>
      <c r="G5817" s="15">
        <v>0</v>
      </c>
      <c r="H5817" s="15">
        <v>0</v>
      </c>
      <c r="I5817" s="15">
        <v>198914000</v>
      </c>
    </row>
    <row r="5818" spans="1:9" x14ac:dyDescent="0.25">
      <c r="A5818">
        <v>2019</v>
      </c>
      <c r="B5818" t="s">
        <v>42</v>
      </c>
      <c r="C5818" t="s">
        <v>1076</v>
      </c>
      <c r="D5818" t="s">
        <v>968</v>
      </c>
      <c r="E5818" s="15">
        <v>0</v>
      </c>
      <c r="F5818" s="15">
        <v>1786000</v>
      </c>
      <c r="G5818" s="15">
        <v>0</v>
      </c>
      <c r="H5818" s="15">
        <v>0</v>
      </c>
      <c r="I5818" s="15">
        <v>1786000</v>
      </c>
    </row>
    <row r="5819" spans="1:9" x14ac:dyDescent="0.25">
      <c r="A5819">
        <v>2019</v>
      </c>
      <c r="B5819" t="s">
        <v>42</v>
      </c>
      <c r="C5819" t="s">
        <v>1076</v>
      </c>
      <c r="D5819" t="s">
        <v>969</v>
      </c>
      <c r="E5819" s="15">
        <v>0</v>
      </c>
      <c r="F5819" s="15">
        <v>11509000</v>
      </c>
      <c r="G5819" s="15">
        <v>0</v>
      </c>
      <c r="H5819" s="15">
        <v>100000</v>
      </c>
      <c r="I5819" s="15">
        <v>11609000</v>
      </c>
    </row>
    <row r="5820" spans="1:9" x14ac:dyDescent="0.25">
      <c r="A5820">
        <v>2019</v>
      </c>
      <c r="B5820" t="s">
        <v>42</v>
      </c>
      <c r="C5820" t="s">
        <v>1076</v>
      </c>
      <c r="D5820" t="s">
        <v>970</v>
      </c>
      <c r="E5820" s="15">
        <v>0</v>
      </c>
      <c r="F5820" s="15">
        <v>1728000</v>
      </c>
      <c r="G5820" s="15">
        <v>0</v>
      </c>
      <c r="H5820" s="15">
        <v>0</v>
      </c>
      <c r="I5820" s="15">
        <v>1728000</v>
      </c>
    </row>
    <row r="5821" spans="1:9" x14ac:dyDescent="0.25">
      <c r="A5821">
        <v>2019</v>
      </c>
      <c r="B5821" t="s">
        <v>42</v>
      </c>
      <c r="C5821" t="s">
        <v>1077</v>
      </c>
      <c r="D5821" t="s">
        <v>403</v>
      </c>
      <c r="E5821" s="15">
        <v>122860000</v>
      </c>
      <c r="F5821" s="15">
        <v>25424000</v>
      </c>
      <c r="G5821" s="15">
        <v>0</v>
      </c>
      <c r="H5821" s="15">
        <v>0</v>
      </c>
      <c r="I5821" s="15">
        <v>148284000</v>
      </c>
    </row>
    <row r="5822" spans="1:9" x14ac:dyDescent="0.25">
      <c r="A5822">
        <v>2019</v>
      </c>
      <c r="B5822" t="s">
        <v>42</v>
      </c>
      <c r="C5822" t="s">
        <v>1077</v>
      </c>
      <c r="D5822" t="s">
        <v>404</v>
      </c>
      <c r="E5822" s="15">
        <v>9124000</v>
      </c>
      <c r="F5822" s="15">
        <v>338000</v>
      </c>
      <c r="G5822" s="15">
        <v>0</v>
      </c>
      <c r="H5822" s="15">
        <v>0</v>
      </c>
      <c r="I5822" s="15">
        <v>9462000</v>
      </c>
    </row>
    <row r="5823" spans="1:9" x14ac:dyDescent="0.25">
      <c r="A5823">
        <v>2019</v>
      </c>
      <c r="B5823" t="s">
        <v>42</v>
      </c>
      <c r="C5823" t="s">
        <v>1077</v>
      </c>
      <c r="D5823" t="s">
        <v>967</v>
      </c>
      <c r="E5823" s="15">
        <v>286579000</v>
      </c>
      <c r="F5823" s="15">
        <v>11648000</v>
      </c>
      <c r="G5823" s="15">
        <v>0</v>
      </c>
      <c r="H5823" s="15">
        <v>8000000</v>
      </c>
      <c r="I5823" s="15">
        <v>306227000</v>
      </c>
    </row>
    <row r="5824" spans="1:9" x14ac:dyDescent="0.25">
      <c r="A5824">
        <v>2019</v>
      </c>
      <c r="B5824" t="s">
        <v>42</v>
      </c>
      <c r="C5824" t="s">
        <v>1077</v>
      </c>
      <c r="D5824" t="s">
        <v>968</v>
      </c>
      <c r="E5824" s="15">
        <v>29668000</v>
      </c>
      <c r="F5824" s="15">
        <v>988000</v>
      </c>
      <c r="G5824" s="15">
        <v>0</v>
      </c>
      <c r="H5824" s="15">
        <v>0</v>
      </c>
      <c r="I5824" s="15">
        <v>30656000</v>
      </c>
    </row>
    <row r="5825" spans="1:9" x14ac:dyDescent="0.25">
      <c r="A5825">
        <v>2019</v>
      </c>
      <c r="B5825" t="s">
        <v>42</v>
      </c>
      <c r="C5825" t="s">
        <v>1077</v>
      </c>
      <c r="D5825" t="s">
        <v>969</v>
      </c>
      <c r="E5825" s="15">
        <v>5908000</v>
      </c>
      <c r="F5825" s="15">
        <v>11854000</v>
      </c>
      <c r="G5825" s="15">
        <v>0</v>
      </c>
      <c r="H5825" s="15">
        <v>0</v>
      </c>
      <c r="I5825" s="15">
        <v>17762000</v>
      </c>
    </row>
    <row r="5826" spans="1:9" x14ac:dyDescent="0.25">
      <c r="A5826">
        <v>2019</v>
      </c>
      <c r="B5826" t="s">
        <v>42</v>
      </c>
      <c r="C5826" t="s">
        <v>1077</v>
      </c>
      <c r="D5826" t="s">
        <v>970</v>
      </c>
      <c r="E5826" s="15">
        <v>1076000</v>
      </c>
      <c r="F5826" s="15">
        <v>1305000</v>
      </c>
      <c r="G5826" s="15">
        <v>0</v>
      </c>
      <c r="H5826" s="15">
        <v>0</v>
      </c>
      <c r="I5826" s="15">
        <v>2381000</v>
      </c>
    </row>
    <row r="5827" spans="1:9" x14ac:dyDescent="0.25">
      <c r="A5827">
        <v>2019</v>
      </c>
      <c r="B5827" t="s">
        <v>42</v>
      </c>
      <c r="C5827" t="s">
        <v>1078</v>
      </c>
      <c r="D5827" t="s">
        <v>403</v>
      </c>
      <c r="E5827" s="15">
        <v>19820000</v>
      </c>
      <c r="F5827" s="15">
        <v>6809000</v>
      </c>
      <c r="G5827" s="15">
        <v>0</v>
      </c>
      <c r="H5827" s="15">
        <v>0</v>
      </c>
      <c r="I5827" s="15">
        <v>26629000</v>
      </c>
    </row>
    <row r="5828" spans="1:9" x14ac:dyDescent="0.25">
      <c r="A5828">
        <v>2019</v>
      </c>
      <c r="B5828" t="s">
        <v>42</v>
      </c>
      <c r="C5828" t="s">
        <v>1078</v>
      </c>
      <c r="D5828" t="s">
        <v>404</v>
      </c>
      <c r="E5828" s="15">
        <v>0</v>
      </c>
      <c r="F5828" s="15">
        <v>26284000</v>
      </c>
      <c r="G5828" s="15">
        <v>0</v>
      </c>
      <c r="H5828" s="15">
        <v>13730000</v>
      </c>
      <c r="I5828" s="15">
        <v>40014000</v>
      </c>
    </row>
    <row r="5829" spans="1:9" x14ac:dyDescent="0.25">
      <c r="A5829">
        <v>2019</v>
      </c>
      <c r="B5829" t="s">
        <v>42</v>
      </c>
      <c r="C5829" t="s">
        <v>1078</v>
      </c>
      <c r="D5829" t="s">
        <v>967</v>
      </c>
      <c r="E5829" s="15">
        <v>46319000</v>
      </c>
      <c r="F5829" s="15">
        <v>41887000</v>
      </c>
      <c r="G5829" s="15">
        <v>0</v>
      </c>
      <c r="H5829" s="15">
        <v>55592000</v>
      </c>
      <c r="I5829" s="15">
        <v>143798000</v>
      </c>
    </row>
    <row r="5830" spans="1:9" x14ac:dyDescent="0.25">
      <c r="A5830">
        <v>2019</v>
      </c>
      <c r="B5830" t="s">
        <v>42</v>
      </c>
      <c r="C5830" t="s">
        <v>1078</v>
      </c>
      <c r="D5830" t="s">
        <v>968</v>
      </c>
      <c r="E5830" s="15">
        <v>0</v>
      </c>
      <c r="F5830" s="15">
        <v>442000</v>
      </c>
      <c r="G5830" s="15">
        <v>0</v>
      </c>
      <c r="H5830" s="15">
        <v>0</v>
      </c>
      <c r="I5830" s="15">
        <v>442000</v>
      </c>
    </row>
    <row r="5831" spans="1:9" x14ac:dyDescent="0.25">
      <c r="A5831">
        <v>2019</v>
      </c>
      <c r="B5831" t="s">
        <v>42</v>
      </c>
      <c r="C5831" t="s">
        <v>1078</v>
      </c>
      <c r="D5831" t="s">
        <v>969</v>
      </c>
      <c r="E5831" s="15">
        <v>0</v>
      </c>
      <c r="F5831" s="15">
        <v>419000</v>
      </c>
      <c r="G5831" s="15">
        <v>0</v>
      </c>
      <c r="H5831" s="15">
        <v>0</v>
      </c>
      <c r="I5831" s="15">
        <v>419000</v>
      </c>
    </row>
    <row r="5832" spans="1:9" x14ac:dyDescent="0.25">
      <c r="A5832">
        <v>2019</v>
      </c>
      <c r="B5832" t="s">
        <v>42</v>
      </c>
      <c r="C5832" t="s">
        <v>1078</v>
      </c>
      <c r="D5832" t="s">
        <v>970</v>
      </c>
      <c r="E5832" s="15">
        <v>0</v>
      </c>
      <c r="F5832" s="15">
        <v>723000</v>
      </c>
      <c r="G5832" s="15">
        <v>0</v>
      </c>
      <c r="H5832" s="15">
        <v>0</v>
      </c>
      <c r="I5832" s="15">
        <v>723000</v>
      </c>
    </row>
    <row r="5833" spans="1:9" x14ac:dyDescent="0.25">
      <c r="A5833">
        <v>2019</v>
      </c>
      <c r="B5833" t="s">
        <v>42</v>
      </c>
      <c r="C5833" t="s">
        <v>1079</v>
      </c>
      <c r="D5833" t="s">
        <v>403</v>
      </c>
      <c r="E5833" s="15">
        <v>25504000</v>
      </c>
      <c r="F5833" s="15">
        <v>39870000</v>
      </c>
      <c r="G5833" s="15">
        <v>0</v>
      </c>
      <c r="H5833" s="15">
        <v>0</v>
      </c>
      <c r="I5833" s="15">
        <v>65374000</v>
      </c>
    </row>
    <row r="5834" spans="1:9" x14ac:dyDescent="0.25">
      <c r="A5834">
        <v>2019</v>
      </c>
      <c r="B5834" t="s">
        <v>42</v>
      </c>
      <c r="C5834" t="s">
        <v>1079</v>
      </c>
      <c r="D5834" t="s">
        <v>404</v>
      </c>
      <c r="E5834" s="15" t="s">
        <v>423</v>
      </c>
      <c r="F5834" s="15" t="s">
        <v>423</v>
      </c>
      <c r="G5834" s="15" t="s">
        <v>423</v>
      </c>
      <c r="H5834" s="15" t="s">
        <v>423</v>
      </c>
      <c r="I5834" s="15" t="s">
        <v>423</v>
      </c>
    </row>
    <row r="5835" spans="1:9" x14ac:dyDescent="0.25">
      <c r="A5835">
        <v>2019</v>
      </c>
      <c r="B5835" t="s">
        <v>42</v>
      </c>
      <c r="C5835" t="s">
        <v>1079</v>
      </c>
      <c r="D5835" t="s">
        <v>967</v>
      </c>
      <c r="E5835" s="15">
        <v>137658000</v>
      </c>
      <c r="F5835" s="15">
        <v>8085000</v>
      </c>
      <c r="G5835" s="15">
        <v>0</v>
      </c>
      <c r="H5835" s="15">
        <v>160000000</v>
      </c>
      <c r="I5835" s="15">
        <v>305743000</v>
      </c>
    </row>
    <row r="5836" spans="1:9" x14ac:dyDescent="0.25">
      <c r="A5836">
        <v>2019</v>
      </c>
      <c r="B5836" t="s">
        <v>42</v>
      </c>
      <c r="C5836" t="s">
        <v>1079</v>
      </c>
      <c r="D5836" t="s">
        <v>968</v>
      </c>
      <c r="E5836" s="15">
        <v>30000</v>
      </c>
      <c r="F5836" s="15">
        <v>345000</v>
      </c>
      <c r="G5836" s="15">
        <v>0</v>
      </c>
      <c r="H5836" s="15">
        <v>0</v>
      </c>
      <c r="I5836" s="15">
        <v>375000</v>
      </c>
    </row>
    <row r="5837" spans="1:9" x14ac:dyDescent="0.25">
      <c r="A5837">
        <v>2019</v>
      </c>
      <c r="B5837" t="s">
        <v>42</v>
      </c>
      <c r="C5837" t="s">
        <v>1079</v>
      </c>
      <c r="D5837" t="s">
        <v>969</v>
      </c>
      <c r="E5837" s="15">
        <v>100000</v>
      </c>
      <c r="F5837" s="15">
        <v>1863000</v>
      </c>
      <c r="G5837" s="15">
        <v>0</v>
      </c>
      <c r="H5837" s="15">
        <v>0</v>
      </c>
      <c r="I5837" s="15">
        <v>1963000</v>
      </c>
    </row>
    <row r="5838" spans="1:9" x14ac:dyDescent="0.25">
      <c r="A5838">
        <v>2019</v>
      </c>
      <c r="B5838" t="s">
        <v>42</v>
      </c>
      <c r="C5838" t="s">
        <v>1079</v>
      </c>
      <c r="D5838" t="s">
        <v>970</v>
      </c>
      <c r="E5838" s="15">
        <v>98000</v>
      </c>
      <c r="F5838" s="15">
        <v>605000</v>
      </c>
      <c r="G5838" s="15">
        <v>0</v>
      </c>
      <c r="H5838" s="15">
        <v>0</v>
      </c>
      <c r="I5838" s="15">
        <v>703000</v>
      </c>
    </row>
    <row r="5839" spans="1:9" x14ac:dyDescent="0.25">
      <c r="A5839">
        <v>2019</v>
      </c>
      <c r="B5839" t="s">
        <v>42</v>
      </c>
      <c r="C5839" t="s">
        <v>1080</v>
      </c>
      <c r="D5839" t="s">
        <v>403</v>
      </c>
      <c r="E5839" s="15">
        <v>53563000</v>
      </c>
      <c r="F5839" s="15">
        <v>25619000</v>
      </c>
      <c r="G5839" s="15">
        <v>0</v>
      </c>
      <c r="H5839" s="15">
        <v>0</v>
      </c>
      <c r="I5839" s="15">
        <v>79182000</v>
      </c>
    </row>
    <row r="5840" spans="1:9" x14ac:dyDescent="0.25">
      <c r="A5840">
        <v>2019</v>
      </c>
      <c r="B5840" t="s">
        <v>42</v>
      </c>
      <c r="C5840" t="s">
        <v>1080</v>
      </c>
      <c r="D5840" t="s">
        <v>967</v>
      </c>
      <c r="E5840" s="15">
        <v>161050000</v>
      </c>
      <c r="F5840" s="15">
        <v>23846000</v>
      </c>
      <c r="G5840" s="15">
        <v>0</v>
      </c>
      <c r="H5840" s="15">
        <v>275000000</v>
      </c>
      <c r="I5840" s="15">
        <v>459896000</v>
      </c>
    </row>
    <row r="5841" spans="1:9" x14ac:dyDescent="0.25">
      <c r="A5841">
        <v>2019</v>
      </c>
      <c r="B5841" t="s">
        <v>42</v>
      </c>
      <c r="C5841" t="s">
        <v>1080</v>
      </c>
      <c r="D5841" t="s">
        <v>968</v>
      </c>
      <c r="E5841" s="15">
        <v>500000</v>
      </c>
      <c r="F5841" s="15">
        <v>1389000</v>
      </c>
      <c r="G5841" s="15">
        <v>0</v>
      </c>
      <c r="H5841" s="15">
        <v>0</v>
      </c>
      <c r="I5841" s="15">
        <v>1889000</v>
      </c>
    </row>
    <row r="5842" spans="1:9" x14ac:dyDescent="0.25">
      <c r="A5842">
        <v>2019</v>
      </c>
      <c r="B5842" t="s">
        <v>42</v>
      </c>
      <c r="C5842" t="s">
        <v>1080</v>
      </c>
      <c r="D5842" t="s">
        <v>969</v>
      </c>
      <c r="E5842" s="15">
        <v>1500000</v>
      </c>
      <c r="F5842" s="15">
        <v>7153000</v>
      </c>
      <c r="G5842" s="15">
        <v>0</v>
      </c>
      <c r="H5842" s="15">
        <v>0</v>
      </c>
      <c r="I5842" s="15">
        <v>8653000</v>
      </c>
    </row>
    <row r="5843" spans="1:9" x14ac:dyDescent="0.25">
      <c r="A5843">
        <v>2019</v>
      </c>
      <c r="B5843" t="s">
        <v>42</v>
      </c>
      <c r="C5843" t="s">
        <v>1080</v>
      </c>
      <c r="D5843" t="s">
        <v>970</v>
      </c>
      <c r="E5843" s="15">
        <v>1500000</v>
      </c>
      <c r="F5843" s="15">
        <v>5994000</v>
      </c>
      <c r="G5843" s="15">
        <v>0</v>
      </c>
      <c r="H5843" s="15">
        <v>0</v>
      </c>
      <c r="I5843" s="15">
        <v>7494000</v>
      </c>
    </row>
    <row r="5844" spans="1:9" x14ac:dyDescent="0.25">
      <c r="A5844">
        <v>2019</v>
      </c>
      <c r="B5844" t="s">
        <v>42</v>
      </c>
      <c r="C5844" t="s">
        <v>1081</v>
      </c>
      <c r="D5844" t="s">
        <v>403</v>
      </c>
      <c r="E5844" s="15">
        <v>48000000</v>
      </c>
      <c r="F5844" s="15">
        <v>22211000</v>
      </c>
      <c r="G5844" s="15">
        <v>0</v>
      </c>
      <c r="H5844" s="15">
        <v>0</v>
      </c>
      <c r="I5844" s="15">
        <v>70211000</v>
      </c>
    </row>
    <row r="5845" spans="1:9" x14ac:dyDescent="0.25">
      <c r="A5845">
        <v>2019</v>
      </c>
      <c r="B5845" t="s">
        <v>42</v>
      </c>
      <c r="C5845" t="s">
        <v>1081</v>
      </c>
      <c r="D5845" t="s">
        <v>967</v>
      </c>
      <c r="E5845" s="15">
        <v>136625000</v>
      </c>
      <c r="F5845" s="15">
        <v>44695000</v>
      </c>
      <c r="G5845" s="15">
        <v>0</v>
      </c>
      <c r="H5845" s="15">
        <v>142000000</v>
      </c>
      <c r="I5845" s="15">
        <v>323320000</v>
      </c>
    </row>
    <row r="5846" spans="1:9" x14ac:dyDescent="0.25">
      <c r="A5846">
        <v>2019</v>
      </c>
      <c r="B5846" t="s">
        <v>42</v>
      </c>
      <c r="C5846" t="s">
        <v>1081</v>
      </c>
      <c r="D5846" t="s">
        <v>968</v>
      </c>
      <c r="E5846" s="15">
        <v>0</v>
      </c>
      <c r="F5846" s="15">
        <v>2106000</v>
      </c>
      <c r="G5846" s="15">
        <v>0</v>
      </c>
      <c r="H5846" s="15">
        <v>0</v>
      </c>
      <c r="I5846" s="15">
        <v>2106000</v>
      </c>
    </row>
    <row r="5847" spans="1:9" x14ac:dyDescent="0.25">
      <c r="A5847">
        <v>2019</v>
      </c>
      <c r="B5847" t="s">
        <v>42</v>
      </c>
      <c r="C5847" t="s">
        <v>1081</v>
      </c>
      <c r="D5847" t="s">
        <v>969</v>
      </c>
      <c r="E5847" s="15">
        <v>0</v>
      </c>
      <c r="F5847" s="15">
        <v>5517000</v>
      </c>
      <c r="G5847" s="15">
        <v>0</v>
      </c>
      <c r="H5847" s="15">
        <v>0</v>
      </c>
      <c r="I5847" s="15">
        <v>5517000</v>
      </c>
    </row>
    <row r="5848" spans="1:9" x14ac:dyDescent="0.25">
      <c r="A5848">
        <v>2019</v>
      </c>
      <c r="B5848" t="s">
        <v>42</v>
      </c>
      <c r="C5848" t="s">
        <v>1081</v>
      </c>
      <c r="D5848" t="s">
        <v>970</v>
      </c>
      <c r="E5848" s="15">
        <v>0</v>
      </c>
      <c r="F5848" s="15">
        <v>2653000</v>
      </c>
      <c r="G5848" s="15">
        <v>0</v>
      </c>
      <c r="H5848" s="15">
        <v>0</v>
      </c>
      <c r="I5848" s="15">
        <v>2653000</v>
      </c>
    </row>
    <row r="5849" spans="1:9" x14ac:dyDescent="0.25">
      <c r="A5849">
        <v>2019</v>
      </c>
      <c r="B5849" t="s">
        <v>42</v>
      </c>
      <c r="C5849" t="s">
        <v>1082</v>
      </c>
      <c r="D5849" t="s">
        <v>403</v>
      </c>
      <c r="E5849" s="15">
        <v>9982000</v>
      </c>
      <c r="F5849" s="15">
        <v>12309000</v>
      </c>
      <c r="G5849" s="15">
        <v>0</v>
      </c>
      <c r="H5849" s="15">
        <v>0</v>
      </c>
      <c r="I5849" s="15">
        <v>22291000</v>
      </c>
    </row>
    <row r="5850" spans="1:9" x14ac:dyDescent="0.25">
      <c r="A5850">
        <v>2019</v>
      </c>
      <c r="B5850" t="s">
        <v>42</v>
      </c>
      <c r="C5850" t="s">
        <v>1082</v>
      </c>
      <c r="D5850" t="s">
        <v>404</v>
      </c>
      <c r="E5850" s="15">
        <v>2000</v>
      </c>
      <c r="F5850" s="15">
        <v>556000</v>
      </c>
      <c r="G5850" s="15">
        <v>0</v>
      </c>
      <c r="H5850" s="15">
        <v>1080000</v>
      </c>
      <c r="I5850" s="15">
        <v>1638000</v>
      </c>
    </row>
    <row r="5851" spans="1:9" x14ac:dyDescent="0.25">
      <c r="A5851">
        <v>2019</v>
      </c>
      <c r="B5851" t="s">
        <v>42</v>
      </c>
      <c r="C5851" t="s">
        <v>1082</v>
      </c>
      <c r="D5851" t="s">
        <v>967</v>
      </c>
      <c r="E5851" s="15">
        <v>16098000</v>
      </c>
      <c r="F5851" s="15">
        <v>4839000</v>
      </c>
      <c r="G5851" s="15">
        <v>0</v>
      </c>
      <c r="H5851" s="15">
        <v>6558000</v>
      </c>
      <c r="I5851" s="15">
        <v>27495000</v>
      </c>
    </row>
    <row r="5852" spans="1:9" x14ac:dyDescent="0.25">
      <c r="A5852">
        <v>2019</v>
      </c>
      <c r="B5852" t="s">
        <v>42</v>
      </c>
      <c r="C5852" t="s">
        <v>1082</v>
      </c>
      <c r="D5852" t="s">
        <v>968</v>
      </c>
      <c r="E5852" s="15">
        <v>0</v>
      </c>
      <c r="F5852" s="15">
        <v>558000</v>
      </c>
      <c r="G5852" s="15">
        <v>0</v>
      </c>
      <c r="H5852" s="15">
        <v>0</v>
      </c>
      <c r="I5852" s="15">
        <v>558000</v>
      </c>
    </row>
    <row r="5853" spans="1:9" x14ac:dyDescent="0.25">
      <c r="A5853">
        <v>2019</v>
      </c>
      <c r="B5853" t="s">
        <v>42</v>
      </c>
      <c r="C5853" t="s">
        <v>1082</v>
      </c>
      <c r="D5853" t="s">
        <v>969</v>
      </c>
      <c r="E5853" s="15">
        <v>0</v>
      </c>
      <c r="F5853" s="15">
        <v>1671000</v>
      </c>
      <c r="G5853" s="15">
        <v>0</v>
      </c>
      <c r="H5853" s="15">
        <v>0</v>
      </c>
      <c r="I5853" s="15">
        <v>1671000</v>
      </c>
    </row>
    <row r="5854" spans="1:9" x14ac:dyDescent="0.25">
      <c r="A5854">
        <v>2019</v>
      </c>
      <c r="B5854" t="s">
        <v>42</v>
      </c>
      <c r="C5854" t="s">
        <v>1082</v>
      </c>
      <c r="D5854" t="s">
        <v>970</v>
      </c>
      <c r="E5854" s="15">
        <v>0</v>
      </c>
      <c r="F5854" s="15">
        <v>3656000</v>
      </c>
      <c r="G5854" s="15">
        <v>0</v>
      </c>
      <c r="H5854" s="15">
        <v>0</v>
      </c>
      <c r="I5854" s="15">
        <v>3656000</v>
      </c>
    </row>
    <row r="5855" spans="1:9" x14ac:dyDescent="0.25">
      <c r="A5855">
        <v>2019</v>
      </c>
      <c r="B5855" t="s">
        <v>42</v>
      </c>
      <c r="C5855" t="s">
        <v>1083</v>
      </c>
      <c r="D5855" t="s">
        <v>403</v>
      </c>
      <c r="E5855" s="15">
        <v>29990000</v>
      </c>
      <c r="F5855" s="15">
        <v>6345000</v>
      </c>
      <c r="G5855" s="15">
        <v>0</v>
      </c>
      <c r="H5855" s="15">
        <v>0</v>
      </c>
      <c r="I5855" s="15">
        <v>36335000</v>
      </c>
    </row>
    <row r="5856" spans="1:9" x14ac:dyDescent="0.25">
      <c r="A5856">
        <v>2019</v>
      </c>
      <c r="B5856" t="s">
        <v>42</v>
      </c>
      <c r="C5856" t="s">
        <v>1083</v>
      </c>
      <c r="D5856" t="s">
        <v>967</v>
      </c>
      <c r="E5856" s="15">
        <v>85662000</v>
      </c>
      <c r="F5856" s="15">
        <v>5624000</v>
      </c>
      <c r="G5856" s="15">
        <v>0</v>
      </c>
      <c r="H5856" s="15">
        <v>10000000</v>
      </c>
      <c r="I5856" s="15">
        <v>101286000</v>
      </c>
    </row>
    <row r="5857" spans="1:9" x14ac:dyDescent="0.25">
      <c r="A5857">
        <v>2019</v>
      </c>
      <c r="B5857" t="s">
        <v>42</v>
      </c>
      <c r="C5857" t="s">
        <v>1083</v>
      </c>
      <c r="D5857" t="s">
        <v>969</v>
      </c>
      <c r="E5857" s="15">
        <v>0</v>
      </c>
      <c r="F5857" s="15">
        <v>781000</v>
      </c>
      <c r="G5857" s="15">
        <v>0</v>
      </c>
      <c r="H5857" s="15">
        <v>0</v>
      </c>
      <c r="I5857" s="15">
        <v>781000</v>
      </c>
    </row>
    <row r="5858" spans="1:9" x14ac:dyDescent="0.25">
      <c r="A5858">
        <v>2019</v>
      </c>
      <c r="B5858" t="s">
        <v>42</v>
      </c>
      <c r="C5858" t="s">
        <v>1083</v>
      </c>
      <c r="D5858" t="s">
        <v>970</v>
      </c>
      <c r="E5858" s="15">
        <v>0</v>
      </c>
      <c r="F5858" s="15">
        <v>695000</v>
      </c>
      <c r="G5858" s="15">
        <v>0</v>
      </c>
      <c r="H5858" s="15">
        <v>0</v>
      </c>
      <c r="I5858" s="15">
        <v>695000</v>
      </c>
    </row>
    <row r="5859" spans="1:9" x14ac:dyDescent="0.25">
      <c r="A5859">
        <v>2019</v>
      </c>
      <c r="B5859" t="s">
        <v>42</v>
      </c>
      <c r="C5859" t="s">
        <v>1084</v>
      </c>
      <c r="D5859" t="s">
        <v>403</v>
      </c>
      <c r="E5859" s="15">
        <v>584320000</v>
      </c>
      <c r="F5859" s="15">
        <v>94777000</v>
      </c>
      <c r="G5859" s="15">
        <v>0</v>
      </c>
      <c r="H5859" s="15">
        <v>0</v>
      </c>
      <c r="I5859" s="15">
        <v>679097000</v>
      </c>
    </row>
    <row r="5860" spans="1:9" x14ac:dyDescent="0.25">
      <c r="A5860">
        <v>2019</v>
      </c>
      <c r="B5860" t="s">
        <v>42</v>
      </c>
      <c r="C5860" t="s">
        <v>1084</v>
      </c>
      <c r="D5860" t="s">
        <v>404</v>
      </c>
      <c r="E5860" s="15">
        <v>75432000</v>
      </c>
      <c r="F5860" s="15">
        <v>2746000</v>
      </c>
      <c r="G5860" s="15">
        <v>0</v>
      </c>
      <c r="H5860" s="15">
        <v>0</v>
      </c>
      <c r="I5860" s="15">
        <v>78178000</v>
      </c>
    </row>
    <row r="5861" spans="1:9" x14ac:dyDescent="0.25">
      <c r="A5861">
        <v>2019</v>
      </c>
      <c r="B5861" t="s">
        <v>42</v>
      </c>
      <c r="C5861" t="s">
        <v>1084</v>
      </c>
      <c r="D5861" t="s">
        <v>967</v>
      </c>
      <c r="E5861" s="15">
        <v>1978569000</v>
      </c>
      <c r="F5861" s="15">
        <v>138568000</v>
      </c>
      <c r="G5861" s="15">
        <v>0</v>
      </c>
      <c r="H5861" s="15">
        <v>49000000</v>
      </c>
      <c r="I5861" s="15">
        <v>2166137000</v>
      </c>
    </row>
    <row r="5862" spans="1:9" x14ac:dyDescent="0.25">
      <c r="A5862">
        <v>2019</v>
      </c>
      <c r="B5862" t="s">
        <v>42</v>
      </c>
      <c r="C5862" t="s">
        <v>1084</v>
      </c>
      <c r="D5862" t="s">
        <v>968</v>
      </c>
      <c r="E5862" s="15">
        <v>11647000</v>
      </c>
      <c r="F5862" s="15">
        <v>819000</v>
      </c>
      <c r="G5862" s="15">
        <v>0</v>
      </c>
      <c r="H5862" s="15">
        <v>0</v>
      </c>
      <c r="I5862" s="15">
        <v>12466000</v>
      </c>
    </row>
    <row r="5863" spans="1:9" x14ac:dyDescent="0.25">
      <c r="A5863">
        <v>2019</v>
      </c>
      <c r="B5863" t="s">
        <v>42</v>
      </c>
      <c r="C5863" t="s">
        <v>1084</v>
      </c>
      <c r="D5863" t="s">
        <v>969</v>
      </c>
      <c r="E5863" s="15">
        <v>83905000</v>
      </c>
      <c r="F5863" s="15">
        <v>3410000</v>
      </c>
      <c r="G5863" s="15">
        <v>0</v>
      </c>
      <c r="H5863" s="15">
        <v>0</v>
      </c>
      <c r="I5863" s="15">
        <v>87315000</v>
      </c>
    </row>
    <row r="5864" spans="1:9" x14ac:dyDescent="0.25">
      <c r="A5864">
        <v>2019</v>
      </c>
      <c r="B5864" t="s">
        <v>42</v>
      </c>
      <c r="C5864" t="s">
        <v>1084</v>
      </c>
      <c r="D5864" t="s">
        <v>970</v>
      </c>
      <c r="E5864" s="15">
        <v>27940000</v>
      </c>
      <c r="F5864" s="15">
        <v>1696000</v>
      </c>
      <c r="G5864" s="15">
        <v>0</v>
      </c>
      <c r="H5864" s="15">
        <v>0</v>
      </c>
      <c r="I5864" s="15">
        <v>29636000</v>
      </c>
    </row>
    <row r="5865" spans="1:9" x14ac:dyDescent="0.25">
      <c r="A5865">
        <v>2019</v>
      </c>
      <c r="B5865" t="s">
        <v>42</v>
      </c>
      <c r="C5865" t="s">
        <v>1085</v>
      </c>
      <c r="D5865" t="s">
        <v>403</v>
      </c>
      <c r="E5865" s="15">
        <v>64843000</v>
      </c>
      <c r="F5865" s="15">
        <v>19806000</v>
      </c>
      <c r="G5865" s="15">
        <v>0</v>
      </c>
      <c r="H5865" s="15">
        <v>0</v>
      </c>
      <c r="I5865" s="15">
        <v>84649000</v>
      </c>
    </row>
    <row r="5866" spans="1:9" x14ac:dyDescent="0.25">
      <c r="A5866">
        <v>2019</v>
      </c>
      <c r="B5866" t="s">
        <v>42</v>
      </c>
      <c r="C5866" t="s">
        <v>1085</v>
      </c>
      <c r="D5866" t="s">
        <v>404</v>
      </c>
      <c r="E5866" s="15">
        <v>30142000</v>
      </c>
      <c r="F5866" s="15">
        <v>1890000</v>
      </c>
      <c r="G5866" s="15">
        <v>0</v>
      </c>
      <c r="H5866" s="15">
        <v>0</v>
      </c>
      <c r="I5866" s="15">
        <v>32032000</v>
      </c>
    </row>
    <row r="5867" spans="1:9" x14ac:dyDescent="0.25">
      <c r="A5867">
        <v>2019</v>
      </c>
      <c r="B5867" t="s">
        <v>42</v>
      </c>
      <c r="C5867" t="s">
        <v>1085</v>
      </c>
      <c r="D5867" t="s">
        <v>967</v>
      </c>
      <c r="E5867" s="15">
        <v>343226000</v>
      </c>
      <c r="F5867" s="15">
        <v>33089000</v>
      </c>
      <c r="G5867" s="15">
        <v>0</v>
      </c>
      <c r="H5867" s="15">
        <v>7000000</v>
      </c>
      <c r="I5867" s="15">
        <v>383315000</v>
      </c>
    </row>
    <row r="5868" spans="1:9" x14ac:dyDescent="0.25">
      <c r="A5868">
        <v>2019</v>
      </c>
      <c r="B5868" t="s">
        <v>42</v>
      </c>
      <c r="C5868" t="s">
        <v>1085</v>
      </c>
      <c r="D5868" t="s">
        <v>968</v>
      </c>
      <c r="E5868" s="15">
        <v>13954000</v>
      </c>
      <c r="F5868" s="15">
        <v>1644000</v>
      </c>
      <c r="G5868" s="15">
        <v>0</v>
      </c>
      <c r="H5868" s="15">
        <v>0</v>
      </c>
      <c r="I5868" s="15">
        <v>15598000</v>
      </c>
    </row>
    <row r="5869" spans="1:9" x14ac:dyDescent="0.25">
      <c r="A5869">
        <v>2019</v>
      </c>
      <c r="B5869" t="s">
        <v>42</v>
      </c>
      <c r="C5869" t="s">
        <v>1085</v>
      </c>
      <c r="D5869" t="s">
        <v>969</v>
      </c>
      <c r="E5869" s="15">
        <v>10292000</v>
      </c>
      <c r="F5869" s="15">
        <v>2192000</v>
      </c>
      <c r="G5869" s="15">
        <v>0</v>
      </c>
      <c r="H5869" s="15">
        <v>0</v>
      </c>
      <c r="I5869" s="15">
        <v>12484000</v>
      </c>
    </row>
    <row r="5870" spans="1:9" x14ac:dyDescent="0.25">
      <c r="A5870">
        <v>2019</v>
      </c>
      <c r="B5870" t="s">
        <v>42</v>
      </c>
      <c r="C5870" t="s">
        <v>1085</v>
      </c>
      <c r="D5870" t="s">
        <v>970</v>
      </c>
      <c r="E5870" s="15">
        <v>5128000</v>
      </c>
      <c r="F5870" s="15">
        <v>1255000</v>
      </c>
      <c r="G5870" s="15">
        <v>0</v>
      </c>
      <c r="H5870" s="15">
        <v>0</v>
      </c>
      <c r="I5870" s="15">
        <v>6383000</v>
      </c>
    </row>
    <row r="5871" spans="1:9" x14ac:dyDescent="0.25">
      <c r="A5871">
        <v>2019</v>
      </c>
      <c r="B5871" t="s">
        <v>42</v>
      </c>
      <c r="C5871" t="s">
        <v>1086</v>
      </c>
      <c r="D5871" t="s">
        <v>403</v>
      </c>
      <c r="E5871" s="15">
        <v>21305000</v>
      </c>
      <c r="F5871" s="15">
        <v>7022000</v>
      </c>
      <c r="G5871" s="15">
        <v>0</v>
      </c>
      <c r="H5871" s="15">
        <v>0</v>
      </c>
      <c r="I5871" s="15">
        <v>28327000</v>
      </c>
    </row>
    <row r="5872" spans="1:9" x14ac:dyDescent="0.25">
      <c r="A5872">
        <v>2019</v>
      </c>
      <c r="B5872" t="s">
        <v>42</v>
      </c>
      <c r="C5872" t="s">
        <v>1086</v>
      </c>
      <c r="D5872" t="s">
        <v>967</v>
      </c>
      <c r="E5872" s="15">
        <v>74157000</v>
      </c>
      <c r="F5872" s="15">
        <v>9747000</v>
      </c>
      <c r="G5872" s="15">
        <v>0</v>
      </c>
      <c r="H5872" s="15">
        <v>14000000</v>
      </c>
      <c r="I5872" s="15">
        <v>97904000</v>
      </c>
    </row>
    <row r="5873" spans="1:9" x14ac:dyDescent="0.25">
      <c r="A5873">
        <v>2019</v>
      </c>
      <c r="B5873" t="s">
        <v>42</v>
      </c>
      <c r="C5873" t="s">
        <v>1086</v>
      </c>
      <c r="D5873" t="s">
        <v>969</v>
      </c>
      <c r="E5873" s="15">
        <v>0</v>
      </c>
      <c r="F5873" s="15">
        <v>1016000</v>
      </c>
      <c r="G5873" s="15">
        <v>0</v>
      </c>
      <c r="H5873" s="15">
        <v>0</v>
      </c>
      <c r="I5873" s="15">
        <v>1016000</v>
      </c>
    </row>
    <row r="5874" spans="1:9" x14ac:dyDescent="0.25">
      <c r="A5874">
        <v>2019</v>
      </c>
      <c r="B5874" t="s">
        <v>42</v>
      </c>
      <c r="C5874" t="s">
        <v>1086</v>
      </c>
      <c r="D5874" t="s">
        <v>970</v>
      </c>
      <c r="E5874" s="15">
        <v>0</v>
      </c>
      <c r="F5874" s="15">
        <v>1016000</v>
      </c>
      <c r="G5874" s="15">
        <v>0</v>
      </c>
      <c r="H5874" s="15">
        <v>0</v>
      </c>
      <c r="I5874" s="15">
        <v>1016000</v>
      </c>
    </row>
    <row r="5875" spans="1:9" x14ac:dyDescent="0.25">
      <c r="A5875">
        <v>2019</v>
      </c>
      <c r="B5875" t="s">
        <v>42</v>
      </c>
      <c r="C5875" t="s">
        <v>1087</v>
      </c>
      <c r="D5875" t="s">
        <v>403</v>
      </c>
      <c r="E5875" s="15">
        <v>23767000</v>
      </c>
      <c r="F5875" s="15">
        <v>8856000</v>
      </c>
      <c r="G5875" s="15">
        <v>0</v>
      </c>
      <c r="H5875" s="15">
        <v>0</v>
      </c>
      <c r="I5875" s="15">
        <v>32623000</v>
      </c>
    </row>
    <row r="5876" spans="1:9" x14ac:dyDescent="0.25">
      <c r="A5876">
        <v>2019</v>
      </c>
      <c r="B5876" t="s">
        <v>42</v>
      </c>
      <c r="C5876" t="s">
        <v>1087</v>
      </c>
      <c r="D5876" t="s">
        <v>967</v>
      </c>
      <c r="E5876" s="15">
        <v>71239000</v>
      </c>
      <c r="F5876" s="15">
        <v>1919000</v>
      </c>
      <c r="G5876" s="15">
        <v>0</v>
      </c>
      <c r="H5876" s="15">
        <v>10000000</v>
      </c>
      <c r="I5876" s="15">
        <v>83158000</v>
      </c>
    </row>
    <row r="5877" spans="1:9" x14ac:dyDescent="0.25">
      <c r="A5877">
        <v>2018</v>
      </c>
      <c r="B5877" t="s">
        <v>42</v>
      </c>
      <c r="C5877" t="s">
        <v>966</v>
      </c>
      <c r="D5877" t="s">
        <v>403</v>
      </c>
      <c r="E5877" s="15">
        <v>1391889000</v>
      </c>
      <c r="F5877" s="15">
        <v>488689000</v>
      </c>
      <c r="G5877" s="15">
        <v>0</v>
      </c>
      <c r="H5877" s="15">
        <v>0</v>
      </c>
      <c r="I5877" s="15">
        <v>1880578000</v>
      </c>
    </row>
    <row r="5878" spans="1:9" x14ac:dyDescent="0.25">
      <c r="A5878">
        <v>2018</v>
      </c>
      <c r="B5878" t="s">
        <v>42</v>
      </c>
      <c r="C5878" t="s">
        <v>966</v>
      </c>
      <c r="D5878" t="s">
        <v>404</v>
      </c>
      <c r="E5878" s="15">
        <v>354668000</v>
      </c>
      <c r="F5878" s="15">
        <v>13033000</v>
      </c>
      <c r="G5878" s="15">
        <v>0</v>
      </c>
      <c r="H5878" s="15">
        <v>0</v>
      </c>
      <c r="I5878" s="15">
        <v>367701000</v>
      </c>
    </row>
    <row r="5879" spans="1:9" x14ac:dyDescent="0.25">
      <c r="A5879">
        <v>2018</v>
      </c>
      <c r="B5879" t="s">
        <v>42</v>
      </c>
      <c r="C5879" t="s">
        <v>966</v>
      </c>
      <c r="D5879" t="s">
        <v>967</v>
      </c>
      <c r="E5879" s="15">
        <v>5344911000</v>
      </c>
      <c r="F5879" s="15">
        <v>1221985000</v>
      </c>
      <c r="G5879" s="15">
        <v>0</v>
      </c>
      <c r="H5879" s="15">
        <v>2527971000</v>
      </c>
      <c r="I5879" s="15">
        <v>9094867000</v>
      </c>
    </row>
    <row r="5880" spans="1:9" x14ac:dyDescent="0.25">
      <c r="A5880">
        <v>2018</v>
      </c>
      <c r="B5880" t="s">
        <v>42</v>
      </c>
      <c r="C5880" t="s">
        <v>966</v>
      </c>
      <c r="D5880" t="s">
        <v>968</v>
      </c>
      <c r="E5880" s="15">
        <v>719068000</v>
      </c>
      <c r="F5880" s="15">
        <v>277282000</v>
      </c>
      <c r="G5880" s="15">
        <v>0</v>
      </c>
      <c r="H5880" s="15">
        <v>0</v>
      </c>
      <c r="I5880" s="15">
        <v>996350000</v>
      </c>
    </row>
    <row r="5881" spans="1:9" x14ac:dyDescent="0.25">
      <c r="A5881">
        <v>2018</v>
      </c>
      <c r="B5881" t="s">
        <v>42</v>
      </c>
      <c r="C5881" t="s">
        <v>966</v>
      </c>
      <c r="D5881" t="s">
        <v>969</v>
      </c>
      <c r="E5881" s="15">
        <v>360161000</v>
      </c>
      <c r="F5881" s="15">
        <v>195981000</v>
      </c>
      <c r="G5881" s="15">
        <v>0</v>
      </c>
      <c r="H5881" s="15">
        <v>0</v>
      </c>
      <c r="I5881" s="15">
        <v>556142000</v>
      </c>
    </row>
    <row r="5882" spans="1:9" x14ac:dyDescent="0.25">
      <c r="A5882">
        <v>2018</v>
      </c>
      <c r="B5882" t="s">
        <v>42</v>
      </c>
      <c r="C5882" t="s">
        <v>966</v>
      </c>
      <c r="D5882" t="s">
        <v>970</v>
      </c>
      <c r="E5882" s="15">
        <v>213849000</v>
      </c>
      <c r="F5882" s="15">
        <v>69864000</v>
      </c>
      <c r="G5882" s="15">
        <v>0</v>
      </c>
      <c r="H5882" s="15">
        <v>0</v>
      </c>
      <c r="I5882" s="15">
        <v>283713000</v>
      </c>
    </row>
    <row r="5883" spans="1:9" x14ac:dyDescent="0.25">
      <c r="A5883">
        <v>2018</v>
      </c>
      <c r="B5883" t="s">
        <v>42</v>
      </c>
      <c r="C5883" t="s">
        <v>966</v>
      </c>
      <c r="D5883" t="s">
        <v>971</v>
      </c>
      <c r="E5883" s="15">
        <v>1919467000</v>
      </c>
      <c r="F5883" s="15">
        <v>707279000</v>
      </c>
      <c r="G5883" s="15">
        <v>0</v>
      </c>
      <c r="H5883" s="15">
        <v>350000000</v>
      </c>
      <c r="I5883" s="15">
        <v>2976746000</v>
      </c>
    </row>
    <row r="5884" spans="1:9" x14ac:dyDescent="0.25">
      <c r="A5884">
        <v>2018</v>
      </c>
      <c r="B5884" t="s">
        <v>42</v>
      </c>
      <c r="C5884" t="s">
        <v>972</v>
      </c>
      <c r="D5884" t="s">
        <v>403</v>
      </c>
      <c r="E5884" s="15">
        <v>38988000</v>
      </c>
      <c r="F5884" s="15">
        <v>36962000</v>
      </c>
      <c r="G5884" s="15">
        <v>0</v>
      </c>
      <c r="H5884" s="15">
        <v>0</v>
      </c>
      <c r="I5884" s="15">
        <v>75950000</v>
      </c>
    </row>
    <row r="5885" spans="1:9" x14ac:dyDescent="0.25">
      <c r="A5885">
        <v>2018</v>
      </c>
      <c r="B5885" t="s">
        <v>42</v>
      </c>
      <c r="C5885" t="s">
        <v>972</v>
      </c>
      <c r="D5885" t="s">
        <v>404</v>
      </c>
      <c r="E5885" s="15">
        <v>4660000</v>
      </c>
      <c r="F5885" s="15">
        <v>1190000</v>
      </c>
      <c r="G5885" s="15">
        <v>0</v>
      </c>
      <c r="H5885" s="15">
        <v>0</v>
      </c>
      <c r="I5885" s="15">
        <v>5850000</v>
      </c>
    </row>
    <row r="5886" spans="1:9" x14ac:dyDescent="0.25">
      <c r="A5886">
        <v>2018</v>
      </c>
      <c r="B5886" t="s">
        <v>42</v>
      </c>
      <c r="C5886" t="s">
        <v>972</v>
      </c>
      <c r="D5886" t="s">
        <v>967</v>
      </c>
      <c r="E5886" s="15">
        <v>92697000</v>
      </c>
      <c r="F5886" s="15">
        <v>4781000</v>
      </c>
      <c r="G5886" s="15">
        <v>0</v>
      </c>
      <c r="H5886" s="15">
        <v>40092000</v>
      </c>
      <c r="I5886" s="15">
        <v>137570000</v>
      </c>
    </row>
    <row r="5887" spans="1:9" x14ac:dyDescent="0.25">
      <c r="A5887">
        <v>2018</v>
      </c>
      <c r="B5887" t="s">
        <v>42</v>
      </c>
      <c r="C5887" t="s">
        <v>972</v>
      </c>
      <c r="D5887" t="s">
        <v>968</v>
      </c>
      <c r="E5887" s="15">
        <v>2703000</v>
      </c>
      <c r="F5887" s="15">
        <v>485000</v>
      </c>
      <c r="G5887" s="15">
        <v>0</v>
      </c>
      <c r="H5887" s="15">
        <v>0</v>
      </c>
      <c r="I5887" s="15">
        <v>3188000</v>
      </c>
    </row>
    <row r="5888" spans="1:9" x14ac:dyDescent="0.25">
      <c r="A5888">
        <v>2018</v>
      </c>
      <c r="B5888" t="s">
        <v>42</v>
      </c>
      <c r="C5888" t="s">
        <v>972</v>
      </c>
      <c r="D5888" t="s">
        <v>969</v>
      </c>
      <c r="E5888" s="15">
        <v>1186000</v>
      </c>
      <c r="F5888" s="15">
        <v>1922000</v>
      </c>
      <c r="G5888" s="15">
        <v>0</v>
      </c>
      <c r="H5888" s="15">
        <v>0</v>
      </c>
      <c r="I5888" s="15">
        <v>3108000</v>
      </c>
    </row>
    <row r="5889" spans="1:9" x14ac:dyDescent="0.25">
      <c r="A5889">
        <v>2018</v>
      </c>
      <c r="B5889" t="s">
        <v>42</v>
      </c>
      <c r="C5889" t="s">
        <v>972</v>
      </c>
      <c r="D5889" t="s">
        <v>970</v>
      </c>
      <c r="E5889" s="15">
        <v>9401000</v>
      </c>
      <c r="F5889" s="15">
        <v>1973000</v>
      </c>
      <c r="G5889" s="15">
        <v>0</v>
      </c>
      <c r="H5889" s="15">
        <v>0</v>
      </c>
      <c r="I5889" s="15">
        <v>11374000</v>
      </c>
    </row>
    <row r="5890" spans="1:9" x14ac:dyDescent="0.25">
      <c r="A5890">
        <v>2018</v>
      </c>
      <c r="B5890" t="s">
        <v>42</v>
      </c>
      <c r="C5890" t="s">
        <v>973</v>
      </c>
      <c r="D5890" t="s">
        <v>403</v>
      </c>
      <c r="E5890" s="15">
        <v>31642000</v>
      </c>
      <c r="F5890" s="15">
        <v>7878000</v>
      </c>
      <c r="G5890" s="15">
        <v>0</v>
      </c>
      <c r="H5890" s="15">
        <v>0</v>
      </c>
      <c r="I5890" s="15">
        <v>39520000</v>
      </c>
    </row>
    <row r="5891" spans="1:9" x14ac:dyDescent="0.25">
      <c r="A5891">
        <v>2018</v>
      </c>
      <c r="B5891" t="s">
        <v>42</v>
      </c>
      <c r="C5891" t="s">
        <v>973</v>
      </c>
      <c r="D5891" t="s">
        <v>967</v>
      </c>
      <c r="E5891" s="15">
        <v>49912000</v>
      </c>
      <c r="F5891" s="15">
        <v>13157000</v>
      </c>
      <c r="G5891" s="15">
        <v>0</v>
      </c>
      <c r="H5891" s="15">
        <v>76612000</v>
      </c>
      <c r="I5891" s="15">
        <v>139681000</v>
      </c>
    </row>
    <row r="5892" spans="1:9" x14ac:dyDescent="0.25">
      <c r="A5892">
        <v>2018</v>
      </c>
      <c r="B5892" t="s">
        <v>42</v>
      </c>
      <c r="C5892" t="s">
        <v>974</v>
      </c>
      <c r="D5892" t="s">
        <v>403</v>
      </c>
      <c r="E5892" s="15">
        <v>112539000</v>
      </c>
      <c r="F5892" s="15">
        <v>88209000</v>
      </c>
      <c r="G5892" s="15">
        <v>0</v>
      </c>
      <c r="H5892" s="15">
        <v>0</v>
      </c>
      <c r="I5892" s="15">
        <v>200748000</v>
      </c>
    </row>
    <row r="5893" spans="1:9" x14ac:dyDescent="0.25">
      <c r="A5893">
        <v>2018</v>
      </c>
      <c r="B5893" t="s">
        <v>42</v>
      </c>
      <c r="C5893" t="s">
        <v>974</v>
      </c>
      <c r="D5893" t="s">
        <v>404</v>
      </c>
      <c r="E5893" s="15">
        <v>11293000</v>
      </c>
      <c r="F5893" s="15">
        <v>12145000</v>
      </c>
      <c r="G5893" s="15">
        <v>0</v>
      </c>
      <c r="H5893" s="15">
        <v>0</v>
      </c>
      <c r="I5893" s="15">
        <v>23438000</v>
      </c>
    </row>
    <row r="5894" spans="1:9" x14ac:dyDescent="0.25">
      <c r="A5894">
        <v>2018</v>
      </c>
      <c r="B5894" t="s">
        <v>42</v>
      </c>
      <c r="C5894" t="s">
        <v>974</v>
      </c>
      <c r="D5894" t="s">
        <v>967</v>
      </c>
      <c r="E5894" s="15">
        <v>279804000</v>
      </c>
      <c r="F5894" s="15">
        <v>60741000</v>
      </c>
      <c r="G5894" s="15">
        <v>0</v>
      </c>
      <c r="H5894" s="15">
        <v>131555000</v>
      </c>
      <c r="I5894" s="15">
        <v>472100000</v>
      </c>
    </row>
    <row r="5895" spans="1:9" x14ac:dyDescent="0.25">
      <c r="A5895">
        <v>2018</v>
      </c>
      <c r="B5895" t="s">
        <v>42</v>
      </c>
      <c r="C5895" t="s">
        <v>974</v>
      </c>
      <c r="D5895" t="s">
        <v>968</v>
      </c>
      <c r="E5895" s="15">
        <v>46947000</v>
      </c>
      <c r="F5895" s="15">
        <v>4539000</v>
      </c>
      <c r="G5895" s="15">
        <v>0</v>
      </c>
      <c r="H5895" s="15">
        <v>0</v>
      </c>
      <c r="I5895" s="15">
        <v>51486000</v>
      </c>
    </row>
    <row r="5896" spans="1:9" x14ac:dyDescent="0.25">
      <c r="A5896">
        <v>2018</v>
      </c>
      <c r="B5896" t="s">
        <v>42</v>
      </c>
      <c r="C5896" t="s">
        <v>974</v>
      </c>
      <c r="D5896" t="s">
        <v>969</v>
      </c>
      <c r="E5896" s="15">
        <v>10222000</v>
      </c>
      <c r="F5896" s="15">
        <v>2280000</v>
      </c>
      <c r="G5896" s="15">
        <v>0</v>
      </c>
      <c r="H5896" s="15">
        <v>0</v>
      </c>
      <c r="I5896" s="15">
        <v>12502000</v>
      </c>
    </row>
    <row r="5897" spans="1:9" x14ac:dyDescent="0.25">
      <c r="A5897">
        <v>2018</v>
      </c>
      <c r="B5897" t="s">
        <v>42</v>
      </c>
      <c r="C5897" t="s">
        <v>974</v>
      </c>
      <c r="D5897" t="s">
        <v>970</v>
      </c>
      <c r="E5897" s="15">
        <v>29099000</v>
      </c>
      <c r="F5897" s="15">
        <v>2882000</v>
      </c>
      <c r="G5897" s="15">
        <v>0</v>
      </c>
      <c r="H5897" s="15">
        <v>0</v>
      </c>
      <c r="I5897" s="15">
        <v>31981000</v>
      </c>
    </row>
    <row r="5898" spans="1:9" x14ac:dyDescent="0.25">
      <c r="A5898">
        <v>2018</v>
      </c>
      <c r="B5898" t="s">
        <v>42</v>
      </c>
      <c r="C5898" t="s">
        <v>975</v>
      </c>
      <c r="D5898" t="s">
        <v>403</v>
      </c>
      <c r="E5898" s="15">
        <v>33867000</v>
      </c>
      <c r="F5898" s="15">
        <v>14726000</v>
      </c>
      <c r="G5898" s="15">
        <v>0</v>
      </c>
      <c r="H5898" s="15">
        <v>0</v>
      </c>
      <c r="I5898" s="15">
        <v>48593000</v>
      </c>
    </row>
    <row r="5899" spans="1:9" x14ac:dyDescent="0.25">
      <c r="A5899">
        <v>2018</v>
      </c>
      <c r="B5899" t="s">
        <v>42</v>
      </c>
      <c r="C5899" t="s">
        <v>975</v>
      </c>
      <c r="D5899" t="s">
        <v>967</v>
      </c>
      <c r="E5899" s="15">
        <v>45136000</v>
      </c>
      <c r="F5899" s="15">
        <v>9398000</v>
      </c>
      <c r="G5899" s="15">
        <v>0</v>
      </c>
      <c r="H5899" s="15">
        <v>10000000</v>
      </c>
      <c r="I5899" s="15">
        <v>64534000</v>
      </c>
    </row>
    <row r="5900" spans="1:9" x14ac:dyDescent="0.25">
      <c r="A5900">
        <v>2018</v>
      </c>
      <c r="B5900" t="s">
        <v>42</v>
      </c>
      <c r="C5900" t="s">
        <v>976</v>
      </c>
      <c r="D5900" t="s">
        <v>403</v>
      </c>
      <c r="E5900" s="15">
        <v>346575000</v>
      </c>
      <c r="F5900" s="15">
        <v>140897000</v>
      </c>
      <c r="G5900" s="15">
        <v>0</v>
      </c>
      <c r="H5900" s="15">
        <v>0</v>
      </c>
      <c r="I5900" s="15">
        <v>487472000</v>
      </c>
    </row>
    <row r="5901" spans="1:9" x14ac:dyDescent="0.25">
      <c r="A5901">
        <v>2018</v>
      </c>
      <c r="B5901" t="s">
        <v>42</v>
      </c>
      <c r="C5901" t="s">
        <v>976</v>
      </c>
      <c r="D5901" t="s">
        <v>404</v>
      </c>
      <c r="E5901" s="15">
        <v>50401000</v>
      </c>
      <c r="F5901" s="15">
        <v>3676000</v>
      </c>
      <c r="G5901" s="15">
        <v>0</v>
      </c>
      <c r="H5901" s="15">
        <v>0</v>
      </c>
      <c r="I5901" s="15">
        <v>54077000</v>
      </c>
    </row>
    <row r="5902" spans="1:9" x14ac:dyDescent="0.25">
      <c r="A5902">
        <v>2018</v>
      </c>
      <c r="B5902" t="s">
        <v>42</v>
      </c>
      <c r="C5902" t="s">
        <v>976</v>
      </c>
      <c r="D5902" t="s">
        <v>967</v>
      </c>
      <c r="E5902" s="15">
        <v>679906000</v>
      </c>
      <c r="F5902" s="15">
        <v>62071000</v>
      </c>
      <c r="G5902" s="15">
        <v>0</v>
      </c>
      <c r="H5902" s="15">
        <v>59128000</v>
      </c>
      <c r="I5902" s="15">
        <v>801105000</v>
      </c>
    </row>
    <row r="5903" spans="1:9" x14ac:dyDescent="0.25">
      <c r="A5903">
        <v>2018</v>
      </c>
      <c r="B5903" t="s">
        <v>42</v>
      </c>
      <c r="C5903" t="s">
        <v>976</v>
      </c>
      <c r="D5903" t="s">
        <v>968</v>
      </c>
      <c r="E5903" s="15">
        <v>22172000</v>
      </c>
      <c r="F5903" s="15">
        <v>5787000</v>
      </c>
      <c r="G5903" s="15">
        <v>0</v>
      </c>
      <c r="H5903" s="15">
        <v>0</v>
      </c>
      <c r="I5903" s="15">
        <v>27959000</v>
      </c>
    </row>
    <row r="5904" spans="1:9" x14ac:dyDescent="0.25">
      <c r="A5904">
        <v>2018</v>
      </c>
      <c r="B5904" t="s">
        <v>42</v>
      </c>
      <c r="C5904" t="s">
        <v>976</v>
      </c>
      <c r="D5904" t="s">
        <v>969</v>
      </c>
      <c r="E5904" s="15">
        <v>13688000</v>
      </c>
      <c r="F5904" s="15">
        <v>3687000</v>
      </c>
      <c r="G5904" s="15">
        <v>0</v>
      </c>
      <c r="H5904" s="15">
        <v>0</v>
      </c>
      <c r="I5904" s="15">
        <v>17375000</v>
      </c>
    </row>
    <row r="5905" spans="1:9" x14ac:dyDescent="0.25">
      <c r="A5905">
        <v>2018</v>
      </c>
      <c r="B5905" t="s">
        <v>42</v>
      </c>
      <c r="C5905" t="s">
        <v>976</v>
      </c>
      <c r="D5905" t="s">
        <v>970</v>
      </c>
      <c r="E5905" s="15">
        <v>10676000</v>
      </c>
      <c r="F5905" s="15">
        <v>1782000</v>
      </c>
      <c r="G5905" s="15">
        <v>0</v>
      </c>
      <c r="H5905" s="15">
        <v>0</v>
      </c>
      <c r="I5905" s="15">
        <v>12458000</v>
      </c>
    </row>
    <row r="5906" spans="1:9" x14ac:dyDescent="0.25">
      <c r="A5906">
        <v>2018</v>
      </c>
      <c r="B5906" t="s">
        <v>42</v>
      </c>
      <c r="C5906" t="s">
        <v>977</v>
      </c>
      <c r="D5906" t="s">
        <v>403</v>
      </c>
      <c r="E5906" s="15">
        <v>99067000</v>
      </c>
      <c r="F5906" s="15">
        <v>78643000</v>
      </c>
      <c r="G5906" s="15">
        <v>0</v>
      </c>
      <c r="H5906" s="15">
        <v>0</v>
      </c>
      <c r="I5906" s="15">
        <v>177710000</v>
      </c>
    </row>
    <row r="5907" spans="1:9" x14ac:dyDescent="0.25">
      <c r="A5907">
        <v>2018</v>
      </c>
      <c r="B5907" t="s">
        <v>42</v>
      </c>
      <c r="C5907" t="s">
        <v>977</v>
      </c>
      <c r="D5907" t="s">
        <v>404</v>
      </c>
      <c r="E5907" s="15">
        <v>8144000</v>
      </c>
      <c r="F5907" s="15">
        <v>589000</v>
      </c>
      <c r="G5907" s="15">
        <v>0</v>
      </c>
      <c r="H5907" s="15">
        <v>0</v>
      </c>
      <c r="I5907" s="15">
        <v>8733000</v>
      </c>
    </row>
    <row r="5908" spans="1:9" x14ac:dyDescent="0.25">
      <c r="A5908">
        <v>2018</v>
      </c>
      <c r="B5908" t="s">
        <v>42</v>
      </c>
      <c r="C5908" t="s">
        <v>977</v>
      </c>
      <c r="D5908" t="s">
        <v>967</v>
      </c>
      <c r="E5908" s="15">
        <v>140733000</v>
      </c>
      <c r="F5908" s="15">
        <v>8527000</v>
      </c>
      <c r="G5908" s="15">
        <v>0</v>
      </c>
      <c r="H5908" s="15">
        <v>47562000</v>
      </c>
      <c r="I5908" s="15">
        <v>196822000</v>
      </c>
    </row>
    <row r="5909" spans="1:9" x14ac:dyDescent="0.25">
      <c r="A5909">
        <v>2018</v>
      </c>
      <c r="B5909" t="s">
        <v>42</v>
      </c>
      <c r="C5909" t="s">
        <v>977</v>
      </c>
      <c r="D5909" t="s">
        <v>968</v>
      </c>
      <c r="E5909" s="15">
        <v>4012000</v>
      </c>
      <c r="F5909" s="15">
        <v>176000</v>
      </c>
      <c r="G5909" s="15">
        <v>0</v>
      </c>
      <c r="H5909" s="15">
        <v>0</v>
      </c>
      <c r="I5909" s="15">
        <v>4188000</v>
      </c>
    </row>
    <row r="5910" spans="1:9" x14ac:dyDescent="0.25">
      <c r="A5910">
        <v>2018</v>
      </c>
      <c r="B5910" t="s">
        <v>42</v>
      </c>
      <c r="C5910" t="s">
        <v>977</v>
      </c>
      <c r="D5910" t="s">
        <v>969</v>
      </c>
      <c r="E5910" s="15">
        <v>7139000</v>
      </c>
      <c r="F5910" s="15">
        <v>402000</v>
      </c>
      <c r="G5910" s="15">
        <v>0</v>
      </c>
      <c r="H5910" s="15">
        <v>0</v>
      </c>
      <c r="I5910" s="15">
        <v>7541000</v>
      </c>
    </row>
    <row r="5911" spans="1:9" x14ac:dyDescent="0.25">
      <c r="A5911">
        <v>2018</v>
      </c>
      <c r="B5911" t="s">
        <v>42</v>
      </c>
      <c r="C5911" t="s">
        <v>977</v>
      </c>
      <c r="D5911" t="s">
        <v>970</v>
      </c>
      <c r="E5911" s="15">
        <v>7312000</v>
      </c>
      <c r="F5911" s="15">
        <v>376000</v>
      </c>
      <c r="G5911" s="15">
        <v>0</v>
      </c>
      <c r="H5911" s="15">
        <v>0</v>
      </c>
      <c r="I5911" s="15">
        <v>7688000</v>
      </c>
    </row>
    <row r="5912" spans="1:9" x14ac:dyDescent="0.25">
      <c r="A5912">
        <v>2018</v>
      </c>
      <c r="B5912" t="s">
        <v>42</v>
      </c>
      <c r="C5912" t="s">
        <v>978</v>
      </c>
      <c r="D5912" t="s">
        <v>403</v>
      </c>
      <c r="E5912" s="15">
        <v>168224000</v>
      </c>
      <c r="F5912" s="15">
        <v>33920000</v>
      </c>
      <c r="G5912" s="15">
        <v>0</v>
      </c>
      <c r="H5912" s="15">
        <v>0</v>
      </c>
      <c r="I5912" s="15">
        <v>202144000</v>
      </c>
    </row>
    <row r="5913" spans="1:9" x14ac:dyDescent="0.25">
      <c r="A5913">
        <v>2018</v>
      </c>
      <c r="B5913" t="s">
        <v>42</v>
      </c>
      <c r="C5913" t="s">
        <v>978</v>
      </c>
      <c r="D5913" t="s">
        <v>404</v>
      </c>
      <c r="E5913" s="15">
        <v>18386000</v>
      </c>
      <c r="F5913" s="15">
        <v>3488000</v>
      </c>
      <c r="G5913" s="15">
        <v>0</v>
      </c>
      <c r="H5913" s="15">
        <v>8900000</v>
      </c>
      <c r="I5913" s="15">
        <v>30774000</v>
      </c>
    </row>
    <row r="5914" spans="1:9" x14ac:dyDescent="0.25">
      <c r="A5914">
        <v>2018</v>
      </c>
      <c r="B5914" t="s">
        <v>42</v>
      </c>
      <c r="C5914" t="s">
        <v>978</v>
      </c>
      <c r="D5914" t="s">
        <v>967</v>
      </c>
      <c r="E5914" s="15">
        <v>304720000</v>
      </c>
      <c r="F5914" s="15">
        <v>41080000</v>
      </c>
      <c r="G5914" s="15">
        <v>0</v>
      </c>
      <c r="H5914" s="15">
        <v>22500000</v>
      </c>
      <c r="I5914" s="15">
        <v>368300000</v>
      </c>
    </row>
    <row r="5915" spans="1:9" x14ac:dyDescent="0.25">
      <c r="A5915">
        <v>2018</v>
      </c>
      <c r="B5915" t="s">
        <v>42</v>
      </c>
      <c r="C5915" t="s">
        <v>978</v>
      </c>
      <c r="D5915" t="s">
        <v>968</v>
      </c>
      <c r="E5915" s="15">
        <v>7029000</v>
      </c>
      <c r="F5915" s="15">
        <v>1194000</v>
      </c>
      <c r="G5915" s="15">
        <v>0</v>
      </c>
      <c r="H5915" s="15">
        <v>0</v>
      </c>
      <c r="I5915" s="15">
        <v>8223000</v>
      </c>
    </row>
    <row r="5916" spans="1:9" x14ac:dyDescent="0.25">
      <c r="A5916">
        <v>2018</v>
      </c>
      <c r="B5916" t="s">
        <v>42</v>
      </c>
      <c r="C5916" t="s">
        <v>978</v>
      </c>
      <c r="D5916" t="s">
        <v>969</v>
      </c>
      <c r="E5916" s="15">
        <v>26615000</v>
      </c>
      <c r="F5916" s="15">
        <v>4699000</v>
      </c>
      <c r="G5916" s="15">
        <v>0</v>
      </c>
      <c r="H5916" s="15">
        <v>9827000</v>
      </c>
      <c r="I5916" s="15">
        <v>41141000</v>
      </c>
    </row>
    <row r="5917" spans="1:9" x14ac:dyDescent="0.25">
      <c r="A5917">
        <v>2018</v>
      </c>
      <c r="B5917" t="s">
        <v>42</v>
      </c>
      <c r="C5917" t="s">
        <v>978</v>
      </c>
      <c r="D5917" t="s">
        <v>970</v>
      </c>
      <c r="E5917" s="15">
        <v>10766000</v>
      </c>
      <c r="F5917" s="15">
        <v>2580000</v>
      </c>
      <c r="G5917" s="15">
        <v>0</v>
      </c>
      <c r="H5917" s="15">
        <v>0</v>
      </c>
      <c r="I5917" s="15">
        <v>13346000</v>
      </c>
    </row>
    <row r="5918" spans="1:9" x14ac:dyDescent="0.25">
      <c r="A5918">
        <v>2018</v>
      </c>
      <c r="B5918" t="s">
        <v>42</v>
      </c>
      <c r="C5918" t="s">
        <v>979</v>
      </c>
      <c r="D5918" t="s">
        <v>403</v>
      </c>
      <c r="E5918" s="15">
        <v>161851000</v>
      </c>
      <c r="F5918" s="15">
        <v>40233000</v>
      </c>
      <c r="G5918" s="15">
        <v>0</v>
      </c>
      <c r="H5918" s="15">
        <v>0</v>
      </c>
      <c r="I5918" s="15">
        <v>202084000</v>
      </c>
    </row>
    <row r="5919" spans="1:9" x14ac:dyDescent="0.25">
      <c r="A5919">
        <v>2018</v>
      </c>
      <c r="B5919" t="s">
        <v>42</v>
      </c>
      <c r="C5919" t="s">
        <v>979</v>
      </c>
      <c r="D5919" t="s">
        <v>404</v>
      </c>
      <c r="E5919" s="15">
        <v>33900000</v>
      </c>
      <c r="F5919" s="15">
        <v>11711000</v>
      </c>
      <c r="G5919" s="15">
        <v>0</v>
      </c>
      <c r="H5919" s="15">
        <v>77584000</v>
      </c>
      <c r="I5919" s="15">
        <v>123195000</v>
      </c>
    </row>
    <row r="5920" spans="1:9" x14ac:dyDescent="0.25">
      <c r="A5920">
        <v>2018</v>
      </c>
      <c r="B5920" t="s">
        <v>42</v>
      </c>
      <c r="C5920" t="s">
        <v>979</v>
      </c>
      <c r="D5920" t="s">
        <v>967</v>
      </c>
      <c r="E5920" s="15">
        <v>333333000</v>
      </c>
      <c r="F5920" s="15">
        <v>25271000</v>
      </c>
      <c r="G5920" s="15">
        <v>0</v>
      </c>
      <c r="H5920" s="15">
        <v>30000000</v>
      </c>
      <c r="I5920" s="15">
        <v>388604000</v>
      </c>
    </row>
    <row r="5921" spans="1:9" x14ac:dyDescent="0.25">
      <c r="A5921">
        <v>2018</v>
      </c>
      <c r="B5921" t="s">
        <v>42</v>
      </c>
      <c r="C5921" t="s">
        <v>979</v>
      </c>
      <c r="D5921" t="s">
        <v>968</v>
      </c>
      <c r="E5921" s="15">
        <v>0</v>
      </c>
      <c r="F5921" s="15">
        <v>1874000</v>
      </c>
      <c r="G5921" s="15">
        <v>0</v>
      </c>
      <c r="H5921" s="15">
        <v>0</v>
      </c>
      <c r="I5921" s="15">
        <v>1874000</v>
      </c>
    </row>
    <row r="5922" spans="1:9" x14ac:dyDescent="0.25">
      <c r="A5922">
        <v>2018</v>
      </c>
      <c r="B5922" t="s">
        <v>42</v>
      </c>
      <c r="C5922" t="s">
        <v>979</v>
      </c>
      <c r="D5922" t="s">
        <v>969</v>
      </c>
      <c r="E5922" s="15">
        <v>46047000</v>
      </c>
      <c r="F5922" s="15">
        <v>6959000</v>
      </c>
      <c r="G5922" s="15">
        <v>0</v>
      </c>
      <c r="H5922" s="15">
        <v>0</v>
      </c>
      <c r="I5922" s="15">
        <v>53006000</v>
      </c>
    </row>
    <row r="5923" spans="1:9" x14ac:dyDescent="0.25">
      <c r="A5923">
        <v>2018</v>
      </c>
      <c r="B5923" t="s">
        <v>42</v>
      </c>
      <c r="C5923" t="s">
        <v>979</v>
      </c>
      <c r="D5923" t="s">
        <v>970</v>
      </c>
      <c r="E5923" s="15">
        <v>33081000</v>
      </c>
      <c r="F5923" s="15">
        <v>3811000</v>
      </c>
      <c r="G5923" s="15">
        <v>0</v>
      </c>
      <c r="H5923" s="15">
        <v>0</v>
      </c>
      <c r="I5923" s="15">
        <v>36892000</v>
      </c>
    </row>
    <row r="5924" spans="1:9" x14ac:dyDescent="0.25">
      <c r="A5924">
        <v>2018</v>
      </c>
      <c r="B5924" t="s">
        <v>42</v>
      </c>
      <c r="C5924" t="s">
        <v>980</v>
      </c>
      <c r="D5924" t="s">
        <v>403</v>
      </c>
      <c r="E5924" s="15">
        <v>32091000</v>
      </c>
      <c r="F5924" s="15">
        <v>6953000</v>
      </c>
      <c r="G5924" s="15">
        <v>0</v>
      </c>
      <c r="H5924" s="15">
        <v>0</v>
      </c>
      <c r="I5924" s="15">
        <v>39044000</v>
      </c>
    </row>
    <row r="5925" spans="1:9" x14ac:dyDescent="0.25">
      <c r="A5925">
        <v>2018</v>
      </c>
      <c r="B5925" t="s">
        <v>42</v>
      </c>
      <c r="C5925" t="s">
        <v>980</v>
      </c>
      <c r="D5925" t="s">
        <v>404</v>
      </c>
      <c r="E5925" s="15">
        <v>22175000</v>
      </c>
      <c r="F5925" s="15">
        <v>0</v>
      </c>
      <c r="G5925" s="15">
        <v>0</v>
      </c>
      <c r="H5925" s="15">
        <v>0</v>
      </c>
      <c r="I5925" s="15">
        <v>22175000</v>
      </c>
    </row>
    <row r="5926" spans="1:9" x14ac:dyDescent="0.25">
      <c r="A5926">
        <v>2018</v>
      </c>
      <c r="B5926" t="s">
        <v>42</v>
      </c>
      <c r="C5926" t="s">
        <v>980</v>
      </c>
      <c r="D5926" t="s">
        <v>967</v>
      </c>
      <c r="E5926" s="15">
        <v>69217000</v>
      </c>
      <c r="F5926" s="15">
        <v>11399000</v>
      </c>
      <c r="G5926" s="15">
        <v>0</v>
      </c>
      <c r="H5926" s="15">
        <v>51500000</v>
      </c>
      <c r="I5926" s="15">
        <v>132116000</v>
      </c>
    </row>
    <row r="5927" spans="1:9" x14ac:dyDescent="0.25">
      <c r="A5927">
        <v>2018</v>
      </c>
      <c r="B5927" t="s">
        <v>42</v>
      </c>
      <c r="C5927" t="s">
        <v>980</v>
      </c>
      <c r="D5927" t="s">
        <v>968</v>
      </c>
      <c r="E5927" s="15">
        <v>19142000</v>
      </c>
      <c r="F5927" s="15">
        <v>2905000</v>
      </c>
      <c r="G5927" s="15">
        <v>0</v>
      </c>
      <c r="H5927" s="15">
        <v>0</v>
      </c>
      <c r="I5927" s="15">
        <v>22047000</v>
      </c>
    </row>
    <row r="5928" spans="1:9" x14ac:dyDescent="0.25">
      <c r="A5928">
        <v>2018</v>
      </c>
      <c r="B5928" t="s">
        <v>42</v>
      </c>
      <c r="C5928" t="s">
        <v>980</v>
      </c>
      <c r="D5928" t="s">
        <v>969</v>
      </c>
      <c r="E5928" s="15">
        <v>0</v>
      </c>
      <c r="F5928" s="15">
        <v>774000</v>
      </c>
      <c r="G5928" s="15">
        <v>0</v>
      </c>
      <c r="H5928" s="15">
        <v>5037000</v>
      </c>
      <c r="I5928" s="15">
        <v>5811000</v>
      </c>
    </row>
    <row r="5929" spans="1:9" x14ac:dyDescent="0.25">
      <c r="A5929">
        <v>2018</v>
      </c>
      <c r="B5929" t="s">
        <v>42</v>
      </c>
      <c r="C5929" t="s">
        <v>980</v>
      </c>
      <c r="D5929" t="s">
        <v>970</v>
      </c>
      <c r="E5929" s="15">
        <v>8764000</v>
      </c>
      <c r="F5929" s="15">
        <v>741000</v>
      </c>
      <c r="G5929" s="15">
        <v>0</v>
      </c>
      <c r="H5929" s="15">
        <v>0</v>
      </c>
      <c r="I5929" s="15">
        <v>9505000</v>
      </c>
    </row>
    <row r="5930" spans="1:9" x14ac:dyDescent="0.25">
      <c r="A5930">
        <v>2018</v>
      </c>
      <c r="B5930" t="s">
        <v>42</v>
      </c>
      <c r="C5930" t="s">
        <v>981</v>
      </c>
      <c r="D5930" t="s">
        <v>403</v>
      </c>
      <c r="E5930" s="15">
        <v>131873000</v>
      </c>
      <c r="F5930" s="15">
        <v>29631000</v>
      </c>
      <c r="G5930" s="15">
        <v>0</v>
      </c>
      <c r="H5930" s="15">
        <v>0</v>
      </c>
      <c r="I5930" s="15">
        <v>161504000</v>
      </c>
    </row>
    <row r="5931" spans="1:9" x14ac:dyDescent="0.25">
      <c r="A5931">
        <v>2018</v>
      </c>
      <c r="B5931" t="s">
        <v>42</v>
      </c>
      <c r="C5931" t="s">
        <v>981</v>
      </c>
      <c r="D5931" t="s">
        <v>404</v>
      </c>
      <c r="E5931" s="15">
        <v>17889000</v>
      </c>
      <c r="F5931" s="15">
        <v>6603000</v>
      </c>
      <c r="G5931" s="15">
        <v>0</v>
      </c>
      <c r="H5931" s="15">
        <v>0</v>
      </c>
      <c r="I5931" s="15">
        <v>24492000</v>
      </c>
    </row>
    <row r="5932" spans="1:9" x14ac:dyDescent="0.25">
      <c r="A5932">
        <v>2018</v>
      </c>
      <c r="B5932" t="s">
        <v>42</v>
      </c>
      <c r="C5932" t="s">
        <v>981</v>
      </c>
      <c r="D5932" t="s">
        <v>967</v>
      </c>
      <c r="E5932" s="15">
        <v>214968000</v>
      </c>
      <c r="F5932" s="15">
        <v>50764000</v>
      </c>
      <c r="G5932" s="15">
        <v>0</v>
      </c>
      <c r="H5932" s="15">
        <v>159690000</v>
      </c>
      <c r="I5932" s="15">
        <v>425422000</v>
      </c>
    </row>
    <row r="5933" spans="1:9" x14ac:dyDescent="0.25">
      <c r="A5933">
        <v>2018</v>
      </c>
      <c r="B5933" t="s">
        <v>42</v>
      </c>
      <c r="C5933" t="s">
        <v>981</v>
      </c>
      <c r="D5933" t="s">
        <v>968</v>
      </c>
      <c r="E5933" s="15">
        <v>6734000</v>
      </c>
      <c r="F5933" s="15">
        <v>3798000</v>
      </c>
      <c r="G5933" s="15">
        <v>0</v>
      </c>
      <c r="H5933" s="15">
        <v>0</v>
      </c>
      <c r="I5933" s="15">
        <v>10532000</v>
      </c>
    </row>
    <row r="5934" spans="1:9" x14ac:dyDescent="0.25">
      <c r="A5934">
        <v>2018</v>
      </c>
      <c r="B5934" t="s">
        <v>42</v>
      </c>
      <c r="C5934" t="s">
        <v>981</v>
      </c>
      <c r="D5934" t="s">
        <v>969</v>
      </c>
      <c r="E5934" s="15">
        <v>23298000</v>
      </c>
      <c r="F5934" s="15">
        <v>38849000</v>
      </c>
      <c r="G5934" s="15">
        <v>0</v>
      </c>
      <c r="H5934" s="15">
        <v>0</v>
      </c>
      <c r="I5934" s="15">
        <v>62147000</v>
      </c>
    </row>
    <row r="5935" spans="1:9" x14ac:dyDescent="0.25">
      <c r="A5935">
        <v>2018</v>
      </c>
      <c r="B5935" t="s">
        <v>42</v>
      </c>
      <c r="C5935" t="s">
        <v>981</v>
      </c>
      <c r="D5935" t="s">
        <v>970</v>
      </c>
      <c r="E5935" s="15">
        <v>4222000</v>
      </c>
      <c r="F5935" s="15">
        <v>6467000</v>
      </c>
      <c r="G5935" s="15">
        <v>0</v>
      </c>
      <c r="H5935" s="15">
        <v>0</v>
      </c>
      <c r="I5935" s="15">
        <v>10689000</v>
      </c>
    </row>
    <row r="5936" spans="1:9" x14ac:dyDescent="0.25">
      <c r="A5936">
        <v>2018</v>
      </c>
      <c r="B5936" t="s">
        <v>42</v>
      </c>
      <c r="C5936" t="s">
        <v>982</v>
      </c>
      <c r="D5936" t="s">
        <v>403</v>
      </c>
      <c r="E5936" s="15">
        <v>10446000</v>
      </c>
      <c r="F5936" s="15">
        <v>4009000</v>
      </c>
      <c r="G5936" s="15">
        <v>0</v>
      </c>
      <c r="H5936" s="15">
        <v>0</v>
      </c>
      <c r="I5936" s="15">
        <v>14455000</v>
      </c>
    </row>
    <row r="5937" spans="1:9" x14ac:dyDescent="0.25">
      <c r="A5937">
        <v>2018</v>
      </c>
      <c r="B5937" t="s">
        <v>42</v>
      </c>
      <c r="C5937" t="s">
        <v>982</v>
      </c>
      <c r="D5937" t="s">
        <v>404</v>
      </c>
      <c r="E5937" s="15">
        <v>0</v>
      </c>
      <c r="F5937" s="15">
        <v>918000</v>
      </c>
      <c r="G5937" s="15">
        <v>0</v>
      </c>
      <c r="H5937" s="15">
        <v>0</v>
      </c>
      <c r="I5937" s="15">
        <v>918000</v>
      </c>
    </row>
    <row r="5938" spans="1:9" x14ac:dyDescent="0.25">
      <c r="A5938">
        <v>2018</v>
      </c>
      <c r="B5938" t="s">
        <v>42</v>
      </c>
      <c r="C5938" t="s">
        <v>982</v>
      </c>
      <c r="D5938" t="s">
        <v>967</v>
      </c>
      <c r="E5938" s="15">
        <v>30132000</v>
      </c>
      <c r="F5938" s="15">
        <v>6117000</v>
      </c>
      <c r="G5938" s="15">
        <v>0</v>
      </c>
      <c r="H5938" s="15">
        <v>82612000</v>
      </c>
      <c r="I5938" s="15">
        <v>118861000</v>
      </c>
    </row>
    <row r="5939" spans="1:9" x14ac:dyDescent="0.25">
      <c r="A5939">
        <v>2018</v>
      </c>
      <c r="B5939" t="s">
        <v>42</v>
      </c>
      <c r="C5939" t="s">
        <v>982</v>
      </c>
      <c r="D5939" t="s">
        <v>969</v>
      </c>
      <c r="E5939" s="15">
        <v>0</v>
      </c>
      <c r="F5939" s="15">
        <v>310000</v>
      </c>
      <c r="G5939" s="15">
        <v>0</v>
      </c>
      <c r="H5939" s="15">
        <v>0</v>
      </c>
      <c r="I5939" s="15">
        <v>310000</v>
      </c>
    </row>
    <row r="5940" spans="1:9" x14ac:dyDescent="0.25">
      <c r="A5940">
        <v>2018</v>
      </c>
      <c r="B5940" t="s">
        <v>42</v>
      </c>
      <c r="C5940" t="s">
        <v>1088</v>
      </c>
      <c r="D5940" t="s">
        <v>403</v>
      </c>
      <c r="E5940" s="15">
        <v>131627000</v>
      </c>
      <c r="F5940" s="15">
        <v>32972000</v>
      </c>
      <c r="G5940" s="15">
        <v>0</v>
      </c>
      <c r="H5940" s="15">
        <v>0</v>
      </c>
      <c r="I5940" s="15">
        <v>164599000</v>
      </c>
    </row>
    <row r="5941" spans="1:9" x14ac:dyDescent="0.25">
      <c r="A5941">
        <v>2018</v>
      </c>
      <c r="B5941" t="s">
        <v>42</v>
      </c>
      <c r="C5941" t="s">
        <v>1088</v>
      </c>
      <c r="D5941" t="s">
        <v>404</v>
      </c>
      <c r="E5941" s="15">
        <v>19574000</v>
      </c>
      <c r="F5941" s="15">
        <v>1248000</v>
      </c>
      <c r="G5941" s="15">
        <v>0</v>
      </c>
      <c r="H5941" s="15">
        <v>0</v>
      </c>
      <c r="I5941" s="15">
        <v>20822000</v>
      </c>
    </row>
    <row r="5942" spans="1:9" x14ac:dyDescent="0.25">
      <c r="A5942">
        <v>2018</v>
      </c>
      <c r="B5942" t="s">
        <v>42</v>
      </c>
      <c r="C5942" t="s">
        <v>1088</v>
      </c>
      <c r="D5942" t="s">
        <v>967</v>
      </c>
      <c r="E5942" s="15">
        <v>226448000</v>
      </c>
      <c r="F5942" s="15">
        <v>41348000</v>
      </c>
      <c r="G5942" s="15">
        <v>0</v>
      </c>
      <c r="H5942" s="15">
        <v>144093000</v>
      </c>
      <c r="I5942" s="15">
        <v>411889000</v>
      </c>
    </row>
    <row r="5943" spans="1:9" x14ac:dyDescent="0.25">
      <c r="A5943">
        <v>2018</v>
      </c>
      <c r="B5943" t="s">
        <v>42</v>
      </c>
      <c r="C5943" t="s">
        <v>1088</v>
      </c>
      <c r="D5943" t="s">
        <v>968</v>
      </c>
      <c r="E5943" s="15">
        <v>5692000</v>
      </c>
      <c r="F5943" s="15">
        <v>2440000</v>
      </c>
      <c r="G5943" s="15">
        <v>0</v>
      </c>
      <c r="H5943" s="15">
        <v>0</v>
      </c>
      <c r="I5943" s="15">
        <v>8132000</v>
      </c>
    </row>
    <row r="5944" spans="1:9" x14ac:dyDescent="0.25">
      <c r="A5944">
        <v>2018</v>
      </c>
      <c r="B5944" t="s">
        <v>42</v>
      </c>
      <c r="C5944" t="s">
        <v>1088</v>
      </c>
      <c r="D5944" t="s">
        <v>969</v>
      </c>
      <c r="E5944" s="15">
        <v>16283000</v>
      </c>
      <c r="F5944" s="15">
        <v>7529000</v>
      </c>
      <c r="G5944" s="15">
        <v>0</v>
      </c>
      <c r="H5944" s="15">
        <v>20000000</v>
      </c>
      <c r="I5944" s="15">
        <v>43812000</v>
      </c>
    </row>
    <row r="5945" spans="1:9" x14ac:dyDescent="0.25">
      <c r="A5945">
        <v>2018</v>
      </c>
      <c r="B5945" t="s">
        <v>42</v>
      </c>
      <c r="C5945" t="s">
        <v>1088</v>
      </c>
      <c r="D5945" t="s">
        <v>970</v>
      </c>
      <c r="E5945" s="15">
        <v>14063000</v>
      </c>
      <c r="F5945" s="15">
        <v>3295000</v>
      </c>
      <c r="G5945" s="15">
        <v>0</v>
      </c>
      <c r="H5945" s="15">
        <v>0</v>
      </c>
      <c r="I5945" s="15">
        <v>17358000</v>
      </c>
    </row>
    <row r="5946" spans="1:9" x14ac:dyDescent="0.25">
      <c r="A5946">
        <v>2018</v>
      </c>
      <c r="B5946" t="s">
        <v>42</v>
      </c>
      <c r="C5946" t="s">
        <v>983</v>
      </c>
      <c r="D5946" t="s">
        <v>403</v>
      </c>
      <c r="E5946" s="15">
        <v>70386000</v>
      </c>
      <c r="F5946" s="15">
        <v>31212000</v>
      </c>
      <c r="G5946" s="15">
        <v>0</v>
      </c>
      <c r="H5946" s="15">
        <v>0</v>
      </c>
      <c r="I5946" s="15">
        <v>101598000</v>
      </c>
    </row>
    <row r="5947" spans="1:9" x14ac:dyDescent="0.25">
      <c r="A5947">
        <v>2018</v>
      </c>
      <c r="B5947" t="s">
        <v>42</v>
      </c>
      <c r="C5947" t="s">
        <v>983</v>
      </c>
      <c r="D5947" t="s">
        <v>404</v>
      </c>
      <c r="E5947" s="15">
        <v>8802000</v>
      </c>
      <c r="F5947" s="15">
        <v>6617000</v>
      </c>
      <c r="G5947" s="15">
        <v>0</v>
      </c>
      <c r="H5947" s="15">
        <v>94980000</v>
      </c>
      <c r="I5947" s="15">
        <v>110399000</v>
      </c>
    </row>
    <row r="5948" spans="1:9" x14ac:dyDescent="0.25">
      <c r="A5948">
        <v>2018</v>
      </c>
      <c r="B5948" t="s">
        <v>42</v>
      </c>
      <c r="C5948" t="s">
        <v>983</v>
      </c>
      <c r="D5948" t="s">
        <v>967</v>
      </c>
      <c r="E5948" s="15">
        <v>225215000</v>
      </c>
      <c r="F5948" s="15">
        <v>18639000</v>
      </c>
      <c r="G5948" s="15">
        <v>0</v>
      </c>
      <c r="H5948" s="15">
        <v>124113000</v>
      </c>
      <c r="I5948" s="15">
        <v>367967000</v>
      </c>
    </row>
    <row r="5949" spans="1:9" x14ac:dyDescent="0.25">
      <c r="A5949">
        <v>2018</v>
      </c>
      <c r="B5949" t="s">
        <v>42</v>
      </c>
      <c r="C5949" t="s">
        <v>983</v>
      </c>
      <c r="D5949" t="s">
        <v>968</v>
      </c>
      <c r="E5949" s="15">
        <v>14263000</v>
      </c>
      <c r="F5949" s="15">
        <v>4348000</v>
      </c>
      <c r="G5949" s="15">
        <v>0</v>
      </c>
      <c r="H5949" s="15">
        <v>0</v>
      </c>
      <c r="I5949" s="15">
        <v>18611000</v>
      </c>
    </row>
    <row r="5950" spans="1:9" x14ac:dyDescent="0.25">
      <c r="A5950">
        <v>2018</v>
      </c>
      <c r="B5950" t="s">
        <v>42</v>
      </c>
      <c r="C5950" t="s">
        <v>983</v>
      </c>
      <c r="D5950" t="s">
        <v>969</v>
      </c>
      <c r="E5950" s="15">
        <v>7346000</v>
      </c>
      <c r="F5950" s="15">
        <v>6091000</v>
      </c>
      <c r="G5950" s="15">
        <v>0</v>
      </c>
      <c r="H5950" s="15">
        <v>0</v>
      </c>
      <c r="I5950" s="15">
        <v>13437000</v>
      </c>
    </row>
    <row r="5951" spans="1:9" x14ac:dyDescent="0.25">
      <c r="A5951">
        <v>2018</v>
      </c>
      <c r="B5951" t="s">
        <v>42</v>
      </c>
      <c r="C5951" t="s">
        <v>983</v>
      </c>
      <c r="D5951" t="s">
        <v>970</v>
      </c>
      <c r="E5951" s="15">
        <v>3794000</v>
      </c>
      <c r="F5951" s="15">
        <v>4826000</v>
      </c>
      <c r="G5951" s="15">
        <v>0</v>
      </c>
      <c r="H5951" s="15">
        <v>0</v>
      </c>
      <c r="I5951" s="15">
        <v>8620000</v>
      </c>
    </row>
    <row r="5952" spans="1:9" x14ac:dyDescent="0.25">
      <c r="A5952">
        <v>2018</v>
      </c>
      <c r="B5952" t="s">
        <v>42</v>
      </c>
      <c r="C5952" t="s">
        <v>984</v>
      </c>
      <c r="D5952" t="s">
        <v>403</v>
      </c>
      <c r="E5952" s="15">
        <v>23921000</v>
      </c>
      <c r="F5952" s="15">
        <v>3601000</v>
      </c>
      <c r="G5952" s="15">
        <v>0</v>
      </c>
      <c r="H5952" s="15">
        <v>0</v>
      </c>
      <c r="I5952" s="15">
        <v>27522000</v>
      </c>
    </row>
    <row r="5953" spans="1:9" x14ac:dyDescent="0.25">
      <c r="A5953">
        <v>2018</v>
      </c>
      <c r="B5953" t="s">
        <v>42</v>
      </c>
      <c r="C5953" t="s">
        <v>984</v>
      </c>
      <c r="D5953" t="s">
        <v>404</v>
      </c>
      <c r="E5953" s="15">
        <v>2269000</v>
      </c>
      <c r="F5953" s="15">
        <v>594000</v>
      </c>
      <c r="G5953" s="15">
        <v>0</v>
      </c>
      <c r="H5953" s="15">
        <v>0</v>
      </c>
      <c r="I5953" s="15">
        <v>2863000</v>
      </c>
    </row>
    <row r="5954" spans="1:9" x14ac:dyDescent="0.25">
      <c r="A5954">
        <v>2018</v>
      </c>
      <c r="B5954" t="s">
        <v>42</v>
      </c>
      <c r="C5954" t="s">
        <v>984</v>
      </c>
      <c r="D5954" t="s">
        <v>967</v>
      </c>
      <c r="E5954" s="15">
        <v>79974000</v>
      </c>
      <c r="F5954" s="15">
        <v>30361000</v>
      </c>
      <c r="G5954" s="15">
        <v>0</v>
      </c>
      <c r="H5954" s="15">
        <v>23513000</v>
      </c>
      <c r="I5954" s="15">
        <v>133848000</v>
      </c>
    </row>
    <row r="5955" spans="1:9" x14ac:dyDescent="0.25">
      <c r="A5955">
        <v>2018</v>
      </c>
      <c r="B5955" t="s">
        <v>42</v>
      </c>
      <c r="C5955" t="s">
        <v>984</v>
      </c>
      <c r="D5955" t="s">
        <v>969</v>
      </c>
      <c r="E5955" s="15">
        <v>6551000</v>
      </c>
      <c r="F5955" s="15">
        <v>1354000</v>
      </c>
      <c r="G5955" s="15">
        <v>0</v>
      </c>
      <c r="H5955" s="15">
        <v>0</v>
      </c>
      <c r="I5955" s="15">
        <v>7905000</v>
      </c>
    </row>
    <row r="5956" spans="1:9" x14ac:dyDescent="0.25">
      <c r="A5956">
        <v>2018</v>
      </c>
      <c r="B5956" t="s">
        <v>42</v>
      </c>
      <c r="C5956" t="s">
        <v>984</v>
      </c>
      <c r="D5956" t="s">
        <v>970</v>
      </c>
      <c r="E5956" s="15">
        <v>6299000</v>
      </c>
      <c r="F5956" s="15">
        <v>1242000</v>
      </c>
      <c r="G5956" s="15">
        <v>0</v>
      </c>
      <c r="H5956" s="15">
        <v>0</v>
      </c>
      <c r="I5956" s="15">
        <v>7541000</v>
      </c>
    </row>
    <row r="5957" spans="1:9" x14ac:dyDescent="0.25">
      <c r="A5957">
        <v>2018</v>
      </c>
      <c r="B5957" t="s">
        <v>42</v>
      </c>
      <c r="C5957" t="s">
        <v>985</v>
      </c>
      <c r="D5957" t="s">
        <v>403</v>
      </c>
      <c r="E5957" s="15">
        <v>20542000</v>
      </c>
      <c r="F5957" s="15">
        <v>13189000</v>
      </c>
      <c r="G5957" s="15">
        <v>0</v>
      </c>
      <c r="H5957" s="15">
        <v>0</v>
      </c>
      <c r="I5957" s="15">
        <v>33731000</v>
      </c>
    </row>
    <row r="5958" spans="1:9" x14ac:dyDescent="0.25">
      <c r="A5958">
        <v>2018</v>
      </c>
      <c r="B5958" t="s">
        <v>42</v>
      </c>
      <c r="C5958" t="s">
        <v>985</v>
      </c>
      <c r="D5958" t="s">
        <v>967</v>
      </c>
      <c r="E5958" s="15">
        <v>44058000</v>
      </c>
      <c r="F5958" s="15">
        <v>23182000</v>
      </c>
      <c r="G5958" s="15">
        <v>0</v>
      </c>
      <c r="H5958" s="15">
        <v>56130000</v>
      </c>
      <c r="I5958" s="15">
        <v>123370000</v>
      </c>
    </row>
    <row r="5959" spans="1:9" x14ac:dyDescent="0.25">
      <c r="A5959">
        <v>2018</v>
      </c>
      <c r="B5959" t="s">
        <v>42</v>
      </c>
      <c r="C5959" t="s">
        <v>985</v>
      </c>
      <c r="D5959" t="s">
        <v>969</v>
      </c>
      <c r="E5959" s="15">
        <v>0</v>
      </c>
      <c r="F5959" s="15">
        <v>3877000</v>
      </c>
      <c r="G5959" s="15">
        <v>0</v>
      </c>
      <c r="H5959" s="15">
        <v>0</v>
      </c>
      <c r="I5959" s="15">
        <v>3877000</v>
      </c>
    </row>
    <row r="5960" spans="1:9" x14ac:dyDescent="0.25">
      <c r="A5960">
        <v>2018</v>
      </c>
      <c r="B5960" t="s">
        <v>42</v>
      </c>
      <c r="C5960" t="s">
        <v>985</v>
      </c>
      <c r="D5960" t="s">
        <v>970</v>
      </c>
      <c r="E5960" s="15">
        <v>0</v>
      </c>
      <c r="F5960" s="15">
        <v>2940000</v>
      </c>
      <c r="G5960" s="15">
        <v>0</v>
      </c>
      <c r="H5960" s="15">
        <v>0</v>
      </c>
      <c r="I5960" s="15">
        <v>2940000</v>
      </c>
    </row>
    <row r="5961" spans="1:9" x14ac:dyDescent="0.25">
      <c r="A5961">
        <v>2018</v>
      </c>
      <c r="B5961" t="s">
        <v>42</v>
      </c>
      <c r="C5961" t="s">
        <v>986</v>
      </c>
      <c r="D5961" t="s">
        <v>403</v>
      </c>
      <c r="E5961" s="15">
        <v>84587000</v>
      </c>
      <c r="F5961" s="15">
        <v>39214000</v>
      </c>
      <c r="G5961" s="15">
        <v>0</v>
      </c>
      <c r="H5961" s="15">
        <v>0</v>
      </c>
      <c r="I5961" s="15">
        <v>123801000</v>
      </c>
    </row>
    <row r="5962" spans="1:9" x14ac:dyDescent="0.25">
      <c r="A5962">
        <v>2018</v>
      </c>
      <c r="B5962" t="s">
        <v>42</v>
      </c>
      <c r="C5962" t="s">
        <v>986</v>
      </c>
      <c r="D5962" t="s">
        <v>404</v>
      </c>
      <c r="E5962" s="15">
        <v>32863000</v>
      </c>
      <c r="F5962" s="15">
        <v>5092000</v>
      </c>
      <c r="G5962" s="15">
        <v>0</v>
      </c>
      <c r="H5962" s="15">
        <v>0</v>
      </c>
      <c r="I5962" s="15">
        <v>37955000</v>
      </c>
    </row>
    <row r="5963" spans="1:9" x14ac:dyDescent="0.25">
      <c r="A5963">
        <v>2018</v>
      </c>
      <c r="B5963" t="s">
        <v>42</v>
      </c>
      <c r="C5963" t="s">
        <v>986</v>
      </c>
      <c r="D5963" t="s">
        <v>967</v>
      </c>
      <c r="E5963" s="15">
        <v>223807000</v>
      </c>
      <c r="F5963" s="15">
        <v>26956000</v>
      </c>
      <c r="G5963" s="15">
        <v>0</v>
      </c>
      <c r="H5963" s="15">
        <v>79763000</v>
      </c>
      <c r="I5963" s="15">
        <v>330526000</v>
      </c>
    </row>
    <row r="5964" spans="1:9" x14ac:dyDescent="0.25">
      <c r="A5964">
        <v>2018</v>
      </c>
      <c r="B5964" t="s">
        <v>42</v>
      </c>
      <c r="C5964" t="s">
        <v>986</v>
      </c>
      <c r="D5964" t="s">
        <v>968</v>
      </c>
      <c r="E5964" s="15">
        <v>2065000</v>
      </c>
      <c r="F5964" s="15">
        <v>1549000</v>
      </c>
      <c r="G5964" s="15">
        <v>0</v>
      </c>
      <c r="H5964" s="15">
        <v>0</v>
      </c>
      <c r="I5964" s="15">
        <v>3614000</v>
      </c>
    </row>
    <row r="5965" spans="1:9" x14ac:dyDescent="0.25">
      <c r="A5965">
        <v>2018</v>
      </c>
      <c r="B5965" t="s">
        <v>42</v>
      </c>
      <c r="C5965" t="s">
        <v>986</v>
      </c>
      <c r="D5965" t="s">
        <v>969</v>
      </c>
      <c r="E5965" s="15">
        <v>39239000</v>
      </c>
      <c r="F5965" s="15">
        <v>22638000</v>
      </c>
      <c r="G5965" s="15">
        <v>0</v>
      </c>
      <c r="H5965" s="15">
        <v>0</v>
      </c>
      <c r="I5965" s="15">
        <v>61877000</v>
      </c>
    </row>
    <row r="5966" spans="1:9" x14ac:dyDescent="0.25">
      <c r="A5966">
        <v>2018</v>
      </c>
      <c r="B5966" t="s">
        <v>42</v>
      </c>
      <c r="C5966" t="s">
        <v>986</v>
      </c>
      <c r="D5966" t="s">
        <v>970</v>
      </c>
      <c r="E5966" s="15">
        <v>1737000</v>
      </c>
      <c r="F5966" s="15">
        <v>2932000</v>
      </c>
      <c r="G5966" s="15">
        <v>0</v>
      </c>
      <c r="H5966" s="15">
        <v>0</v>
      </c>
      <c r="I5966" s="15">
        <v>4669000</v>
      </c>
    </row>
    <row r="5967" spans="1:9" x14ac:dyDescent="0.25">
      <c r="A5967">
        <v>2018</v>
      </c>
      <c r="B5967" t="s">
        <v>42</v>
      </c>
      <c r="C5967" t="s">
        <v>987</v>
      </c>
      <c r="D5967" t="s">
        <v>403</v>
      </c>
      <c r="E5967" s="15">
        <v>33105000</v>
      </c>
      <c r="F5967" s="15">
        <v>12081000</v>
      </c>
      <c r="G5967" s="15">
        <v>0</v>
      </c>
      <c r="H5967" s="15">
        <v>0</v>
      </c>
      <c r="I5967" s="15">
        <v>45186000</v>
      </c>
    </row>
    <row r="5968" spans="1:9" x14ac:dyDescent="0.25">
      <c r="A5968">
        <v>2018</v>
      </c>
      <c r="B5968" t="s">
        <v>42</v>
      </c>
      <c r="C5968" t="s">
        <v>987</v>
      </c>
      <c r="D5968" t="s">
        <v>967</v>
      </c>
      <c r="E5968" s="15">
        <v>140805000</v>
      </c>
      <c r="F5968" s="15">
        <v>37631000</v>
      </c>
      <c r="G5968" s="15">
        <v>0</v>
      </c>
      <c r="H5968" s="15">
        <v>144555000</v>
      </c>
      <c r="I5968" s="15">
        <v>322991000</v>
      </c>
    </row>
    <row r="5969" spans="1:9" x14ac:dyDescent="0.25">
      <c r="A5969">
        <v>2018</v>
      </c>
      <c r="B5969" t="s">
        <v>42</v>
      </c>
      <c r="C5969" t="s">
        <v>987</v>
      </c>
      <c r="D5969" t="s">
        <v>968</v>
      </c>
      <c r="E5969" s="15">
        <v>789000</v>
      </c>
      <c r="F5969" s="15">
        <v>793000</v>
      </c>
      <c r="G5969" s="15">
        <v>0</v>
      </c>
      <c r="H5969" s="15">
        <v>0</v>
      </c>
      <c r="I5969" s="15">
        <v>1582000</v>
      </c>
    </row>
    <row r="5970" spans="1:9" x14ac:dyDescent="0.25">
      <c r="A5970">
        <v>2018</v>
      </c>
      <c r="B5970" t="s">
        <v>42</v>
      </c>
      <c r="C5970" t="s">
        <v>987</v>
      </c>
      <c r="D5970" t="s">
        <v>969</v>
      </c>
      <c r="E5970" s="15">
        <v>1300000</v>
      </c>
      <c r="F5970" s="15">
        <v>6987000</v>
      </c>
      <c r="G5970" s="15">
        <v>0</v>
      </c>
      <c r="H5970" s="15">
        <v>0</v>
      </c>
      <c r="I5970" s="15">
        <v>8287000</v>
      </c>
    </row>
    <row r="5971" spans="1:9" x14ac:dyDescent="0.25">
      <c r="A5971">
        <v>2018</v>
      </c>
      <c r="B5971" t="s">
        <v>42</v>
      </c>
      <c r="C5971" t="s">
        <v>987</v>
      </c>
      <c r="D5971" t="s">
        <v>970</v>
      </c>
      <c r="E5971" s="15">
        <v>1337000</v>
      </c>
      <c r="F5971" s="15">
        <v>2241000</v>
      </c>
      <c r="G5971" s="15">
        <v>0</v>
      </c>
      <c r="H5971" s="15">
        <v>0</v>
      </c>
      <c r="I5971" s="15">
        <v>3578000</v>
      </c>
    </row>
    <row r="5972" spans="1:9" x14ac:dyDescent="0.25">
      <c r="A5972">
        <v>2018</v>
      </c>
      <c r="B5972" t="s">
        <v>42</v>
      </c>
      <c r="C5972" t="s">
        <v>988</v>
      </c>
      <c r="D5972" t="s">
        <v>403</v>
      </c>
      <c r="E5972" s="15">
        <v>38585000</v>
      </c>
      <c r="F5972" s="15">
        <v>7321000</v>
      </c>
      <c r="G5972" s="15">
        <v>0</v>
      </c>
      <c r="H5972" s="15">
        <v>0</v>
      </c>
      <c r="I5972" s="15">
        <v>45906000</v>
      </c>
    </row>
    <row r="5973" spans="1:9" x14ac:dyDescent="0.25">
      <c r="A5973">
        <v>2018</v>
      </c>
      <c r="B5973" t="s">
        <v>42</v>
      </c>
      <c r="C5973" t="s">
        <v>988</v>
      </c>
      <c r="D5973" t="s">
        <v>404</v>
      </c>
      <c r="E5973" s="15">
        <v>0</v>
      </c>
      <c r="F5973" s="15">
        <v>774000</v>
      </c>
      <c r="G5973" s="15">
        <v>0</v>
      </c>
      <c r="H5973" s="15">
        <v>0</v>
      </c>
      <c r="I5973" s="15">
        <v>774000</v>
      </c>
    </row>
    <row r="5974" spans="1:9" x14ac:dyDescent="0.25">
      <c r="A5974">
        <v>2018</v>
      </c>
      <c r="B5974" t="s">
        <v>42</v>
      </c>
      <c r="C5974" t="s">
        <v>988</v>
      </c>
      <c r="D5974" t="s">
        <v>967</v>
      </c>
      <c r="E5974" s="15">
        <v>95759000</v>
      </c>
      <c r="F5974" s="15">
        <v>12037000</v>
      </c>
      <c r="G5974" s="15">
        <v>0</v>
      </c>
      <c r="H5974" s="15">
        <v>37662000</v>
      </c>
      <c r="I5974" s="15">
        <v>145458000</v>
      </c>
    </row>
    <row r="5975" spans="1:9" x14ac:dyDescent="0.25">
      <c r="A5975">
        <v>2018</v>
      </c>
      <c r="B5975" t="s">
        <v>42</v>
      </c>
      <c r="C5975" t="s">
        <v>988</v>
      </c>
      <c r="D5975" t="s">
        <v>969</v>
      </c>
      <c r="E5975" s="15">
        <v>0</v>
      </c>
      <c r="F5975" s="15">
        <v>7080000</v>
      </c>
      <c r="G5975" s="15">
        <v>0</v>
      </c>
      <c r="H5975" s="15">
        <v>0</v>
      </c>
      <c r="I5975" s="15">
        <v>7080000</v>
      </c>
    </row>
    <row r="5976" spans="1:9" x14ac:dyDescent="0.25">
      <c r="A5976">
        <v>2018</v>
      </c>
      <c r="B5976" t="s">
        <v>42</v>
      </c>
      <c r="C5976" t="s">
        <v>988</v>
      </c>
      <c r="D5976" t="s">
        <v>970</v>
      </c>
      <c r="E5976" s="15">
        <v>0</v>
      </c>
      <c r="F5976" s="15">
        <v>7516000</v>
      </c>
      <c r="G5976" s="15">
        <v>0</v>
      </c>
      <c r="H5976" s="15">
        <v>0</v>
      </c>
      <c r="I5976" s="15">
        <v>7516000</v>
      </c>
    </row>
    <row r="5977" spans="1:9" x14ac:dyDescent="0.25">
      <c r="A5977">
        <v>2018</v>
      </c>
      <c r="B5977" t="s">
        <v>42</v>
      </c>
      <c r="C5977" t="s">
        <v>989</v>
      </c>
      <c r="D5977" t="s">
        <v>403</v>
      </c>
      <c r="E5977" s="15">
        <v>42850000</v>
      </c>
      <c r="F5977" s="15">
        <v>20406000</v>
      </c>
      <c r="G5977" s="15">
        <v>0</v>
      </c>
      <c r="H5977" s="15">
        <v>0</v>
      </c>
      <c r="I5977" s="15">
        <v>63256000</v>
      </c>
    </row>
    <row r="5978" spans="1:9" x14ac:dyDescent="0.25">
      <c r="A5978">
        <v>2018</v>
      </c>
      <c r="B5978" t="s">
        <v>42</v>
      </c>
      <c r="C5978" t="s">
        <v>989</v>
      </c>
      <c r="D5978" t="s">
        <v>967</v>
      </c>
      <c r="E5978" s="15">
        <v>80804000</v>
      </c>
      <c r="F5978" s="15">
        <v>25783000</v>
      </c>
      <c r="G5978" s="15">
        <v>0</v>
      </c>
      <c r="H5978" s="15">
        <v>87031000</v>
      </c>
      <c r="I5978" s="15">
        <v>193618000</v>
      </c>
    </row>
    <row r="5979" spans="1:9" x14ac:dyDescent="0.25">
      <c r="A5979">
        <v>2018</v>
      </c>
      <c r="B5979" t="s">
        <v>42</v>
      </c>
      <c r="C5979" t="s">
        <v>989</v>
      </c>
      <c r="D5979" t="s">
        <v>969</v>
      </c>
      <c r="E5979" s="15">
        <v>665000</v>
      </c>
      <c r="F5979" s="15">
        <v>2995000</v>
      </c>
      <c r="G5979" s="15">
        <v>0</v>
      </c>
      <c r="H5979" s="15">
        <v>0</v>
      </c>
      <c r="I5979" s="15">
        <v>3660000</v>
      </c>
    </row>
    <row r="5980" spans="1:9" x14ac:dyDescent="0.25">
      <c r="A5980">
        <v>2018</v>
      </c>
      <c r="B5980" t="s">
        <v>42</v>
      </c>
      <c r="C5980" t="s">
        <v>989</v>
      </c>
      <c r="D5980" t="s">
        <v>970</v>
      </c>
      <c r="E5980" s="15">
        <v>0</v>
      </c>
      <c r="F5980" s="15">
        <v>1938000</v>
      </c>
      <c r="G5980" s="15">
        <v>0</v>
      </c>
      <c r="H5980" s="15">
        <v>0</v>
      </c>
      <c r="I5980" s="15">
        <v>1938000</v>
      </c>
    </row>
    <row r="5981" spans="1:9" x14ac:dyDescent="0.25">
      <c r="A5981">
        <v>2018</v>
      </c>
      <c r="B5981" t="s">
        <v>42</v>
      </c>
      <c r="C5981" t="s">
        <v>990</v>
      </c>
      <c r="D5981" t="s">
        <v>403</v>
      </c>
      <c r="E5981" s="15">
        <v>9975000</v>
      </c>
      <c r="F5981" s="15">
        <v>4208000</v>
      </c>
      <c r="G5981" s="15">
        <v>0</v>
      </c>
      <c r="H5981" s="15">
        <v>1500000</v>
      </c>
      <c r="I5981" s="15">
        <v>15683000</v>
      </c>
    </row>
    <row r="5982" spans="1:9" x14ac:dyDescent="0.25">
      <c r="A5982">
        <v>2018</v>
      </c>
      <c r="B5982" t="s">
        <v>42</v>
      </c>
      <c r="C5982" t="s">
        <v>990</v>
      </c>
      <c r="D5982" t="s">
        <v>404</v>
      </c>
      <c r="E5982" s="15">
        <v>0</v>
      </c>
      <c r="F5982" s="15">
        <v>338000</v>
      </c>
      <c r="G5982" s="15">
        <v>0</v>
      </c>
      <c r="H5982" s="15">
        <v>10500000</v>
      </c>
      <c r="I5982" s="15">
        <v>10838000</v>
      </c>
    </row>
    <row r="5983" spans="1:9" x14ac:dyDescent="0.25">
      <c r="A5983">
        <v>2018</v>
      </c>
      <c r="B5983" t="s">
        <v>42</v>
      </c>
      <c r="C5983" t="s">
        <v>990</v>
      </c>
      <c r="D5983" t="s">
        <v>967</v>
      </c>
      <c r="E5983" s="15">
        <v>14004000</v>
      </c>
      <c r="F5983" s="15">
        <v>7385000</v>
      </c>
      <c r="G5983" s="15">
        <v>0</v>
      </c>
      <c r="H5983" s="15">
        <v>63500000</v>
      </c>
      <c r="I5983" s="15">
        <v>84889000</v>
      </c>
    </row>
    <row r="5984" spans="1:9" x14ac:dyDescent="0.25">
      <c r="A5984">
        <v>2018</v>
      </c>
      <c r="B5984" t="s">
        <v>42</v>
      </c>
      <c r="C5984" t="s">
        <v>991</v>
      </c>
      <c r="D5984" t="s">
        <v>403</v>
      </c>
      <c r="E5984" s="15">
        <v>114873000</v>
      </c>
      <c r="F5984" s="15">
        <v>30464000</v>
      </c>
      <c r="G5984" s="15">
        <v>0</v>
      </c>
      <c r="H5984" s="15">
        <v>110000</v>
      </c>
      <c r="I5984" s="15">
        <v>145447000</v>
      </c>
    </row>
    <row r="5985" spans="1:9" x14ac:dyDescent="0.25">
      <c r="A5985">
        <v>2018</v>
      </c>
      <c r="B5985" t="s">
        <v>42</v>
      </c>
      <c r="C5985" t="s">
        <v>991</v>
      </c>
      <c r="D5985" t="s">
        <v>404</v>
      </c>
      <c r="E5985" s="15">
        <v>17067000</v>
      </c>
      <c r="F5985" s="15">
        <v>2097000</v>
      </c>
      <c r="G5985" s="15">
        <v>0</v>
      </c>
      <c r="H5985" s="15">
        <v>0</v>
      </c>
      <c r="I5985" s="15">
        <v>19164000</v>
      </c>
    </row>
    <row r="5986" spans="1:9" x14ac:dyDescent="0.25">
      <c r="A5986">
        <v>2018</v>
      </c>
      <c r="B5986" t="s">
        <v>42</v>
      </c>
      <c r="C5986" t="s">
        <v>991</v>
      </c>
      <c r="D5986" t="s">
        <v>967</v>
      </c>
      <c r="E5986" s="15">
        <v>354777000</v>
      </c>
      <c r="F5986" s="15">
        <v>53911000</v>
      </c>
      <c r="G5986" s="15">
        <v>0</v>
      </c>
      <c r="H5986" s="15">
        <v>37658000</v>
      </c>
      <c r="I5986" s="15">
        <v>446346000</v>
      </c>
    </row>
    <row r="5987" spans="1:9" x14ac:dyDescent="0.25">
      <c r="A5987">
        <v>2018</v>
      </c>
      <c r="B5987" t="s">
        <v>42</v>
      </c>
      <c r="C5987" t="s">
        <v>991</v>
      </c>
      <c r="D5987" t="s">
        <v>968</v>
      </c>
      <c r="E5987" s="15">
        <v>13986000</v>
      </c>
      <c r="F5987" s="15">
        <v>794000</v>
      </c>
      <c r="G5987" s="15">
        <v>0</v>
      </c>
      <c r="H5987" s="15">
        <v>0</v>
      </c>
      <c r="I5987" s="15">
        <v>14780000</v>
      </c>
    </row>
    <row r="5988" spans="1:9" x14ac:dyDescent="0.25">
      <c r="A5988">
        <v>2018</v>
      </c>
      <c r="B5988" t="s">
        <v>42</v>
      </c>
      <c r="C5988" t="s">
        <v>991</v>
      </c>
      <c r="D5988" t="s">
        <v>969</v>
      </c>
      <c r="E5988" s="15">
        <v>1383000</v>
      </c>
      <c r="F5988" s="15">
        <v>18579000</v>
      </c>
      <c r="G5988" s="15">
        <v>0</v>
      </c>
      <c r="H5988" s="15">
        <v>0</v>
      </c>
      <c r="I5988" s="15">
        <v>19962000</v>
      </c>
    </row>
    <row r="5989" spans="1:9" x14ac:dyDescent="0.25">
      <c r="A5989">
        <v>2018</v>
      </c>
      <c r="B5989" t="s">
        <v>42</v>
      </c>
      <c r="C5989" t="s">
        <v>991</v>
      </c>
      <c r="D5989" t="s">
        <v>970</v>
      </c>
      <c r="E5989" s="15">
        <v>150000</v>
      </c>
      <c r="F5989" s="15">
        <v>9916000</v>
      </c>
      <c r="G5989" s="15">
        <v>0</v>
      </c>
      <c r="H5989" s="15">
        <v>0</v>
      </c>
      <c r="I5989" s="15">
        <v>10066000</v>
      </c>
    </row>
    <row r="5990" spans="1:9" x14ac:dyDescent="0.25">
      <c r="A5990">
        <v>2018</v>
      </c>
      <c r="B5990" t="s">
        <v>42</v>
      </c>
      <c r="C5990" t="s">
        <v>992</v>
      </c>
      <c r="D5990" t="s">
        <v>403</v>
      </c>
      <c r="E5990" s="15">
        <v>177458000</v>
      </c>
      <c r="F5990" s="15">
        <v>17441000</v>
      </c>
      <c r="G5990" s="15">
        <v>0</v>
      </c>
      <c r="H5990" s="15">
        <v>0</v>
      </c>
      <c r="I5990" s="15">
        <v>194899000</v>
      </c>
    </row>
    <row r="5991" spans="1:9" x14ac:dyDescent="0.25">
      <c r="A5991">
        <v>2018</v>
      </c>
      <c r="B5991" t="s">
        <v>42</v>
      </c>
      <c r="C5991" t="s">
        <v>992</v>
      </c>
      <c r="D5991" t="s">
        <v>404</v>
      </c>
      <c r="E5991" s="15">
        <v>5645000</v>
      </c>
      <c r="F5991" s="15">
        <v>3403000</v>
      </c>
      <c r="G5991" s="15">
        <v>0</v>
      </c>
      <c r="H5991" s="15">
        <v>56743000</v>
      </c>
      <c r="I5991" s="15">
        <v>65791000</v>
      </c>
    </row>
    <row r="5992" spans="1:9" x14ac:dyDescent="0.25">
      <c r="A5992">
        <v>2018</v>
      </c>
      <c r="B5992" t="s">
        <v>42</v>
      </c>
      <c r="C5992" t="s">
        <v>992</v>
      </c>
      <c r="D5992" t="s">
        <v>967</v>
      </c>
      <c r="E5992" s="15">
        <v>520028000</v>
      </c>
      <c r="F5992" s="15">
        <v>67555000</v>
      </c>
      <c r="G5992" s="15">
        <v>0</v>
      </c>
      <c r="H5992" s="15">
        <v>90900000</v>
      </c>
      <c r="I5992" s="15">
        <v>678483000</v>
      </c>
    </row>
    <row r="5993" spans="1:9" x14ac:dyDescent="0.25">
      <c r="A5993">
        <v>2018</v>
      </c>
      <c r="B5993" t="s">
        <v>42</v>
      </c>
      <c r="C5993" t="s">
        <v>992</v>
      </c>
      <c r="D5993" t="s">
        <v>968</v>
      </c>
      <c r="E5993" s="15">
        <v>11236000</v>
      </c>
      <c r="F5993" s="15">
        <v>4137000</v>
      </c>
      <c r="G5993" s="15">
        <v>0</v>
      </c>
      <c r="H5993" s="15">
        <v>0</v>
      </c>
      <c r="I5993" s="15">
        <v>15373000</v>
      </c>
    </row>
    <row r="5994" spans="1:9" x14ac:dyDescent="0.25">
      <c r="A5994">
        <v>2018</v>
      </c>
      <c r="B5994" t="s">
        <v>42</v>
      </c>
      <c r="C5994" t="s">
        <v>992</v>
      </c>
      <c r="D5994" t="s">
        <v>969</v>
      </c>
      <c r="E5994" s="15">
        <v>7221000</v>
      </c>
      <c r="F5994" s="15">
        <v>8151000</v>
      </c>
      <c r="G5994" s="15">
        <v>0</v>
      </c>
      <c r="H5994" s="15">
        <v>21450000</v>
      </c>
      <c r="I5994" s="15">
        <v>36822000</v>
      </c>
    </row>
    <row r="5995" spans="1:9" x14ac:dyDescent="0.25">
      <c r="A5995">
        <v>2018</v>
      </c>
      <c r="B5995" t="s">
        <v>42</v>
      </c>
      <c r="C5995" t="s">
        <v>992</v>
      </c>
      <c r="D5995" t="s">
        <v>970</v>
      </c>
      <c r="E5995" s="15">
        <v>20730000</v>
      </c>
      <c r="F5995" s="15">
        <v>1998000</v>
      </c>
      <c r="G5995" s="15">
        <v>0</v>
      </c>
      <c r="H5995" s="15">
        <v>0</v>
      </c>
      <c r="I5995" s="15">
        <v>22728000</v>
      </c>
    </row>
    <row r="5996" spans="1:9" x14ac:dyDescent="0.25">
      <c r="A5996">
        <v>2018</v>
      </c>
      <c r="B5996" t="s">
        <v>42</v>
      </c>
      <c r="C5996" t="s">
        <v>993</v>
      </c>
      <c r="D5996" t="s">
        <v>403</v>
      </c>
      <c r="E5996" s="15">
        <v>55868000</v>
      </c>
      <c r="F5996" s="15">
        <v>25249000</v>
      </c>
      <c r="G5996" s="15">
        <v>0</v>
      </c>
      <c r="H5996" s="15">
        <v>0</v>
      </c>
      <c r="I5996" s="15">
        <v>81117000</v>
      </c>
    </row>
    <row r="5997" spans="1:9" x14ac:dyDescent="0.25">
      <c r="A5997">
        <v>2018</v>
      </c>
      <c r="B5997" t="s">
        <v>42</v>
      </c>
      <c r="C5997" t="s">
        <v>993</v>
      </c>
      <c r="D5997" t="s">
        <v>404</v>
      </c>
      <c r="E5997" s="15">
        <v>9215000</v>
      </c>
      <c r="F5997" s="15">
        <v>218000</v>
      </c>
      <c r="G5997" s="15">
        <v>0</v>
      </c>
      <c r="H5997" s="15">
        <v>0</v>
      </c>
      <c r="I5997" s="15">
        <v>9433000</v>
      </c>
    </row>
    <row r="5998" spans="1:9" x14ac:dyDescent="0.25">
      <c r="A5998">
        <v>2018</v>
      </c>
      <c r="B5998" t="s">
        <v>42</v>
      </c>
      <c r="C5998" t="s">
        <v>993</v>
      </c>
      <c r="D5998" t="s">
        <v>967</v>
      </c>
      <c r="E5998" s="15">
        <v>231198000</v>
      </c>
      <c r="F5998" s="15">
        <v>18178000</v>
      </c>
      <c r="G5998" s="15">
        <v>0</v>
      </c>
      <c r="H5998" s="15">
        <v>68605000</v>
      </c>
      <c r="I5998" s="15">
        <v>317981000</v>
      </c>
    </row>
    <row r="5999" spans="1:9" x14ac:dyDescent="0.25">
      <c r="A5999">
        <v>2018</v>
      </c>
      <c r="B5999" t="s">
        <v>42</v>
      </c>
      <c r="C5999" t="s">
        <v>993</v>
      </c>
      <c r="D5999" t="s">
        <v>968</v>
      </c>
      <c r="E5999" s="15">
        <v>3862000</v>
      </c>
      <c r="F5999" s="15">
        <v>90000</v>
      </c>
      <c r="G5999" s="15">
        <v>0</v>
      </c>
      <c r="H5999" s="15">
        <v>0</v>
      </c>
      <c r="I5999" s="15">
        <v>3952000</v>
      </c>
    </row>
    <row r="6000" spans="1:9" x14ac:dyDescent="0.25">
      <c r="A6000">
        <v>2018</v>
      </c>
      <c r="B6000" t="s">
        <v>42</v>
      </c>
      <c r="C6000" t="s">
        <v>993</v>
      </c>
      <c r="D6000" t="s">
        <v>969</v>
      </c>
      <c r="E6000" s="15">
        <v>7378000</v>
      </c>
      <c r="F6000" s="15">
        <v>1486000</v>
      </c>
      <c r="G6000" s="15">
        <v>0</v>
      </c>
      <c r="H6000" s="15">
        <v>0</v>
      </c>
      <c r="I6000" s="15">
        <v>8864000</v>
      </c>
    </row>
    <row r="6001" spans="1:9" x14ac:dyDescent="0.25">
      <c r="A6001">
        <v>2018</v>
      </c>
      <c r="B6001" t="s">
        <v>42</v>
      </c>
      <c r="C6001" t="s">
        <v>993</v>
      </c>
      <c r="D6001" t="s">
        <v>970</v>
      </c>
      <c r="E6001" s="15">
        <v>10721000</v>
      </c>
      <c r="F6001" s="15">
        <v>449000</v>
      </c>
      <c r="G6001" s="15">
        <v>0</v>
      </c>
      <c r="H6001" s="15">
        <v>0</v>
      </c>
      <c r="I6001" s="15">
        <v>11170000</v>
      </c>
    </row>
    <row r="6002" spans="1:9" x14ac:dyDescent="0.25">
      <c r="A6002">
        <v>2018</v>
      </c>
      <c r="B6002" t="s">
        <v>42</v>
      </c>
      <c r="C6002" t="s">
        <v>994</v>
      </c>
      <c r="D6002" t="s">
        <v>403</v>
      </c>
      <c r="E6002" s="15">
        <v>21027000</v>
      </c>
      <c r="F6002" s="15">
        <v>16386000</v>
      </c>
      <c r="G6002" s="15">
        <v>0</v>
      </c>
      <c r="H6002" s="15">
        <v>0</v>
      </c>
      <c r="I6002" s="15">
        <v>37413000</v>
      </c>
    </row>
    <row r="6003" spans="1:9" x14ac:dyDescent="0.25">
      <c r="A6003">
        <v>2018</v>
      </c>
      <c r="B6003" t="s">
        <v>42</v>
      </c>
      <c r="C6003" t="s">
        <v>994</v>
      </c>
      <c r="D6003" t="s">
        <v>404</v>
      </c>
      <c r="E6003" s="15">
        <v>5457000</v>
      </c>
      <c r="F6003" s="15">
        <v>555000</v>
      </c>
      <c r="G6003" s="15">
        <v>0</v>
      </c>
      <c r="H6003" s="15">
        <v>0</v>
      </c>
      <c r="I6003" s="15">
        <v>6012000</v>
      </c>
    </row>
    <row r="6004" spans="1:9" x14ac:dyDescent="0.25">
      <c r="A6004">
        <v>2018</v>
      </c>
      <c r="B6004" t="s">
        <v>42</v>
      </c>
      <c r="C6004" t="s">
        <v>994</v>
      </c>
      <c r="D6004" t="s">
        <v>967</v>
      </c>
      <c r="E6004" s="15">
        <v>75346000</v>
      </c>
      <c r="F6004" s="15">
        <v>5656000</v>
      </c>
      <c r="G6004" s="15">
        <v>0</v>
      </c>
      <c r="H6004" s="15">
        <v>109500000</v>
      </c>
      <c r="I6004" s="15">
        <v>190502000</v>
      </c>
    </row>
    <row r="6005" spans="1:9" x14ac:dyDescent="0.25">
      <c r="A6005">
        <v>2018</v>
      </c>
      <c r="B6005" t="s">
        <v>42</v>
      </c>
      <c r="C6005" t="s">
        <v>994</v>
      </c>
      <c r="D6005" t="s">
        <v>968</v>
      </c>
      <c r="E6005" s="15">
        <v>944000</v>
      </c>
      <c r="F6005" s="15">
        <v>197000</v>
      </c>
      <c r="G6005" s="15">
        <v>0</v>
      </c>
      <c r="H6005" s="15">
        <v>0</v>
      </c>
      <c r="I6005" s="15">
        <v>1141000</v>
      </c>
    </row>
    <row r="6006" spans="1:9" x14ac:dyDescent="0.25">
      <c r="A6006">
        <v>2018</v>
      </c>
      <c r="B6006" t="s">
        <v>42</v>
      </c>
      <c r="C6006" t="s">
        <v>994</v>
      </c>
      <c r="D6006" t="s">
        <v>969</v>
      </c>
      <c r="E6006" s="15">
        <v>6796000</v>
      </c>
      <c r="F6006" s="15">
        <v>974000</v>
      </c>
      <c r="G6006" s="15">
        <v>0</v>
      </c>
      <c r="H6006" s="15">
        <v>24594000</v>
      </c>
      <c r="I6006" s="15">
        <v>32364000</v>
      </c>
    </row>
    <row r="6007" spans="1:9" x14ac:dyDescent="0.25">
      <c r="A6007">
        <v>2018</v>
      </c>
      <c r="B6007" t="s">
        <v>42</v>
      </c>
      <c r="C6007" t="s">
        <v>994</v>
      </c>
      <c r="D6007" t="s">
        <v>970</v>
      </c>
      <c r="E6007" s="15">
        <v>8916000</v>
      </c>
      <c r="F6007" s="15">
        <v>359000</v>
      </c>
      <c r="G6007" s="15">
        <v>0</v>
      </c>
      <c r="H6007" s="15">
        <v>20000000</v>
      </c>
      <c r="I6007" s="15">
        <v>29275000</v>
      </c>
    </row>
    <row r="6008" spans="1:9" x14ac:dyDescent="0.25">
      <c r="A6008">
        <v>2018</v>
      </c>
      <c r="B6008" t="s">
        <v>42</v>
      </c>
      <c r="C6008" t="s">
        <v>995</v>
      </c>
      <c r="D6008" t="s">
        <v>403</v>
      </c>
      <c r="E6008" s="15">
        <v>18384000</v>
      </c>
      <c r="F6008" s="15">
        <v>7754000</v>
      </c>
      <c r="G6008" s="15">
        <v>0</v>
      </c>
      <c r="H6008" s="15">
        <v>0</v>
      </c>
      <c r="I6008" s="15">
        <v>26138000</v>
      </c>
    </row>
    <row r="6009" spans="1:9" x14ac:dyDescent="0.25">
      <c r="A6009">
        <v>2018</v>
      </c>
      <c r="B6009" t="s">
        <v>42</v>
      </c>
      <c r="C6009" t="s">
        <v>995</v>
      </c>
      <c r="D6009" t="s">
        <v>404</v>
      </c>
      <c r="E6009" s="15">
        <v>3094000</v>
      </c>
      <c r="F6009" s="15">
        <v>584000</v>
      </c>
      <c r="G6009" s="15">
        <v>0</v>
      </c>
      <c r="H6009" s="15">
        <v>0</v>
      </c>
      <c r="I6009" s="15">
        <v>3678000</v>
      </c>
    </row>
    <row r="6010" spans="1:9" x14ac:dyDescent="0.25">
      <c r="A6010">
        <v>2018</v>
      </c>
      <c r="B6010" t="s">
        <v>42</v>
      </c>
      <c r="C6010" t="s">
        <v>995</v>
      </c>
      <c r="D6010" t="s">
        <v>967</v>
      </c>
      <c r="E6010" s="15">
        <v>47361000</v>
      </c>
      <c r="F6010" s="15">
        <v>11496000</v>
      </c>
      <c r="G6010" s="15">
        <v>0</v>
      </c>
      <c r="H6010" s="15">
        <v>104000000</v>
      </c>
      <c r="I6010" s="15">
        <v>162857000</v>
      </c>
    </row>
    <row r="6011" spans="1:9" x14ac:dyDescent="0.25">
      <c r="A6011">
        <v>2018</v>
      </c>
      <c r="B6011" t="s">
        <v>42</v>
      </c>
      <c r="C6011" t="s">
        <v>995</v>
      </c>
      <c r="D6011" t="s">
        <v>969</v>
      </c>
      <c r="E6011" s="15">
        <v>0</v>
      </c>
      <c r="F6011" s="15">
        <v>1069000</v>
      </c>
      <c r="G6011" s="15">
        <v>0</v>
      </c>
      <c r="H6011" s="15">
        <v>0</v>
      </c>
      <c r="I6011" s="15">
        <v>1069000</v>
      </c>
    </row>
    <row r="6012" spans="1:9" x14ac:dyDescent="0.25">
      <c r="A6012">
        <v>2018</v>
      </c>
      <c r="B6012" t="s">
        <v>42</v>
      </c>
      <c r="C6012" t="s">
        <v>995</v>
      </c>
      <c r="D6012" t="s">
        <v>970</v>
      </c>
      <c r="E6012" s="15">
        <v>0</v>
      </c>
      <c r="F6012" s="15">
        <v>1069000</v>
      </c>
      <c r="G6012" s="15">
        <v>0</v>
      </c>
      <c r="H6012" s="15">
        <v>0</v>
      </c>
      <c r="I6012" s="15">
        <v>1069000</v>
      </c>
    </row>
    <row r="6013" spans="1:9" x14ac:dyDescent="0.25">
      <c r="A6013">
        <v>2018</v>
      </c>
      <c r="B6013" t="s">
        <v>42</v>
      </c>
      <c r="C6013" t="s">
        <v>996</v>
      </c>
      <c r="D6013" t="s">
        <v>403</v>
      </c>
      <c r="E6013" s="15">
        <v>57607000</v>
      </c>
      <c r="F6013" s="15">
        <v>12319000</v>
      </c>
      <c r="G6013" s="15">
        <v>0</v>
      </c>
      <c r="H6013" s="15">
        <v>0</v>
      </c>
      <c r="I6013" s="15">
        <v>69926000</v>
      </c>
    </row>
    <row r="6014" spans="1:9" x14ac:dyDescent="0.25">
      <c r="A6014">
        <v>2018</v>
      </c>
      <c r="B6014" t="s">
        <v>42</v>
      </c>
      <c r="C6014" t="s">
        <v>996</v>
      </c>
      <c r="D6014" t="s">
        <v>404</v>
      </c>
      <c r="E6014" s="15">
        <v>10009000</v>
      </c>
      <c r="F6014" s="15">
        <v>4122000</v>
      </c>
      <c r="G6014" s="15">
        <v>0</v>
      </c>
      <c r="H6014" s="15">
        <v>0</v>
      </c>
      <c r="I6014" s="15">
        <v>14131000</v>
      </c>
    </row>
    <row r="6015" spans="1:9" x14ac:dyDescent="0.25">
      <c r="A6015">
        <v>2018</v>
      </c>
      <c r="B6015" t="s">
        <v>42</v>
      </c>
      <c r="C6015" t="s">
        <v>996</v>
      </c>
      <c r="D6015" t="s">
        <v>967</v>
      </c>
      <c r="E6015" s="15">
        <v>163938000</v>
      </c>
      <c r="F6015" s="15">
        <v>48979000</v>
      </c>
      <c r="G6015" s="15">
        <v>0</v>
      </c>
      <c r="H6015" s="15">
        <v>131555000</v>
      </c>
      <c r="I6015" s="15">
        <v>344472000</v>
      </c>
    </row>
    <row r="6016" spans="1:9" x14ac:dyDescent="0.25">
      <c r="A6016">
        <v>2018</v>
      </c>
      <c r="B6016" t="s">
        <v>42</v>
      </c>
      <c r="C6016" t="s">
        <v>996</v>
      </c>
      <c r="D6016" t="s">
        <v>969</v>
      </c>
      <c r="E6016" s="15">
        <v>3510000</v>
      </c>
      <c r="F6016" s="15">
        <v>4690000</v>
      </c>
      <c r="G6016" s="15">
        <v>0</v>
      </c>
      <c r="H6016" s="15">
        <v>0</v>
      </c>
      <c r="I6016" s="15">
        <v>8200000</v>
      </c>
    </row>
    <row r="6017" spans="1:9" x14ac:dyDescent="0.25">
      <c r="A6017">
        <v>2018</v>
      </c>
      <c r="B6017" t="s">
        <v>42</v>
      </c>
      <c r="C6017" t="s">
        <v>996</v>
      </c>
      <c r="D6017" t="s">
        <v>970</v>
      </c>
      <c r="E6017" s="15">
        <v>2095000</v>
      </c>
      <c r="F6017" s="15">
        <v>2543000</v>
      </c>
      <c r="G6017" s="15">
        <v>0</v>
      </c>
      <c r="H6017" s="15">
        <v>0</v>
      </c>
      <c r="I6017" s="15">
        <v>4638000</v>
      </c>
    </row>
    <row r="6018" spans="1:9" x14ac:dyDescent="0.25">
      <c r="A6018">
        <v>2018</v>
      </c>
      <c r="B6018" t="s">
        <v>42</v>
      </c>
      <c r="C6018" t="s">
        <v>997</v>
      </c>
      <c r="D6018" t="s">
        <v>403</v>
      </c>
      <c r="E6018" s="15">
        <v>16498000</v>
      </c>
      <c r="F6018" s="15">
        <v>5570000</v>
      </c>
      <c r="G6018" s="15">
        <v>0</v>
      </c>
      <c r="H6018" s="15">
        <v>0</v>
      </c>
      <c r="I6018" s="15">
        <v>22068000</v>
      </c>
    </row>
    <row r="6019" spans="1:9" x14ac:dyDescent="0.25">
      <c r="A6019">
        <v>2018</v>
      </c>
      <c r="B6019" t="s">
        <v>42</v>
      </c>
      <c r="C6019" t="s">
        <v>997</v>
      </c>
      <c r="D6019" t="s">
        <v>404</v>
      </c>
      <c r="E6019" s="15">
        <v>2923000</v>
      </c>
      <c r="F6019" s="15">
        <v>961000</v>
      </c>
      <c r="G6019" s="15">
        <v>0</v>
      </c>
      <c r="H6019" s="15">
        <v>10000000</v>
      </c>
      <c r="I6019" s="15">
        <v>13884000</v>
      </c>
    </row>
    <row r="6020" spans="1:9" x14ac:dyDescent="0.25">
      <c r="A6020">
        <v>2018</v>
      </c>
      <c r="B6020" t="s">
        <v>42</v>
      </c>
      <c r="C6020" t="s">
        <v>997</v>
      </c>
      <c r="D6020" t="s">
        <v>967</v>
      </c>
      <c r="E6020" s="15">
        <v>64522000</v>
      </c>
      <c r="F6020" s="15">
        <v>15528000</v>
      </c>
      <c r="G6020" s="15">
        <v>0</v>
      </c>
      <c r="H6020" s="15">
        <v>86612000</v>
      </c>
      <c r="I6020" s="15">
        <v>166662000</v>
      </c>
    </row>
    <row r="6021" spans="1:9" x14ac:dyDescent="0.25">
      <c r="A6021">
        <v>2018</v>
      </c>
      <c r="B6021" t="s">
        <v>42</v>
      </c>
      <c r="C6021" t="s">
        <v>997</v>
      </c>
      <c r="D6021" t="s">
        <v>969</v>
      </c>
      <c r="E6021" s="15">
        <v>2887000</v>
      </c>
      <c r="F6021" s="15">
        <v>1337000</v>
      </c>
      <c r="G6021" s="15">
        <v>0</v>
      </c>
      <c r="H6021" s="15">
        <v>0</v>
      </c>
      <c r="I6021" s="15">
        <v>4224000</v>
      </c>
    </row>
    <row r="6022" spans="1:9" x14ac:dyDescent="0.25">
      <c r="A6022">
        <v>2018</v>
      </c>
      <c r="B6022" t="s">
        <v>42</v>
      </c>
      <c r="C6022" t="s">
        <v>997</v>
      </c>
      <c r="D6022" t="s">
        <v>970</v>
      </c>
      <c r="E6022" s="15">
        <v>2910000</v>
      </c>
      <c r="F6022" s="15">
        <v>535000</v>
      </c>
      <c r="G6022" s="15">
        <v>0</v>
      </c>
      <c r="H6022" s="15">
        <v>0</v>
      </c>
      <c r="I6022" s="15">
        <v>3445000</v>
      </c>
    </row>
    <row r="6023" spans="1:9" x14ac:dyDescent="0.25">
      <c r="A6023">
        <v>2018</v>
      </c>
      <c r="B6023" t="s">
        <v>42</v>
      </c>
      <c r="C6023" t="s">
        <v>998</v>
      </c>
      <c r="D6023" t="s">
        <v>403</v>
      </c>
      <c r="E6023" s="15">
        <v>81781000</v>
      </c>
      <c r="F6023" s="15">
        <v>51706000</v>
      </c>
      <c r="G6023" s="15">
        <v>0</v>
      </c>
      <c r="H6023" s="15">
        <v>0</v>
      </c>
      <c r="I6023" s="15">
        <v>133487000</v>
      </c>
    </row>
    <row r="6024" spans="1:9" x14ac:dyDescent="0.25">
      <c r="A6024">
        <v>2018</v>
      </c>
      <c r="B6024" t="s">
        <v>42</v>
      </c>
      <c r="C6024" t="s">
        <v>998</v>
      </c>
      <c r="D6024" t="s">
        <v>404</v>
      </c>
      <c r="E6024" s="15">
        <v>2977000</v>
      </c>
      <c r="F6024" s="15">
        <v>533000</v>
      </c>
      <c r="G6024" s="15">
        <v>0</v>
      </c>
      <c r="H6024" s="15">
        <v>0</v>
      </c>
      <c r="I6024" s="15">
        <v>3510000</v>
      </c>
    </row>
    <row r="6025" spans="1:9" x14ac:dyDescent="0.25">
      <c r="A6025">
        <v>2018</v>
      </c>
      <c r="B6025" t="s">
        <v>42</v>
      </c>
      <c r="C6025" t="s">
        <v>998</v>
      </c>
      <c r="D6025" t="s">
        <v>967</v>
      </c>
      <c r="E6025" s="15">
        <v>263152000</v>
      </c>
      <c r="F6025" s="15">
        <v>61387000</v>
      </c>
      <c r="G6025" s="15">
        <v>0</v>
      </c>
      <c r="H6025" s="15">
        <v>211555000</v>
      </c>
      <c r="I6025" s="15">
        <v>536094000</v>
      </c>
    </row>
    <row r="6026" spans="1:9" x14ac:dyDescent="0.25">
      <c r="A6026">
        <v>2018</v>
      </c>
      <c r="B6026" t="s">
        <v>42</v>
      </c>
      <c r="C6026" t="s">
        <v>998</v>
      </c>
      <c r="D6026" t="s">
        <v>968</v>
      </c>
      <c r="E6026" s="15">
        <v>1780000</v>
      </c>
      <c r="F6026" s="15">
        <v>6588000</v>
      </c>
      <c r="G6026" s="15">
        <v>0</v>
      </c>
      <c r="H6026" s="15">
        <v>0</v>
      </c>
      <c r="I6026" s="15">
        <v>8368000</v>
      </c>
    </row>
    <row r="6027" spans="1:9" x14ac:dyDescent="0.25">
      <c r="A6027">
        <v>2018</v>
      </c>
      <c r="B6027" t="s">
        <v>42</v>
      </c>
      <c r="C6027" t="s">
        <v>998</v>
      </c>
      <c r="D6027" t="s">
        <v>969</v>
      </c>
      <c r="E6027" s="15">
        <v>3612000</v>
      </c>
      <c r="F6027" s="15">
        <v>1025000</v>
      </c>
      <c r="G6027" s="15">
        <v>0</v>
      </c>
      <c r="H6027" s="15">
        <v>0</v>
      </c>
      <c r="I6027" s="15">
        <v>4637000</v>
      </c>
    </row>
    <row r="6028" spans="1:9" x14ac:dyDescent="0.25">
      <c r="A6028">
        <v>2018</v>
      </c>
      <c r="B6028" t="s">
        <v>42</v>
      </c>
      <c r="C6028" t="s">
        <v>998</v>
      </c>
      <c r="D6028" t="s">
        <v>970</v>
      </c>
      <c r="E6028" s="15">
        <v>16290000</v>
      </c>
      <c r="F6028" s="15">
        <v>2345000</v>
      </c>
      <c r="G6028" s="15">
        <v>0</v>
      </c>
      <c r="H6028" s="15">
        <v>0</v>
      </c>
      <c r="I6028" s="15">
        <v>18635000</v>
      </c>
    </row>
    <row r="6029" spans="1:9" x14ac:dyDescent="0.25">
      <c r="A6029">
        <v>2018</v>
      </c>
      <c r="B6029" t="s">
        <v>42</v>
      </c>
      <c r="C6029" t="s">
        <v>999</v>
      </c>
      <c r="D6029" t="s">
        <v>403</v>
      </c>
      <c r="E6029" s="15">
        <v>159952000</v>
      </c>
      <c r="F6029" s="15">
        <v>66428000</v>
      </c>
      <c r="G6029" s="15">
        <v>0</v>
      </c>
      <c r="H6029" s="15">
        <v>0</v>
      </c>
      <c r="I6029" s="15">
        <v>226380000</v>
      </c>
    </row>
    <row r="6030" spans="1:9" x14ac:dyDescent="0.25">
      <c r="A6030">
        <v>2018</v>
      </c>
      <c r="B6030" t="s">
        <v>42</v>
      </c>
      <c r="C6030" t="s">
        <v>999</v>
      </c>
      <c r="D6030" t="s">
        <v>404</v>
      </c>
      <c r="E6030" s="15">
        <v>13704000</v>
      </c>
      <c r="F6030" s="15">
        <v>10643000</v>
      </c>
      <c r="G6030" s="15">
        <v>0</v>
      </c>
      <c r="H6030" s="15">
        <v>0</v>
      </c>
      <c r="I6030" s="15">
        <v>24347000</v>
      </c>
    </row>
    <row r="6031" spans="1:9" x14ac:dyDescent="0.25">
      <c r="A6031">
        <v>2018</v>
      </c>
      <c r="B6031" t="s">
        <v>42</v>
      </c>
      <c r="C6031" t="s">
        <v>999</v>
      </c>
      <c r="D6031" t="s">
        <v>967</v>
      </c>
      <c r="E6031" s="15">
        <v>318551000</v>
      </c>
      <c r="F6031" s="15">
        <v>38266000</v>
      </c>
      <c r="G6031" s="15">
        <v>0</v>
      </c>
      <c r="H6031" s="15">
        <v>159093000</v>
      </c>
      <c r="I6031" s="15">
        <v>515910000</v>
      </c>
    </row>
    <row r="6032" spans="1:9" x14ac:dyDescent="0.25">
      <c r="A6032">
        <v>2018</v>
      </c>
      <c r="B6032" t="s">
        <v>42</v>
      </c>
      <c r="C6032" t="s">
        <v>999</v>
      </c>
      <c r="D6032" t="s">
        <v>968</v>
      </c>
      <c r="E6032" s="15">
        <v>0</v>
      </c>
      <c r="F6032" s="15">
        <v>8253000</v>
      </c>
      <c r="G6032" s="15">
        <v>0</v>
      </c>
      <c r="H6032" s="15">
        <v>0</v>
      </c>
      <c r="I6032" s="15">
        <v>8253000</v>
      </c>
    </row>
    <row r="6033" spans="1:9" x14ac:dyDescent="0.25">
      <c r="A6033">
        <v>2018</v>
      </c>
      <c r="B6033" t="s">
        <v>42</v>
      </c>
      <c r="C6033" t="s">
        <v>999</v>
      </c>
      <c r="D6033" t="s">
        <v>969</v>
      </c>
      <c r="E6033" s="15">
        <v>27743000</v>
      </c>
      <c r="F6033" s="15">
        <v>7908000</v>
      </c>
      <c r="G6033" s="15">
        <v>0</v>
      </c>
      <c r="H6033" s="15">
        <v>0</v>
      </c>
      <c r="I6033" s="15">
        <v>35651000</v>
      </c>
    </row>
    <row r="6034" spans="1:9" x14ac:dyDescent="0.25">
      <c r="A6034">
        <v>2018</v>
      </c>
      <c r="B6034" t="s">
        <v>42</v>
      </c>
      <c r="C6034" t="s">
        <v>999</v>
      </c>
      <c r="D6034" t="s">
        <v>970</v>
      </c>
      <c r="E6034" s="15">
        <v>12754000</v>
      </c>
      <c r="F6034" s="15">
        <v>37375000</v>
      </c>
      <c r="G6034" s="15">
        <v>0</v>
      </c>
      <c r="H6034" s="15">
        <v>0</v>
      </c>
      <c r="I6034" s="15">
        <v>50129000</v>
      </c>
    </row>
    <row r="6035" spans="1:9" x14ac:dyDescent="0.25">
      <c r="A6035">
        <v>2018</v>
      </c>
      <c r="B6035" t="s">
        <v>42</v>
      </c>
      <c r="C6035" t="s">
        <v>1000</v>
      </c>
      <c r="D6035" t="s">
        <v>403</v>
      </c>
      <c r="E6035" s="15">
        <v>55933000</v>
      </c>
      <c r="F6035" s="15">
        <v>14411000</v>
      </c>
      <c r="G6035" s="15">
        <v>0</v>
      </c>
      <c r="H6035" s="15">
        <v>0</v>
      </c>
      <c r="I6035" s="15">
        <v>70344000</v>
      </c>
    </row>
    <row r="6036" spans="1:9" x14ac:dyDescent="0.25">
      <c r="A6036">
        <v>2018</v>
      </c>
      <c r="B6036" t="s">
        <v>42</v>
      </c>
      <c r="C6036" t="s">
        <v>1000</v>
      </c>
      <c r="D6036" t="s">
        <v>404</v>
      </c>
      <c r="E6036" s="15">
        <v>3687000</v>
      </c>
      <c r="F6036" s="15">
        <v>3068000</v>
      </c>
      <c r="G6036" s="15">
        <v>0</v>
      </c>
      <c r="H6036" s="15">
        <v>0</v>
      </c>
      <c r="I6036" s="15">
        <v>6755000</v>
      </c>
    </row>
    <row r="6037" spans="1:9" x14ac:dyDescent="0.25">
      <c r="A6037">
        <v>2018</v>
      </c>
      <c r="B6037" t="s">
        <v>42</v>
      </c>
      <c r="C6037" t="s">
        <v>1000</v>
      </c>
      <c r="D6037" t="s">
        <v>967</v>
      </c>
      <c r="E6037" s="15">
        <v>131370000</v>
      </c>
      <c r="F6037" s="15">
        <v>36823000</v>
      </c>
      <c r="G6037" s="15">
        <v>0</v>
      </c>
      <c r="H6037" s="15">
        <v>113094000</v>
      </c>
      <c r="I6037" s="15">
        <v>281287000</v>
      </c>
    </row>
    <row r="6038" spans="1:9" x14ac:dyDescent="0.25">
      <c r="A6038">
        <v>2018</v>
      </c>
      <c r="B6038" t="s">
        <v>42</v>
      </c>
      <c r="C6038" t="s">
        <v>1000</v>
      </c>
      <c r="D6038" t="s">
        <v>968</v>
      </c>
      <c r="E6038" s="15" t="s">
        <v>423</v>
      </c>
      <c r="F6038" s="15" t="s">
        <v>423</v>
      </c>
      <c r="G6038" s="15" t="s">
        <v>423</v>
      </c>
      <c r="H6038" s="15" t="s">
        <v>423</v>
      </c>
      <c r="I6038" s="15" t="s">
        <v>423</v>
      </c>
    </row>
    <row r="6039" spans="1:9" x14ac:dyDescent="0.25">
      <c r="A6039">
        <v>2018</v>
      </c>
      <c r="B6039" t="s">
        <v>42</v>
      </c>
      <c r="C6039" t="s">
        <v>1000</v>
      </c>
      <c r="D6039" t="s">
        <v>969</v>
      </c>
      <c r="E6039" s="15">
        <v>3691000</v>
      </c>
      <c r="F6039" s="15">
        <v>1804000</v>
      </c>
      <c r="G6039" s="15">
        <v>0</v>
      </c>
      <c r="H6039" s="15">
        <v>0</v>
      </c>
      <c r="I6039" s="15">
        <v>5495000</v>
      </c>
    </row>
    <row r="6040" spans="1:9" x14ac:dyDescent="0.25">
      <c r="A6040">
        <v>2018</v>
      </c>
      <c r="B6040" t="s">
        <v>42</v>
      </c>
      <c r="C6040" t="s">
        <v>1000</v>
      </c>
      <c r="D6040" t="s">
        <v>970</v>
      </c>
      <c r="E6040" s="15">
        <v>1219000</v>
      </c>
      <c r="F6040" s="15">
        <v>1201000</v>
      </c>
      <c r="G6040" s="15">
        <v>0</v>
      </c>
      <c r="H6040" s="15">
        <v>0</v>
      </c>
      <c r="I6040" s="15">
        <v>2420000</v>
      </c>
    </row>
    <row r="6041" spans="1:9" x14ac:dyDescent="0.25">
      <c r="A6041">
        <v>2018</v>
      </c>
      <c r="B6041" t="s">
        <v>42</v>
      </c>
      <c r="C6041" t="s">
        <v>1001</v>
      </c>
      <c r="D6041" t="s">
        <v>403</v>
      </c>
      <c r="E6041" s="15">
        <v>79973000</v>
      </c>
      <c r="F6041" s="15">
        <v>27560000</v>
      </c>
      <c r="G6041" s="15">
        <v>0</v>
      </c>
      <c r="H6041" s="15">
        <v>0</v>
      </c>
      <c r="I6041" s="15">
        <v>107533000</v>
      </c>
    </row>
    <row r="6042" spans="1:9" x14ac:dyDescent="0.25">
      <c r="A6042">
        <v>2018</v>
      </c>
      <c r="B6042" t="s">
        <v>42</v>
      </c>
      <c r="C6042" t="s">
        <v>1001</v>
      </c>
      <c r="D6042" t="s">
        <v>404</v>
      </c>
      <c r="E6042" s="15">
        <v>4767000</v>
      </c>
      <c r="F6042" s="15">
        <v>1257000</v>
      </c>
      <c r="G6042" s="15">
        <v>0</v>
      </c>
      <c r="H6042" s="15">
        <v>0</v>
      </c>
      <c r="I6042" s="15">
        <v>6024000</v>
      </c>
    </row>
    <row r="6043" spans="1:9" x14ac:dyDescent="0.25">
      <c r="A6043">
        <v>2018</v>
      </c>
      <c r="B6043" t="s">
        <v>42</v>
      </c>
      <c r="C6043" t="s">
        <v>1001</v>
      </c>
      <c r="D6043" t="s">
        <v>967</v>
      </c>
      <c r="E6043" s="15">
        <v>182336000</v>
      </c>
      <c r="F6043" s="15">
        <v>19490000</v>
      </c>
      <c r="G6043" s="15">
        <v>0</v>
      </c>
      <c r="H6043" s="15">
        <v>56441000</v>
      </c>
      <c r="I6043" s="15">
        <v>258267000</v>
      </c>
    </row>
    <row r="6044" spans="1:9" x14ac:dyDescent="0.25">
      <c r="A6044">
        <v>2018</v>
      </c>
      <c r="B6044" t="s">
        <v>42</v>
      </c>
      <c r="C6044" t="s">
        <v>1001</v>
      </c>
      <c r="D6044" t="s">
        <v>968</v>
      </c>
      <c r="E6044" s="15">
        <v>5909000</v>
      </c>
      <c r="F6044" s="15">
        <v>2874000</v>
      </c>
      <c r="G6044" s="15">
        <v>0</v>
      </c>
      <c r="H6044" s="15">
        <v>0</v>
      </c>
      <c r="I6044" s="15">
        <v>8783000</v>
      </c>
    </row>
    <row r="6045" spans="1:9" x14ac:dyDescent="0.25">
      <c r="A6045">
        <v>2018</v>
      </c>
      <c r="B6045" t="s">
        <v>42</v>
      </c>
      <c r="C6045" t="s">
        <v>1001</v>
      </c>
      <c r="D6045" t="s">
        <v>969</v>
      </c>
      <c r="E6045" s="15">
        <v>3587000</v>
      </c>
      <c r="F6045" s="15">
        <v>2088000</v>
      </c>
      <c r="G6045" s="15">
        <v>0</v>
      </c>
      <c r="H6045" s="15">
        <v>0</v>
      </c>
      <c r="I6045" s="15">
        <v>5675000</v>
      </c>
    </row>
    <row r="6046" spans="1:9" x14ac:dyDescent="0.25">
      <c r="A6046">
        <v>2018</v>
      </c>
      <c r="B6046" t="s">
        <v>42</v>
      </c>
      <c r="C6046" t="s">
        <v>1001</v>
      </c>
      <c r="D6046" t="s">
        <v>970</v>
      </c>
      <c r="E6046" s="15">
        <v>2931000</v>
      </c>
      <c r="F6046" s="15">
        <v>3446000</v>
      </c>
      <c r="G6046" s="15">
        <v>0</v>
      </c>
      <c r="H6046" s="15">
        <v>0</v>
      </c>
      <c r="I6046" s="15">
        <v>6377000</v>
      </c>
    </row>
    <row r="6047" spans="1:9" x14ac:dyDescent="0.25">
      <c r="A6047">
        <v>2018</v>
      </c>
      <c r="B6047" t="s">
        <v>42</v>
      </c>
      <c r="C6047" t="s">
        <v>1002</v>
      </c>
      <c r="D6047" t="s">
        <v>403</v>
      </c>
      <c r="E6047" s="15">
        <v>40826000</v>
      </c>
      <c r="F6047" s="15">
        <v>12408000</v>
      </c>
      <c r="G6047" s="15">
        <v>0</v>
      </c>
      <c r="H6047" s="15">
        <v>0</v>
      </c>
      <c r="I6047" s="15">
        <v>53234000</v>
      </c>
    </row>
    <row r="6048" spans="1:9" x14ac:dyDescent="0.25">
      <c r="A6048">
        <v>2018</v>
      </c>
      <c r="B6048" t="s">
        <v>42</v>
      </c>
      <c r="C6048" t="s">
        <v>1002</v>
      </c>
      <c r="D6048" t="s">
        <v>404</v>
      </c>
      <c r="E6048" s="15">
        <v>9068000</v>
      </c>
      <c r="F6048" s="15">
        <v>1706000</v>
      </c>
      <c r="G6048" s="15">
        <v>0</v>
      </c>
      <c r="H6048" s="15">
        <v>0</v>
      </c>
      <c r="I6048" s="15">
        <v>10774000</v>
      </c>
    </row>
    <row r="6049" spans="1:9" x14ac:dyDescent="0.25">
      <c r="A6049">
        <v>2018</v>
      </c>
      <c r="B6049" t="s">
        <v>42</v>
      </c>
      <c r="C6049" t="s">
        <v>1002</v>
      </c>
      <c r="D6049" t="s">
        <v>967</v>
      </c>
      <c r="E6049" s="15">
        <v>118534000</v>
      </c>
      <c r="F6049" s="15">
        <v>9468000</v>
      </c>
      <c r="G6049" s="15">
        <v>0</v>
      </c>
      <c r="H6049" s="15">
        <v>166555000</v>
      </c>
      <c r="I6049" s="15">
        <v>294557000</v>
      </c>
    </row>
    <row r="6050" spans="1:9" x14ac:dyDescent="0.25">
      <c r="A6050">
        <v>2018</v>
      </c>
      <c r="B6050" t="s">
        <v>42</v>
      </c>
      <c r="C6050" t="s">
        <v>1002</v>
      </c>
      <c r="D6050" t="s">
        <v>968</v>
      </c>
      <c r="E6050" s="15">
        <v>4000000</v>
      </c>
      <c r="F6050" s="15">
        <v>965000</v>
      </c>
      <c r="G6050" s="15">
        <v>0</v>
      </c>
      <c r="H6050" s="15">
        <v>0</v>
      </c>
      <c r="I6050" s="15">
        <v>4965000</v>
      </c>
    </row>
    <row r="6051" spans="1:9" x14ac:dyDescent="0.25">
      <c r="A6051">
        <v>2018</v>
      </c>
      <c r="B6051" t="s">
        <v>42</v>
      </c>
      <c r="C6051" t="s">
        <v>1002</v>
      </c>
      <c r="D6051" t="s">
        <v>969</v>
      </c>
      <c r="E6051" s="15">
        <v>12352000</v>
      </c>
      <c r="F6051" s="15">
        <v>2955000</v>
      </c>
      <c r="G6051" s="15">
        <v>0</v>
      </c>
      <c r="H6051" s="15">
        <v>0</v>
      </c>
      <c r="I6051" s="15">
        <v>15307000</v>
      </c>
    </row>
    <row r="6052" spans="1:9" x14ac:dyDescent="0.25">
      <c r="A6052">
        <v>2018</v>
      </c>
      <c r="B6052" t="s">
        <v>42</v>
      </c>
      <c r="C6052" t="s">
        <v>1002</v>
      </c>
      <c r="D6052" t="s">
        <v>970</v>
      </c>
      <c r="E6052" s="15">
        <v>5584000</v>
      </c>
      <c r="F6052" s="15">
        <v>2888000</v>
      </c>
      <c r="G6052" s="15">
        <v>0</v>
      </c>
      <c r="H6052" s="15">
        <v>0</v>
      </c>
      <c r="I6052" s="15">
        <v>8472000</v>
      </c>
    </row>
    <row r="6053" spans="1:9" x14ac:dyDescent="0.25">
      <c r="A6053">
        <v>2018</v>
      </c>
      <c r="B6053" t="s">
        <v>42</v>
      </c>
      <c r="C6053" t="s">
        <v>1003</v>
      </c>
      <c r="D6053" t="s">
        <v>403</v>
      </c>
      <c r="E6053" s="15">
        <v>26063000</v>
      </c>
      <c r="F6053" s="15">
        <v>44093000</v>
      </c>
      <c r="G6053" s="15">
        <v>0</v>
      </c>
      <c r="H6053" s="15">
        <v>0</v>
      </c>
      <c r="I6053" s="15">
        <v>70156000</v>
      </c>
    </row>
    <row r="6054" spans="1:9" x14ac:dyDescent="0.25">
      <c r="A6054">
        <v>2018</v>
      </c>
      <c r="B6054" t="s">
        <v>42</v>
      </c>
      <c r="C6054" t="s">
        <v>1003</v>
      </c>
      <c r="D6054" t="s">
        <v>404</v>
      </c>
      <c r="E6054" s="15">
        <v>14817000</v>
      </c>
      <c r="F6054" s="15">
        <v>3527000</v>
      </c>
      <c r="G6054" s="15">
        <v>0</v>
      </c>
      <c r="H6054" s="15">
        <v>0</v>
      </c>
      <c r="I6054" s="15">
        <v>18344000</v>
      </c>
    </row>
    <row r="6055" spans="1:9" x14ac:dyDescent="0.25">
      <c r="A6055">
        <v>2018</v>
      </c>
      <c r="B6055" t="s">
        <v>42</v>
      </c>
      <c r="C6055" t="s">
        <v>1003</v>
      </c>
      <c r="D6055" t="s">
        <v>967</v>
      </c>
      <c r="E6055" s="15">
        <v>39159000</v>
      </c>
      <c r="F6055" s="15">
        <v>31154000</v>
      </c>
      <c r="G6055" s="15">
        <v>0</v>
      </c>
      <c r="H6055" s="15">
        <v>69145000</v>
      </c>
      <c r="I6055" s="15">
        <v>139458000</v>
      </c>
    </row>
    <row r="6056" spans="1:9" x14ac:dyDescent="0.25">
      <c r="A6056">
        <v>2018</v>
      </c>
      <c r="B6056" t="s">
        <v>42</v>
      </c>
      <c r="C6056" t="s">
        <v>1003</v>
      </c>
      <c r="D6056" t="s">
        <v>968</v>
      </c>
      <c r="E6056" s="15">
        <v>5067000</v>
      </c>
      <c r="F6056" s="15">
        <v>6328000</v>
      </c>
      <c r="G6056" s="15">
        <v>0</v>
      </c>
      <c r="H6056" s="15">
        <v>0</v>
      </c>
      <c r="I6056" s="15">
        <v>11395000</v>
      </c>
    </row>
    <row r="6057" spans="1:9" x14ac:dyDescent="0.25">
      <c r="A6057">
        <v>2018</v>
      </c>
      <c r="B6057" t="s">
        <v>42</v>
      </c>
      <c r="C6057" t="s">
        <v>1003</v>
      </c>
      <c r="D6057" t="s">
        <v>969</v>
      </c>
      <c r="E6057" s="15">
        <v>1608000</v>
      </c>
      <c r="F6057" s="15">
        <v>1557000</v>
      </c>
      <c r="G6057" s="15">
        <v>0</v>
      </c>
      <c r="H6057" s="15">
        <v>0</v>
      </c>
      <c r="I6057" s="15">
        <v>3165000</v>
      </c>
    </row>
    <row r="6058" spans="1:9" x14ac:dyDescent="0.25">
      <c r="A6058">
        <v>2018</v>
      </c>
      <c r="B6058" t="s">
        <v>42</v>
      </c>
      <c r="C6058" t="s">
        <v>1004</v>
      </c>
      <c r="D6058" t="s">
        <v>403</v>
      </c>
      <c r="E6058" s="15">
        <v>54564000</v>
      </c>
      <c r="F6058" s="15">
        <v>10968000</v>
      </c>
      <c r="G6058" s="15">
        <v>0</v>
      </c>
      <c r="H6058" s="15">
        <v>0</v>
      </c>
      <c r="I6058" s="15">
        <v>65532000</v>
      </c>
    </row>
    <row r="6059" spans="1:9" x14ac:dyDescent="0.25">
      <c r="A6059">
        <v>2018</v>
      </c>
      <c r="B6059" t="s">
        <v>42</v>
      </c>
      <c r="C6059" t="s">
        <v>1004</v>
      </c>
      <c r="D6059" t="s">
        <v>404</v>
      </c>
      <c r="E6059" s="15">
        <v>8701000</v>
      </c>
      <c r="F6059" s="15">
        <v>1967000</v>
      </c>
      <c r="G6059" s="15">
        <v>0</v>
      </c>
      <c r="H6059" s="15">
        <v>0</v>
      </c>
      <c r="I6059" s="15">
        <v>10668000</v>
      </c>
    </row>
    <row r="6060" spans="1:9" x14ac:dyDescent="0.25">
      <c r="A6060">
        <v>2018</v>
      </c>
      <c r="B6060" t="s">
        <v>42</v>
      </c>
      <c r="C6060" t="s">
        <v>1004</v>
      </c>
      <c r="D6060" t="s">
        <v>967</v>
      </c>
      <c r="E6060" s="15">
        <v>88036000</v>
      </c>
      <c r="F6060" s="15">
        <v>8768000</v>
      </c>
      <c r="G6060" s="15">
        <v>0</v>
      </c>
      <c r="H6060" s="15">
        <v>131555000</v>
      </c>
      <c r="I6060" s="15">
        <v>228359000</v>
      </c>
    </row>
    <row r="6061" spans="1:9" x14ac:dyDescent="0.25">
      <c r="A6061">
        <v>2018</v>
      </c>
      <c r="B6061" t="s">
        <v>42</v>
      </c>
      <c r="C6061" t="s">
        <v>1004</v>
      </c>
      <c r="D6061" t="s">
        <v>968</v>
      </c>
      <c r="E6061" s="15">
        <v>8966000</v>
      </c>
      <c r="F6061" s="15">
        <v>1308000</v>
      </c>
      <c r="G6061" s="15">
        <v>0</v>
      </c>
      <c r="H6061" s="15">
        <v>0</v>
      </c>
      <c r="I6061" s="15">
        <v>10274000</v>
      </c>
    </row>
    <row r="6062" spans="1:9" x14ac:dyDescent="0.25">
      <c r="A6062">
        <v>2018</v>
      </c>
      <c r="B6062" t="s">
        <v>42</v>
      </c>
      <c r="C6062" t="s">
        <v>1004</v>
      </c>
      <c r="D6062" t="s">
        <v>969</v>
      </c>
      <c r="E6062" s="15">
        <v>4821000</v>
      </c>
      <c r="F6062" s="15">
        <v>1547000</v>
      </c>
      <c r="G6062" s="15">
        <v>0</v>
      </c>
      <c r="H6062" s="15">
        <v>0</v>
      </c>
      <c r="I6062" s="15">
        <v>6368000</v>
      </c>
    </row>
    <row r="6063" spans="1:9" x14ac:dyDescent="0.25">
      <c r="A6063">
        <v>2018</v>
      </c>
      <c r="B6063" t="s">
        <v>42</v>
      </c>
      <c r="C6063" t="s">
        <v>1004</v>
      </c>
      <c r="D6063" t="s">
        <v>970</v>
      </c>
      <c r="E6063" s="15">
        <v>5867000</v>
      </c>
      <c r="F6063" s="15">
        <v>1555000</v>
      </c>
      <c r="G6063" s="15">
        <v>0</v>
      </c>
      <c r="H6063" s="15">
        <v>0</v>
      </c>
      <c r="I6063" s="15">
        <v>7422000</v>
      </c>
    </row>
    <row r="6064" spans="1:9" x14ac:dyDescent="0.25">
      <c r="A6064">
        <v>2018</v>
      </c>
      <c r="B6064" t="s">
        <v>42</v>
      </c>
      <c r="C6064" t="s">
        <v>1005</v>
      </c>
      <c r="D6064" t="s">
        <v>403</v>
      </c>
      <c r="E6064" s="15">
        <v>47721000</v>
      </c>
      <c r="F6064" s="15">
        <v>14873000</v>
      </c>
      <c r="G6064" s="15">
        <v>0</v>
      </c>
      <c r="H6064" s="15">
        <v>0</v>
      </c>
      <c r="I6064" s="15">
        <v>62594000</v>
      </c>
    </row>
    <row r="6065" spans="1:9" x14ac:dyDescent="0.25">
      <c r="A6065">
        <v>2018</v>
      </c>
      <c r="B6065" t="s">
        <v>42</v>
      </c>
      <c r="C6065" t="s">
        <v>1005</v>
      </c>
      <c r="D6065" t="s">
        <v>404</v>
      </c>
      <c r="E6065" s="15">
        <v>4687000</v>
      </c>
      <c r="F6065" s="15">
        <v>1550000</v>
      </c>
      <c r="G6065" s="15">
        <v>0</v>
      </c>
      <c r="H6065" s="15">
        <v>0</v>
      </c>
      <c r="I6065" s="15">
        <v>6237000</v>
      </c>
    </row>
    <row r="6066" spans="1:9" x14ac:dyDescent="0.25">
      <c r="A6066">
        <v>2018</v>
      </c>
      <c r="B6066" t="s">
        <v>42</v>
      </c>
      <c r="C6066" t="s">
        <v>1005</v>
      </c>
      <c r="D6066" t="s">
        <v>967</v>
      </c>
      <c r="E6066" s="15">
        <v>84622000</v>
      </c>
      <c r="F6066" s="15">
        <v>17762000</v>
      </c>
      <c r="G6066" s="15">
        <v>0</v>
      </c>
      <c r="H6066" s="15">
        <v>131555000</v>
      </c>
      <c r="I6066" s="15">
        <v>233939000</v>
      </c>
    </row>
    <row r="6067" spans="1:9" x14ac:dyDescent="0.25">
      <c r="A6067">
        <v>2018</v>
      </c>
      <c r="B6067" t="s">
        <v>42</v>
      </c>
      <c r="C6067" t="s">
        <v>1005</v>
      </c>
      <c r="D6067" t="s">
        <v>968</v>
      </c>
      <c r="E6067" s="15">
        <v>1031000</v>
      </c>
      <c r="F6067" s="15">
        <v>1179000</v>
      </c>
      <c r="G6067" s="15">
        <v>0</v>
      </c>
      <c r="H6067" s="15">
        <v>0</v>
      </c>
      <c r="I6067" s="15">
        <v>2210000</v>
      </c>
    </row>
    <row r="6068" spans="1:9" x14ac:dyDescent="0.25">
      <c r="A6068">
        <v>2018</v>
      </c>
      <c r="B6068" t="s">
        <v>42</v>
      </c>
      <c r="C6068" t="s">
        <v>1005</v>
      </c>
      <c r="D6068" t="s">
        <v>969</v>
      </c>
      <c r="E6068" s="15">
        <v>6109000</v>
      </c>
      <c r="F6068" s="15">
        <v>3419000</v>
      </c>
      <c r="G6068" s="15">
        <v>0</v>
      </c>
      <c r="H6068" s="15">
        <v>0</v>
      </c>
      <c r="I6068" s="15">
        <v>9528000</v>
      </c>
    </row>
    <row r="6069" spans="1:9" x14ac:dyDescent="0.25">
      <c r="A6069">
        <v>2018</v>
      </c>
      <c r="B6069" t="s">
        <v>42</v>
      </c>
      <c r="C6069" t="s">
        <v>1005</v>
      </c>
      <c r="D6069" t="s">
        <v>970</v>
      </c>
      <c r="E6069" s="15">
        <v>3412000</v>
      </c>
      <c r="F6069" s="15">
        <v>3194000</v>
      </c>
      <c r="G6069" s="15">
        <v>0</v>
      </c>
      <c r="H6069" s="15">
        <v>0</v>
      </c>
      <c r="I6069" s="15">
        <v>6606000</v>
      </c>
    </row>
    <row r="6070" spans="1:9" x14ac:dyDescent="0.25">
      <c r="A6070">
        <v>2018</v>
      </c>
      <c r="B6070" t="s">
        <v>42</v>
      </c>
      <c r="C6070" t="s">
        <v>1006</v>
      </c>
      <c r="D6070" t="s">
        <v>403</v>
      </c>
      <c r="E6070" s="15">
        <v>45451000</v>
      </c>
      <c r="F6070" s="15">
        <v>26048000</v>
      </c>
      <c r="G6070" s="15">
        <v>0</v>
      </c>
      <c r="H6070" s="15">
        <v>0</v>
      </c>
      <c r="I6070" s="15">
        <v>71499000</v>
      </c>
    </row>
    <row r="6071" spans="1:9" x14ac:dyDescent="0.25">
      <c r="A6071">
        <v>2018</v>
      </c>
      <c r="B6071" t="s">
        <v>42</v>
      </c>
      <c r="C6071" t="s">
        <v>1006</v>
      </c>
      <c r="D6071" t="s">
        <v>404</v>
      </c>
      <c r="E6071" s="15">
        <v>15291000</v>
      </c>
      <c r="F6071" s="15">
        <v>2729000</v>
      </c>
      <c r="G6071" s="15">
        <v>0</v>
      </c>
      <c r="H6071" s="15">
        <v>0</v>
      </c>
      <c r="I6071" s="15">
        <v>18020000</v>
      </c>
    </row>
    <row r="6072" spans="1:9" x14ac:dyDescent="0.25">
      <c r="A6072">
        <v>2018</v>
      </c>
      <c r="B6072" t="s">
        <v>42</v>
      </c>
      <c r="C6072" t="s">
        <v>1006</v>
      </c>
      <c r="D6072" t="s">
        <v>967</v>
      </c>
      <c r="E6072" s="15">
        <v>155252000</v>
      </c>
      <c r="F6072" s="15">
        <v>30353000</v>
      </c>
      <c r="G6072" s="15">
        <v>0</v>
      </c>
      <c r="H6072" s="15">
        <v>131555000</v>
      </c>
      <c r="I6072" s="15">
        <v>317160000</v>
      </c>
    </row>
    <row r="6073" spans="1:9" x14ac:dyDescent="0.25">
      <c r="A6073">
        <v>2018</v>
      </c>
      <c r="B6073" t="s">
        <v>42</v>
      </c>
      <c r="C6073" t="s">
        <v>1006</v>
      </c>
      <c r="D6073" t="s">
        <v>968</v>
      </c>
      <c r="E6073" s="15">
        <v>5442000</v>
      </c>
      <c r="F6073" s="15">
        <v>472000</v>
      </c>
      <c r="G6073" s="15">
        <v>0</v>
      </c>
      <c r="H6073" s="15">
        <v>0</v>
      </c>
      <c r="I6073" s="15">
        <v>5914000</v>
      </c>
    </row>
    <row r="6074" spans="1:9" x14ac:dyDescent="0.25">
      <c r="A6074">
        <v>2018</v>
      </c>
      <c r="B6074" t="s">
        <v>42</v>
      </c>
      <c r="C6074" t="s">
        <v>1006</v>
      </c>
      <c r="D6074" t="s">
        <v>969</v>
      </c>
      <c r="E6074" s="15">
        <v>5697000</v>
      </c>
      <c r="F6074" s="15">
        <v>1259000</v>
      </c>
      <c r="G6074" s="15">
        <v>0</v>
      </c>
      <c r="H6074" s="15">
        <v>0</v>
      </c>
      <c r="I6074" s="15">
        <v>6956000</v>
      </c>
    </row>
    <row r="6075" spans="1:9" x14ac:dyDescent="0.25">
      <c r="A6075">
        <v>2018</v>
      </c>
      <c r="B6075" t="s">
        <v>42</v>
      </c>
      <c r="C6075" t="s">
        <v>1006</v>
      </c>
      <c r="D6075" t="s">
        <v>970</v>
      </c>
      <c r="E6075" s="15">
        <v>4665000</v>
      </c>
      <c r="F6075" s="15">
        <v>721000</v>
      </c>
      <c r="G6075" s="15">
        <v>0</v>
      </c>
      <c r="H6075" s="15">
        <v>0</v>
      </c>
      <c r="I6075" s="15">
        <v>5386000</v>
      </c>
    </row>
    <row r="6076" spans="1:9" x14ac:dyDescent="0.25">
      <c r="A6076">
        <v>2018</v>
      </c>
      <c r="B6076" t="s">
        <v>42</v>
      </c>
      <c r="C6076" t="s">
        <v>1007</v>
      </c>
      <c r="D6076" t="s">
        <v>403</v>
      </c>
      <c r="E6076" s="15">
        <v>62223000</v>
      </c>
      <c r="F6076" s="15">
        <v>26702000</v>
      </c>
      <c r="G6076" s="15">
        <v>0</v>
      </c>
      <c r="H6076" s="15">
        <v>0</v>
      </c>
      <c r="I6076" s="15">
        <v>88925000</v>
      </c>
    </row>
    <row r="6077" spans="1:9" x14ac:dyDescent="0.25">
      <c r="A6077">
        <v>2018</v>
      </c>
      <c r="B6077" t="s">
        <v>42</v>
      </c>
      <c r="C6077" t="s">
        <v>1007</v>
      </c>
      <c r="D6077" t="s">
        <v>404</v>
      </c>
      <c r="E6077" s="15">
        <v>5093000</v>
      </c>
      <c r="F6077" s="15">
        <v>1061000</v>
      </c>
      <c r="G6077" s="15">
        <v>0</v>
      </c>
      <c r="H6077" s="15">
        <v>0</v>
      </c>
      <c r="I6077" s="15">
        <v>6154000</v>
      </c>
    </row>
    <row r="6078" spans="1:9" x14ac:dyDescent="0.25">
      <c r="A6078">
        <v>2018</v>
      </c>
      <c r="B6078" t="s">
        <v>42</v>
      </c>
      <c r="C6078" t="s">
        <v>1007</v>
      </c>
      <c r="D6078" t="s">
        <v>967</v>
      </c>
      <c r="E6078" s="15">
        <v>222078000</v>
      </c>
      <c r="F6078" s="15">
        <v>87863000</v>
      </c>
      <c r="G6078" s="15">
        <v>0</v>
      </c>
      <c r="H6078" s="15">
        <v>131555000</v>
      </c>
      <c r="I6078" s="15">
        <v>441496000</v>
      </c>
    </row>
    <row r="6079" spans="1:9" x14ac:dyDescent="0.25">
      <c r="A6079">
        <v>2018</v>
      </c>
      <c r="B6079" t="s">
        <v>42</v>
      </c>
      <c r="C6079" t="s">
        <v>1007</v>
      </c>
      <c r="D6079" t="s">
        <v>968</v>
      </c>
      <c r="E6079" s="15">
        <v>5573000</v>
      </c>
      <c r="F6079" s="15">
        <v>264000</v>
      </c>
      <c r="G6079" s="15">
        <v>0</v>
      </c>
      <c r="H6079" s="15">
        <v>0</v>
      </c>
      <c r="I6079" s="15">
        <v>5837000</v>
      </c>
    </row>
    <row r="6080" spans="1:9" x14ac:dyDescent="0.25">
      <c r="A6080">
        <v>2018</v>
      </c>
      <c r="B6080" t="s">
        <v>42</v>
      </c>
      <c r="C6080" t="s">
        <v>1007</v>
      </c>
      <c r="D6080" t="s">
        <v>969</v>
      </c>
      <c r="E6080" s="15">
        <v>4499000</v>
      </c>
      <c r="F6080" s="15">
        <v>2959000</v>
      </c>
      <c r="G6080" s="15">
        <v>0</v>
      </c>
      <c r="H6080" s="15">
        <v>0</v>
      </c>
      <c r="I6080" s="15">
        <v>7458000</v>
      </c>
    </row>
    <row r="6081" spans="1:9" x14ac:dyDescent="0.25">
      <c r="A6081">
        <v>2018</v>
      </c>
      <c r="B6081" t="s">
        <v>42</v>
      </c>
      <c r="C6081" t="s">
        <v>1007</v>
      </c>
      <c r="D6081" t="s">
        <v>970</v>
      </c>
      <c r="E6081" s="15">
        <v>2215000</v>
      </c>
      <c r="F6081" s="15">
        <v>1017000</v>
      </c>
      <c r="G6081" s="15">
        <v>0</v>
      </c>
      <c r="H6081" s="15">
        <v>0</v>
      </c>
      <c r="I6081" s="15">
        <v>3232000</v>
      </c>
    </row>
    <row r="6082" spans="1:9" x14ac:dyDescent="0.25">
      <c r="A6082">
        <v>2018</v>
      </c>
      <c r="B6082" t="s">
        <v>42</v>
      </c>
      <c r="C6082" t="s">
        <v>1008</v>
      </c>
      <c r="D6082" t="s">
        <v>403</v>
      </c>
      <c r="E6082" s="15">
        <v>62807000</v>
      </c>
      <c r="F6082" s="15">
        <v>18501000</v>
      </c>
      <c r="G6082" s="15">
        <v>0</v>
      </c>
      <c r="H6082" s="15">
        <v>0</v>
      </c>
      <c r="I6082" s="15">
        <v>81308000</v>
      </c>
    </row>
    <row r="6083" spans="1:9" x14ac:dyDescent="0.25">
      <c r="A6083">
        <v>2018</v>
      </c>
      <c r="B6083" t="s">
        <v>42</v>
      </c>
      <c r="C6083" t="s">
        <v>1008</v>
      </c>
      <c r="D6083" t="s">
        <v>404</v>
      </c>
      <c r="E6083" s="15">
        <v>5835000</v>
      </c>
      <c r="F6083" s="15">
        <v>2040000</v>
      </c>
      <c r="G6083" s="15">
        <v>0</v>
      </c>
      <c r="H6083" s="15">
        <v>0</v>
      </c>
      <c r="I6083" s="15">
        <v>7875000</v>
      </c>
    </row>
    <row r="6084" spans="1:9" x14ac:dyDescent="0.25">
      <c r="A6084">
        <v>2018</v>
      </c>
      <c r="B6084" t="s">
        <v>42</v>
      </c>
      <c r="C6084" t="s">
        <v>1008</v>
      </c>
      <c r="D6084" t="s">
        <v>967</v>
      </c>
      <c r="E6084" s="15">
        <v>245728000</v>
      </c>
      <c r="F6084" s="15">
        <v>50149000</v>
      </c>
      <c r="G6084" s="15">
        <v>0</v>
      </c>
      <c r="H6084" s="15">
        <v>10000000</v>
      </c>
      <c r="I6084" s="15">
        <v>305877000</v>
      </c>
    </row>
    <row r="6085" spans="1:9" x14ac:dyDescent="0.25">
      <c r="A6085">
        <v>2018</v>
      </c>
      <c r="B6085" t="s">
        <v>42</v>
      </c>
      <c r="C6085" t="s">
        <v>1008</v>
      </c>
      <c r="D6085" t="s">
        <v>968</v>
      </c>
      <c r="E6085" s="15">
        <v>512000</v>
      </c>
      <c r="F6085" s="15">
        <v>241000</v>
      </c>
      <c r="G6085" s="15">
        <v>0</v>
      </c>
      <c r="H6085" s="15">
        <v>0</v>
      </c>
      <c r="I6085" s="15">
        <v>753000</v>
      </c>
    </row>
    <row r="6086" spans="1:9" x14ac:dyDescent="0.25">
      <c r="A6086">
        <v>2018</v>
      </c>
      <c r="B6086" t="s">
        <v>42</v>
      </c>
      <c r="C6086" t="s">
        <v>1008</v>
      </c>
      <c r="D6086" t="s">
        <v>969</v>
      </c>
      <c r="E6086" s="15">
        <v>10179000</v>
      </c>
      <c r="F6086" s="15">
        <v>7514000</v>
      </c>
      <c r="G6086" s="15">
        <v>0</v>
      </c>
      <c r="H6086" s="15">
        <v>80299000</v>
      </c>
      <c r="I6086" s="15">
        <v>97992000</v>
      </c>
    </row>
    <row r="6087" spans="1:9" x14ac:dyDescent="0.25">
      <c r="A6087">
        <v>2018</v>
      </c>
      <c r="B6087" t="s">
        <v>42</v>
      </c>
      <c r="C6087" t="s">
        <v>1008</v>
      </c>
      <c r="D6087" t="s">
        <v>970</v>
      </c>
      <c r="E6087" s="15">
        <v>6576000</v>
      </c>
      <c r="F6087" s="15">
        <v>489000</v>
      </c>
      <c r="G6087" s="15">
        <v>0</v>
      </c>
      <c r="H6087" s="15">
        <v>0</v>
      </c>
      <c r="I6087" s="15">
        <v>7065000</v>
      </c>
    </row>
    <row r="6088" spans="1:9" x14ac:dyDescent="0.25">
      <c r="A6088">
        <v>2018</v>
      </c>
      <c r="B6088" t="s">
        <v>42</v>
      </c>
      <c r="C6088" t="s">
        <v>1009</v>
      </c>
      <c r="D6088" t="s">
        <v>403</v>
      </c>
      <c r="E6088" s="15">
        <v>47721000</v>
      </c>
      <c r="F6088" s="15">
        <v>11658000</v>
      </c>
      <c r="G6088" s="15">
        <v>0</v>
      </c>
      <c r="H6088" s="15">
        <v>0</v>
      </c>
      <c r="I6088" s="15">
        <v>59379000</v>
      </c>
    </row>
    <row r="6089" spans="1:9" x14ac:dyDescent="0.25">
      <c r="A6089">
        <v>2018</v>
      </c>
      <c r="B6089" t="s">
        <v>42</v>
      </c>
      <c r="C6089" t="s">
        <v>1009</v>
      </c>
      <c r="D6089" t="s">
        <v>404</v>
      </c>
      <c r="E6089" s="15">
        <v>3024000</v>
      </c>
      <c r="F6089" s="15">
        <v>490000</v>
      </c>
      <c r="G6089" s="15">
        <v>0</v>
      </c>
      <c r="H6089" s="15">
        <v>0</v>
      </c>
      <c r="I6089" s="15">
        <v>3514000</v>
      </c>
    </row>
    <row r="6090" spans="1:9" x14ac:dyDescent="0.25">
      <c r="A6090">
        <v>2018</v>
      </c>
      <c r="B6090" t="s">
        <v>42</v>
      </c>
      <c r="C6090" t="s">
        <v>1009</v>
      </c>
      <c r="D6090" t="s">
        <v>967</v>
      </c>
      <c r="E6090" s="15">
        <v>209040000</v>
      </c>
      <c r="F6090" s="15">
        <v>52248000</v>
      </c>
      <c r="G6090" s="15">
        <v>0</v>
      </c>
      <c r="H6090" s="15">
        <v>104094000</v>
      </c>
      <c r="I6090" s="15">
        <v>365382000</v>
      </c>
    </row>
    <row r="6091" spans="1:9" x14ac:dyDescent="0.25">
      <c r="A6091">
        <v>2018</v>
      </c>
      <c r="B6091" t="s">
        <v>42</v>
      </c>
      <c r="C6091" t="s">
        <v>1009</v>
      </c>
      <c r="D6091" t="s">
        <v>969</v>
      </c>
      <c r="E6091" s="15">
        <v>0</v>
      </c>
      <c r="F6091" s="15">
        <v>1056000</v>
      </c>
      <c r="G6091" s="15">
        <v>0</v>
      </c>
      <c r="H6091" s="15">
        <v>0</v>
      </c>
      <c r="I6091" s="15">
        <v>1056000</v>
      </c>
    </row>
    <row r="6092" spans="1:9" x14ac:dyDescent="0.25">
      <c r="A6092">
        <v>2018</v>
      </c>
      <c r="B6092" t="s">
        <v>42</v>
      </c>
      <c r="C6092" t="s">
        <v>1009</v>
      </c>
      <c r="D6092" t="s">
        <v>970</v>
      </c>
      <c r="E6092" s="15">
        <v>5048000</v>
      </c>
      <c r="F6092" s="15">
        <v>650000</v>
      </c>
      <c r="G6092" s="15">
        <v>0</v>
      </c>
      <c r="H6092" s="15">
        <v>0</v>
      </c>
      <c r="I6092" s="15">
        <v>5698000</v>
      </c>
    </row>
    <row r="6093" spans="1:9" x14ac:dyDescent="0.25">
      <c r="A6093">
        <v>2018</v>
      </c>
      <c r="B6093" t="s">
        <v>42</v>
      </c>
      <c r="C6093" t="s">
        <v>1010</v>
      </c>
      <c r="D6093" t="s">
        <v>403</v>
      </c>
      <c r="E6093" s="15">
        <v>30230000</v>
      </c>
      <c r="F6093" s="15">
        <v>17414000</v>
      </c>
      <c r="G6093" s="15">
        <v>0</v>
      </c>
      <c r="H6093" s="15">
        <v>0</v>
      </c>
      <c r="I6093" s="15">
        <v>47644000</v>
      </c>
    </row>
    <row r="6094" spans="1:9" x14ac:dyDescent="0.25">
      <c r="A6094">
        <v>2018</v>
      </c>
      <c r="B6094" t="s">
        <v>42</v>
      </c>
      <c r="C6094" t="s">
        <v>1010</v>
      </c>
      <c r="D6094" t="s">
        <v>404</v>
      </c>
      <c r="E6094" s="15">
        <v>4254000</v>
      </c>
      <c r="F6094" s="15">
        <v>1571000</v>
      </c>
      <c r="G6094" s="15">
        <v>0</v>
      </c>
      <c r="H6094" s="15">
        <v>0</v>
      </c>
      <c r="I6094" s="15">
        <v>5825000</v>
      </c>
    </row>
    <row r="6095" spans="1:9" x14ac:dyDescent="0.25">
      <c r="A6095">
        <v>2018</v>
      </c>
      <c r="B6095" t="s">
        <v>42</v>
      </c>
      <c r="C6095" t="s">
        <v>1010</v>
      </c>
      <c r="D6095" t="s">
        <v>967</v>
      </c>
      <c r="E6095" s="15">
        <v>165020000</v>
      </c>
      <c r="F6095" s="15">
        <v>35709000</v>
      </c>
      <c r="G6095" s="15">
        <v>0</v>
      </c>
      <c r="H6095" s="15">
        <v>34624000</v>
      </c>
      <c r="I6095" s="15">
        <v>235353000</v>
      </c>
    </row>
    <row r="6096" spans="1:9" x14ac:dyDescent="0.25">
      <c r="A6096">
        <v>2018</v>
      </c>
      <c r="B6096" t="s">
        <v>42</v>
      </c>
      <c r="C6096" t="s">
        <v>1010</v>
      </c>
      <c r="D6096" t="s">
        <v>968</v>
      </c>
      <c r="E6096" s="15">
        <v>6619000</v>
      </c>
      <c r="F6096" s="15">
        <v>736000</v>
      </c>
      <c r="G6096" s="15">
        <v>0</v>
      </c>
      <c r="H6096" s="15">
        <v>0</v>
      </c>
      <c r="I6096" s="15">
        <v>7355000</v>
      </c>
    </row>
    <row r="6097" spans="1:9" x14ac:dyDescent="0.25">
      <c r="A6097">
        <v>2018</v>
      </c>
      <c r="B6097" t="s">
        <v>42</v>
      </c>
      <c r="C6097" t="s">
        <v>1010</v>
      </c>
      <c r="D6097" t="s">
        <v>969</v>
      </c>
      <c r="E6097" s="15">
        <v>1645000</v>
      </c>
      <c r="F6097" s="15">
        <v>4621000</v>
      </c>
      <c r="G6097" s="15">
        <v>0</v>
      </c>
      <c r="H6097" s="15">
        <v>0</v>
      </c>
      <c r="I6097" s="15">
        <v>6266000</v>
      </c>
    </row>
    <row r="6098" spans="1:9" x14ac:dyDescent="0.25">
      <c r="A6098">
        <v>2018</v>
      </c>
      <c r="B6098" t="s">
        <v>42</v>
      </c>
      <c r="C6098" t="s">
        <v>1010</v>
      </c>
      <c r="D6098" t="s">
        <v>970</v>
      </c>
      <c r="E6098" s="15">
        <v>4388000</v>
      </c>
      <c r="F6098" s="15">
        <v>3668000</v>
      </c>
      <c r="G6098" s="15">
        <v>0</v>
      </c>
      <c r="H6098" s="15">
        <v>0</v>
      </c>
      <c r="I6098" s="15">
        <v>8056000</v>
      </c>
    </row>
    <row r="6099" spans="1:9" x14ac:dyDescent="0.25">
      <c r="A6099">
        <v>2018</v>
      </c>
      <c r="B6099" t="s">
        <v>42</v>
      </c>
      <c r="C6099" t="s">
        <v>1011</v>
      </c>
      <c r="D6099" t="s">
        <v>403</v>
      </c>
      <c r="E6099" s="15">
        <v>107589000</v>
      </c>
      <c r="F6099" s="15">
        <v>26650000</v>
      </c>
      <c r="G6099" s="15">
        <v>0</v>
      </c>
      <c r="H6099" s="15">
        <v>0</v>
      </c>
      <c r="I6099" s="15">
        <v>134239000</v>
      </c>
    </row>
    <row r="6100" spans="1:9" x14ac:dyDescent="0.25">
      <c r="A6100">
        <v>2018</v>
      </c>
      <c r="B6100" t="s">
        <v>42</v>
      </c>
      <c r="C6100" t="s">
        <v>1011</v>
      </c>
      <c r="D6100" t="s">
        <v>404</v>
      </c>
      <c r="E6100" s="15">
        <v>390000</v>
      </c>
      <c r="F6100" s="15">
        <v>327000</v>
      </c>
      <c r="G6100" s="15">
        <v>0</v>
      </c>
      <c r="H6100" s="15">
        <v>0</v>
      </c>
      <c r="I6100" s="15">
        <v>717000</v>
      </c>
    </row>
    <row r="6101" spans="1:9" x14ac:dyDescent="0.25">
      <c r="A6101">
        <v>2018</v>
      </c>
      <c r="B6101" t="s">
        <v>42</v>
      </c>
      <c r="C6101" t="s">
        <v>1011</v>
      </c>
      <c r="D6101" t="s">
        <v>967</v>
      </c>
      <c r="E6101" s="15">
        <v>281386000</v>
      </c>
      <c r="F6101" s="15">
        <v>24654000</v>
      </c>
      <c r="G6101" s="15">
        <v>0</v>
      </c>
      <c r="H6101" s="15">
        <v>30000000</v>
      </c>
      <c r="I6101" s="15">
        <v>336040000</v>
      </c>
    </row>
    <row r="6102" spans="1:9" x14ac:dyDescent="0.25">
      <c r="A6102">
        <v>2018</v>
      </c>
      <c r="B6102" t="s">
        <v>42</v>
      </c>
      <c r="C6102" t="s">
        <v>1011</v>
      </c>
      <c r="D6102" t="s">
        <v>968</v>
      </c>
      <c r="E6102" s="15">
        <v>1578000</v>
      </c>
      <c r="F6102" s="15">
        <v>1223000</v>
      </c>
      <c r="G6102" s="15">
        <v>0</v>
      </c>
      <c r="H6102" s="15">
        <v>0</v>
      </c>
      <c r="I6102" s="15">
        <v>2801000</v>
      </c>
    </row>
    <row r="6103" spans="1:9" x14ac:dyDescent="0.25">
      <c r="A6103">
        <v>2018</v>
      </c>
      <c r="B6103" t="s">
        <v>42</v>
      </c>
      <c r="C6103" t="s">
        <v>1011</v>
      </c>
      <c r="D6103" t="s">
        <v>969</v>
      </c>
      <c r="E6103" s="15">
        <v>1848000</v>
      </c>
      <c r="F6103" s="15">
        <v>1306000</v>
      </c>
      <c r="G6103" s="15">
        <v>0</v>
      </c>
      <c r="H6103" s="15">
        <v>10000000</v>
      </c>
      <c r="I6103" s="15">
        <v>13154000</v>
      </c>
    </row>
    <row r="6104" spans="1:9" x14ac:dyDescent="0.25">
      <c r="A6104">
        <v>2018</v>
      </c>
      <c r="B6104" t="s">
        <v>42</v>
      </c>
      <c r="C6104" t="s">
        <v>1011</v>
      </c>
      <c r="D6104" t="s">
        <v>970</v>
      </c>
      <c r="E6104" s="15">
        <v>1089000</v>
      </c>
      <c r="F6104" s="15">
        <v>1377000</v>
      </c>
      <c r="G6104" s="15">
        <v>0</v>
      </c>
      <c r="H6104" s="15">
        <v>0</v>
      </c>
      <c r="I6104" s="15">
        <v>2466000</v>
      </c>
    </row>
    <row r="6105" spans="1:9" x14ac:dyDescent="0.25">
      <c r="A6105">
        <v>2018</v>
      </c>
      <c r="B6105" t="s">
        <v>42</v>
      </c>
      <c r="C6105" t="s">
        <v>1012</v>
      </c>
      <c r="D6105" t="s">
        <v>403</v>
      </c>
      <c r="E6105" s="15">
        <v>28324000</v>
      </c>
      <c r="F6105" s="15">
        <v>11336000</v>
      </c>
      <c r="G6105" s="15">
        <v>0</v>
      </c>
      <c r="H6105" s="15">
        <v>0</v>
      </c>
      <c r="I6105" s="15">
        <v>39660000</v>
      </c>
    </row>
    <row r="6106" spans="1:9" x14ac:dyDescent="0.25">
      <c r="A6106">
        <v>2018</v>
      </c>
      <c r="B6106" t="s">
        <v>42</v>
      </c>
      <c r="C6106" t="s">
        <v>1012</v>
      </c>
      <c r="D6106" t="s">
        <v>404</v>
      </c>
      <c r="E6106" s="15">
        <v>2249000</v>
      </c>
      <c r="F6106" s="15">
        <v>82000</v>
      </c>
      <c r="G6106" s="15">
        <v>0</v>
      </c>
      <c r="H6106" s="15">
        <v>26123000</v>
      </c>
      <c r="I6106" s="15">
        <v>28454000</v>
      </c>
    </row>
    <row r="6107" spans="1:9" x14ac:dyDescent="0.25">
      <c r="A6107">
        <v>2018</v>
      </c>
      <c r="B6107" t="s">
        <v>42</v>
      </c>
      <c r="C6107" t="s">
        <v>1012</v>
      </c>
      <c r="D6107" t="s">
        <v>967</v>
      </c>
      <c r="E6107" s="15">
        <v>65492000</v>
      </c>
      <c r="F6107" s="15">
        <v>17043000</v>
      </c>
      <c r="G6107" s="15">
        <v>0</v>
      </c>
      <c r="H6107" s="15">
        <v>40000000</v>
      </c>
      <c r="I6107" s="15">
        <v>122535000</v>
      </c>
    </row>
    <row r="6108" spans="1:9" x14ac:dyDescent="0.25">
      <c r="A6108">
        <v>2018</v>
      </c>
      <c r="B6108" t="s">
        <v>42</v>
      </c>
      <c r="C6108" t="s">
        <v>1012</v>
      </c>
      <c r="D6108" t="s">
        <v>968</v>
      </c>
      <c r="E6108" s="15">
        <v>1784000</v>
      </c>
      <c r="F6108" s="15">
        <v>234000</v>
      </c>
      <c r="G6108" s="15">
        <v>0</v>
      </c>
      <c r="H6108" s="15">
        <v>0</v>
      </c>
      <c r="I6108" s="15">
        <v>2018000</v>
      </c>
    </row>
    <row r="6109" spans="1:9" x14ac:dyDescent="0.25">
      <c r="A6109">
        <v>2018</v>
      </c>
      <c r="B6109" t="s">
        <v>42</v>
      </c>
      <c r="C6109" t="s">
        <v>1012</v>
      </c>
      <c r="D6109" t="s">
        <v>969</v>
      </c>
      <c r="E6109" s="15">
        <v>0</v>
      </c>
      <c r="F6109" s="15">
        <v>1083000</v>
      </c>
      <c r="G6109" s="15">
        <v>0</v>
      </c>
      <c r="H6109" s="15">
        <v>0</v>
      </c>
      <c r="I6109" s="15">
        <v>1083000</v>
      </c>
    </row>
    <row r="6110" spans="1:9" x14ac:dyDescent="0.25">
      <c r="A6110">
        <v>2018</v>
      </c>
      <c r="B6110" t="s">
        <v>42</v>
      </c>
      <c r="C6110" t="s">
        <v>1012</v>
      </c>
      <c r="D6110" t="s">
        <v>970</v>
      </c>
      <c r="E6110" s="15">
        <v>0</v>
      </c>
      <c r="F6110" s="15">
        <v>583000</v>
      </c>
      <c r="G6110" s="15">
        <v>0</v>
      </c>
      <c r="H6110" s="15">
        <v>0</v>
      </c>
      <c r="I6110" s="15">
        <v>583000</v>
      </c>
    </row>
    <row r="6111" spans="1:9" x14ac:dyDescent="0.25">
      <c r="A6111">
        <v>2018</v>
      </c>
      <c r="B6111" t="s">
        <v>42</v>
      </c>
      <c r="C6111" t="s">
        <v>1013</v>
      </c>
      <c r="D6111" t="s">
        <v>403</v>
      </c>
      <c r="E6111" s="15">
        <v>34929000</v>
      </c>
      <c r="F6111" s="15">
        <v>7690000</v>
      </c>
      <c r="G6111" s="15">
        <v>0</v>
      </c>
      <c r="H6111" s="15">
        <v>0</v>
      </c>
      <c r="I6111" s="15">
        <v>42619000</v>
      </c>
    </row>
    <row r="6112" spans="1:9" x14ac:dyDescent="0.25">
      <c r="A6112">
        <v>2018</v>
      </c>
      <c r="B6112" t="s">
        <v>42</v>
      </c>
      <c r="C6112" t="s">
        <v>1013</v>
      </c>
      <c r="D6112" t="s">
        <v>967</v>
      </c>
      <c r="E6112" s="15">
        <v>95978000</v>
      </c>
      <c r="F6112" s="15">
        <v>19355000</v>
      </c>
      <c r="G6112" s="15">
        <v>0</v>
      </c>
      <c r="H6112" s="15">
        <v>105094000</v>
      </c>
      <c r="I6112" s="15">
        <v>220427000</v>
      </c>
    </row>
    <row r="6113" spans="1:9" x14ac:dyDescent="0.25">
      <c r="A6113">
        <v>2018</v>
      </c>
      <c r="B6113" t="s">
        <v>42</v>
      </c>
      <c r="C6113" t="s">
        <v>1013</v>
      </c>
      <c r="D6113" t="s">
        <v>969</v>
      </c>
      <c r="E6113" s="15">
        <v>0</v>
      </c>
      <c r="F6113" s="15">
        <v>4940000</v>
      </c>
      <c r="G6113" s="15">
        <v>0</v>
      </c>
      <c r="H6113" s="15">
        <v>12000000</v>
      </c>
      <c r="I6113" s="15">
        <v>16940000</v>
      </c>
    </row>
    <row r="6114" spans="1:9" x14ac:dyDescent="0.25">
      <c r="A6114">
        <v>2018</v>
      </c>
      <c r="B6114" t="s">
        <v>42</v>
      </c>
      <c r="C6114" t="s">
        <v>1013</v>
      </c>
      <c r="D6114" t="s">
        <v>970</v>
      </c>
      <c r="E6114" s="15">
        <v>0</v>
      </c>
      <c r="F6114" s="15">
        <v>934000</v>
      </c>
      <c r="G6114" s="15">
        <v>0</v>
      </c>
      <c r="H6114" s="15">
        <v>0</v>
      </c>
      <c r="I6114" s="15">
        <v>934000</v>
      </c>
    </row>
    <row r="6115" spans="1:9" x14ac:dyDescent="0.25">
      <c r="A6115">
        <v>2018</v>
      </c>
      <c r="B6115" t="s">
        <v>42</v>
      </c>
      <c r="C6115" t="s">
        <v>1014</v>
      </c>
      <c r="D6115" t="s">
        <v>403</v>
      </c>
      <c r="E6115" s="15">
        <v>31865000</v>
      </c>
      <c r="F6115" s="15">
        <v>6424000</v>
      </c>
      <c r="G6115" s="15">
        <v>0</v>
      </c>
      <c r="H6115" s="15">
        <v>0</v>
      </c>
      <c r="I6115" s="15">
        <v>38289000</v>
      </c>
    </row>
    <row r="6116" spans="1:9" x14ac:dyDescent="0.25">
      <c r="A6116">
        <v>2018</v>
      </c>
      <c r="B6116" t="s">
        <v>42</v>
      </c>
      <c r="C6116" t="s">
        <v>1014</v>
      </c>
      <c r="D6116" t="s">
        <v>967</v>
      </c>
      <c r="E6116" s="15">
        <v>113332000</v>
      </c>
      <c r="F6116" s="15">
        <v>28354000</v>
      </c>
      <c r="G6116" s="15">
        <v>0</v>
      </c>
      <c r="H6116" s="15">
        <v>54112000</v>
      </c>
      <c r="I6116" s="15">
        <v>195798000</v>
      </c>
    </row>
    <row r="6117" spans="1:9" x14ac:dyDescent="0.25">
      <c r="A6117">
        <v>2018</v>
      </c>
      <c r="B6117" t="s">
        <v>42</v>
      </c>
      <c r="C6117" t="s">
        <v>1014</v>
      </c>
      <c r="D6117" t="s">
        <v>969</v>
      </c>
      <c r="E6117" s="15">
        <v>711000</v>
      </c>
      <c r="F6117" s="15">
        <v>2519000</v>
      </c>
      <c r="G6117" s="15">
        <v>0</v>
      </c>
      <c r="H6117" s="15">
        <v>0</v>
      </c>
      <c r="I6117" s="15">
        <v>3230000</v>
      </c>
    </row>
    <row r="6118" spans="1:9" x14ac:dyDescent="0.25">
      <c r="A6118">
        <v>2018</v>
      </c>
      <c r="B6118" t="s">
        <v>42</v>
      </c>
      <c r="C6118" t="s">
        <v>1014</v>
      </c>
      <c r="D6118" t="s">
        <v>970</v>
      </c>
      <c r="E6118" s="15">
        <v>0</v>
      </c>
      <c r="F6118" s="15">
        <v>1081000</v>
      </c>
      <c r="G6118" s="15">
        <v>0</v>
      </c>
      <c r="H6118" s="15">
        <v>0</v>
      </c>
      <c r="I6118" s="15">
        <v>1081000</v>
      </c>
    </row>
    <row r="6119" spans="1:9" x14ac:dyDescent="0.25">
      <c r="A6119">
        <v>2018</v>
      </c>
      <c r="B6119" t="s">
        <v>42</v>
      </c>
      <c r="C6119" t="s">
        <v>1015</v>
      </c>
      <c r="D6119" t="s">
        <v>403</v>
      </c>
      <c r="E6119" s="15">
        <v>60866000</v>
      </c>
      <c r="F6119" s="15">
        <v>32407000</v>
      </c>
      <c r="G6119" s="15">
        <v>0</v>
      </c>
      <c r="H6119" s="15">
        <v>1100000</v>
      </c>
      <c r="I6119" s="15">
        <v>94373000</v>
      </c>
    </row>
    <row r="6120" spans="1:9" x14ac:dyDescent="0.25">
      <c r="A6120">
        <v>2018</v>
      </c>
      <c r="B6120" t="s">
        <v>42</v>
      </c>
      <c r="C6120" t="s">
        <v>1015</v>
      </c>
      <c r="D6120" t="s">
        <v>404</v>
      </c>
      <c r="E6120" s="15">
        <v>6345000</v>
      </c>
      <c r="F6120" s="15">
        <v>8000</v>
      </c>
      <c r="G6120" s="15">
        <v>0</v>
      </c>
      <c r="H6120" s="15">
        <v>0</v>
      </c>
      <c r="I6120" s="15">
        <v>6353000</v>
      </c>
    </row>
    <row r="6121" spans="1:9" x14ac:dyDescent="0.25">
      <c r="A6121">
        <v>2018</v>
      </c>
      <c r="B6121" t="s">
        <v>42</v>
      </c>
      <c r="C6121" t="s">
        <v>1015</v>
      </c>
      <c r="D6121" t="s">
        <v>967</v>
      </c>
      <c r="E6121" s="15">
        <v>150422000</v>
      </c>
      <c r="F6121" s="15">
        <v>27720000</v>
      </c>
      <c r="G6121" s="15">
        <v>0</v>
      </c>
      <c r="H6121" s="15">
        <v>52054000</v>
      </c>
      <c r="I6121" s="15">
        <v>230196000</v>
      </c>
    </row>
    <row r="6122" spans="1:9" x14ac:dyDescent="0.25">
      <c r="A6122">
        <v>2018</v>
      </c>
      <c r="B6122" t="s">
        <v>42</v>
      </c>
      <c r="C6122" t="s">
        <v>1015</v>
      </c>
      <c r="D6122" t="s">
        <v>968</v>
      </c>
      <c r="E6122" s="15">
        <v>12709000</v>
      </c>
      <c r="F6122" s="15">
        <v>1395000</v>
      </c>
      <c r="G6122" s="15">
        <v>0</v>
      </c>
      <c r="H6122" s="15">
        <v>0</v>
      </c>
      <c r="I6122" s="15">
        <v>14104000</v>
      </c>
    </row>
    <row r="6123" spans="1:9" x14ac:dyDescent="0.25">
      <c r="A6123">
        <v>2018</v>
      </c>
      <c r="B6123" t="s">
        <v>42</v>
      </c>
      <c r="C6123" t="s">
        <v>1015</v>
      </c>
      <c r="D6123" t="s">
        <v>969</v>
      </c>
      <c r="E6123" s="15">
        <v>9333000</v>
      </c>
      <c r="F6123" s="15">
        <v>2839000</v>
      </c>
      <c r="G6123" s="15">
        <v>0</v>
      </c>
      <c r="H6123" s="15">
        <v>0</v>
      </c>
      <c r="I6123" s="15">
        <v>12172000</v>
      </c>
    </row>
    <row r="6124" spans="1:9" x14ac:dyDescent="0.25">
      <c r="A6124">
        <v>2018</v>
      </c>
      <c r="B6124" t="s">
        <v>42</v>
      </c>
      <c r="C6124" t="s">
        <v>1015</v>
      </c>
      <c r="D6124" t="s">
        <v>970</v>
      </c>
      <c r="E6124" s="15">
        <v>584000</v>
      </c>
      <c r="F6124" s="15">
        <v>1009000</v>
      </c>
      <c r="G6124" s="15">
        <v>0</v>
      </c>
      <c r="H6124" s="15">
        <v>0</v>
      </c>
      <c r="I6124" s="15">
        <v>1593000</v>
      </c>
    </row>
    <row r="6125" spans="1:9" x14ac:dyDescent="0.25">
      <c r="A6125">
        <v>2018</v>
      </c>
      <c r="B6125" t="s">
        <v>42</v>
      </c>
      <c r="C6125" t="s">
        <v>1016</v>
      </c>
      <c r="D6125" t="s">
        <v>403</v>
      </c>
      <c r="E6125" s="15">
        <v>31113000</v>
      </c>
      <c r="F6125" s="15">
        <v>7545000</v>
      </c>
      <c r="G6125" s="15">
        <v>0</v>
      </c>
      <c r="H6125" s="15">
        <v>0</v>
      </c>
      <c r="I6125" s="15">
        <v>38658000</v>
      </c>
    </row>
    <row r="6126" spans="1:9" x14ac:dyDescent="0.25">
      <c r="A6126">
        <v>2018</v>
      </c>
      <c r="B6126" t="s">
        <v>42</v>
      </c>
      <c r="C6126" t="s">
        <v>1016</v>
      </c>
      <c r="D6126" t="s">
        <v>404</v>
      </c>
      <c r="E6126" s="15">
        <v>2682000</v>
      </c>
      <c r="F6126" s="15">
        <v>923000</v>
      </c>
      <c r="G6126" s="15">
        <v>0</v>
      </c>
      <c r="H6126" s="15">
        <v>0</v>
      </c>
      <c r="I6126" s="15">
        <v>3605000</v>
      </c>
    </row>
    <row r="6127" spans="1:9" x14ac:dyDescent="0.25">
      <c r="A6127">
        <v>2018</v>
      </c>
      <c r="B6127" t="s">
        <v>42</v>
      </c>
      <c r="C6127" t="s">
        <v>1016</v>
      </c>
      <c r="D6127" t="s">
        <v>967</v>
      </c>
      <c r="E6127" s="15">
        <v>139993000</v>
      </c>
      <c r="F6127" s="15">
        <v>15607000</v>
      </c>
      <c r="G6127" s="15">
        <v>0</v>
      </c>
      <c r="H6127" s="15">
        <v>84094000</v>
      </c>
      <c r="I6127" s="15">
        <v>239694000</v>
      </c>
    </row>
    <row r="6128" spans="1:9" x14ac:dyDescent="0.25">
      <c r="A6128">
        <v>2018</v>
      </c>
      <c r="B6128" t="s">
        <v>42</v>
      </c>
      <c r="C6128" t="s">
        <v>1016</v>
      </c>
      <c r="D6128" t="s">
        <v>968</v>
      </c>
      <c r="E6128" s="15">
        <v>211000</v>
      </c>
      <c r="F6128" s="15">
        <v>814000</v>
      </c>
      <c r="G6128" s="15">
        <v>0</v>
      </c>
      <c r="H6128" s="15">
        <v>0</v>
      </c>
      <c r="I6128" s="15">
        <v>1025000</v>
      </c>
    </row>
    <row r="6129" spans="1:9" x14ac:dyDescent="0.25">
      <c r="A6129">
        <v>2018</v>
      </c>
      <c r="B6129" t="s">
        <v>42</v>
      </c>
      <c r="C6129" t="s">
        <v>1016</v>
      </c>
      <c r="D6129" t="s">
        <v>969</v>
      </c>
      <c r="E6129" s="15">
        <v>0</v>
      </c>
      <c r="F6129" s="15">
        <v>1390000</v>
      </c>
      <c r="G6129" s="15">
        <v>0</v>
      </c>
      <c r="H6129" s="15">
        <v>15000000</v>
      </c>
      <c r="I6129" s="15">
        <v>16390000</v>
      </c>
    </row>
    <row r="6130" spans="1:9" x14ac:dyDescent="0.25">
      <c r="A6130">
        <v>2018</v>
      </c>
      <c r="B6130" t="s">
        <v>42</v>
      </c>
      <c r="C6130" t="s">
        <v>1016</v>
      </c>
      <c r="D6130" t="s">
        <v>970</v>
      </c>
      <c r="E6130" s="15">
        <v>0</v>
      </c>
      <c r="F6130" s="15">
        <v>1078000</v>
      </c>
      <c r="G6130" s="15">
        <v>0</v>
      </c>
      <c r="H6130" s="15">
        <v>15000000</v>
      </c>
      <c r="I6130" s="15">
        <v>16078000</v>
      </c>
    </row>
    <row r="6131" spans="1:9" x14ac:dyDescent="0.25">
      <c r="A6131">
        <v>2018</v>
      </c>
      <c r="B6131" t="s">
        <v>42</v>
      </c>
      <c r="C6131" t="s">
        <v>1017</v>
      </c>
      <c r="D6131" t="s">
        <v>403</v>
      </c>
      <c r="E6131" s="15">
        <v>40898000</v>
      </c>
      <c r="F6131" s="15">
        <v>12022000</v>
      </c>
      <c r="G6131" s="15">
        <v>0</v>
      </c>
      <c r="H6131" s="15">
        <v>7700000</v>
      </c>
      <c r="I6131" s="15">
        <v>60620000</v>
      </c>
    </row>
    <row r="6132" spans="1:9" x14ac:dyDescent="0.25">
      <c r="A6132">
        <v>2018</v>
      </c>
      <c r="B6132" t="s">
        <v>42</v>
      </c>
      <c r="C6132" t="s">
        <v>1017</v>
      </c>
      <c r="D6132" t="s">
        <v>404</v>
      </c>
      <c r="E6132" s="15">
        <v>4512000</v>
      </c>
      <c r="F6132" s="15">
        <v>1400000</v>
      </c>
      <c r="G6132" s="15">
        <v>0</v>
      </c>
      <c r="H6132" s="15">
        <v>0</v>
      </c>
      <c r="I6132" s="15">
        <v>5912000</v>
      </c>
    </row>
    <row r="6133" spans="1:9" x14ac:dyDescent="0.25">
      <c r="A6133">
        <v>2018</v>
      </c>
      <c r="B6133" t="s">
        <v>42</v>
      </c>
      <c r="C6133" t="s">
        <v>1017</v>
      </c>
      <c r="D6133" t="s">
        <v>967</v>
      </c>
      <c r="E6133" s="15">
        <v>102467000</v>
      </c>
      <c r="F6133" s="15">
        <v>15933000</v>
      </c>
      <c r="G6133" s="15">
        <v>0</v>
      </c>
      <c r="H6133" s="15">
        <v>123855000</v>
      </c>
      <c r="I6133" s="15">
        <v>242255000</v>
      </c>
    </row>
    <row r="6134" spans="1:9" x14ac:dyDescent="0.25">
      <c r="A6134">
        <v>2018</v>
      </c>
      <c r="B6134" t="s">
        <v>42</v>
      </c>
      <c r="C6134" t="s">
        <v>1017</v>
      </c>
      <c r="D6134" t="s">
        <v>968</v>
      </c>
      <c r="E6134" s="15">
        <v>58000</v>
      </c>
      <c r="F6134" s="15">
        <v>439000</v>
      </c>
      <c r="G6134" s="15">
        <v>0</v>
      </c>
      <c r="H6134" s="15">
        <v>0</v>
      </c>
      <c r="I6134" s="15">
        <v>497000</v>
      </c>
    </row>
    <row r="6135" spans="1:9" x14ac:dyDescent="0.25">
      <c r="A6135">
        <v>2018</v>
      </c>
      <c r="B6135" t="s">
        <v>42</v>
      </c>
      <c r="C6135" t="s">
        <v>1017</v>
      </c>
      <c r="D6135" t="s">
        <v>969</v>
      </c>
      <c r="E6135" s="15">
        <v>1454000</v>
      </c>
      <c r="F6135" s="15">
        <v>2696000</v>
      </c>
      <c r="G6135" s="15">
        <v>0</v>
      </c>
      <c r="H6135" s="15">
        <v>0</v>
      </c>
      <c r="I6135" s="15">
        <v>4150000</v>
      </c>
    </row>
    <row r="6136" spans="1:9" x14ac:dyDescent="0.25">
      <c r="A6136">
        <v>2018</v>
      </c>
      <c r="B6136" t="s">
        <v>42</v>
      </c>
      <c r="C6136" t="s">
        <v>1017</v>
      </c>
      <c r="D6136" t="s">
        <v>970</v>
      </c>
      <c r="E6136" s="15">
        <v>12615000</v>
      </c>
      <c r="F6136" s="15">
        <v>1042000</v>
      </c>
      <c r="G6136" s="15">
        <v>0</v>
      </c>
      <c r="H6136" s="15">
        <v>0</v>
      </c>
      <c r="I6136" s="15">
        <v>13657000</v>
      </c>
    </row>
    <row r="6137" spans="1:9" x14ac:dyDescent="0.25">
      <c r="A6137">
        <v>2018</v>
      </c>
      <c r="B6137" t="s">
        <v>42</v>
      </c>
      <c r="C6137" t="s">
        <v>1018</v>
      </c>
      <c r="D6137" t="s">
        <v>403</v>
      </c>
      <c r="E6137" s="15">
        <v>23268000</v>
      </c>
      <c r="F6137" s="15">
        <v>15969000</v>
      </c>
      <c r="G6137" s="15">
        <v>0</v>
      </c>
      <c r="H6137" s="15">
        <v>0</v>
      </c>
      <c r="I6137" s="15">
        <v>39237000</v>
      </c>
    </row>
    <row r="6138" spans="1:9" x14ac:dyDescent="0.25">
      <c r="A6138">
        <v>2018</v>
      </c>
      <c r="B6138" t="s">
        <v>42</v>
      </c>
      <c r="C6138" t="s">
        <v>1018</v>
      </c>
      <c r="D6138" t="s">
        <v>967</v>
      </c>
      <c r="E6138" s="15">
        <v>50507000</v>
      </c>
      <c r="F6138" s="15">
        <v>7138000</v>
      </c>
      <c r="G6138" s="15">
        <v>0</v>
      </c>
      <c r="H6138" s="15">
        <v>32886000</v>
      </c>
      <c r="I6138" s="15">
        <v>90531000</v>
      </c>
    </row>
    <row r="6139" spans="1:9" x14ac:dyDescent="0.25">
      <c r="A6139">
        <v>2018</v>
      </c>
      <c r="B6139" t="s">
        <v>42</v>
      </c>
      <c r="C6139" t="s">
        <v>1018</v>
      </c>
      <c r="D6139" t="s">
        <v>968</v>
      </c>
      <c r="E6139" s="15">
        <v>1449000</v>
      </c>
      <c r="F6139" s="15">
        <v>0</v>
      </c>
      <c r="G6139" s="15">
        <v>0</v>
      </c>
      <c r="H6139" s="15">
        <v>0</v>
      </c>
      <c r="I6139" s="15">
        <v>1449000</v>
      </c>
    </row>
    <row r="6140" spans="1:9" x14ac:dyDescent="0.25">
      <c r="A6140">
        <v>2018</v>
      </c>
      <c r="B6140" t="s">
        <v>42</v>
      </c>
      <c r="C6140" t="s">
        <v>1018</v>
      </c>
      <c r="D6140" t="s">
        <v>969</v>
      </c>
      <c r="E6140" s="15">
        <v>875000</v>
      </c>
      <c r="F6140" s="15">
        <v>188000</v>
      </c>
      <c r="G6140" s="15">
        <v>0</v>
      </c>
      <c r="H6140" s="15">
        <v>0</v>
      </c>
      <c r="I6140" s="15">
        <v>1063000</v>
      </c>
    </row>
    <row r="6141" spans="1:9" x14ac:dyDescent="0.25">
      <c r="A6141">
        <v>2018</v>
      </c>
      <c r="B6141" t="s">
        <v>42</v>
      </c>
      <c r="C6141" t="s">
        <v>1018</v>
      </c>
      <c r="D6141" t="s">
        <v>970</v>
      </c>
      <c r="E6141" s="15">
        <v>581000</v>
      </c>
      <c r="F6141" s="15">
        <v>25000</v>
      </c>
      <c r="G6141" s="15">
        <v>0</v>
      </c>
      <c r="H6141" s="15">
        <v>0</v>
      </c>
      <c r="I6141" s="15">
        <v>606000</v>
      </c>
    </row>
    <row r="6142" spans="1:9" x14ac:dyDescent="0.25">
      <c r="A6142">
        <v>2018</v>
      </c>
      <c r="B6142" t="s">
        <v>42</v>
      </c>
      <c r="C6142" t="s">
        <v>1019</v>
      </c>
      <c r="D6142" t="s">
        <v>403</v>
      </c>
      <c r="E6142" s="15">
        <v>91625000</v>
      </c>
      <c r="F6142" s="15">
        <v>27753000</v>
      </c>
      <c r="G6142" s="15">
        <v>0</v>
      </c>
      <c r="H6142" s="15">
        <v>0</v>
      </c>
      <c r="I6142" s="15">
        <v>119378000</v>
      </c>
    </row>
    <row r="6143" spans="1:9" x14ac:dyDescent="0.25">
      <c r="A6143">
        <v>2018</v>
      </c>
      <c r="B6143" t="s">
        <v>42</v>
      </c>
      <c r="C6143" t="s">
        <v>1019</v>
      </c>
      <c r="D6143" t="s">
        <v>404</v>
      </c>
      <c r="E6143" s="15">
        <v>14383000</v>
      </c>
      <c r="F6143" s="15">
        <v>8804000</v>
      </c>
      <c r="G6143" s="15">
        <v>0</v>
      </c>
      <c r="H6143" s="15">
        <v>70000000</v>
      </c>
      <c r="I6143" s="15">
        <v>93187000</v>
      </c>
    </row>
    <row r="6144" spans="1:9" x14ac:dyDescent="0.25">
      <c r="A6144">
        <v>2018</v>
      </c>
      <c r="B6144" t="s">
        <v>42</v>
      </c>
      <c r="C6144" t="s">
        <v>1019</v>
      </c>
      <c r="D6144" t="s">
        <v>967</v>
      </c>
      <c r="E6144" s="15">
        <v>428621000</v>
      </c>
      <c r="F6144" s="15">
        <v>100955000</v>
      </c>
      <c r="G6144" s="15">
        <v>0</v>
      </c>
      <c r="H6144" s="15">
        <v>89093000</v>
      </c>
      <c r="I6144" s="15">
        <v>618669000</v>
      </c>
    </row>
    <row r="6145" spans="1:9" x14ac:dyDescent="0.25">
      <c r="A6145">
        <v>2018</v>
      </c>
      <c r="B6145" t="s">
        <v>42</v>
      </c>
      <c r="C6145" t="s">
        <v>1019</v>
      </c>
      <c r="D6145" t="s">
        <v>968</v>
      </c>
      <c r="E6145" s="15">
        <v>19224000</v>
      </c>
      <c r="F6145" s="15">
        <v>4638000</v>
      </c>
      <c r="G6145" s="15">
        <v>0</v>
      </c>
      <c r="H6145" s="15">
        <v>0</v>
      </c>
      <c r="I6145" s="15">
        <v>23862000</v>
      </c>
    </row>
    <row r="6146" spans="1:9" x14ac:dyDescent="0.25">
      <c r="A6146">
        <v>2018</v>
      </c>
      <c r="B6146" t="s">
        <v>42</v>
      </c>
      <c r="C6146" t="s">
        <v>1019</v>
      </c>
      <c r="D6146" t="s">
        <v>969</v>
      </c>
      <c r="E6146" s="15">
        <v>4876000</v>
      </c>
      <c r="F6146" s="15">
        <v>8742000</v>
      </c>
      <c r="G6146" s="15">
        <v>0</v>
      </c>
      <c r="H6146" s="15">
        <v>0</v>
      </c>
      <c r="I6146" s="15">
        <v>13618000</v>
      </c>
    </row>
    <row r="6147" spans="1:9" x14ac:dyDescent="0.25">
      <c r="A6147">
        <v>2018</v>
      </c>
      <c r="B6147" t="s">
        <v>42</v>
      </c>
      <c r="C6147" t="s">
        <v>1019</v>
      </c>
      <c r="D6147" t="s">
        <v>970</v>
      </c>
      <c r="E6147" s="15">
        <v>3166000</v>
      </c>
      <c r="F6147" s="15">
        <v>2153000</v>
      </c>
      <c r="G6147" s="15">
        <v>0</v>
      </c>
      <c r="H6147" s="15">
        <v>0</v>
      </c>
      <c r="I6147" s="15">
        <v>5319000</v>
      </c>
    </row>
    <row r="6148" spans="1:9" x14ac:dyDescent="0.25">
      <c r="A6148">
        <v>2018</v>
      </c>
      <c r="B6148" t="s">
        <v>42</v>
      </c>
      <c r="C6148" t="s">
        <v>1020</v>
      </c>
      <c r="D6148" t="s">
        <v>403</v>
      </c>
      <c r="E6148" s="15">
        <v>46382000</v>
      </c>
      <c r="F6148" s="15">
        <v>34010000</v>
      </c>
      <c r="G6148" s="15">
        <v>0</v>
      </c>
      <c r="H6148" s="15">
        <v>0</v>
      </c>
      <c r="I6148" s="15">
        <v>80392000</v>
      </c>
    </row>
    <row r="6149" spans="1:9" x14ac:dyDescent="0.25">
      <c r="A6149">
        <v>2018</v>
      </c>
      <c r="B6149" t="s">
        <v>42</v>
      </c>
      <c r="C6149" t="s">
        <v>1020</v>
      </c>
      <c r="D6149" t="s">
        <v>404</v>
      </c>
      <c r="E6149" s="15">
        <v>0</v>
      </c>
      <c r="F6149" s="15">
        <v>0</v>
      </c>
      <c r="G6149" s="15">
        <v>0</v>
      </c>
      <c r="H6149" s="15">
        <v>26594000</v>
      </c>
      <c r="I6149" s="15">
        <v>26594000</v>
      </c>
    </row>
    <row r="6150" spans="1:9" x14ac:dyDescent="0.25">
      <c r="A6150">
        <v>2018</v>
      </c>
      <c r="B6150" t="s">
        <v>42</v>
      </c>
      <c r="C6150" t="s">
        <v>1020</v>
      </c>
      <c r="D6150" t="s">
        <v>967</v>
      </c>
      <c r="E6150" s="15">
        <v>119537000</v>
      </c>
      <c r="F6150" s="15">
        <v>16666000</v>
      </c>
      <c r="G6150" s="15">
        <v>0</v>
      </c>
      <c r="H6150" s="15">
        <v>77500000</v>
      </c>
      <c r="I6150" s="15">
        <v>213703000</v>
      </c>
    </row>
    <row r="6151" spans="1:9" x14ac:dyDescent="0.25">
      <c r="A6151">
        <v>2018</v>
      </c>
      <c r="B6151" t="s">
        <v>42</v>
      </c>
      <c r="C6151" t="s">
        <v>1020</v>
      </c>
      <c r="D6151" t="s">
        <v>968</v>
      </c>
      <c r="E6151" s="15">
        <v>500000</v>
      </c>
      <c r="F6151" s="15">
        <v>608000</v>
      </c>
      <c r="G6151" s="15">
        <v>0</v>
      </c>
      <c r="H6151" s="15">
        <v>0</v>
      </c>
      <c r="I6151" s="15">
        <v>1108000</v>
      </c>
    </row>
    <row r="6152" spans="1:9" x14ac:dyDescent="0.25">
      <c r="A6152">
        <v>2018</v>
      </c>
      <c r="B6152" t="s">
        <v>42</v>
      </c>
      <c r="C6152" t="s">
        <v>1020</v>
      </c>
      <c r="D6152" t="s">
        <v>969</v>
      </c>
      <c r="E6152" s="15">
        <v>100000</v>
      </c>
      <c r="F6152" s="15">
        <v>433000</v>
      </c>
      <c r="G6152" s="15">
        <v>0</v>
      </c>
      <c r="H6152" s="15">
        <v>0</v>
      </c>
      <c r="I6152" s="15">
        <v>533000</v>
      </c>
    </row>
    <row r="6153" spans="1:9" x14ac:dyDescent="0.25">
      <c r="A6153">
        <v>2018</v>
      </c>
      <c r="B6153" t="s">
        <v>42</v>
      </c>
      <c r="C6153" t="s">
        <v>1020</v>
      </c>
      <c r="D6153" t="s">
        <v>970</v>
      </c>
      <c r="E6153" s="15">
        <v>100000</v>
      </c>
      <c r="F6153" s="15">
        <v>309000</v>
      </c>
      <c r="G6153" s="15">
        <v>0</v>
      </c>
      <c r="H6153" s="15">
        <v>0</v>
      </c>
      <c r="I6153" s="15">
        <v>409000</v>
      </c>
    </row>
    <row r="6154" spans="1:9" x14ac:dyDescent="0.25">
      <c r="A6154">
        <v>2018</v>
      </c>
      <c r="B6154" t="s">
        <v>42</v>
      </c>
      <c r="C6154" t="s">
        <v>1021</v>
      </c>
      <c r="D6154" t="s">
        <v>403</v>
      </c>
      <c r="E6154" s="15">
        <v>27231000</v>
      </c>
      <c r="F6154" s="15">
        <v>18265000</v>
      </c>
      <c r="G6154" s="15">
        <v>0</v>
      </c>
      <c r="H6154" s="15">
        <v>0</v>
      </c>
      <c r="I6154" s="15">
        <v>45496000</v>
      </c>
    </row>
    <row r="6155" spans="1:9" x14ac:dyDescent="0.25">
      <c r="A6155">
        <v>2018</v>
      </c>
      <c r="B6155" t="s">
        <v>42</v>
      </c>
      <c r="C6155" t="s">
        <v>1021</v>
      </c>
      <c r="D6155" t="s">
        <v>967</v>
      </c>
      <c r="E6155" s="15">
        <v>43949000</v>
      </c>
      <c r="F6155" s="15">
        <v>28471000</v>
      </c>
      <c r="G6155" s="15">
        <v>0</v>
      </c>
      <c r="H6155" s="15">
        <v>104094000</v>
      </c>
      <c r="I6155" s="15">
        <v>176514000</v>
      </c>
    </row>
    <row r="6156" spans="1:9" x14ac:dyDescent="0.25">
      <c r="A6156">
        <v>2018</v>
      </c>
      <c r="B6156" t="s">
        <v>42</v>
      </c>
      <c r="C6156" t="s">
        <v>1021</v>
      </c>
      <c r="D6156" t="s">
        <v>968</v>
      </c>
      <c r="E6156" s="15">
        <v>0</v>
      </c>
      <c r="F6156" s="15">
        <v>1244000</v>
      </c>
      <c r="G6156" s="15">
        <v>0</v>
      </c>
      <c r="H6156" s="15">
        <v>0</v>
      </c>
      <c r="I6156" s="15">
        <v>1244000</v>
      </c>
    </row>
    <row r="6157" spans="1:9" x14ac:dyDescent="0.25">
      <c r="A6157">
        <v>2018</v>
      </c>
      <c r="B6157" t="s">
        <v>42</v>
      </c>
      <c r="C6157" t="s">
        <v>1021</v>
      </c>
      <c r="D6157" t="s">
        <v>969</v>
      </c>
      <c r="E6157" s="15">
        <v>437000</v>
      </c>
      <c r="F6157" s="15">
        <v>1316000</v>
      </c>
      <c r="G6157" s="15">
        <v>0</v>
      </c>
      <c r="H6157" s="15">
        <v>0</v>
      </c>
      <c r="I6157" s="15">
        <v>1753000</v>
      </c>
    </row>
    <row r="6158" spans="1:9" x14ac:dyDescent="0.25">
      <c r="A6158">
        <v>2018</v>
      </c>
      <c r="B6158" t="s">
        <v>42</v>
      </c>
      <c r="C6158" t="s">
        <v>1021</v>
      </c>
      <c r="D6158" t="s">
        <v>970</v>
      </c>
      <c r="E6158" s="15">
        <v>243000</v>
      </c>
      <c r="F6158" s="15">
        <v>1121000</v>
      </c>
      <c r="G6158" s="15">
        <v>0</v>
      </c>
      <c r="H6158" s="15">
        <v>0</v>
      </c>
      <c r="I6158" s="15">
        <v>1364000</v>
      </c>
    </row>
    <row r="6159" spans="1:9" x14ac:dyDescent="0.25">
      <c r="A6159">
        <v>2018</v>
      </c>
      <c r="B6159" t="s">
        <v>42</v>
      </c>
      <c r="C6159" t="s">
        <v>1022</v>
      </c>
      <c r="D6159" t="s">
        <v>403</v>
      </c>
      <c r="E6159" s="15">
        <v>73587000</v>
      </c>
      <c r="F6159" s="15">
        <v>38173000</v>
      </c>
      <c r="G6159" s="15">
        <v>0</v>
      </c>
      <c r="H6159" s="15">
        <v>0</v>
      </c>
      <c r="I6159" s="15">
        <v>111760000</v>
      </c>
    </row>
    <row r="6160" spans="1:9" x14ac:dyDescent="0.25">
      <c r="A6160">
        <v>2018</v>
      </c>
      <c r="B6160" t="s">
        <v>42</v>
      </c>
      <c r="C6160" t="s">
        <v>1022</v>
      </c>
      <c r="D6160" t="s">
        <v>404</v>
      </c>
      <c r="E6160" s="15">
        <v>1520000</v>
      </c>
      <c r="F6160" s="15">
        <v>0</v>
      </c>
      <c r="G6160" s="15">
        <v>0</v>
      </c>
      <c r="H6160" s="15">
        <v>6164000</v>
      </c>
      <c r="I6160" s="15">
        <v>7684000</v>
      </c>
    </row>
    <row r="6161" spans="1:9" x14ac:dyDescent="0.25">
      <c r="A6161">
        <v>2018</v>
      </c>
      <c r="B6161" t="s">
        <v>42</v>
      </c>
      <c r="C6161" t="s">
        <v>1022</v>
      </c>
      <c r="D6161" t="s">
        <v>967</v>
      </c>
      <c r="E6161" s="15">
        <v>131011000</v>
      </c>
      <c r="F6161" s="15">
        <v>12364000</v>
      </c>
      <c r="G6161" s="15">
        <v>0</v>
      </c>
      <c r="H6161" s="15">
        <v>65000000</v>
      </c>
      <c r="I6161" s="15">
        <v>208375000</v>
      </c>
    </row>
    <row r="6162" spans="1:9" x14ac:dyDescent="0.25">
      <c r="A6162">
        <v>2018</v>
      </c>
      <c r="B6162" t="s">
        <v>42</v>
      </c>
      <c r="C6162" t="s">
        <v>1022</v>
      </c>
      <c r="D6162" t="s">
        <v>968</v>
      </c>
      <c r="E6162" s="15">
        <v>6303000</v>
      </c>
      <c r="F6162" s="15">
        <v>445000</v>
      </c>
      <c r="G6162" s="15">
        <v>0</v>
      </c>
      <c r="H6162" s="15">
        <v>0</v>
      </c>
      <c r="I6162" s="15">
        <v>6748000</v>
      </c>
    </row>
    <row r="6163" spans="1:9" x14ac:dyDescent="0.25">
      <c r="A6163">
        <v>2018</v>
      </c>
      <c r="B6163" t="s">
        <v>42</v>
      </c>
      <c r="C6163" t="s">
        <v>1022</v>
      </c>
      <c r="D6163" t="s">
        <v>969</v>
      </c>
      <c r="E6163" s="15">
        <v>2096000</v>
      </c>
      <c r="F6163" s="15">
        <v>720000</v>
      </c>
      <c r="G6163" s="15">
        <v>0</v>
      </c>
      <c r="H6163" s="15">
        <v>0</v>
      </c>
      <c r="I6163" s="15">
        <v>2816000</v>
      </c>
    </row>
    <row r="6164" spans="1:9" x14ac:dyDescent="0.25">
      <c r="A6164">
        <v>2018</v>
      </c>
      <c r="B6164" t="s">
        <v>42</v>
      </c>
      <c r="C6164" t="s">
        <v>1022</v>
      </c>
      <c r="D6164" t="s">
        <v>970</v>
      </c>
      <c r="E6164" s="15">
        <v>1388000</v>
      </c>
      <c r="F6164" s="15">
        <v>525000</v>
      </c>
      <c r="G6164" s="15">
        <v>0</v>
      </c>
      <c r="H6164" s="15">
        <v>0</v>
      </c>
      <c r="I6164" s="15">
        <v>1913000</v>
      </c>
    </row>
    <row r="6165" spans="1:9" x14ac:dyDescent="0.25">
      <c r="A6165">
        <v>2018</v>
      </c>
      <c r="B6165" t="s">
        <v>42</v>
      </c>
      <c r="C6165" t="s">
        <v>1023</v>
      </c>
      <c r="D6165" t="s">
        <v>403</v>
      </c>
      <c r="E6165" s="15">
        <v>48556000</v>
      </c>
      <c r="F6165" s="15">
        <v>14105000</v>
      </c>
      <c r="G6165" s="15">
        <v>0</v>
      </c>
      <c r="H6165" s="15">
        <v>0</v>
      </c>
      <c r="I6165" s="15">
        <v>62661000</v>
      </c>
    </row>
    <row r="6166" spans="1:9" x14ac:dyDescent="0.25">
      <c r="A6166">
        <v>2018</v>
      </c>
      <c r="B6166" t="s">
        <v>42</v>
      </c>
      <c r="C6166" t="s">
        <v>1023</v>
      </c>
      <c r="D6166" t="s">
        <v>404</v>
      </c>
      <c r="E6166" s="15">
        <v>6177000</v>
      </c>
      <c r="F6166" s="15">
        <v>3433000</v>
      </c>
      <c r="G6166" s="15">
        <v>0</v>
      </c>
      <c r="H6166" s="15">
        <v>22965000</v>
      </c>
      <c r="I6166" s="15">
        <v>32575000</v>
      </c>
    </row>
    <row r="6167" spans="1:9" x14ac:dyDescent="0.25">
      <c r="A6167">
        <v>2018</v>
      </c>
      <c r="B6167" t="s">
        <v>42</v>
      </c>
      <c r="C6167" t="s">
        <v>1023</v>
      </c>
      <c r="D6167" t="s">
        <v>967</v>
      </c>
      <c r="E6167" s="15">
        <v>181593000</v>
      </c>
      <c r="F6167" s="15">
        <v>89068000</v>
      </c>
      <c r="G6167" s="15">
        <v>0</v>
      </c>
      <c r="H6167" s="15">
        <v>125590000</v>
      </c>
      <c r="I6167" s="15">
        <v>396251000</v>
      </c>
    </row>
    <row r="6168" spans="1:9" x14ac:dyDescent="0.25">
      <c r="A6168">
        <v>2018</v>
      </c>
      <c r="B6168" t="s">
        <v>42</v>
      </c>
      <c r="C6168" t="s">
        <v>1023</v>
      </c>
      <c r="D6168" t="s">
        <v>968</v>
      </c>
      <c r="E6168" s="15">
        <v>16845000</v>
      </c>
      <c r="F6168" s="15">
        <v>1692000</v>
      </c>
      <c r="G6168" s="15">
        <v>0</v>
      </c>
      <c r="H6168" s="15">
        <v>0</v>
      </c>
      <c r="I6168" s="15">
        <v>18537000</v>
      </c>
    </row>
    <row r="6169" spans="1:9" x14ac:dyDescent="0.25">
      <c r="A6169">
        <v>2018</v>
      </c>
      <c r="B6169" t="s">
        <v>42</v>
      </c>
      <c r="C6169" t="s">
        <v>1023</v>
      </c>
      <c r="D6169" t="s">
        <v>969</v>
      </c>
      <c r="E6169" s="15">
        <v>7560000</v>
      </c>
      <c r="F6169" s="15">
        <v>2688000</v>
      </c>
      <c r="G6169" s="15">
        <v>0</v>
      </c>
      <c r="H6169" s="15">
        <v>0</v>
      </c>
      <c r="I6169" s="15">
        <v>10248000</v>
      </c>
    </row>
    <row r="6170" spans="1:9" x14ac:dyDescent="0.25">
      <c r="A6170">
        <v>2018</v>
      </c>
      <c r="B6170" t="s">
        <v>42</v>
      </c>
      <c r="C6170" t="s">
        <v>1023</v>
      </c>
      <c r="D6170" t="s">
        <v>970</v>
      </c>
      <c r="E6170" s="15">
        <v>2432000</v>
      </c>
      <c r="F6170" s="15">
        <v>2046000</v>
      </c>
      <c r="G6170" s="15">
        <v>0</v>
      </c>
      <c r="H6170" s="15">
        <v>0</v>
      </c>
      <c r="I6170" s="15">
        <v>4478000</v>
      </c>
    </row>
    <row r="6171" spans="1:9" x14ac:dyDescent="0.25">
      <c r="A6171">
        <v>2018</v>
      </c>
      <c r="B6171" t="s">
        <v>42</v>
      </c>
      <c r="C6171" t="s">
        <v>1024</v>
      </c>
      <c r="D6171" t="s">
        <v>403</v>
      </c>
      <c r="E6171" s="15">
        <v>23725000</v>
      </c>
      <c r="F6171" s="15">
        <v>15207000</v>
      </c>
      <c r="G6171" s="15">
        <v>0</v>
      </c>
      <c r="H6171" s="15">
        <v>0</v>
      </c>
      <c r="I6171" s="15">
        <v>38932000</v>
      </c>
    </row>
    <row r="6172" spans="1:9" x14ac:dyDescent="0.25">
      <c r="A6172">
        <v>2018</v>
      </c>
      <c r="B6172" t="s">
        <v>42</v>
      </c>
      <c r="C6172" t="s">
        <v>1024</v>
      </c>
      <c r="D6172" t="s">
        <v>404</v>
      </c>
      <c r="E6172" s="15">
        <v>0</v>
      </c>
      <c r="F6172" s="15">
        <v>1531000</v>
      </c>
      <c r="G6172" s="15">
        <v>0</v>
      </c>
      <c r="H6172" s="15">
        <v>0</v>
      </c>
      <c r="I6172" s="15">
        <v>1531000</v>
      </c>
    </row>
    <row r="6173" spans="1:9" x14ac:dyDescent="0.25">
      <c r="A6173">
        <v>2018</v>
      </c>
      <c r="B6173" t="s">
        <v>42</v>
      </c>
      <c r="C6173" t="s">
        <v>1024</v>
      </c>
      <c r="D6173" t="s">
        <v>967</v>
      </c>
      <c r="E6173" s="15">
        <v>45524000</v>
      </c>
      <c r="F6173" s="15">
        <v>8331000</v>
      </c>
      <c r="G6173" s="15">
        <v>0</v>
      </c>
      <c r="H6173" s="15">
        <v>104094000</v>
      </c>
      <c r="I6173" s="15">
        <v>157949000</v>
      </c>
    </row>
    <row r="6174" spans="1:9" x14ac:dyDescent="0.25">
      <c r="A6174">
        <v>2018</v>
      </c>
      <c r="B6174" t="s">
        <v>42</v>
      </c>
      <c r="C6174" t="s">
        <v>1024</v>
      </c>
      <c r="D6174" t="s">
        <v>968</v>
      </c>
      <c r="E6174" s="15">
        <v>1835000</v>
      </c>
      <c r="F6174" s="15">
        <v>557000</v>
      </c>
      <c r="G6174" s="15">
        <v>0</v>
      </c>
      <c r="H6174" s="15">
        <v>0</v>
      </c>
      <c r="I6174" s="15">
        <v>2392000</v>
      </c>
    </row>
    <row r="6175" spans="1:9" x14ac:dyDescent="0.25">
      <c r="A6175">
        <v>2018</v>
      </c>
      <c r="B6175" t="s">
        <v>42</v>
      </c>
      <c r="C6175" t="s">
        <v>1024</v>
      </c>
      <c r="D6175" t="s">
        <v>969</v>
      </c>
      <c r="E6175" s="15">
        <v>0</v>
      </c>
      <c r="F6175" s="15">
        <v>773000</v>
      </c>
      <c r="G6175" s="15">
        <v>0</v>
      </c>
      <c r="H6175" s="15">
        <v>0</v>
      </c>
      <c r="I6175" s="15">
        <v>773000</v>
      </c>
    </row>
    <row r="6176" spans="1:9" x14ac:dyDescent="0.25">
      <c r="A6176">
        <v>2018</v>
      </c>
      <c r="B6176" t="s">
        <v>42</v>
      </c>
      <c r="C6176" t="s">
        <v>1024</v>
      </c>
      <c r="D6176" t="s">
        <v>970</v>
      </c>
      <c r="E6176" s="15">
        <v>0</v>
      </c>
      <c r="F6176" s="15">
        <v>799000</v>
      </c>
      <c r="G6176" s="15">
        <v>0</v>
      </c>
      <c r="H6176" s="15">
        <v>0</v>
      </c>
      <c r="I6176" s="15">
        <v>799000</v>
      </c>
    </row>
    <row r="6177" spans="1:9" x14ac:dyDescent="0.25">
      <c r="A6177">
        <v>2018</v>
      </c>
      <c r="B6177" t="s">
        <v>42</v>
      </c>
      <c r="C6177" t="s">
        <v>1025</v>
      </c>
      <c r="D6177" t="s">
        <v>403</v>
      </c>
      <c r="E6177" s="15">
        <v>52322000</v>
      </c>
      <c r="F6177" s="15">
        <v>31021000</v>
      </c>
      <c r="G6177" s="15">
        <v>0</v>
      </c>
      <c r="H6177" s="15">
        <v>0</v>
      </c>
      <c r="I6177" s="15">
        <v>83343000</v>
      </c>
    </row>
    <row r="6178" spans="1:9" x14ac:dyDescent="0.25">
      <c r="A6178">
        <v>2018</v>
      </c>
      <c r="B6178" t="s">
        <v>42</v>
      </c>
      <c r="C6178" t="s">
        <v>1025</v>
      </c>
      <c r="D6178" t="s">
        <v>404</v>
      </c>
      <c r="E6178" s="15">
        <v>0</v>
      </c>
      <c r="F6178" s="15">
        <v>0</v>
      </c>
      <c r="G6178" s="15">
        <v>0</v>
      </c>
      <c r="H6178" s="15">
        <v>24772000</v>
      </c>
      <c r="I6178" s="15">
        <v>24772000</v>
      </c>
    </row>
    <row r="6179" spans="1:9" x14ac:dyDescent="0.25">
      <c r="A6179">
        <v>2018</v>
      </c>
      <c r="B6179" t="s">
        <v>42</v>
      </c>
      <c r="C6179" t="s">
        <v>1025</v>
      </c>
      <c r="D6179" t="s">
        <v>967</v>
      </c>
      <c r="E6179" s="15">
        <v>116908000</v>
      </c>
      <c r="F6179" s="15">
        <v>21823000</v>
      </c>
      <c r="G6179" s="15">
        <v>0</v>
      </c>
      <c r="H6179" s="15">
        <v>34000000</v>
      </c>
      <c r="I6179" s="15">
        <v>172731000</v>
      </c>
    </row>
    <row r="6180" spans="1:9" x14ac:dyDescent="0.25">
      <c r="A6180">
        <v>2018</v>
      </c>
      <c r="B6180" t="s">
        <v>42</v>
      </c>
      <c r="C6180" t="s">
        <v>1025</v>
      </c>
      <c r="D6180" t="s">
        <v>968</v>
      </c>
      <c r="E6180" s="15">
        <v>0</v>
      </c>
      <c r="F6180" s="15">
        <v>1269000</v>
      </c>
      <c r="G6180" s="15">
        <v>0</v>
      </c>
      <c r="H6180" s="15">
        <v>0</v>
      </c>
      <c r="I6180" s="15">
        <v>1269000</v>
      </c>
    </row>
    <row r="6181" spans="1:9" x14ac:dyDescent="0.25">
      <c r="A6181">
        <v>2018</v>
      </c>
      <c r="B6181" t="s">
        <v>42</v>
      </c>
      <c r="C6181" t="s">
        <v>1025</v>
      </c>
      <c r="D6181" t="s">
        <v>969</v>
      </c>
      <c r="E6181" s="15">
        <v>0</v>
      </c>
      <c r="F6181" s="15">
        <v>10161000</v>
      </c>
      <c r="G6181" s="15">
        <v>0</v>
      </c>
      <c r="H6181" s="15">
        <v>0</v>
      </c>
      <c r="I6181" s="15">
        <v>10161000</v>
      </c>
    </row>
    <row r="6182" spans="1:9" x14ac:dyDescent="0.25">
      <c r="A6182">
        <v>2018</v>
      </c>
      <c r="B6182" t="s">
        <v>42</v>
      </c>
      <c r="C6182" t="s">
        <v>1025</v>
      </c>
      <c r="D6182" t="s">
        <v>970</v>
      </c>
      <c r="E6182" s="15">
        <v>0</v>
      </c>
      <c r="F6182" s="15">
        <v>936000</v>
      </c>
      <c r="G6182" s="15">
        <v>0</v>
      </c>
      <c r="H6182" s="15">
        <v>0</v>
      </c>
      <c r="I6182" s="15">
        <v>936000</v>
      </c>
    </row>
    <row r="6183" spans="1:9" x14ac:dyDescent="0.25">
      <c r="A6183">
        <v>2018</v>
      </c>
      <c r="B6183" t="s">
        <v>42</v>
      </c>
      <c r="C6183" t="s">
        <v>1026</v>
      </c>
      <c r="D6183" t="s">
        <v>403</v>
      </c>
      <c r="E6183" s="15">
        <v>39122000</v>
      </c>
      <c r="F6183" s="15">
        <v>20253000</v>
      </c>
      <c r="G6183" s="15">
        <v>0</v>
      </c>
      <c r="H6183" s="15">
        <v>0</v>
      </c>
      <c r="I6183" s="15">
        <v>59375000</v>
      </c>
    </row>
    <row r="6184" spans="1:9" x14ac:dyDescent="0.25">
      <c r="A6184">
        <v>2018</v>
      </c>
      <c r="B6184" t="s">
        <v>42</v>
      </c>
      <c r="C6184" t="s">
        <v>1026</v>
      </c>
      <c r="D6184" t="s">
        <v>404</v>
      </c>
      <c r="E6184" s="15">
        <v>243000</v>
      </c>
      <c r="F6184" s="15">
        <v>289000</v>
      </c>
      <c r="G6184" s="15">
        <v>0</v>
      </c>
      <c r="H6184" s="15">
        <v>15216000</v>
      </c>
      <c r="I6184" s="15">
        <v>15748000</v>
      </c>
    </row>
    <row r="6185" spans="1:9" x14ac:dyDescent="0.25">
      <c r="A6185">
        <v>2018</v>
      </c>
      <c r="B6185" t="s">
        <v>42</v>
      </c>
      <c r="C6185" t="s">
        <v>1026</v>
      </c>
      <c r="D6185" t="s">
        <v>967</v>
      </c>
      <c r="E6185" s="15">
        <v>125458000</v>
      </c>
      <c r="F6185" s="15">
        <v>31748000</v>
      </c>
      <c r="G6185" s="15">
        <v>0</v>
      </c>
      <c r="H6185" s="15">
        <v>40000000</v>
      </c>
      <c r="I6185" s="15">
        <v>197206000</v>
      </c>
    </row>
    <row r="6186" spans="1:9" x14ac:dyDescent="0.25">
      <c r="A6186">
        <v>2018</v>
      </c>
      <c r="B6186" t="s">
        <v>42</v>
      </c>
      <c r="C6186" t="s">
        <v>1026</v>
      </c>
      <c r="D6186" t="s">
        <v>968</v>
      </c>
      <c r="E6186" s="15">
        <v>5000000</v>
      </c>
      <c r="F6186" s="15">
        <v>322000</v>
      </c>
      <c r="G6186" s="15">
        <v>0</v>
      </c>
      <c r="H6186" s="15">
        <v>0</v>
      </c>
      <c r="I6186" s="15">
        <v>5322000</v>
      </c>
    </row>
    <row r="6187" spans="1:9" x14ac:dyDescent="0.25">
      <c r="A6187">
        <v>2018</v>
      </c>
      <c r="B6187" t="s">
        <v>42</v>
      </c>
      <c r="C6187" t="s">
        <v>1026</v>
      </c>
      <c r="D6187" t="s">
        <v>969</v>
      </c>
      <c r="E6187" s="15">
        <v>243000</v>
      </c>
      <c r="F6187" s="15">
        <v>377000</v>
      </c>
      <c r="G6187" s="15">
        <v>0</v>
      </c>
      <c r="H6187" s="15">
        <v>0</v>
      </c>
      <c r="I6187" s="15">
        <v>620000</v>
      </c>
    </row>
    <row r="6188" spans="1:9" x14ac:dyDescent="0.25">
      <c r="A6188">
        <v>2018</v>
      </c>
      <c r="B6188" t="s">
        <v>42</v>
      </c>
      <c r="C6188" t="s">
        <v>1026</v>
      </c>
      <c r="D6188" t="s">
        <v>970</v>
      </c>
      <c r="E6188" s="15">
        <v>0</v>
      </c>
      <c r="F6188" s="15">
        <v>395000</v>
      </c>
      <c r="G6188" s="15">
        <v>0</v>
      </c>
      <c r="H6188" s="15">
        <v>0</v>
      </c>
      <c r="I6188" s="15">
        <v>395000</v>
      </c>
    </row>
    <row r="6189" spans="1:9" x14ac:dyDescent="0.25">
      <c r="A6189">
        <v>2018</v>
      </c>
      <c r="B6189" t="s">
        <v>42</v>
      </c>
      <c r="C6189" t="s">
        <v>1027</v>
      </c>
      <c r="D6189" t="s">
        <v>403</v>
      </c>
      <c r="E6189" s="15">
        <v>40095000</v>
      </c>
      <c r="F6189" s="15">
        <v>6695000</v>
      </c>
      <c r="G6189" s="15">
        <v>0</v>
      </c>
      <c r="H6189" s="15">
        <v>0</v>
      </c>
      <c r="I6189" s="15">
        <v>46790000</v>
      </c>
    </row>
    <row r="6190" spans="1:9" x14ac:dyDescent="0.25">
      <c r="A6190">
        <v>2018</v>
      </c>
      <c r="B6190" t="s">
        <v>42</v>
      </c>
      <c r="C6190" t="s">
        <v>1027</v>
      </c>
      <c r="D6190" t="s">
        <v>404</v>
      </c>
      <c r="E6190" s="15">
        <v>5096000</v>
      </c>
      <c r="F6190" s="15">
        <v>1769000</v>
      </c>
      <c r="G6190" s="15">
        <v>0</v>
      </c>
      <c r="H6190" s="15">
        <v>14094000</v>
      </c>
      <c r="I6190" s="15">
        <v>20959000</v>
      </c>
    </row>
    <row r="6191" spans="1:9" x14ac:dyDescent="0.25">
      <c r="A6191">
        <v>2018</v>
      </c>
      <c r="B6191" t="s">
        <v>42</v>
      </c>
      <c r="C6191" t="s">
        <v>1027</v>
      </c>
      <c r="D6191" t="s">
        <v>967</v>
      </c>
      <c r="E6191" s="15">
        <v>205400000</v>
      </c>
      <c r="F6191" s="15">
        <v>30375000</v>
      </c>
      <c r="G6191" s="15">
        <v>0</v>
      </c>
      <c r="H6191" s="15">
        <v>78000000</v>
      </c>
      <c r="I6191" s="15">
        <v>313775000</v>
      </c>
    </row>
    <row r="6192" spans="1:9" x14ac:dyDescent="0.25">
      <c r="A6192">
        <v>2018</v>
      </c>
      <c r="B6192" t="s">
        <v>42</v>
      </c>
      <c r="C6192" t="s">
        <v>1027</v>
      </c>
      <c r="D6192" t="s">
        <v>968</v>
      </c>
      <c r="E6192" s="15">
        <v>1292000</v>
      </c>
      <c r="F6192" s="15">
        <v>2631000</v>
      </c>
      <c r="G6192" s="15">
        <v>0</v>
      </c>
      <c r="H6192" s="15">
        <v>0</v>
      </c>
      <c r="I6192" s="15">
        <v>3923000</v>
      </c>
    </row>
    <row r="6193" spans="1:9" x14ac:dyDescent="0.25">
      <c r="A6193">
        <v>2018</v>
      </c>
      <c r="B6193" t="s">
        <v>42</v>
      </c>
      <c r="C6193" t="s">
        <v>1027</v>
      </c>
      <c r="D6193" t="s">
        <v>969</v>
      </c>
      <c r="E6193" s="15">
        <v>944000</v>
      </c>
      <c r="F6193" s="15">
        <v>2115000</v>
      </c>
      <c r="G6193" s="15">
        <v>0</v>
      </c>
      <c r="H6193" s="15">
        <v>12000000</v>
      </c>
      <c r="I6193" s="15">
        <v>15059000</v>
      </c>
    </row>
    <row r="6194" spans="1:9" x14ac:dyDescent="0.25">
      <c r="A6194">
        <v>2018</v>
      </c>
      <c r="B6194" t="s">
        <v>42</v>
      </c>
      <c r="C6194" t="s">
        <v>1027</v>
      </c>
      <c r="D6194" t="s">
        <v>970</v>
      </c>
      <c r="E6194" s="15">
        <v>747000</v>
      </c>
      <c r="F6194" s="15">
        <v>1839000</v>
      </c>
      <c r="G6194" s="15">
        <v>0</v>
      </c>
      <c r="H6194" s="15">
        <v>0</v>
      </c>
      <c r="I6194" s="15">
        <v>2586000</v>
      </c>
    </row>
    <row r="6195" spans="1:9" x14ac:dyDescent="0.25">
      <c r="A6195">
        <v>2018</v>
      </c>
      <c r="B6195" t="s">
        <v>42</v>
      </c>
      <c r="C6195" t="s">
        <v>1028</v>
      </c>
      <c r="D6195" t="s">
        <v>403</v>
      </c>
      <c r="E6195" s="15">
        <v>77505000</v>
      </c>
      <c r="F6195" s="15">
        <v>9737000</v>
      </c>
      <c r="G6195" s="15">
        <v>0</v>
      </c>
      <c r="H6195" s="15">
        <v>0</v>
      </c>
      <c r="I6195" s="15">
        <v>87242000</v>
      </c>
    </row>
    <row r="6196" spans="1:9" x14ac:dyDescent="0.25">
      <c r="A6196">
        <v>2018</v>
      </c>
      <c r="B6196" t="s">
        <v>42</v>
      </c>
      <c r="C6196" t="s">
        <v>1028</v>
      </c>
      <c r="D6196" t="s">
        <v>404</v>
      </c>
      <c r="E6196" s="15">
        <v>12253000</v>
      </c>
      <c r="F6196" s="15">
        <v>601000</v>
      </c>
      <c r="G6196" s="15">
        <v>0</v>
      </c>
      <c r="H6196" s="15">
        <v>7600000</v>
      </c>
      <c r="I6196" s="15">
        <v>20454000</v>
      </c>
    </row>
    <row r="6197" spans="1:9" x14ac:dyDescent="0.25">
      <c r="A6197">
        <v>2018</v>
      </c>
      <c r="B6197" t="s">
        <v>42</v>
      </c>
      <c r="C6197" t="s">
        <v>1028</v>
      </c>
      <c r="D6197" t="s">
        <v>967</v>
      </c>
      <c r="E6197" s="15">
        <v>367935000</v>
      </c>
      <c r="F6197" s="15">
        <v>18595000</v>
      </c>
      <c r="G6197" s="15">
        <v>0</v>
      </c>
      <c r="H6197" s="15">
        <v>28348000</v>
      </c>
      <c r="I6197" s="15">
        <v>414878000</v>
      </c>
    </row>
    <row r="6198" spans="1:9" x14ac:dyDescent="0.25">
      <c r="A6198">
        <v>2018</v>
      </c>
      <c r="B6198" t="s">
        <v>42</v>
      </c>
      <c r="C6198" t="s">
        <v>1028</v>
      </c>
      <c r="D6198" t="s">
        <v>968</v>
      </c>
      <c r="E6198" s="15">
        <v>580000</v>
      </c>
      <c r="F6198" s="15">
        <v>2101000</v>
      </c>
      <c r="G6198" s="15">
        <v>0</v>
      </c>
      <c r="H6198" s="15">
        <v>0</v>
      </c>
      <c r="I6198" s="15">
        <v>2681000</v>
      </c>
    </row>
    <row r="6199" spans="1:9" x14ac:dyDescent="0.25">
      <c r="A6199">
        <v>2018</v>
      </c>
      <c r="B6199" t="s">
        <v>42</v>
      </c>
      <c r="C6199" t="s">
        <v>1028</v>
      </c>
      <c r="D6199" t="s">
        <v>969</v>
      </c>
      <c r="E6199" s="15">
        <v>1446000</v>
      </c>
      <c r="F6199" s="15">
        <v>2331000</v>
      </c>
      <c r="G6199" s="15">
        <v>0</v>
      </c>
      <c r="H6199" s="15">
        <v>0</v>
      </c>
      <c r="I6199" s="15">
        <v>3777000</v>
      </c>
    </row>
    <row r="6200" spans="1:9" x14ac:dyDescent="0.25">
      <c r="A6200">
        <v>2018</v>
      </c>
      <c r="B6200" t="s">
        <v>42</v>
      </c>
      <c r="C6200" t="s">
        <v>1028</v>
      </c>
      <c r="D6200" t="s">
        <v>970</v>
      </c>
      <c r="E6200" s="15">
        <v>2472000</v>
      </c>
      <c r="F6200" s="15">
        <v>2111000</v>
      </c>
      <c r="G6200" s="15">
        <v>0</v>
      </c>
      <c r="H6200" s="15">
        <v>0</v>
      </c>
      <c r="I6200" s="15">
        <v>4583000</v>
      </c>
    </row>
    <row r="6201" spans="1:9" x14ac:dyDescent="0.25">
      <c r="A6201">
        <v>2018</v>
      </c>
      <c r="B6201" t="s">
        <v>42</v>
      </c>
      <c r="C6201" t="s">
        <v>1029</v>
      </c>
      <c r="D6201" t="s">
        <v>403</v>
      </c>
      <c r="E6201" s="15">
        <v>44261000</v>
      </c>
      <c r="F6201" s="15">
        <v>12095000</v>
      </c>
      <c r="G6201" s="15">
        <v>0</v>
      </c>
      <c r="H6201" s="15">
        <v>0</v>
      </c>
      <c r="I6201" s="15">
        <v>56356000</v>
      </c>
    </row>
    <row r="6202" spans="1:9" x14ac:dyDescent="0.25">
      <c r="A6202">
        <v>2018</v>
      </c>
      <c r="B6202" t="s">
        <v>42</v>
      </c>
      <c r="C6202" t="s">
        <v>1029</v>
      </c>
      <c r="D6202" t="s">
        <v>404</v>
      </c>
      <c r="E6202" s="15" t="s">
        <v>423</v>
      </c>
      <c r="F6202" s="15" t="s">
        <v>423</v>
      </c>
      <c r="G6202" s="15" t="s">
        <v>423</v>
      </c>
      <c r="H6202" s="15" t="s">
        <v>423</v>
      </c>
      <c r="I6202" s="15" t="s">
        <v>423</v>
      </c>
    </row>
    <row r="6203" spans="1:9" x14ac:dyDescent="0.25">
      <c r="A6203">
        <v>2018</v>
      </c>
      <c r="B6203" t="s">
        <v>42</v>
      </c>
      <c r="C6203" t="s">
        <v>1029</v>
      </c>
      <c r="D6203" t="s">
        <v>967</v>
      </c>
      <c r="E6203" s="15">
        <v>135403000</v>
      </c>
      <c r="F6203" s="15">
        <v>32386000</v>
      </c>
      <c r="G6203" s="15">
        <v>0</v>
      </c>
      <c r="H6203" s="15">
        <v>47212000</v>
      </c>
      <c r="I6203" s="15">
        <v>215001000</v>
      </c>
    </row>
    <row r="6204" spans="1:9" x14ac:dyDescent="0.25">
      <c r="A6204">
        <v>2018</v>
      </c>
      <c r="B6204" t="s">
        <v>42</v>
      </c>
      <c r="C6204" t="s">
        <v>1029</v>
      </c>
      <c r="D6204" t="s">
        <v>969</v>
      </c>
      <c r="E6204" s="15">
        <v>0</v>
      </c>
      <c r="F6204" s="15">
        <v>1993000</v>
      </c>
      <c r="G6204" s="15">
        <v>0</v>
      </c>
      <c r="H6204" s="15">
        <v>0</v>
      </c>
      <c r="I6204" s="15">
        <v>1993000</v>
      </c>
    </row>
    <row r="6205" spans="1:9" x14ac:dyDescent="0.25">
      <c r="A6205">
        <v>2018</v>
      </c>
      <c r="B6205" t="s">
        <v>42</v>
      </c>
      <c r="C6205" t="s">
        <v>1029</v>
      </c>
      <c r="D6205" t="s">
        <v>970</v>
      </c>
      <c r="E6205" s="15">
        <v>0</v>
      </c>
      <c r="F6205" s="15">
        <v>1030000</v>
      </c>
      <c r="G6205" s="15">
        <v>0</v>
      </c>
      <c r="H6205" s="15">
        <v>0</v>
      </c>
      <c r="I6205" s="15">
        <v>1030000</v>
      </c>
    </row>
    <row r="6206" spans="1:9" x14ac:dyDescent="0.25">
      <c r="A6206">
        <v>2018</v>
      </c>
      <c r="B6206" t="s">
        <v>42</v>
      </c>
      <c r="C6206" t="s">
        <v>1030</v>
      </c>
      <c r="D6206" t="s">
        <v>403</v>
      </c>
      <c r="E6206" s="15">
        <v>29447000</v>
      </c>
      <c r="F6206" s="15">
        <v>5572000</v>
      </c>
      <c r="G6206" s="15">
        <v>0</v>
      </c>
      <c r="H6206" s="15">
        <v>0</v>
      </c>
      <c r="I6206" s="15">
        <v>35019000</v>
      </c>
    </row>
    <row r="6207" spans="1:9" x14ac:dyDescent="0.25">
      <c r="A6207">
        <v>2018</v>
      </c>
      <c r="B6207" t="s">
        <v>42</v>
      </c>
      <c r="C6207" t="s">
        <v>1030</v>
      </c>
      <c r="D6207" t="s">
        <v>404</v>
      </c>
      <c r="E6207" s="15">
        <v>2966000</v>
      </c>
      <c r="F6207" s="15">
        <v>1546000</v>
      </c>
      <c r="G6207" s="15">
        <v>0</v>
      </c>
      <c r="H6207" s="15">
        <v>44500000</v>
      </c>
      <c r="I6207" s="15">
        <v>49012000</v>
      </c>
    </row>
    <row r="6208" spans="1:9" x14ac:dyDescent="0.25">
      <c r="A6208">
        <v>2018</v>
      </c>
      <c r="B6208" t="s">
        <v>42</v>
      </c>
      <c r="C6208" t="s">
        <v>1030</v>
      </c>
      <c r="D6208" t="s">
        <v>967</v>
      </c>
      <c r="E6208" s="15">
        <v>54758000</v>
      </c>
      <c r="F6208" s="15">
        <v>20444000</v>
      </c>
      <c r="G6208" s="15">
        <v>0</v>
      </c>
      <c r="H6208" s="15">
        <v>32112000</v>
      </c>
      <c r="I6208" s="15">
        <v>107314000</v>
      </c>
    </row>
    <row r="6209" spans="1:9" x14ac:dyDescent="0.25">
      <c r="A6209">
        <v>2018</v>
      </c>
      <c r="B6209" t="s">
        <v>42</v>
      </c>
      <c r="C6209" t="s">
        <v>1030</v>
      </c>
      <c r="D6209" t="s">
        <v>969</v>
      </c>
      <c r="E6209" s="15">
        <v>0</v>
      </c>
      <c r="F6209" s="15">
        <v>1478000</v>
      </c>
      <c r="G6209" s="15">
        <v>0</v>
      </c>
      <c r="H6209" s="15">
        <v>0</v>
      </c>
      <c r="I6209" s="15">
        <v>1478000</v>
      </c>
    </row>
    <row r="6210" spans="1:9" x14ac:dyDescent="0.25">
      <c r="A6210">
        <v>2018</v>
      </c>
      <c r="B6210" t="s">
        <v>42</v>
      </c>
      <c r="C6210" t="s">
        <v>1030</v>
      </c>
      <c r="D6210" t="s">
        <v>970</v>
      </c>
      <c r="E6210" s="15">
        <v>0</v>
      </c>
      <c r="F6210" s="15">
        <v>910000</v>
      </c>
      <c r="G6210" s="15">
        <v>0</v>
      </c>
      <c r="H6210" s="15">
        <v>0</v>
      </c>
      <c r="I6210" s="15">
        <v>910000</v>
      </c>
    </row>
    <row r="6211" spans="1:9" x14ac:dyDescent="0.25">
      <c r="A6211">
        <v>2018</v>
      </c>
      <c r="B6211" t="s">
        <v>42</v>
      </c>
      <c r="C6211" t="s">
        <v>1031</v>
      </c>
      <c r="D6211" t="s">
        <v>403</v>
      </c>
      <c r="E6211" s="15">
        <v>14062000</v>
      </c>
      <c r="F6211" s="15">
        <v>7305000</v>
      </c>
      <c r="G6211" s="15">
        <v>0</v>
      </c>
      <c r="H6211" s="15">
        <v>0</v>
      </c>
      <c r="I6211" s="15">
        <v>21367000</v>
      </c>
    </row>
    <row r="6212" spans="1:9" x14ac:dyDescent="0.25">
      <c r="A6212">
        <v>2018</v>
      </c>
      <c r="B6212" t="s">
        <v>42</v>
      </c>
      <c r="C6212" t="s">
        <v>1031</v>
      </c>
      <c r="D6212" t="s">
        <v>404</v>
      </c>
      <c r="E6212" s="15">
        <v>2184000</v>
      </c>
      <c r="F6212" s="15">
        <v>328000</v>
      </c>
      <c r="G6212" s="15">
        <v>0</v>
      </c>
      <c r="H6212" s="15">
        <v>6000000</v>
      </c>
      <c r="I6212" s="15">
        <v>8512000</v>
      </c>
    </row>
    <row r="6213" spans="1:9" x14ac:dyDescent="0.25">
      <c r="A6213">
        <v>2018</v>
      </c>
      <c r="B6213" t="s">
        <v>42</v>
      </c>
      <c r="C6213" t="s">
        <v>1031</v>
      </c>
      <c r="D6213" t="s">
        <v>967</v>
      </c>
      <c r="E6213" s="15">
        <v>36524000</v>
      </c>
      <c r="F6213" s="15">
        <v>8764000</v>
      </c>
      <c r="G6213" s="15">
        <v>0</v>
      </c>
      <c r="H6213" s="15">
        <v>12000000</v>
      </c>
      <c r="I6213" s="15">
        <v>57288000</v>
      </c>
    </row>
    <row r="6214" spans="1:9" x14ac:dyDescent="0.25">
      <c r="A6214">
        <v>2018</v>
      </c>
      <c r="B6214" t="s">
        <v>42</v>
      </c>
      <c r="C6214" t="s">
        <v>1031</v>
      </c>
      <c r="D6214" t="s">
        <v>968</v>
      </c>
      <c r="E6214" s="15" t="s">
        <v>423</v>
      </c>
      <c r="F6214" s="15" t="s">
        <v>423</v>
      </c>
      <c r="G6214" s="15" t="s">
        <v>423</v>
      </c>
      <c r="H6214" s="15" t="s">
        <v>423</v>
      </c>
      <c r="I6214" s="15" t="s">
        <v>423</v>
      </c>
    </row>
    <row r="6215" spans="1:9" x14ac:dyDescent="0.25">
      <c r="A6215">
        <v>2018</v>
      </c>
      <c r="B6215" t="s">
        <v>42</v>
      </c>
      <c r="C6215" t="s">
        <v>1031</v>
      </c>
      <c r="D6215" t="s">
        <v>969</v>
      </c>
      <c r="E6215" s="15">
        <v>0</v>
      </c>
      <c r="F6215" s="15">
        <v>1208000</v>
      </c>
      <c r="G6215" s="15">
        <v>0</v>
      </c>
      <c r="H6215" s="15">
        <v>437000</v>
      </c>
      <c r="I6215" s="15">
        <v>1645000</v>
      </c>
    </row>
    <row r="6216" spans="1:9" x14ac:dyDescent="0.25">
      <c r="A6216">
        <v>2018</v>
      </c>
      <c r="B6216" t="s">
        <v>42</v>
      </c>
      <c r="C6216" t="s">
        <v>1031</v>
      </c>
      <c r="D6216" t="s">
        <v>970</v>
      </c>
      <c r="E6216" s="15">
        <v>0</v>
      </c>
      <c r="F6216" s="15">
        <v>1320000</v>
      </c>
      <c r="G6216" s="15">
        <v>0</v>
      </c>
      <c r="H6216" s="15">
        <v>0</v>
      </c>
      <c r="I6216" s="15">
        <v>1320000</v>
      </c>
    </row>
    <row r="6217" spans="1:9" x14ac:dyDescent="0.25">
      <c r="A6217">
        <v>2018</v>
      </c>
      <c r="B6217" t="s">
        <v>42</v>
      </c>
      <c r="C6217" t="s">
        <v>1032</v>
      </c>
      <c r="D6217" t="s">
        <v>403</v>
      </c>
      <c r="E6217" s="15">
        <v>41585000</v>
      </c>
      <c r="F6217" s="15">
        <v>11136000</v>
      </c>
      <c r="G6217" s="15">
        <v>0</v>
      </c>
      <c r="H6217" s="15">
        <v>0</v>
      </c>
      <c r="I6217" s="15">
        <v>52721000</v>
      </c>
    </row>
    <row r="6218" spans="1:9" x14ac:dyDescent="0.25">
      <c r="A6218">
        <v>2018</v>
      </c>
      <c r="B6218" t="s">
        <v>42</v>
      </c>
      <c r="C6218" t="s">
        <v>1032</v>
      </c>
      <c r="D6218" t="s">
        <v>404</v>
      </c>
      <c r="E6218" s="15">
        <v>4414000</v>
      </c>
      <c r="F6218" s="15">
        <v>2246000</v>
      </c>
      <c r="G6218" s="15">
        <v>0</v>
      </c>
      <c r="H6218" s="15">
        <v>61000000</v>
      </c>
      <c r="I6218" s="15">
        <v>67660000</v>
      </c>
    </row>
    <row r="6219" spans="1:9" x14ac:dyDescent="0.25">
      <c r="A6219">
        <v>2018</v>
      </c>
      <c r="B6219" t="s">
        <v>42</v>
      </c>
      <c r="C6219" t="s">
        <v>1032</v>
      </c>
      <c r="D6219" t="s">
        <v>967</v>
      </c>
      <c r="E6219" s="15">
        <v>280884000</v>
      </c>
      <c r="F6219" s="15">
        <v>63054000</v>
      </c>
      <c r="G6219" s="15">
        <v>0</v>
      </c>
      <c r="H6219" s="15">
        <v>65555000</v>
      </c>
      <c r="I6219" s="15">
        <v>409493000</v>
      </c>
    </row>
    <row r="6220" spans="1:9" x14ac:dyDescent="0.25">
      <c r="A6220">
        <v>2018</v>
      </c>
      <c r="B6220" t="s">
        <v>42</v>
      </c>
      <c r="C6220" t="s">
        <v>1032</v>
      </c>
      <c r="D6220" t="s">
        <v>968</v>
      </c>
      <c r="E6220" s="15">
        <v>987000</v>
      </c>
      <c r="F6220" s="15">
        <v>996000</v>
      </c>
      <c r="G6220" s="15">
        <v>0</v>
      </c>
      <c r="H6220" s="15">
        <v>0</v>
      </c>
      <c r="I6220" s="15">
        <v>1983000</v>
      </c>
    </row>
    <row r="6221" spans="1:9" x14ac:dyDescent="0.25">
      <c r="A6221">
        <v>2018</v>
      </c>
      <c r="B6221" t="s">
        <v>42</v>
      </c>
      <c r="C6221" t="s">
        <v>1032</v>
      </c>
      <c r="D6221" t="s">
        <v>969</v>
      </c>
      <c r="E6221" s="15">
        <v>910000</v>
      </c>
      <c r="F6221" s="15">
        <v>2369000</v>
      </c>
      <c r="G6221" s="15">
        <v>0</v>
      </c>
      <c r="H6221" s="15">
        <v>5000000</v>
      </c>
      <c r="I6221" s="15">
        <v>8279000</v>
      </c>
    </row>
    <row r="6222" spans="1:9" x14ac:dyDescent="0.25">
      <c r="A6222">
        <v>2018</v>
      </c>
      <c r="B6222" t="s">
        <v>42</v>
      </c>
      <c r="C6222" t="s">
        <v>1032</v>
      </c>
      <c r="D6222" t="s">
        <v>970</v>
      </c>
      <c r="E6222" s="15">
        <v>0</v>
      </c>
      <c r="F6222" s="15">
        <v>970000</v>
      </c>
      <c r="G6222" s="15">
        <v>0</v>
      </c>
      <c r="H6222" s="15">
        <v>0</v>
      </c>
      <c r="I6222" s="15">
        <v>970000</v>
      </c>
    </row>
    <row r="6223" spans="1:9" x14ac:dyDescent="0.25">
      <c r="A6223">
        <v>2018</v>
      </c>
      <c r="B6223" t="s">
        <v>42</v>
      </c>
      <c r="C6223" t="s">
        <v>1033</v>
      </c>
      <c r="D6223" t="s">
        <v>403</v>
      </c>
      <c r="E6223" s="15">
        <v>30138000</v>
      </c>
      <c r="F6223" s="15">
        <v>5406000</v>
      </c>
      <c r="G6223" s="15">
        <v>0</v>
      </c>
      <c r="H6223" s="15">
        <v>0</v>
      </c>
      <c r="I6223" s="15">
        <v>35544000</v>
      </c>
    </row>
    <row r="6224" spans="1:9" x14ac:dyDescent="0.25">
      <c r="A6224">
        <v>2018</v>
      </c>
      <c r="B6224" t="s">
        <v>42</v>
      </c>
      <c r="C6224" t="s">
        <v>1033</v>
      </c>
      <c r="D6224" t="s">
        <v>404</v>
      </c>
      <c r="E6224" s="15">
        <v>4771000</v>
      </c>
      <c r="F6224" s="15">
        <v>912000</v>
      </c>
      <c r="G6224" s="15">
        <v>0</v>
      </c>
      <c r="H6224" s="15">
        <v>5000000</v>
      </c>
      <c r="I6224" s="15">
        <v>10683000</v>
      </c>
    </row>
    <row r="6225" spans="1:9" x14ac:dyDescent="0.25">
      <c r="A6225">
        <v>2018</v>
      </c>
      <c r="B6225" t="s">
        <v>42</v>
      </c>
      <c r="C6225" t="s">
        <v>1033</v>
      </c>
      <c r="D6225" t="s">
        <v>967</v>
      </c>
      <c r="E6225" s="15">
        <v>141141000</v>
      </c>
      <c r="F6225" s="15">
        <v>16006000</v>
      </c>
      <c r="G6225" s="15">
        <v>0</v>
      </c>
      <c r="H6225" s="15">
        <v>84094000</v>
      </c>
      <c r="I6225" s="15">
        <v>241241000</v>
      </c>
    </row>
    <row r="6226" spans="1:9" x14ac:dyDescent="0.25">
      <c r="A6226">
        <v>2018</v>
      </c>
      <c r="B6226" t="s">
        <v>42</v>
      </c>
      <c r="C6226" t="s">
        <v>1033</v>
      </c>
      <c r="D6226" t="s">
        <v>969</v>
      </c>
      <c r="E6226" s="15">
        <v>1650000</v>
      </c>
      <c r="F6226" s="15">
        <v>1424000</v>
      </c>
      <c r="G6226" s="15">
        <v>0</v>
      </c>
      <c r="H6226" s="15">
        <v>5000000</v>
      </c>
      <c r="I6226" s="15">
        <v>8074000</v>
      </c>
    </row>
    <row r="6227" spans="1:9" x14ac:dyDescent="0.25">
      <c r="A6227">
        <v>2018</v>
      </c>
      <c r="B6227" t="s">
        <v>42</v>
      </c>
      <c r="C6227" t="s">
        <v>1033</v>
      </c>
      <c r="D6227" t="s">
        <v>970</v>
      </c>
      <c r="E6227" s="15">
        <v>0</v>
      </c>
      <c r="F6227" s="15">
        <v>1098000</v>
      </c>
      <c r="G6227" s="15">
        <v>0</v>
      </c>
      <c r="H6227" s="15">
        <v>10000000</v>
      </c>
      <c r="I6227" s="15">
        <v>11098000</v>
      </c>
    </row>
    <row r="6228" spans="1:9" x14ac:dyDescent="0.25">
      <c r="A6228">
        <v>2018</v>
      </c>
      <c r="B6228" t="s">
        <v>42</v>
      </c>
      <c r="C6228" t="s">
        <v>1034</v>
      </c>
      <c r="D6228" t="s">
        <v>403</v>
      </c>
      <c r="E6228" s="15">
        <v>29818000</v>
      </c>
      <c r="F6228" s="15">
        <v>7442000</v>
      </c>
      <c r="G6228" s="15">
        <v>0</v>
      </c>
      <c r="H6228" s="15">
        <v>0</v>
      </c>
      <c r="I6228" s="15">
        <v>37260000</v>
      </c>
    </row>
    <row r="6229" spans="1:9" x14ac:dyDescent="0.25">
      <c r="A6229">
        <v>2018</v>
      </c>
      <c r="B6229" t="s">
        <v>42</v>
      </c>
      <c r="C6229" t="s">
        <v>1034</v>
      </c>
      <c r="D6229" t="s">
        <v>404</v>
      </c>
      <c r="E6229" s="15">
        <v>4881000</v>
      </c>
      <c r="F6229" s="15">
        <v>568000</v>
      </c>
      <c r="G6229" s="15">
        <v>0</v>
      </c>
      <c r="H6229" s="15">
        <v>25000000</v>
      </c>
      <c r="I6229" s="15">
        <v>30449000</v>
      </c>
    </row>
    <row r="6230" spans="1:9" x14ac:dyDescent="0.25">
      <c r="A6230">
        <v>2018</v>
      </c>
      <c r="B6230" t="s">
        <v>42</v>
      </c>
      <c r="C6230" t="s">
        <v>1034</v>
      </c>
      <c r="D6230" t="s">
        <v>967</v>
      </c>
      <c r="E6230" s="15">
        <v>216532000</v>
      </c>
      <c r="F6230" s="15">
        <v>18294000</v>
      </c>
      <c r="G6230" s="15">
        <v>0</v>
      </c>
      <c r="H6230" s="15">
        <v>66094000</v>
      </c>
      <c r="I6230" s="15">
        <v>300920000</v>
      </c>
    </row>
    <row r="6231" spans="1:9" x14ac:dyDescent="0.25">
      <c r="A6231">
        <v>2018</v>
      </c>
      <c r="B6231" t="s">
        <v>42</v>
      </c>
      <c r="C6231" t="s">
        <v>1034</v>
      </c>
      <c r="D6231" t="s">
        <v>968</v>
      </c>
      <c r="E6231" s="15">
        <v>300000</v>
      </c>
      <c r="F6231" s="15">
        <v>383000</v>
      </c>
      <c r="G6231" s="15">
        <v>0</v>
      </c>
      <c r="H6231" s="15">
        <v>0</v>
      </c>
      <c r="I6231" s="15">
        <v>683000</v>
      </c>
    </row>
    <row r="6232" spans="1:9" x14ac:dyDescent="0.25">
      <c r="A6232">
        <v>2018</v>
      </c>
      <c r="B6232" t="s">
        <v>42</v>
      </c>
      <c r="C6232" t="s">
        <v>1034</v>
      </c>
      <c r="D6232" t="s">
        <v>969</v>
      </c>
      <c r="E6232" s="15">
        <v>1166000</v>
      </c>
      <c r="F6232" s="15">
        <v>635000</v>
      </c>
      <c r="G6232" s="15">
        <v>0</v>
      </c>
      <c r="H6232" s="15">
        <v>13000000</v>
      </c>
      <c r="I6232" s="15">
        <v>14801000</v>
      </c>
    </row>
    <row r="6233" spans="1:9" x14ac:dyDescent="0.25">
      <c r="A6233">
        <v>2018</v>
      </c>
      <c r="B6233" t="s">
        <v>42</v>
      </c>
      <c r="C6233" t="s">
        <v>1034</v>
      </c>
      <c r="D6233" t="s">
        <v>970</v>
      </c>
      <c r="E6233" s="15">
        <v>289000</v>
      </c>
      <c r="F6233" s="15">
        <v>650000</v>
      </c>
      <c r="G6233" s="15">
        <v>0</v>
      </c>
      <c r="H6233" s="15">
        <v>0</v>
      </c>
      <c r="I6233" s="15">
        <v>939000</v>
      </c>
    </row>
    <row r="6234" spans="1:9" x14ac:dyDescent="0.25">
      <c r="A6234">
        <v>2018</v>
      </c>
      <c r="B6234" t="s">
        <v>42</v>
      </c>
      <c r="C6234" t="s">
        <v>1035</v>
      </c>
      <c r="D6234" t="s">
        <v>403</v>
      </c>
      <c r="E6234" s="15">
        <v>21260000</v>
      </c>
      <c r="F6234" s="15">
        <v>6332000</v>
      </c>
      <c r="G6234" s="15">
        <v>0</v>
      </c>
      <c r="H6234" s="15">
        <v>0</v>
      </c>
      <c r="I6234" s="15">
        <v>27592000</v>
      </c>
    </row>
    <row r="6235" spans="1:9" x14ac:dyDescent="0.25">
      <c r="A6235">
        <v>2018</v>
      </c>
      <c r="B6235" t="s">
        <v>42</v>
      </c>
      <c r="C6235" t="s">
        <v>1035</v>
      </c>
      <c r="D6235" t="s">
        <v>404</v>
      </c>
      <c r="E6235" s="15">
        <v>1339000</v>
      </c>
      <c r="F6235" s="15">
        <v>61000</v>
      </c>
      <c r="G6235" s="15">
        <v>0</v>
      </c>
      <c r="H6235" s="15">
        <v>0</v>
      </c>
      <c r="I6235" s="15">
        <v>1400000</v>
      </c>
    </row>
    <row r="6236" spans="1:9" x14ac:dyDescent="0.25">
      <c r="A6236">
        <v>2018</v>
      </c>
      <c r="B6236" t="s">
        <v>42</v>
      </c>
      <c r="C6236" t="s">
        <v>1035</v>
      </c>
      <c r="D6236" t="s">
        <v>967</v>
      </c>
      <c r="E6236" s="15">
        <v>32877000</v>
      </c>
      <c r="F6236" s="15">
        <v>14152000</v>
      </c>
      <c r="G6236" s="15">
        <v>0</v>
      </c>
      <c r="H6236" s="15">
        <v>104094000</v>
      </c>
      <c r="I6236" s="15">
        <v>151123000</v>
      </c>
    </row>
    <row r="6237" spans="1:9" x14ac:dyDescent="0.25">
      <c r="A6237">
        <v>2018</v>
      </c>
      <c r="B6237" t="s">
        <v>42</v>
      </c>
      <c r="C6237" t="s">
        <v>1035</v>
      </c>
      <c r="D6237" t="s">
        <v>968</v>
      </c>
      <c r="E6237" s="15" t="s">
        <v>423</v>
      </c>
      <c r="F6237" s="15" t="s">
        <v>423</v>
      </c>
      <c r="G6237" s="15" t="s">
        <v>423</v>
      </c>
      <c r="H6237" s="15" t="s">
        <v>423</v>
      </c>
      <c r="I6237" s="15" t="s">
        <v>423</v>
      </c>
    </row>
    <row r="6238" spans="1:9" x14ac:dyDescent="0.25">
      <c r="A6238">
        <v>2018</v>
      </c>
      <c r="B6238" t="s">
        <v>42</v>
      </c>
      <c r="C6238" t="s">
        <v>1035</v>
      </c>
      <c r="D6238" t="s">
        <v>969</v>
      </c>
      <c r="E6238" s="15">
        <v>0</v>
      </c>
      <c r="F6238" s="15">
        <v>675000</v>
      </c>
      <c r="G6238" s="15">
        <v>0</v>
      </c>
      <c r="H6238" s="15">
        <v>0</v>
      </c>
      <c r="I6238" s="15">
        <v>675000</v>
      </c>
    </row>
    <row r="6239" spans="1:9" x14ac:dyDescent="0.25">
      <c r="A6239">
        <v>2018</v>
      </c>
      <c r="B6239" t="s">
        <v>42</v>
      </c>
      <c r="C6239" t="s">
        <v>1035</v>
      </c>
      <c r="D6239" t="s">
        <v>970</v>
      </c>
      <c r="E6239" s="15">
        <v>0</v>
      </c>
      <c r="F6239" s="15">
        <v>190000</v>
      </c>
      <c r="G6239" s="15">
        <v>0</v>
      </c>
      <c r="H6239" s="15">
        <v>0</v>
      </c>
      <c r="I6239" s="15">
        <v>190000</v>
      </c>
    </row>
    <row r="6240" spans="1:9" x14ac:dyDescent="0.25">
      <c r="A6240">
        <v>2018</v>
      </c>
      <c r="B6240" t="s">
        <v>42</v>
      </c>
      <c r="C6240" t="s">
        <v>1036</v>
      </c>
      <c r="D6240" t="s">
        <v>403</v>
      </c>
      <c r="E6240" s="15">
        <v>37429000</v>
      </c>
      <c r="F6240" s="15">
        <v>6177000</v>
      </c>
      <c r="G6240" s="15">
        <v>0</v>
      </c>
      <c r="H6240" s="15">
        <v>0</v>
      </c>
      <c r="I6240" s="15">
        <v>43606000</v>
      </c>
    </row>
    <row r="6241" spans="1:9" x14ac:dyDescent="0.25">
      <c r="A6241">
        <v>2018</v>
      </c>
      <c r="B6241" t="s">
        <v>42</v>
      </c>
      <c r="C6241" t="s">
        <v>1036</v>
      </c>
      <c r="D6241" t="s">
        <v>404</v>
      </c>
      <c r="E6241" s="15">
        <v>2910000</v>
      </c>
      <c r="F6241" s="15">
        <v>612000</v>
      </c>
      <c r="G6241" s="15">
        <v>0</v>
      </c>
      <c r="H6241" s="15">
        <v>13058000</v>
      </c>
      <c r="I6241" s="15">
        <v>16580000</v>
      </c>
    </row>
    <row r="6242" spans="1:9" x14ac:dyDescent="0.25">
      <c r="A6242">
        <v>2018</v>
      </c>
      <c r="B6242" t="s">
        <v>42</v>
      </c>
      <c r="C6242" t="s">
        <v>1036</v>
      </c>
      <c r="D6242" t="s">
        <v>967</v>
      </c>
      <c r="E6242" s="15">
        <v>123370000</v>
      </c>
      <c r="F6242" s="15">
        <v>44259000</v>
      </c>
      <c r="G6242" s="15">
        <v>0</v>
      </c>
      <c r="H6242" s="15">
        <v>108497000</v>
      </c>
      <c r="I6242" s="15">
        <v>276126000</v>
      </c>
    </row>
    <row r="6243" spans="1:9" x14ac:dyDescent="0.25">
      <c r="A6243">
        <v>2018</v>
      </c>
      <c r="B6243" t="s">
        <v>42</v>
      </c>
      <c r="C6243" t="s">
        <v>1036</v>
      </c>
      <c r="D6243" t="s">
        <v>968</v>
      </c>
      <c r="E6243" s="15">
        <v>611000</v>
      </c>
      <c r="F6243" s="15">
        <v>348000</v>
      </c>
      <c r="G6243" s="15">
        <v>0</v>
      </c>
      <c r="H6243" s="15">
        <v>0</v>
      </c>
      <c r="I6243" s="15">
        <v>959000</v>
      </c>
    </row>
    <row r="6244" spans="1:9" x14ac:dyDescent="0.25">
      <c r="A6244">
        <v>2018</v>
      </c>
      <c r="B6244" t="s">
        <v>42</v>
      </c>
      <c r="C6244" t="s">
        <v>1036</v>
      </c>
      <c r="D6244" t="s">
        <v>969</v>
      </c>
      <c r="E6244" s="15">
        <v>681000</v>
      </c>
      <c r="F6244" s="15">
        <v>3670000</v>
      </c>
      <c r="G6244" s="15">
        <v>0</v>
      </c>
      <c r="H6244" s="15">
        <v>20000000</v>
      </c>
      <c r="I6244" s="15">
        <v>24351000</v>
      </c>
    </row>
    <row r="6245" spans="1:9" x14ac:dyDescent="0.25">
      <c r="A6245">
        <v>2018</v>
      </c>
      <c r="B6245" t="s">
        <v>42</v>
      </c>
      <c r="C6245" t="s">
        <v>1036</v>
      </c>
      <c r="D6245" t="s">
        <v>970</v>
      </c>
      <c r="E6245" s="15">
        <v>0</v>
      </c>
      <c r="F6245" s="15">
        <v>555000</v>
      </c>
      <c r="G6245" s="15">
        <v>0</v>
      </c>
      <c r="H6245" s="15">
        <v>0</v>
      </c>
      <c r="I6245" s="15">
        <v>555000</v>
      </c>
    </row>
    <row r="6246" spans="1:9" x14ac:dyDescent="0.25">
      <c r="A6246">
        <v>2018</v>
      </c>
      <c r="B6246" t="s">
        <v>42</v>
      </c>
      <c r="C6246" t="s">
        <v>1037</v>
      </c>
      <c r="D6246" t="s">
        <v>403</v>
      </c>
      <c r="E6246" s="15">
        <v>67087000</v>
      </c>
      <c r="F6246" s="15">
        <v>17159000</v>
      </c>
      <c r="G6246" s="15">
        <v>0</v>
      </c>
      <c r="H6246" s="15">
        <v>0</v>
      </c>
      <c r="I6246" s="15">
        <v>84246000</v>
      </c>
    </row>
    <row r="6247" spans="1:9" x14ac:dyDescent="0.25">
      <c r="A6247">
        <v>2018</v>
      </c>
      <c r="B6247" t="s">
        <v>42</v>
      </c>
      <c r="C6247" t="s">
        <v>1037</v>
      </c>
      <c r="D6247" t="s">
        <v>404</v>
      </c>
      <c r="E6247" s="15">
        <v>9026000</v>
      </c>
      <c r="F6247" s="15">
        <v>643000</v>
      </c>
      <c r="G6247" s="15">
        <v>0</v>
      </c>
      <c r="H6247" s="15">
        <v>24500000</v>
      </c>
      <c r="I6247" s="15">
        <v>34169000</v>
      </c>
    </row>
    <row r="6248" spans="1:9" x14ac:dyDescent="0.25">
      <c r="A6248">
        <v>2018</v>
      </c>
      <c r="B6248" t="s">
        <v>42</v>
      </c>
      <c r="C6248" t="s">
        <v>1037</v>
      </c>
      <c r="D6248" t="s">
        <v>967</v>
      </c>
      <c r="E6248" s="15">
        <v>391597000</v>
      </c>
      <c r="F6248" s="15">
        <v>90233000</v>
      </c>
      <c r="G6248" s="15">
        <v>0</v>
      </c>
      <c r="H6248" s="15">
        <v>151593000</v>
      </c>
      <c r="I6248" s="15">
        <v>633423000</v>
      </c>
    </row>
    <row r="6249" spans="1:9" x14ac:dyDescent="0.25">
      <c r="A6249">
        <v>2018</v>
      </c>
      <c r="B6249" t="s">
        <v>42</v>
      </c>
      <c r="C6249" t="s">
        <v>1037</v>
      </c>
      <c r="D6249" t="s">
        <v>968</v>
      </c>
      <c r="E6249" s="15">
        <v>363000</v>
      </c>
      <c r="F6249" s="15">
        <v>4470000</v>
      </c>
      <c r="G6249" s="15">
        <v>0</v>
      </c>
      <c r="H6249" s="15">
        <v>0</v>
      </c>
      <c r="I6249" s="15">
        <v>4833000</v>
      </c>
    </row>
    <row r="6250" spans="1:9" x14ac:dyDescent="0.25">
      <c r="A6250">
        <v>2018</v>
      </c>
      <c r="B6250" t="s">
        <v>42</v>
      </c>
      <c r="C6250" t="s">
        <v>1037</v>
      </c>
      <c r="D6250" t="s">
        <v>969</v>
      </c>
      <c r="E6250" s="15">
        <v>2836000</v>
      </c>
      <c r="F6250" s="15">
        <v>15053000</v>
      </c>
      <c r="G6250" s="15">
        <v>0</v>
      </c>
      <c r="H6250" s="15">
        <v>6000000</v>
      </c>
      <c r="I6250" s="15">
        <v>23889000</v>
      </c>
    </row>
    <row r="6251" spans="1:9" x14ac:dyDescent="0.25">
      <c r="A6251">
        <v>2018</v>
      </c>
      <c r="B6251" t="s">
        <v>42</v>
      </c>
      <c r="C6251" t="s">
        <v>1037</v>
      </c>
      <c r="D6251" t="s">
        <v>970</v>
      </c>
      <c r="E6251" s="15">
        <v>1272000</v>
      </c>
      <c r="F6251" s="15">
        <v>6950000</v>
      </c>
      <c r="G6251" s="15">
        <v>0</v>
      </c>
      <c r="H6251" s="15">
        <v>0</v>
      </c>
      <c r="I6251" s="15">
        <v>8222000</v>
      </c>
    </row>
    <row r="6252" spans="1:9" x14ac:dyDescent="0.25">
      <c r="A6252">
        <v>2018</v>
      </c>
      <c r="B6252" t="s">
        <v>42</v>
      </c>
      <c r="C6252" t="s">
        <v>1037</v>
      </c>
      <c r="D6252" t="s">
        <v>971</v>
      </c>
      <c r="E6252" s="15">
        <v>393156000</v>
      </c>
      <c r="F6252" s="15">
        <v>53506000</v>
      </c>
      <c r="G6252" s="15">
        <v>0</v>
      </c>
      <c r="H6252" s="15">
        <v>17000000</v>
      </c>
      <c r="I6252" s="15">
        <v>463662000</v>
      </c>
    </row>
    <row r="6253" spans="1:9" x14ac:dyDescent="0.25">
      <c r="A6253">
        <v>2018</v>
      </c>
      <c r="B6253" t="s">
        <v>42</v>
      </c>
      <c r="C6253" t="s">
        <v>1038</v>
      </c>
      <c r="D6253" t="s">
        <v>403</v>
      </c>
      <c r="E6253" s="15">
        <v>33670000</v>
      </c>
      <c r="F6253" s="15">
        <v>13705000</v>
      </c>
      <c r="G6253" s="15">
        <v>0</v>
      </c>
      <c r="H6253" s="15">
        <v>0</v>
      </c>
      <c r="I6253" s="15">
        <v>47375000</v>
      </c>
    </row>
    <row r="6254" spans="1:9" x14ac:dyDescent="0.25">
      <c r="A6254">
        <v>2018</v>
      </c>
      <c r="B6254" t="s">
        <v>42</v>
      </c>
      <c r="C6254" t="s">
        <v>1038</v>
      </c>
      <c r="D6254" t="s">
        <v>404</v>
      </c>
      <c r="E6254" s="15">
        <v>2930000</v>
      </c>
      <c r="F6254" s="15">
        <v>2075000</v>
      </c>
      <c r="G6254" s="15">
        <v>0</v>
      </c>
      <c r="H6254" s="15">
        <v>0</v>
      </c>
      <c r="I6254" s="15">
        <v>5005000</v>
      </c>
    </row>
    <row r="6255" spans="1:9" x14ac:dyDescent="0.25">
      <c r="A6255">
        <v>2018</v>
      </c>
      <c r="B6255" t="s">
        <v>42</v>
      </c>
      <c r="C6255" t="s">
        <v>1038</v>
      </c>
      <c r="D6255" t="s">
        <v>967</v>
      </c>
      <c r="E6255" s="15">
        <v>161791000</v>
      </c>
      <c r="F6255" s="15">
        <v>17953000</v>
      </c>
      <c r="G6255" s="15">
        <v>0</v>
      </c>
      <c r="H6255" s="15">
        <v>57428000</v>
      </c>
      <c r="I6255" s="15">
        <v>237172000</v>
      </c>
    </row>
    <row r="6256" spans="1:9" x14ac:dyDescent="0.25">
      <c r="A6256">
        <v>2018</v>
      </c>
      <c r="B6256" t="s">
        <v>42</v>
      </c>
      <c r="C6256" t="s">
        <v>1038</v>
      </c>
      <c r="D6256" t="s">
        <v>968</v>
      </c>
      <c r="E6256" s="15">
        <v>100000</v>
      </c>
      <c r="F6256" s="15">
        <v>1000000</v>
      </c>
      <c r="G6256" s="15">
        <v>0</v>
      </c>
      <c r="H6256" s="15">
        <v>0</v>
      </c>
      <c r="I6256" s="15">
        <v>1100000</v>
      </c>
    </row>
    <row r="6257" spans="1:9" x14ac:dyDescent="0.25">
      <c r="A6257">
        <v>2018</v>
      </c>
      <c r="B6257" t="s">
        <v>42</v>
      </c>
      <c r="C6257" t="s">
        <v>1038</v>
      </c>
      <c r="D6257" t="s">
        <v>969</v>
      </c>
      <c r="E6257" s="15">
        <v>0</v>
      </c>
      <c r="F6257" s="15">
        <v>2474000</v>
      </c>
      <c r="G6257" s="15">
        <v>0</v>
      </c>
      <c r="H6257" s="15">
        <v>0</v>
      </c>
      <c r="I6257" s="15">
        <v>2474000</v>
      </c>
    </row>
    <row r="6258" spans="1:9" x14ac:dyDescent="0.25">
      <c r="A6258">
        <v>2018</v>
      </c>
      <c r="B6258" t="s">
        <v>42</v>
      </c>
      <c r="C6258" t="s">
        <v>1038</v>
      </c>
      <c r="D6258" t="s">
        <v>970</v>
      </c>
      <c r="E6258" s="15">
        <v>0</v>
      </c>
      <c r="F6258" s="15">
        <v>2090000</v>
      </c>
      <c r="G6258" s="15">
        <v>0</v>
      </c>
      <c r="H6258" s="15">
        <v>0</v>
      </c>
      <c r="I6258" s="15">
        <v>2090000</v>
      </c>
    </row>
    <row r="6259" spans="1:9" x14ac:dyDescent="0.25">
      <c r="A6259">
        <v>2018</v>
      </c>
      <c r="B6259" t="s">
        <v>42</v>
      </c>
      <c r="C6259" t="s">
        <v>1039</v>
      </c>
      <c r="D6259" t="s">
        <v>403</v>
      </c>
      <c r="E6259" s="15">
        <v>32802000</v>
      </c>
      <c r="F6259" s="15">
        <v>51527000</v>
      </c>
      <c r="G6259" s="15">
        <v>0</v>
      </c>
      <c r="H6259" s="15">
        <v>3000000</v>
      </c>
      <c r="I6259" s="15">
        <v>87329000</v>
      </c>
    </row>
    <row r="6260" spans="1:9" x14ac:dyDescent="0.25">
      <c r="A6260">
        <v>2018</v>
      </c>
      <c r="B6260" t="s">
        <v>42</v>
      </c>
      <c r="C6260" t="s">
        <v>1039</v>
      </c>
      <c r="D6260" t="s">
        <v>404</v>
      </c>
      <c r="E6260" s="15">
        <v>4067000</v>
      </c>
      <c r="F6260" s="15">
        <v>1522000</v>
      </c>
      <c r="G6260" s="15">
        <v>0</v>
      </c>
      <c r="H6260" s="15">
        <v>0</v>
      </c>
      <c r="I6260" s="15">
        <v>5589000</v>
      </c>
    </row>
    <row r="6261" spans="1:9" x14ac:dyDescent="0.25">
      <c r="A6261">
        <v>2018</v>
      </c>
      <c r="B6261" t="s">
        <v>42</v>
      </c>
      <c r="C6261" t="s">
        <v>1039</v>
      </c>
      <c r="D6261" t="s">
        <v>967</v>
      </c>
      <c r="E6261" s="15">
        <v>112590000</v>
      </c>
      <c r="F6261" s="15">
        <v>21052000</v>
      </c>
      <c r="G6261" s="15">
        <v>0</v>
      </c>
      <c r="H6261" s="15">
        <v>22185000</v>
      </c>
      <c r="I6261" s="15">
        <v>155827000</v>
      </c>
    </row>
    <row r="6262" spans="1:9" x14ac:dyDescent="0.25">
      <c r="A6262">
        <v>2018</v>
      </c>
      <c r="B6262" t="s">
        <v>42</v>
      </c>
      <c r="C6262" t="s">
        <v>1039</v>
      </c>
      <c r="D6262" t="s">
        <v>968</v>
      </c>
      <c r="E6262" s="15">
        <v>7144000</v>
      </c>
      <c r="F6262" s="15">
        <v>3608000</v>
      </c>
      <c r="G6262" s="15">
        <v>0</v>
      </c>
      <c r="H6262" s="15">
        <v>0</v>
      </c>
      <c r="I6262" s="15">
        <v>10752000</v>
      </c>
    </row>
    <row r="6263" spans="1:9" x14ac:dyDescent="0.25">
      <c r="A6263">
        <v>2018</v>
      </c>
      <c r="B6263" t="s">
        <v>42</v>
      </c>
      <c r="C6263" t="s">
        <v>1039</v>
      </c>
      <c r="D6263" t="s">
        <v>969</v>
      </c>
      <c r="E6263" s="15">
        <v>1032000</v>
      </c>
      <c r="F6263" s="15">
        <v>2061000</v>
      </c>
      <c r="G6263" s="15">
        <v>0</v>
      </c>
      <c r="H6263" s="15">
        <v>0</v>
      </c>
      <c r="I6263" s="15">
        <v>3093000</v>
      </c>
    </row>
    <row r="6264" spans="1:9" x14ac:dyDescent="0.25">
      <c r="A6264">
        <v>2018</v>
      </c>
      <c r="B6264" t="s">
        <v>42</v>
      </c>
      <c r="C6264" t="s">
        <v>1039</v>
      </c>
      <c r="D6264" t="s">
        <v>970</v>
      </c>
      <c r="E6264" s="15">
        <v>0</v>
      </c>
      <c r="F6264" s="15">
        <v>3971000</v>
      </c>
      <c r="G6264" s="15">
        <v>0</v>
      </c>
      <c r="H6264" s="15">
        <v>0</v>
      </c>
      <c r="I6264" s="15">
        <v>3971000</v>
      </c>
    </row>
    <row r="6265" spans="1:9" x14ac:dyDescent="0.25">
      <c r="A6265">
        <v>2018</v>
      </c>
      <c r="B6265" t="s">
        <v>42</v>
      </c>
      <c r="C6265" t="s">
        <v>1040</v>
      </c>
      <c r="D6265" t="s">
        <v>403</v>
      </c>
      <c r="E6265" s="15">
        <v>68006000</v>
      </c>
      <c r="F6265" s="15">
        <v>20583000</v>
      </c>
      <c r="G6265" s="15">
        <v>0</v>
      </c>
      <c r="H6265" s="15">
        <v>0</v>
      </c>
      <c r="I6265" s="15">
        <v>88589000</v>
      </c>
    </row>
    <row r="6266" spans="1:9" x14ac:dyDescent="0.25">
      <c r="A6266">
        <v>2018</v>
      </c>
      <c r="B6266" t="s">
        <v>42</v>
      </c>
      <c r="C6266" t="s">
        <v>1040</v>
      </c>
      <c r="D6266" t="s">
        <v>404</v>
      </c>
      <c r="E6266" s="15">
        <v>16933000</v>
      </c>
      <c r="F6266" s="15">
        <v>8712000</v>
      </c>
      <c r="G6266" s="15">
        <v>0</v>
      </c>
      <c r="H6266" s="15">
        <v>0</v>
      </c>
      <c r="I6266" s="15">
        <v>25645000</v>
      </c>
    </row>
    <row r="6267" spans="1:9" x14ac:dyDescent="0.25">
      <c r="A6267">
        <v>2018</v>
      </c>
      <c r="B6267" t="s">
        <v>42</v>
      </c>
      <c r="C6267" t="s">
        <v>1040</v>
      </c>
      <c r="D6267" t="s">
        <v>967</v>
      </c>
      <c r="E6267" s="15">
        <v>350019000</v>
      </c>
      <c r="F6267" s="15">
        <v>83002000</v>
      </c>
      <c r="G6267" s="15">
        <v>0</v>
      </c>
      <c r="H6267" s="15">
        <v>182593000</v>
      </c>
      <c r="I6267" s="15">
        <v>615614000</v>
      </c>
    </row>
    <row r="6268" spans="1:9" x14ac:dyDescent="0.25">
      <c r="A6268">
        <v>2018</v>
      </c>
      <c r="B6268" t="s">
        <v>42</v>
      </c>
      <c r="C6268" t="s">
        <v>1040</v>
      </c>
      <c r="D6268" t="s">
        <v>968</v>
      </c>
      <c r="E6268" s="15">
        <v>9111000</v>
      </c>
      <c r="F6268" s="15">
        <v>7559000</v>
      </c>
      <c r="G6268" s="15">
        <v>0</v>
      </c>
      <c r="H6268" s="15">
        <v>0</v>
      </c>
      <c r="I6268" s="15">
        <v>16670000</v>
      </c>
    </row>
    <row r="6269" spans="1:9" x14ac:dyDescent="0.25">
      <c r="A6269">
        <v>2018</v>
      </c>
      <c r="B6269" t="s">
        <v>42</v>
      </c>
      <c r="C6269" t="s">
        <v>1040</v>
      </c>
      <c r="D6269" t="s">
        <v>969</v>
      </c>
      <c r="E6269" s="15">
        <v>1470000</v>
      </c>
      <c r="F6269" s="15">
        <v>19797000</v>
      </c>
      <c r="G6269" s="15">
        <v>0</v>
      </c>
      <c r="H6269" s="15">
        <v>0</v>
      </c>
      <c r="I6269" s="15">
        <v>21267000</v>
      </c>
    </row>
    <row r="6270" spans="1:9" x14ac:dyDescent="0.25">
      <c r="A6270">
        <v>2018</v>
      </c>
      <c r="B6270" t="s">
        <v>42</v>
      </c>
      <c r="C6270" t="s">
        <v>1040</v>
      </c>
      <c r="D6270" t="s">
        <v>970</v>
      </c>
      <c r="E6270" s="15">
        <v>984000</v>
      </c>
      <c r="F6270" s="15">
        <v>12729000</v>
      </c>
      <c r="G6270" s="15">
        <v>0</v>
      </c>
      <c r="H6270" s="15">
        <v>0</v>
      </c>
      <c r="I6270" s="15">
        <v>13713000</v>
      </c>
    </row>
    <row r="6271" spans="1:9" x14ac:dyDescent="0.25">
      <c r="A6271">
        <v>2018</v>
      </c>
      <c r="B6271" t="s">
        <v>42</v>
      </c>
      <c r="C6271" t="s">
        <v>1041</v>
      </c>
      <c r="D6271" t="s">
        <v>403</v>
      </c>
      <c r="E6271" s="15">
        <v>27119000</v>
      </c>
      <c r="F6271" s="15">
        <v>14584000</v>
      </c>
      <c r="G6271" s="15">
        <v>0</v>
      </c>
      <c r="H6271" s="15">
        <v>0</v>
      </c>
      <c r="I6271" s="15">
        <v>41703000</v>
      </c>
    </row>
    <row r="6272" spans="1:9" x14ac:dyDescent="0.25">
      <c r="A6272">
        <v>2018</v>
      </c>
      <c r="B6272" t="s">
        <v>42</v>
      </c>
      <c r="C6272" t="s">
        <v>1041</v>
      </c>
      <c r="D6272" t="s">
        <v>404</v>
      </c>
      <c r="E6272" s="15">
        <v>2974000</v>
      </c>
      <c r="F6272" s="15">
        <v>2281000</v>
      </c>
      <c r="G6272" s="15">
        <v>0</v>
      </c>
      <c r="H6272" s="15">
        <v>0</v>
      </c>
      <c r="I6272" s="15">
        <v>5255000</v>
      </c>
    </row>
    <row r="6273" spans="1:9" x14ac:dyDescent="0.25">
      <c r="A6273">
        <v>2018</v>
      </c>
      <c r="B6273" t="s">
        <v>42</v>
      </c>
      <c r="C6273" t="s">
        <v>1041</v>
      </c>
      <c r="D6273" t="s">
        <v>967</v>
      </c>
      <c r="E6273" s="15">
        <v>184322000</v>
      </c>
      <c r="F6273" s="15">
        <v>35447000</v>
      </c>
      <c r="G6273" s="15">
        <v>0</v>
      </c>
      <c r="H6273" s="15">
        <v>50576000</v>
      </c>
      <c r="I6273" s="15">
        <v>270345000</v>
      </c>
    </row>
    <row r="6274" spans="1:9" x14ac:dyDescent="0.25">
      <c r="A6274">
        <v>2018</v>
      </c>
      <c r="B6274" t="s">
        <v>42</v>
      </c>
      <c r="C6274" t="s">
        <v>1041</v>
      </c>
      <c r="D6274" t="s">
        <v>968</v>
      </c>
      <c r="E6274" s="15">
        <v>2498000</v>
      </c>
      <c r="F6274" s="15">
        <v>969000</v>
      </c>
      <c r="G6274" s="15">
        <v>0</v>
      </c>
      <c r="H6274" s="15">
        <v>0</v>
      </c>
      <c r="I6274" s="15">
        <v>3467000</v>
      </c>
    </row>
    <row r="6275" spans="1:9" x14ac:dyDescent="0.25">
      <c r="A6275">
        <v>2018</v>
      </c>
      <c r="B6275" t="s">
        <v>42</v>
      </c>
      <c r="C6275" t="s">
        <v>1041</v>
      </c>
      <c r="D6275" t="s">
        <v>969</v>
      </c>
      <c r="E6275" s="15">
        <v>25338000</v>
      </c>
      <c r="F6275" s="15">
        <v>4506000</v>
      </c>
      <c r="G6275" s="15">
        <v>0</v>
      </c>
      <c r="H6275" s="15">
        <v>0</v>
      </c>
      <c r="I6275" s="15">
        <v>29844000</v>
      </c>
    </row>
    <row r="6276" spans="1:9" x14ac:dyDescent="0.25">
      <c r="A6276">
        <v>2018</v>
      </c>
      <c r="B6276" t="s">
        <v>42</v>
      </c>
      <c r="C6276" t="s">
        <v>1041</v>
      </c>
      <c r="D6276" t="s">
        <v>970</v>
      </c>
      <c r="E6276" s="15">
        <v>0</v>
      </c>
      <c r="F6276" s="15">
        <v>2333000</v>
      </c>
      <c r="G6276" s="15">
        <v>0</v>
      </c>
      <c r="H6276" s="15">
        <v>0</v>
      </c>
      <c r="I6276" s="15">
        <v>2333000</v>
      </c>
    </row>
    <row r="6277" spans="1:9" x14ac:dyDescent="0.25">
      <c r="A6277">
        <v>2018</v>
      </c>
      <c r="B6277" t="s">
        <v>42</v>
      </c>
      <c r="C6277" t="s">
        <v>1042</v>
      </c>
      <c r="D6277" t="s">
        <v>403</v>
      </c>
      <c r="E6277" s="15">
        <v>11893000</v>
      </c>
      <c r="F6277" s="15">
        <v>5387000</v>
      </c>
      <c r="G6277" s="15">
        <v>0</v>
      </c>
      <c r="H6277" s="15">
        <v>6160000</v>
      </c>
      <c r="I6277" s="15">
        <v>23440000</v>
      </c>
    </row>
    <row r="6278" spans="1:9" x14ac:dyDescent="0.25">
      <c r="A6278">
        <v>2018</v>
      </c>
      <c r="B6278" t="s">
        <v>42</v>
      </c>
      <c r="C6278" t="s">
        <v>1042</v>
      </c>
      <c r="D6278" t="s">
        <v>967</v>
      </c>
      <c r="E6278" s="15">
        <v>35102000</v>
      </c>
      <c r="F6278" s="15">
        <v>4548000</v>
      </c>
      <c r="G6278" s="15">
        <v>0</v>
      </c>
      <c r="H6278" s="15">
        <v>46000000</v>
      </c>
      <c r="I6278" s="15">
        <v>85650000</v>
      </c>
    </row>
    <row r="6279" spans="1:9" x14ac:dyDescent="0.25">
      <c r="A6279">
        <v>2018</v>
      </c>
      <c r="B6279" t="s">
        <v>42</v>
      </c>
      <c r="C6279" t="s">
        <v>1042</v>
      </c>
      <c r="D6279" t="s">
        <v>969</v>
      </c>
      <c r="E6279" s="15">
        <v>5271000</v>
      </c>
      <c r="F6279" s="15">
        <v>1042000</v>
      </c>
      <c r="G6279" s="15">
        <v>0</v>
      </c>
      <c r="H6279" s="15">
        <v>0</v>
      </c>
      <c r="I6279" s="15">
        <v>6313000</v>
      </c>
    </row>
    <row r="6280" spans="1:9" x14ac:dyDescent="0.25">
      <c r="A6280">
        <v>2018</v>
      </c>
      <c r="B6280" t="s">
        <v>42</v>
      </c>
      <c r="C6280" t="s">
        <v>1043</v>
      </c>
      <c r="D6280" t="s">
        <v>403</v>
      </c>
      <c r="E6280" s="15">
        <v>32135000</v>
      </c>
      <c r="F6280" s="15">
        <v>8941000</v>
      </c>
      <c r="G6280" s="15">
        <v>0</v>
      </c>
      <c r="H6280" s="15">
        <v>0</v>
      </c>
      <c r="I6280" s="15">
        <v>41076000</v>
      </c>
    </row>
    <row r="6281" spans="1:9" x14ac:dyDescent="0.25">
      <c r="A6281">
        <v>2018</v>
      </c>
      <c r="B6281" t="s">
        <v>42</v>
      </c>
      <c r="C6281" t="s">
        <v>1043</v>
      </c>
      <c r="D6281" t="s">
        <v>404</v>
      </c>
      <c r="E6281" s="15">
        <v>0</v>
      </c>
      <c r="F6281" s="15">
        <v>182000</v>
      </c>
      <c r="G6281" s="15">
        <v>0</v>
      </c>
      <c r="H6281" s="15">
        <v>0</v>
      </c>
      <c r="I6281" s="15">
        <v>182000</v>
      </c>
    </row>
    <row r="6282" spans="1:9" x14ac:dyDescent="0.25">
      <c r="A6282">
        <v>2018</v>
      </c>
      <c r="B6282" t="s">
        <v>42</v>
      </c>
      <c r="C6282" t="s">
        <v>1043</v>
      </c>
      <c r="D6282" t="s">
        <v>967</v>
      </c>
      <c r="E6282" s="15">
        <v>78500000</v>
      </c>
      <c r="F6282" s="15">
        <v>14101000</v>
      </c>
      <c r="G6282" s="15">
        <v>0</v>
      </c>
      <c r="H6282" s="15">
        <v>92534000</v>
      </c>
      <c r="I6282" s="15">
        <v>185135000</v>
      </c>
    </row>
    <row r="6283" spans="1:9" x14ac:dyDescent="0.25">
      <c r="A6283">
        <v>2018</v>
      </c>
      <c r="B6283" t="s">
        <v>42</v>
      </c>
      <c r="C6283" t="s">
        <v>1043</v>
      </c>
      <c r="D6283" t="s">
        <v>968</v>
      </c>
      <c r="E6283" s="15">
        <v>0</v>
      </c>
      <c r="F6283" s="15">
        <v>69000</v>
      </c>
      <c r="G6283" s="15">
        <v>0</v>
      </c>
      <c r="H6283" s="15">
        <v>0</v>
      </c>
      <c r="I6283" s="15">
        <v>69000</v>
      </c>
    </row>
    <row r="6284" spans="1:9" x14ac:dyDescent="0.25">
      <c r="A6284">
        <v>2018</v>
      </c>
      <c r="B6284" t="s">
        <v>42</v>
      </c>
      <c r="C6284" t="s">
        <v>1043</v>
      </c>
      <c r="D6284" t="s">
        <v>969</v>
      </c>
      <c r="E6284" s="15">
        <v>296000</v>
      </c>
      <c r="F6284" s="15">
        <v>2389000</v>
      </c>
      <c r="G6284" s="15">
        <v>0</v>
      </c>
      <c r="H6284" s="15">
        <v>0</v>
      </c>
      <c r="I6284" s="15">
        <v>2685000</v>
      </c>
    </row>
    <row r="6285" spans="1:9" x14ac:dyDescent="0.25">
      <c r="A6285">
        <v>2018</v>
      </c>
      <c r="B6285" t="s">
        <v>42</v>
      </c>
      <c r="C6285" t="s">
        <v>1043</v>
      </c>
      <c r="D6285" t="s">
        <v>970</v>
      </c>
      <c r="E6285" s="15">
        <v>0</v>
      </c>
      <c r="F6285" s="15">
        <v>544000</v>
      </c>
      <c r="G6285" s="15">
        <v>0</v>
      </c>
      <c r="H6285" s="15">
        <v>0</v>
      </c>
      <c r="I6285" s="15">
        <v>544000</v>
      </c>
    </row>
    <row r="6286" spans="1:9" x14ac:dyDescent="0.25">
      <c r="A6286">
        <v>2018</v>
      </c>
      <c r="B6286" t="s">
        <v>42</v>
      </c>
      <c r="C6286" t="s">
        <v>1044</v>
      </c>
      <c r="D6286" t="s">
        <v>403</v>
      </c>
      <c r="E6286" s="15">
        <v>39947000</v>
      </c>
      <c r="F6286" s="15">
        <v>9392000</v>
      </c>
      <c r="G6286" s="15">
        <v>0</v>
      </c>
      <c r="H6286" s="15">
        <v>0</v>
      </c>
      <c r="I6286" s="15">
        <v>49339000</v>
      </c>
    </row>
    <row r="6287" spans="1:9" x14ac:dyDescent="0.25">
      <c r="A6287">
        <v>2018</v>
      </c>
      <c r="B6287" t="s">
        <v>42</v>
      </c>
      <c r="C6287" t="s">
        <v>1044</v>
      </c>
      <c r="D6287" t="s">
        <v>967</v>
      </c>
      <c r="E6287" s="15">
        <v>247469000</v>
      </c>
      <c r="F6287" s="15">
        <v>21957000</v>
      </c>
      <c r="G6287" s="15">
        <v>0</v>
      </c>
      <c r="H6287" s="15">
        <v>116620000</v>
      </c>
      <c r="I6287" s="15">
        <v>386046000</v>
      </c>
    </row>
    <row r="6288" spans="1:9" x14ac:dyDescent="0.25">
      <c r="A6288">
        <v>2018</v>
      </c>
      <c r="B6288" t="s">
        <v>42</v>
      </c>
      <c r="C6288" t="s">
        <v>1044</v>
      </c>
      <c r="D6288" t="s">
        <v>968</v>
      </c>
      <c r="E6288" s="15">
        <v>1293000</v>
      </c>
      <c r="F6288" s="15">
        <v>392000</v>
      </c>
      <c r="G6288" s="15">
        <v>0</v>
      </c>
      <c r="H6288" s="15">
        <v>10540000</v>
      </c>
      <c r="I6288" s="15">
        <v>12225000</v>
      </c>
    </row>
    <row r="6289" spans="1:9" x14ac:dyDescent="0.25">
      <c r="A6289">
        <v>2018</v>
      </c>
      <c r="B6289" t="s">
        <v>42</v>
      </c>
      <c r="C6289" t="s">
        <v>1044</v>
      </c>
      <c r="D6289" t="s">
        <v>969</v>
      </c>
      <c r="E6289" s="15">
        <v>100000</v>
      </c>
      <c r="F6289" s="15">
        <v>4418000</v>
      </c>
      <c r="G6289" s="15">
        <v>0</v>
      </c>
      <c r="H6289" s="15">
        <v>7260000</v>
      </c>
      <c r="I6289" s="15">
        <v>11778000</v>
      </c>
    </row>
    <row r="6290" spans="1:9" x14ac:dyDescent="0.25">
      <c r="A6290">
        <v>2018</v>
      </c>
      <c r="B6290" t="s">
        <v>42</v>
      </c>
      <c r="C6290" t="s">
        <v>1044</v>
      </c>
      <c r="D6290" t="s">
        <v>970</v>
      </c>
      <c r="E6290" s="15">
        <v>50000</v>
      </c>
      <c r="F6290" s="15">
        <v>8282000</v>
      </c>
      <c r="G6290" s="15">
        <v>0</v>
      </c>
      <c r="H6290" s="15">
        <v>5135000</v>
      </c>
      <c r="I6290" s="15">
        <v>13467000</v>
      </c>
    </row>
    <row r="6291" spans="1:9" x14ac:dyDescent="0.25">
      <c r="A6291">
        <v>2018</v>
      </c>
      <c r="B6291" t="s">
        <v>42</v>
      </c>
      <c r="C6291" t="s">
        <v>1045</v>
      </c>
      <c r="D6291" t="s">
        <v>403</v>
      </c>
      <c r="E6291" s="15">
        <v>50496000</v>
      </c>
      <c r="F6291" s="15">
        <v>20547000</v>
      </c>
      <c r="G6291" s="15">
        <v>0</v>
      </c>
      <c r="H6291" s="15">
        <v>0</v>
      </c>
      <c r="I6291" s="15">
        <v>71043000</v>
      </c>
    </row>
    <row r="6292" spans="1:9" x14ac:dyDescent="0.25">
      <c r="A6292">
        <v>2018</v>
      </c>
      <c r="B6292" t="s">
        <v>42</v>
      </c>
      <c r="C6292" t="s">
        <v>1045</v>
      </c>
      <c r="D6292" t="s">
        <v>404</v>
      </c>
      <c r="E6292" s="15">
        <v>577000</v>
      </c>
      <c r="F6292" s="15">
        <v>0</v>
      </c>
      <c r="G6292" s="15">
        <v>0</v>
      </c>
      <c r="H6292" s="15">
        <v>0</v>
      </c>
      <c r="I6292" s="15">
        <v>577000</v>
      </c>
    </row>
    <row r="6293" spans="1:9" x14ac:dyDescent="0.25">
      <c r="A6293">
        <v>2018</v>
      </c>
      <c r="B6293" t="s">
        <v>42</v>
      </c>
      <c r="C6293" t="s">
        <v>1045</v>
      </c>
      <c r="D6293" t="s">
        <v>967</v>
      </c>
      <c r="E6293" s="15">
        <v>241020000</v>
      </c>
      <c r="F6293" s="15">
        <v>20258000</v>
      </c>
      <c r="G6293" s="15">
        <v>0</v>
      </c>
      <c r="H6293" s="15">
        <v>49105000</v>
      </c>
      <c r="I6293" s="15">
        <v>310383000</v>
      </c>
    </row>
    <row r="6294" spans="1:9" x14ac:dyDescent="0.25">
      <c r="A6294">
        <v>2018</v>
      </c>
      <c r="B6294" t="s">
        <v>42</v>
      </c>
      <c r="C6294" t="s">
        <v>1045</v>
      </c>
      <c r="D6294" t="s">
        <v>968</v>
      </c>
      <c r="E6294" s="15">
        <v>3203000</v>
      </c>
      <c r="F6294" s="15">
        <v>1000000</v>
      </c>
      <c r="G6294" s="15">
        <v>0</v>
      </c>
      <c r="H6294" s="15">
        <v>0</v>
      </c>
      <c r="I6294" s="15">
        <v>4203000</v>
      </c>
    </row>
    <row r="6295" spans="1:9" x14ac:dyDescent="0.25">
      <c r="A6295">
        <v>2018</v>
      </c>
      <c r="B6295" t="s">
        <v>42</v>
      </c>
      <c r="C6295" t="s">
        <v>1045</v>
      </c>
      <c r="D6295" t="s">
        <v>969</v>
      </c>
      <c r="E6295" s="15">
        <v>1732000</v>
      </c>
      <c r="F6295" s="15">
        <v>3122000</v>
      </c>
      <c r="G6295" s="15">
        <v>0</v>
      </c>
      <c r="H6295" s="15">
        <v>0</v>
      </c>
      <c r="I6295" s="15">
        <v>4854000</v>
      </c>
    </row>
    <row r="6296" spans="1:9" x14ac:dyDescent="0.25">
      <c r="A6296">
        <v>2018</v>
      </c>
      <c r="B6296" t="s">
        <v>42</v>
      </c>
      <c r="C6296" t="s">
        <v>1045</v>
      </c>
      <c r="D6296" t="s">
        <v>970</v>
      </c>
      <c r="E6296" s="15">
        <v>2519000</v>
      </c>
      <c r="F6296" s="15">
        <v>430000</v>
      </c>
      <c r="G6296" s="15">
        <v>0</v>
      </c>
      <c r="H6296" s="15">
        <v>0</v>
      </c>
      <c r="I6296" s="15">
        <v>2949000</v>
      </c>
    </row>
    <row r="6297" spans="1:9" x14ac:dyDescent="0.25">
      <c r="A6297">
        <v>2018</v>
      </c>
      <c r="B6297" t="s">
        <v>42</v>
      </c>
      <c r="C6297" t="s">
        <v>1046</v>
      </c>
      <c r="D6297" t="s">
        <v>403</v>
      </c>
      <c r="E6297" s="15">
        <v>31806000</v>
      </c>
      <c r="F6297" s="15">
        <v>19471000</v>
      </c>
      <c r="G6297" s="15">
        <v>0</v>
      </c>
      <c r="H6297" s="15">
        <v>0</v>
      </c>
      <c r="I6297" s="15">
        <v>51277000</v>
      </c>
    </row>
    <row r="6298" spans="1:9" x14ac:dyDescent="0.25">
      <c r="A6298">
        <v>2018</v>
      </c>
      <c r="B6298" t="s">
        <v>42</v>
      </c>
      <c r="C6298" t="s">
        <v>1046</v>
      </c>
      <c r="D6298" t="s">
        <v>404</v>
      </c>
      <c r="E6298" s="15">
        <v>9765000</v>
      </c>
      <c r="F6298" s="15">
        <v>396000</v>
      </c>
      <c r="G6298" s="15">
        <v>0</v>
      </c>
      <c r="H6298" s="15">
        <v>86000000</v>
      </c>
      <c r="I6298" s="15">
        <v>96161000</v>
      </c>
    </row>
    <row r="6299" spans="1:9" x14ac:dyDescent="0.25">
      <c r="A6299">
        <v>2018</v>
      </c>
      <c r="B6299" t="s">
        <v>42</v>
      </c>
      <c r="C6299" t="s">
        <v>1046</v>
      </c>
      <c r="D6299" t="s">
        <v>967</v>
      </c>
      <c r="E6299" s="15">
        <v>80444000</v>
      </c>
      <c r="F6299" s="15">
        <v>21109000</v>
      </c>
      <c r="G6299" s="15">
        <v>0</v>
      </c>
      <c r="H6299" s="15">
        <v>104500000</v>
      </c>
      <c r="I6299" s="15">
        <v>206053000</v>
      </c>
    </row>
    <row r="6300" spans="1:9" x14ac:dyDescent="0.25">
      <c r="A6300">
        <v>2018</v>
      </c>
      <c r="B6300" t="s">
        <v>42</v>
      </c>
      <c r="C6300" t="s">
        <v>1046</v>
      </c>
      <c r="D6300" t="s">
        <v>968</v>
      </c>
      <c r="E6300" s="15">
        <v>2280000</v>
      </c>
      <c r="F6300" s="15">
        <v>1051000</v>
      </c>
      <c r="G6300" s="15">
        <v>0</v>
      </c>
      <c r="H6300" s="15">
        <v>0</v>
      </c>
      <c r="I6300" s="15">
        <v>3331000</v>
      </c>
    </row>
    <row r="6301" spans="1:9" x14ac:dyDescent="0.25">
      <c r="A6301">
        <v>2018</v>
      </c>
      <c r="B6301" t="s">
        <v>42</v>
      </c>
      <c r="C6301" t="s">
        <v>1046</v>
      </c>
      <c r="D6301" t="s">
        <v>969</v>
      </c>
      <c r="E6301" s="15">
        <v>1238000</v>
      </c>
      <c r="F6301" s="15">
        <v>645000</v>
      </c>
      <c r="G6301" s="15">
        <v>0</v>
      </c>
      <c r="H6301" s="15">
        <v>30046000</v>
      </c>
      <c r="I6301" s="15">
        <v>31929000</v>
      </c>
    </row>
    <row r="6302" spans="1:9" x14ac:dyDescent="0.25">
      <c r="A6302">
        <v>2018</v>
      </c>
      <c r="B6302" t="s">
        <v>42</v>
      </c>
      <c r="C6302" t="s">
        <v>1046</v>
      </c>
      <c r="D6302" t="s">
        <v>970</v>
      </c>
      <c r="E6302" s="15">
        <v>1902000</v>
      </c>
      <c r="F6302" s="15">
        <v>601000</v>
      </c>
      <c r="G6302" s="15">
        <v>0</v>
      </c>
      <c r="H6302" s="15">
        <v>0</v>
      </c>
      <c r="I6302" s="15">
        <v>2503000</v>
      </c>
    </row>
    <row r="6303" spans="1:9" x14ac:dyDescent="0.25">
      <c r="A6303">
        <v>2018</v>
      </c>
      <c r="B6303" t="s">
        <v>42</v>
      </c>
      <c r="C6303" t="s">
        <v>1047</v>
      </c>
      <c r="D6303" t="s">
        <v>403</v>
      </c>
      <c r="E6303" s="15">
        <v>28085000</v>
      </c>
      <c r="F6303" s="15">
        <v>5128000</v>
      </c>
      <c r="G6303" s="15">
        <v>0</v>
      </c>
      <c r="H6303" s="15">
        <v>0</v>
      </c>
      <c r="I6303" s="15">
        <v>33213000</v>
      </c>
    </row>
    <row r="6304" spans="1:9" x14ac:dyDescent="0.25">
      <c r="A6304">
        <v>2018</v>
      </c>
      <c r="B6304" t="s">
        <v>42</v>
      </c>
      <c r="C6304" t="s">
        <v>1047</v>
      </c>
      <c r="D6304" t="s">
        <v>404</v>
      </c>
      <c r="E6304" s="15">
        <v>0</v>
      </c>
      <c r="F6304" s="15">
        <v>1061000</v>
      </c>
      <c r="G6304" s="15">
        <v>0</v>
      </c>
      <c r="H6304" s="15">
        <v>70000000</v>
      </c>
      <c r="I6304" s="15">
        <v>71061000</v>
      </c>
    </row>
    <row r="6305" spans="1:9" x14ac:dyDescent="0.25">
      <c r="A6305">
        <v>2018</v>
      </c>
      <c r="B6305" t="s">
        <v>42</v>
      </c>
      <c r="C6305" t="s">
        <v>1047</v>
      </c>
      <c r="D6305" t="s">
        <v>967</v>
      </c>
      <c r="E6305" s="15">
        <v>80983000</v>
      </c>
      <c r="F6305" s="15">
        <v>13454000</v>
      </c>
      <c r="G6305" s="15">
        <v>0</v>
      </c>
      <c r="H6305" s="15">
        <v>85555000</v>
      </c>
      <c r="I6305" s="15">
        <v>179992000</v>
      </c>
    </row>
    <row r="6306" spans="1:9" x14ac:dyDescent="0.25">
      <c r="A6306">
        <v>2018</v>
      </c>
      <c r="B6306" t="s">
        <v>42</v>
      </c>
      <c r="C6306" t="s">
        <v>1047</v>
      </c>
      <c r="D6306" t="s">
        <v>968</v>
      </c>
      <c r="E6306" s="15">
        <v>0</v>
      </c>
      <c r="F6306" s="15">
        <v>256000</v>
      </c>
      <c r="G6306" s="15">
        <v>0</v>
      </c>
      <c r="H6306" s="15">
        <v>0</v>
      </c>
      <c r="I6306" s="15">
        <v>256000</v>
      </c>
    </row>
    <row r="6307" spans="1:9" x14ac:dyDescent="0.25">
      <c r="A6307">
        <v>2018</v>
      </c>
      <c r="B6307" t="s">
        <v>42</v>
      </c>
      <c r="C6307" t="s">
        <v>1047</v>
      </c>
      <c r="D6307" t="s">
        <v>969</v>
      </c>
      <c r="E6307" s="15">
        <v>0</v>
      </c>
      <c r="F6307" s="15">
        <v>807000</v>
      </c>
      <c r="G6307" s="15">
        <v>0</v>
      </c>
      <c r="H6307" s="15">
        <v>0</v>
      </c>
      <c r="I6307" s="15">
        <v>807000</v>
      </c>
    </row>
    <row r="6308" spans="1:9" x14ac:dyDescent="0.25">
      <c r="A6308">
        <v>2018</v>
      </c>
      <c r="B6308" t="s">
        <v>42</v>
      </c>
      <c r="C6308" t="s">
        <v>1047</v>
      </c>
      <c r="D6308" t="s">
        <v>970</v>
      </c>
      <c r="E6308" s="15">
        <v>3355000</v>
      </c>
      <c r="F6308" s="15">
        <v>692000</v>
      </c>
      <c r="G6308" s="15">
        <v>0</v>
      </c>
      <c r="H6308" s="15">
        <v>0</v>
      </c>
      <c r="I6308" s="15">
        <v>4047000</v>
      </c>
    </row>
    <row r="6309" spans="1:9" x14ac:dyDescent="0.25">
      <c r="A6309">
        <v>2018</v>
      </c>
      <c r="B6309" t="s">
        <v>42</v>
      </c>
      <c r="C6309" t="s">
        <v>1048</v>
      </c>
      <c r="D6309" t="s">
        <v>403</v>
      </c>
      <c r="E6309" s="15">
        <v>32023000</v>
      </c>
      <c r="F6309" s="15">
        <v>6910000</v>
      </c>
      <c r="G6309" s="15">
        <v>0</v>
      </c>
      <c r="H6309" s="15">
        <v>0</v>
      </c>
      <c r="I6309" s="15">
        <v>38933000</v>
      </c>
    </row>
    <row r="6310" spans="1:9" x14ac:dyDescent="0.25">
      <c r="A6310">
        <v>2018</v>
      </c>
      <c r="B6310" t="s">
        <v>42</v>
      </c>
      <c r="C6310" t="s">
        <v>1048</v>
      </c>
      <c r="D6310" t="s">
        <v>404</v>
      </c>
      <c r="E6310" s="15">
        <v>293000</v>
      </c>
      <c r="F6310" s="15">
        <v>219000</v>
      </c>
      <c r="G6310" s="15">
        <v>0</v>
      </c>
      <c r="H6310" s="15">
        <v>52199000</v>
      </c>
      <c r="I6310" s="15">
        <v>52711000</v>
      </c>
    </row>
    <row r="6311" spans="1:9" x14ac:dyDescent="0.25">
      <c r="A6311">
        <v>2018</v>
      </c>
      <c r="B6311" t="s">
        <v>42</v>
      </c>
      <c r="C6311" t="s">
        <v>1048</v>
      </c>
      <c r="D6311" t="s">
        <v>967</v>
      </c>
      <c r="E6311" s="15">
        <v>75407000</v>
      </c>
      <c r="F6311" s="15">
        <v>12517000</v>
      </c>
      <c r="G6311" s="15">
        <v>0</v>
      </c>
      <c r="H6311" s="15">
        <v>64500000</v>
      </c>
      <c r="I6311" s="15">
        <v>152424000</v>
      </c>
    </row>
    <row r="6312" spans="1:9" x14ac:dyDescent="0.25">
      <c r="A6312">
        <v>2018</v>
      </c>
      <c r="B6312" t="s">
        <v>42</v>
      </c>
      <c r="C6312" t="s">
        <v>1048</v>
      </c>
      <c r="D6312" t="s">
        <v>969</v>
      </c>
      <c r="E6312" s="15">
        <v>721000</v>
      </c>
      <c r="F6312" s="15">
        <v>1229000</v>
      </c>
      <c r="G6312" s="15">
        <v>0</v>
      </c>
      <c r="H6312" s="15">
        <v>0</v>
      </c>
      <c r="I6312" s="15">
        <v>1950000</v>
      </c>
    </row>
    <row r="6313" spans="1:9" x14ac:dyDescent="0.25">
      <c r="A6313">
        <v>2018</v>
      </c>
      <c r="B6313" t="s">
        <v>42</v>
      </c>
      <c r="C6313" t="s">
        <v>1048</v>
      </c>
      <c r="D6313" t="s">
        <v>970</v>
      </c>
      <c r="E6313" s="15">
        <v>0</v>
      </c>
      <c r="F6313" s="15">
        <v>480000</v>
      </c>
      <c r="G6313" s="15">
        <v>0</v>
      </c>
      <c r="H6313" s="15">
        <v>0</v>
      </c>
      <c r="I6313" s="15">
        <v>480000</v>
      </c>
    </row>
    <row r="6314" spans="1:9" x14ac:dyDescent="0.25">
      <c r="A6314">
        <v>2018</v>
      </c>
      <c r="B6314" t="s">
        <v>42</v>
      </c>
      <c r="C6314" t="s">
        <v>1049</v>
      </c>
      <c r="D6314" t="s">
        <v>403</v>
      </c>
      <c r="E6314" s="15">
        <v>40086000</v>
      </c>
      <c r="F6314" s="15">
        <v>6848000</v>
      </c>
      <c r="G6314" s="15">
        <v>0</v>
      </c>
      <c r="H6314" s="15">
        <v>0</v>
      </c>
      <c r="I6314" s="15">
        <v>46934000</v>
      </c>
    </row>
    <row r="6315" spans="1:9" x14ac:dyDescent="0.25">
      <c r="A6315">
        <v>2018</v>
      </c>
      <c r="B6315" t="s">
        <v>42</v>
      </c>
      <c r="C6315" t="s">
        <v>1049</v>
      </c>
      <c r="D6315" t="s">
        <v>404</v>
      </c>
      <c r="E6315" s="15">
        <v>3426000</v>
      </c>
      <c r="F6315" s="15">
        <v>657000</v>
      </c>
      <c r="G6315" s="15">
        <v>0</v>
      </c>
      <c r="H6315" s="15">
        <v>0</v>
      </c>
      <c r="I6315" s="15">
        <v>4083000</v>
      </c>
    </row>
    <row r="6316" spans="1:9" x14ac:dyDescent="0.25">
      <c r="A6316">
        <v>2018</v>
      </c>
      <c r="B6316" t="s">
        <v>42</v>
      </c>
      <c r="C6316" t="s">
        <v>1049</v>
      </c>
      <c r="D6316" t="s">
        <v>967</v>
      </c>
      <c r="E6316" s="15">
        <v>114760000</v>
      </c>
      <c r="F6316" s="15">
        <v>22924000</v>
      </c>
      <c r="G6316" s="15">
        <v>0</v>
      </c>
      <c r="H6316" s="15">
        <v>131555000</v>
      </c>
      <c r="I6316" s="15">
        <v>269239000</v>
      </c>
    </row>
    <row r="6317" spans="1:9" x14ac:dyDescent="0.25">
      <c r="A6317">
        <v>2018</v>
      </c>
      <c r="B6317" t="s">
        <v>42</v>
      </c>
      <c r="C6317" t="s">
        <v>1049</v>
      </c>
      <c r="D6317" t="s">
        <v>968</v>
      </c>
      <c r="E6317" s="15">
        <v>0</v>
      </c>
      <c r="F6317" s="15">
        <v>956000</v>
      </c>
      <c r="G6317" s="15">
        <v>0</v>
      </c>
      <c r="H6317" s="15">
        <v>0</v>
      </c>
      <c r="I6317" s="15">
        <v>956000</v>
      </c>
    </row>
    <row r="6318" spans="1:9" x14ac:dyDescent="0.25">
      <c r="A6318">
        <v>2018</v>
      </c>
      <c r="B6318" t="s">
        <v>42</v>
      </c>
      <c r="C6318" t="s">
        <v>1049</v>
      </c>
      <c r="D6318" t="s">
        <v>969</v>
      </c>
      <c r="E6318" s="15">
        <v>0</v>
      </c>
      <c r="F6318" s="15">
        <v>7221000</v>
      </c>
      <c r="G6318" s="15">
        <v>0</v>
      </c>
      <c r="H6318" s="15">
        <v>0</v>
      </c>
      <c r="I6318" s="15">
        <v>7221000</v>
      </c>
    </row>
    <row r="6319" spans="1:9" x14ac:dyDescent="0.25">
      <c r="A6319">
        <v>2018</v>
      </c>
      <c r="B6319" t="s">
        <v>42</v>
      </c>
      <c r="C6319" t="s">
        <v>1049</v>
      </c>
      <c r="D6319" t="s">
        <v>970</v>
      </c>
      <c r="E6319" s="15">
        <v>0</v>
      </c>
      <c r="F6319" s="15">
        <v>323000</v>
      </c>
      <c r="G6319" s="15">
        <v>0</v>
      </c>
      <c r="H6319" s="15">
        <v>0</v>
      </c>
      <c r="I6319" s="15">
        <v>323000</v>
      </c>
    </row>
    <row r="6320" spans="1:9" x14ac:dyDescent="0.25">
      <c r="A6320">
        <v>2018</v>
      </c>
      <c r="B6320" t="s">
        <v>42</v>
      </c>
      <c r="C6320" t="s">
        <v>1050</v>
      </c>
      <c r="D6320" t="s">
        <v>403</v>
      </c>
      <c r="E6320" s="15">
        <v>40869000</v>
      </c>
      <c r="F6320" s="15">
        <v>10894000</v>
      </c>
      <c r="G6320" s="15">
        <v>0</v>
      </c>
      <c r="H6320" s="15">
        <v>0</v>
      </c>
      <c r="I6320" s="15">
        <v>51763000</v>
      </c>
    </row>
    <row r="6321" spans="1:9" x14ac:dyDescent="0.25">
      <c r="A6321">
        <v>2018</v>
      </c>
      <c r="B6321" t="s">
        <v>42</v>
      </c>
      <c r="C6321" t="s">
        <v>1050</v>
      </c>
      <c r="D6321" t="s">
        <v>404</v>
      </c>
      <c r="E6321" s="15">
        <v>0</v>
      </c>
      <c r="F6321" s="15">
        <v>990000</v>
      </c>
      <c r="G6321" s="15">
        <v>0</v>
      </c>
      <c r="H6321" s="15">
        <v>5000000</v>
      </c>
      <c r="I6321" s="15">
        <v>5990000</v>
      </c>
    </row>
    <row r="6322" spans="1:9" x14ac:dyDescent="0.25">
      <c r="A6322">
        <v>2018</v>
      </c>
      <c r="B6322" t="s">
        <v>42</v>
      </c>
      <c r="C6322" t="s">
        <v>1050</v>
      </c>
      <c r="D6322" t="s">
        <v>967</v>
      </c>
      <c r="E6322" s="15">
        <v>155177000</v>
      </c>
      <c r="F6322" s="15">
        <v>24754000</v>
      </c>
      <c r="G6322" s="15">
        <v>0</v>
      </c>
      <c r="H6322" s="15">
        <v>51257000</v>
      </c>
      <c r="I6322" s="15">
        <v>231188000</v>
      </c>
    </row>
    <row r="6323" spans="1:9" x14ac:dyDescent="0.25">
      <c r="A6323">
        <v>2018</v>
      </c>
      <c r="B6323" t="s">
        <v>42</v>
      </c>
      <c r="C6323" t="s">
        <v>1050</v>
      </c>
      <c r="D6323" t="s">
        <v>968</v>
      </c>
      <c r="E6323" s="15">
        <v>0</v>
      </c>
      <c r="F6323" s="15">
        <v>550000</v>
      </c>
      <c r="G6323" s="15">
        <v>0</v>
      </c>
      <c r="H6323" s="15">
        <v>0</v>
      </c>
      <c r="I6323" s="15">
        <v>550000</v>
      </c>
    </row>
    <row r="6324" spans="1:9" x14ac:dyDescent="0.25">
      <c r="A6324">
        <v>2018</v>
      </c>
      <c r="B6324" t="s">
        <v>42</v>
      </c>
      <c r="C6324" t="s">
        <v>1050</v>
      </c>
      <c r="D6324" t="s">
        <v>969</v>
      </c>
      <c r="E6324" s="15">
        <v>0</v>
      </c>
      <c r="F6324" s="15">
        <v>8757000</v>
      </c>
      <c r="G6324" s="15">
        <v>0</v>
      </c>
      <c r="H6324" s="15">
        <v>0</v>
      </c>
      <c r="I6324" s="15">
        <v>8757000</v>
      </c>
    </row>
    <row r="6325" spans="1:9" x14ac:dyDescent="0.25">
      <c r="A6325">
        <v>2018</v>
      </c>
      <c r="B6325" t="s">
        <v>42</v>
      </c>
      <c r="C6325" t="s">
        <v>1050</v>
      </c>
      <c r="D6325" t="s">
        <v>970</v>
      </c>
      <c r="E6325" s="15">
        <v>0</v>
      </c>
      <c r="F6325" s="15">
        <v>2493000</v>
      </c>
      <c r="G6325" s="15">
        <v>0</v>
      </c>
      <c r="H6325" s="15">
        <v>0</v>
      </c>
      <c r="I6325" s="15">
        <v>2493000</v>
      </c>
    </row>
    <row r="6326" spans="1:9" x14ac:dyDescent="0.25">
      <c r="A6326">
        <v>2018</v>
      </c>
      <c r="B6326" t="s">
        <v>42</v>
      </c>
      <c r="C6326" t="s">
        <v>1051</v>
      </c>
      <c r="D6326" t="s">
        <v>403</v>
      </c>
      <c r="E6326" s="15">
        <v>76162000</v>
      </c>
      <c r="F6326" s="15">
        <v>23826000</v>
      </c>
      <c r="G6326" s="15">
        <v>0</v>
      </c>
      <c r="H6326" s="15">
        <v>0</v>
      </c>
      <c r="I6326" s="15">
        <v>99988000</v>
      </c>
    </row>
    <row r="6327" spans="1:9" x14ac:dyDescent="0.25">
      <c r="A6327">
        <v>2018</v>
      </c>
      <c r="B6327" t="s">
        <v>42</v>
      </c>
      <c r="C6327" t="s">
        <v>1051</v>
      </c>
      <c r="D6327" t="s">
        <v>404</v>
      </c>
      <c r="E6327" s="15">
        <v>6399000</v>
      </c>
      <c r="F6327" s="15">
        <v>2002000</v>
      </c>
      <c r="G6327" s="15">
        <v>0</v>
      </c>
      <c r="H6327" s="15">
        <v>42000000</v>
      </c>
      <c r="I6327" s="15">
        <v>50401000</v>
      </c>
    </row>
    <row r="6328" spans="1:9" x14ac:dyDescent="0.25">
      <c r="A6328">
        <v>2018</v>
      </c>
      <c r="B6328" t="s">
        <v>42</v>
      </c>
      <c r="C6328" t="s">
        <v>1051</v>
      </c>
      <c r="D6328" t="s">
        <v>967</v>
      </c>
      <c r="E6328" s="15">
        <v>238551000</v>
      </c>
      <c r="F6328" s="15">
        <v>33158000</v>
      </c>
      <c r="G6328" s="15">
        <v>0</v>
      </c>
      <c r="H6328" s="15">
        <v>89555000</v>
      </c>
      <c r="I6328" s="15">
        <v>361264000</v>
      </c>
    </row>
    <row r="6329" spans="1:9" x14ac:dyDescent="0.25">
      <c r="A6329">
        <v>2018</v>
      </c>
      <c r="B6329" t="s">
        <v>42</v>
      </c>
      <c r="C6329" t="s">
        <v>1051</v>
      </c>
      <c r="D6329" t="s">
        <v>968</v>
      </c>
      <c r="E6329" s="15">
        <v>5678000</v>
      </c>
      <c r="F6329" s="15">
        <v>148000</v>
      </c>
      <c r="G6329" s="15">
        <v>0</v>
      </c>
      <c r="H6329" s="15">
        <v>0</v>
      </c>
      <c r="I6329" s="15">
        <v>5826000</v>
      </c>
    </row>
    <row r="6330" spans="1:9" x14ac:dyDescent="0.25">
      <c r="A6330">
        <v>2018</v>
      </c>
      <c r="B6330" t="s">
        <v>42</v>
      </c>
      <c r="C6330" t="s">
        <v>1051</v>
      </c>
      <c r="D6330" t="s">
        <v>969</v>
      </c>
      <c r="E6330" s="15">
        <v>10182000</v>
      </c>
      <c r="F6330" s="15">
        <v>7620000</v>
      </c>
      <c r="G6330" s="15">
        <v>0</v>
      </c>
      <c r="H6330" s="15">
        <v>0</v>
      </c>
      <c r="I6330" s="15">
        <v>17802000</v>
      </c>
    </row>
    <row r="6331" spans="1:9" x14ac:dyDescent="0.25">
      <c r="A6331">
        <v>2018</v>
      </c>
      <c r="B6331" t="s">
        <v>42</v>
      </c>
      <c r="C6331" t="s">
        <v>1051</v>
      </c>
      <c r="D6331" t="s">
        <v>970</v>
      </c>
      <c r="E6331" s="15">
        <v>5511000</v>
      </c>
      <c r="F6331" s="15">
        <v>4441000</v>
      </c>
      <c r="G6331" s="15">
        <v>0</v>
      </c>
      <c r="H6331" s="15">
        <v>0</v>
      </c>
      <c r="I6331" s="15">
        <v>9952000</v>
      </c>
    </row>
    <row r="6332" spans="1:9" x14ac:dyDescent="0.25">
      <c r="A6332">
        <v>2018</v>
      </c>
      <c r="B6332" t="s">
        <v>42</v>
      </c>
      <c r="C6332" t="s">
        <v>1052</v>
      </c>
      <c r="D6332" t="s">
        <v>403</v>
      </c>
      <c r="E6332" s="15">
        <v>120569000</v>
      </c>
      <c r="F6332" s="15">
        <v>27309000</v>
      </c>
      <c r="G6332" s="15">
        <v>0</v>
      </c>
      <c r="H6332" s="15">
        <v>0</v>
      </c>
      <c r="I6332" s="15">
        <v>147878000</v>
      </c>
    </row>
    <row r="6333" spans="1:9" x14ac:dyDescent="0.25">
      <c r="A6333">
        <v>2018</v>
      </c>
      <c r="B6333" t="s">
        <v>42</v>
      </c>
      <c r="C6333" t="s">
        <v>1052</v>
      </c>
      <c r="D6333" t="s">
        <v>404</v>
      </c>
      <c r="E6333" s="15">
        <v>17606000</v>
      </c>
      <c r="F6333" s="15">
        <v>1534000</v>
      </c>
      <c r="G6333" s="15">
        <v>0</v>
      </c>
      <c r="H6333" s="15">
        <v>135272000</v>
      </c>
      <c r="I6333" s="15">
        <v>154412000</v>
      </c>
    </row>
    <row r="6334" spans="1:9" x14ac:dyDescent="0.25">
      <c r="A6334">
        <v>2018</v>
      </c>
      <c r="B6334" t="s">
        <v>42</v>
      </c>
      <c r="C6334" t="s">
        <v>1052</v>
      </c>
      <c r="D6334" t="s">
        <v>967</v>
      </c>
      <c r="E6334" s="15">
        <v>289504000</v>
      </c>
      <c r="F6334" s="15">
        <v>76411000</v>
      </c>
      <c r="G6334" s="15">
        <v>0</v>
      </c>
      <c r="H6334" s="15">
        <v>138603000</v>
      </c>
      <c r="I6334" s="15">
        <v>504518000</v>
      </c>
    </row>
    <row r="6335" spans="1:9" x14ac:dyDescent="0.25">
      <c r="A6335">
        <v>2018</v>
      </c>
      <c r="B6335" t="s">
        <v>42</v>
      </c>
      <c r="C6335" t="s">
        <v>1052</v>
      </c>
      <c r="D6335" t="s">
        <v>968</v>
      </c>
      <c r="E6335" s="15">
        <v>12686000</v>
      </c>
      <c r="F6335" s="15">
        <v>2370000</v>
      </c>
      <c r="G6335" s="15">
        <v>0</v>
      </c>
      <c r="H6335" s="15">
        <v>1000000</v>
      </c>
      <c r="I6335" s="15">
        <v>16056000</v>
      </c>
    </row>
    <row r="6336" spans="1:9" x14ac:dyDescent="0.25">
      <c r="A6336">
        <v>2018</v>
      </c>
      <c r="B6336" t="s">
        <v>42</v>
      </c>
      <c r="C6336" t="s">
        <v>1052</v>
      </c>
      <c r="D6336" t="s">
        <v>969</v>
      </c>
      <c r="E6336" s="15">
        <v>46170000</v>
      </c>
      <c r="F6336" s="15">
        <v>35656000</v>
      </c>
      <c r="G6336" s="15">
        <v>0</v>
      </c>
      <c r="H6336" s="15">
        <v>3500000</v>
      </c>
      <c r="I6336" s="15">
        <v>85326000</v>
      </c>
    </row>
    <row r="6337" spans="1:9" x14ac:dyDescent="0.25">
      <c r="A6337">
        <v>2018</v>
      </c>
      <c r="B6337" t="s">
        <v>42</v>
      </c>
      <c r="C6337" t="s">
        <v>1052</v>
      </c>
      <c r="D6337" t="s">
        <v>970</v>
      </c>
      <c r="E6337" s="15">
        <v>7463000</v>
      </c>
      <c r="F6337" s="15">
        <v>10366000</v>
      </c>
      <c r="G6337" s="15">
        <v>0</v>
      </c>
      <c r="H6337" s="15">
        <v>1500000</v>
      </c>
      <c r="I6337" s="15">
        <v>19329000</v>
      </c>
    </row>
    <row r="6338" spans="1:9" x14ac:dyDescent="0.25">
      <c r="A6338">
        <v>2018</v>
      </c>
      <c r="B6338" t="s">
        <v>42</v>
      </c>
      <c r="C6338" t="s">
        <v>1053</v>
      </c>
      <c r="D6338" t="s">
        <v>403</v>
      </c>
      <c r="E6338" s="15">
        <v>17622000</v>
      </c>
      <c r="F6338" s="15">
        <v>8131000</v>
      </c>
      <c r="G6338" s="15">
        <v>0</v>
      </c>
      <c r="H6338" s="15">
        <v>0</v>
      </c>
      <c r="I6338" s="15">
        <v>25753000</v>
      </c>
    </row>
    <row r="6339" spans="1:9" x14ac:dyDescent="0.25">
      <c r="A6339">
        <v>2018</v>
      </c>
      <c r="B6339" t="s">
        <v>42</v>
      </c>
      <c r="C6339" t="s">
        <v>1053</v>
      </c>
      <c r="D6339" t="s">
        <v>967</v>
      </c>
      <c r="E6339" s="15">
        <v>41298000</v>
      </c>
      <c r="F6339" s="15">
        <v>16080000</v>
      </c>
      <c r="G6339" s="15">
        <v>0</v>
      </c>
      <c r="H6339" s="15">
        <v>76612000</v>
      </c>
      <c r="I6339" s="15">
        <v>133990000</v>
      </c>
    </row>
    <row r="6340" spans="1:9" x14ac:dyDescent="0.25">
      <c r="A6340">
        <v>2018</v>
      </c>
      <c r="B6340" t="s">
        <v>42</v>
      </c>
      <c r="C6340" t="s">
        <v>1053</v>
      </c>
      <c r="D6340" t="s">
        <v>969</v>
      </c>
      <c r="E6340" s="15">
        <v>0</v>
      </c>
      <c r="F6340" s="15">
        <v>588000</v>
      </c>
      <c r="G6340" s="15">
        <v>0</v>
      </c>
      <c r="H6340" s="15">
        <v>0</v>
      </c>
      <c r="I6340" s="15">
        <v>588000</v>
      </c>
    </row>
    <row r="6341" spans="1:9" x14ac:dyDescent="0.25">
      <c r="A6341">
        <v>2018</v>
      </c>
      <c r="B6341" t="s">
        <v>42</v>
      </c>
      <c r="C6341" t="s">
        <v>1053</v>
      </c>
      <c r="D6341" t="s">
        <v>970</v>
      </c>
      <c r="E6341" s="15">
        <v>0</v>
      </c>
      <c r="F6341" s="15">
        <v>563000</v>
      </c>
      <c r="G6341" s="15">
        <v>0</v>
      </c>
      <c r="H6341" s="15">
        <v>0</v>
      </c>
      <c r="I6341" s="15">
        <v>563000</v>
      </c>
    </row>
    <row r="6342" spans="1:9" x14ac:dyDescent="0.25">
      <c r="A6342">
        <v>2018</v>
      </c>
      <c r="B6342" t="s">
        <v>42</v>
      </c>
      <c r="C6342" t="s">
        <v>1054</v>
      </c>
      <c r="D6342" t="s">
        <v>403</v>
      </c>
      <c r="E6342" s="15">
        <v>64326000</v>
      </c>
      <c r="F6342" s="15">
        <v>6930000</v>
      </c>
      <c r="G6342" s="15">
        <v>0</v>
      </c>
      <c r="H6342" s="15">
        <v>0</v>
      </c>
      <c r="I6342" s="15">
        <v>71256000</v>
      </c>
    </row>
    <row r="6343" spans="1:9" x14ac:dyDescent="0.25">
      <c r="A6343">
        <v>2018</v>
      </c>
      <c r="B6343" t="s">
        <v>42</v>
      </c>
      <c r="C6343" t="s">
        <v>1054</v>
      </c>
      <c r="D6343" t="s">
        <v>967</v>
      </c>
      <c r="E6343" s="15">
        <v>68918000</v>
      </c>
      <c r="F6343" s="15">
        <v>26055000</v>
      </c>
      <c r="G6343" s="15">
        <v>0</v>
      </c>
      <c r="H6343" s="15">
        <v>20887000</v>
      </c>
      <c r="I6343" s="15">
        <v>115860000</v>
      </c>
    </row>
    <row r="6344" spans="1:9" x14ac:dyDescent="0.25">
      <c r="A6344">
        <v>2018</v>
      </c>
      <c r="B6344" t="s">
        <v>42</v>
      </c>
      <c r="C6344" t="s">
        <v>1054</v>
      </c>
      <c r="D6344" t="s">
        <v>969</v>
      </c>
      <c r="E6344" s="15">
        <v>290000</v>
      </c>
      <c r="F6344" s="15">
        <v>2734000</v>
      </c>
      <c r="G6344" s="15">
        <v>0</v>
      </c>
      <c r="H6344" s="15">
        <v>0</v>
      </c>
      <c r="I6344" s="15">
        <v>3024000</v>
      </c>
    </row>
    <row r="6345" spans="1:9" x14ac:dyDescent="0.25">
      <c r="A6345">
        <v>2018</v>
      </c>
      <c r="B6345" t="s">
        <v>42</v>
      </c>
      <c r="C6345" t="s">
        <v>1054</v>
      </c>
      <c r="D6345" t="s">
        <v>970</v>
      </c>
      <c r="E6345" s="15">
        <v>0</v>
      </c>
      <c r="F6345" s="15">
        <v>983000</v>
      </c>
      <c r="G6345" s="15">
        <v>0</v>
      </c>
      <c r="H6345" s="15">
        <v>0</v>
      </c>
      <c r="I6345" s="15">
        <v>983000</v>
      </c>
    </row>
    <row r="6346" spans="1:9" x14ac:dyDescent="0.25">
      <c r="A6346">
        <v>2018</v>
      </c>
      <c r="B6346" t="s">
        <v>42</v>
      </c>
      <c r="C6346" t="s">
        <v>1055</v>
      </c>
      <c r="D6346" t="s">
        <v>403</v>
      </c>
      <c r="E6346" s="15">
        <v>50861000</v>
      </c>
      <c r="F6346" s="15">
        <v>5873000</v>
      </c>
      <c r="G6346" s="15">
        <v>0</v>
      </c>
      <c r="H6346" s="15">
        <v>0</v>
      </c>
      <c r="I6346" s="15">
        <v>56734000</v>
      </c>
    </row>
    <row r="6347" spans="1:9" x14ac:dyDescent="0.25">
      <c r="A6347">
        <v>2018</v>
      </c>
      <c r="B6347" t="s">
        <v>42</v>
      </c>
      <c r="C6347" t="s">
        <v>1055</v>
      </c>
      <c r="D6347" t="s">
        <v>967</v>
      </c>
      <c r="E6347" s="15">
        <v>201196000</v>
      </c>
      <c r="F6347" s="15">
        <v>48110000</v>
      </c>
      <c r="G6347" s="15">
        <v>0</v>
      </c>
      <c r="H6347" s="15">
        <v>51992000</v>
      </c>
      <c r="I6347" s="15">
        <v>301298000</v>
      </c>
    </row>
    <row r="6348" spans="1:9" x14ac:dyDescent="0.25">
      <c r="A6348">
        <v>2018</v>
      </c>
      <c r="B6348" t="s">
        <v>42</v>
      </c>
      <c r="C6348" t="s">
        <v>1055</v>
      </c>
      <c r="D6348" t="s">
        <v>969</v>
      </c>
      <c r="E6348" s="15">
        <v>0</v>
      </c>
      <c r="F6348" s="15">
        <v>6342000</v>
      </c>
      <c r="G6348" s="15">
        <v>0</v>
      </c>
      <c r="H6348" s="15">
        <v>0</v>
      </c>
      <c r="I6348" s="15">
        <v>6342000</v>
      </c>
    </row>
    <row r="6349" spans="1:9" x14ac:dyDescent="0.25">
      <c r="A6349">
        <v>2018</v>
      </c>
      <c r="B6349" t="s">
        <v>42</v>
      </c>
      <c r="C6349" t="s">
        <v>1055</v>
      </c>
      <c r="D6349" t="s">
        <v>970</v>
      </c>
      <c r="E6349" s="15">
        <v>0</v>
      </c>
      <c r="F6349" s="15">
        <v>3642000</v>
      </c>
      <c r="G6349" s="15">
        <v>0</v>
      </c>
      <c r="H6349" s="15">
        <v>0</v>
      </c>
      <c r="I6349" s="15">
        <v>3642000</v>
      </c>
    </row>
    <row r="6350" spans="1:9" x14ac:dyDescent="0.25">
      <c r="A6350">
        <v>2018</v>
      </c>
      <c r="B6350" t="s">
        <v>42</v>
      </c>
      <c r="C6350" t="s">
        <v>1056</v>
      </c>
      <c r="D6350" t="s">
        <v>403</v>
      </c>
      <c r="E6350" s="15">
        <v>84987000</v>
      </c>
      <c r="F6350" s="15">
        <v>39494000</v>
      </c>
      <c r="G6350" s="15">
        <v>0</v>
      </c>
      <c r="H6350" s="15">
        <v>0</v>
      </c>
      <c r="I6350" s="15">
        <v>124481000</v>
      </c>
    </row>
    <row r="6351" spans="1:9" x14ac:dyDescent="0.25">
      <c r="A6351">
        <v>2018</v>
      </c>
      <c r="B6351" t="s">
        <v>42</v>
      </c>
      <c r="C6351" t="s">
        <v>1056</v>
      </c>
      <c r="D6351" t="s">
        <v>404</v>
      </c>
      <c r="E6351" s="15">
        <v>1809000</v>
      </c>
      <c r="F6351" s="15">
        <v>35000</v>
      </c>
      <c r="G6351" s="15">
        <v>0</v>
      </c>
      <c r="H6351" s="15">
        <v>0</v>
      </c>
      <c r="I6351" s="15">
        <v>1844000</v>
      </c>
    </row>
    <row r="6352" spans="1:9" x14ac:dyDescent="0.25">
      <c r="A6352">
        <v>2018</v>
      </c>
      <c r="B6352" t="s">
        <v>42</v>
      </c>
      <c r="C6352" t="s">
        <v>1056</v>
      </c>
      <c r="D6352" t="s">
        <v>967</v>
      </c>
      <c r="E6352" s="15">
        <v>292969000</v>
      </c>
      <c r="F6352" s="15">
        <v>35900000</v>
      </c>
      <c r="G6352" s="15">
        <v>0</v>
      </c>
      <c r="H6352" s="15">
        <v>171255000</v>
      </c>
      <c r="I6352" s="15">
        <v>500124000</v>
      </c>
    </row>
    <row r="6353" spans="1:9" x14ac:dyDescent="0.25">
      <c r="A6353">
        <v>2018</v>
      </c>
      <c r="B6353" t="s">
        <v>42</v>
      </c>
      <c r="C6353" t="s">
        <v>1056</v>
      </c>
      <c r="D6353" t="s">
        <v>969</v>
      </c>
      <c r="E6353" s="15">
        <v>5084000</v>
      </c>
      <c r="F6353" s="15">
        <v>6460000</v>
      </c>
      <c r="G6353" s="15">
        <v>0</v>
      </c>
      <c r="H6353" s="15">
        <v>300000</v>
      </c>
      <c r="I6353" s="15">
        <v>11844000</v>
      </c>
    </row>
    <row r="6354" spans="1:9" x14ac:dyDescent="0.25">
      <c r="A6354">
        <v>2018</v>
      </c>
      <c r="B6354" t="s">
        <v>42</v>
      </c>
      <c r="C6354" t="s">
        <v>1056</v>
      </c>
      <c r="D6354" t="s">
        <v>970</v>
      </c>
      <c r="E6354" s="15">
        <v>2775000</v>
      </c>
      <c r="F6354" s="15">
        <v>3030000</v>
      </c>
      <c r="G6354" s="15">
        <v>0</v>
      </c>
      <c r="H6354" s="15">
        <v>8000000</v>
      </c>
      <c r="I6354" s="15">
        <v>13805000</v>
      </c>
    </row>
    <row r="6355" spans="1:9" x14ac:dyDescent="0.25">
      <c r="A6355">
        <v>2018</v>
      </c>
      <c r="B6355" t="s">
        <v>42</v>
      </c>
      <c r="C6355" t="s">
        <v>1057</v>
      </c>
      <c r="D6355" t="s">
        <v>403</v>
      </c>
      <c r="E6355" s="15">
        <v>19956000</v>
      </c>
      <c r="F6355" s="15">
        <v>11385000</v>
      </c>
      <c r="G6355" s="15">
        <v>0</v>
      </c>
      <c r="H6355" s="15">
        <v>0</v>
      </c>
      <c r="I6355" s="15">
        <v>31341000</v>
      </c>
    </row>
    <row r="6356" spans="1:9" x14ac:dyDescent="0.25">
      <c r="A6356">
        <v>2018</v>
      </c>
      <c r="B6356" t="s">
        <v>42</v>
      </c>
      <c r="C6356" t="s">
        <v>1057</v>
      </c>
      <c r="D6356" t="s">
        <v>967</v>
      </c>
      <c r="E6356" s="15">
        <v>88697000</v>
      </c>
      <c r="F6356" s="15">
        <v>5700000</v>
      </c>
      <c r="G6356" s="15">
        <v>0</v>
      </c>
      <c r="H6356" s="15">
        <v>139094000</v>
      </c>
      <c r="I6356" s="15">
        <v>233491000</v>
      </c>
    </row>
    <row r="6357" spans="1:9" x14ac:dyDescent="0.25">
      <c r="A6357">
        <v>2018</v>
      </c>
      <c r="B6357" t="s">
        <v>42</v>
      </c>
      <c r="C6357" t="s">
        <v>1057</v>
      </c>
      <c r="D6357" t="s">
        <v>969</v>
      </c>
      <c r="E6357" s="15">
        <v>596000</v>
      </c>
      <c r="F6357" s="15">
        <v>535000</v>
      </c>
      <c r="G6357" s="15">
        <v>0</v>
      </c>
      <c r="H6357" s="15">
        <v>0</v>
      </c>
      <c r="I6357" s="15">
        <v>1131000</v>
      </c>
    </row>
    <row r="6358" spans="1:9" x14ac:dyDescent="0.25">
      <c r="A6358">
        <v>2018</v>
      </c>
      <c r="B6358" t="s">
        <v>42</v>
      </c>
      <c r="C6358" t="s">
        <v>1057</v>
      </c>
      <c r="D6358" t="s">
        <v>970</v>
      </c>
      <c r="E6358" s="15">
        <v>0</v>
      </c>
      <c r="F6358" s="15">
        <v>249000</v>
      </c>
      <c r="G6358" s="15">
        <v>0</v>
      </c>
      <c r="H6358" s="15">
        <v>0</v>
      </c>
      <c r="I6358" s="15">
        <v>249000</v>
      </c>
    </row>
    <row r="6359" spans="1:9" x14ac:dyDescent="0.25">
      <c r="A6359">
        <v>2018</v>
      </c>
      <c r="B6359" t="s">
        <v>42</v>
      </c>
      <c r="C6359" t="s">
        <v>1058</v>
      </c>
      <c r="D6359" t="s">
        <v>403</v>
      </c>
      <c r="E6359" s="15">
        <v>39455000</v>
      </c>
      <c r="F6359" s="15">
        <v>10244000</v>
      </c>
      <c r="G6359" s="15">
        <v>0</v>
      </c>
      <c r="H6359" s="15">
        <v>0</v>
      </c>
      <c r="I6359" s="15">
        <v>49699000</v>
      </c>
    </row>
    <row r="6360" spans="1:9" x14ac:dyDescent="0.25">
      <c r="A6360">
        <v>2018</v>
      </c>
      <c r="B6360" t="s">
        <v>42</v>
      </c>
      <c r="C6360" t="s">
        <v>1058</v>
      </c>
      <c r="D6360" t="s">
        <v>967</v>
      </c>
      <c r="E6360" s="15">
        <v>71807000</v>
      </c>
      <c r="F6360" s="15">
        <v>12180000</v>
      </c>
      <c r="G6360" s="15">
        <v>0</v>
      </c>
      <c r="H6360" s="15">
        <v>53720000</v>
      </c>
      <c r="I6360" s="15">
        <v>137707000</v>
      </c>
    </row>
    <row r="6361" spans="1:9" x14ac:dyDescent="0.25">
      <c r="A6361">
        <v>2018</v>
      </c>
      <c r="B6361" t="s">
        <v>42</v>
      </c>
      <c r="C6361" t="s">
        <v>1058</v>
      </c>
      <c r="D6361" t="s">
        <v>969</v>
      </c>
      <c r="E6361" s="15">
        <v>0</v>
      </c>
      <c r="F6361" s="15">
        <v>1415000</v>
      </c>
      <c r="G6361" s="15">
        <v>0</v>
      </c>
      <c r="H6361" s="15">
        <v>3500000</v>
      </c>
      <c r="I6361" s="15">
        <v>4915000</v>
      </c>
    </row>
    <row r="6362" spans="1:9" x14ac:dyDescent="0.25">
      <c r="A6362">
        <v>2018</v>
      </c>
      <c r="B6362" t="s">
        <v>42</v>
      </c>
      <c r="C6362" t="s">
        <v>1058</v>
      </c>
      <c r="D6362" t="s">
        <v>970</v>
      </c>
      <c r="E6362" s="15">
        <v>0</v>
      </c>
      <c r="F6362" s="15">
        <v>1176000</v>
      </c>
      <c r="G6362" s="15">
        <v>0</v>
      </c>
      <c r="H6362" s="15">
        <v>0</v>
      </c>
      <c r="I6362" s="15">
        <v>1176000</v>
      </c>
    </row>
    <row r="6363" spans="1:9" x14ac:dyDescent="0.25">
      <c r="A6363">
        <v>2018</v>
      </c>
      <c r="B6363" t="s">
        <v>42</v>
      </c>
      <c r="C6363" t="s">
        <v>1059</v>
      </c>
      <c r="D6363" t="s">
        <v>403</v>
      </c>
      <c r="E6363" s="15">
        <v>24206000</v>
      </c>
      <c r="F6363" s="15">
        <v>26165000</v>
      </c>
      <c r="G6363" s="15">
        <v>0</v>
      </c>
      <c r="H6363" s="15">
        <v>0</v>
      </c>
      <c r="I6363" s="15">
        <v>50371000</v>
      </c>
    </row>
    <row r="6364" spans="1:9" x14ac:dyDescent="0.25">
      <c r="A6364">
        <v>2018</v>
      </c>
      <c r="B6364" t="s">
        <v>42</v>
      </c>
      <c r="C6364" t="s">
        <v>1059</v>
      </c>
      <c r="D6364" t="s">
        <v>404</v>
      </c>
      <c r="E6364" s="15">
        <v>924000</v>
      </c>
      <c r="F6364" s="15">
        <v>4763000</v>
      </c>
      <c r="G6364" s="15">
        <v>0</v>
      </c>
      <c r="H6364" s="15">
        <v>0</v>
      </c>
      <c r="I6364" s="15">
        <v>5687000</v>
      </c>
    </row>
    <row r="6365" spans="1:9" x14ac:dyDescent="0.25">
      <c r="A6365">
        <v>2018</v>
      </c>
      <c r="B6365" t="s">
        <v>42</v>
      </c>
      <c r="C6365" t="s">
        <v>1059</v>
      </c>
      <c r="D6365" t="s">
        <v>967</v>
      </c>
      <c r="E6365" s="15">
        <v>150954000</v>
      </c>
      <c r="F6365" s="15">
        <v>73666000</v>
      </c>
      <c r="G6365" s="15">
        <v>0</v>
      </c>
      <c r="H6365" s="15">
        <v>126555000</v>
      </c>
      <c r="I6365" s="15">
        <v>351175000</v>
      </c>
    </row>
    <row r="6366" spans="1:9" x14ac:dyDescent="0.25">
      <c r="A6366">
        <v>2018</v>
      </c>
      <c r="B6366" t="s">
        <v>42</v>
      </c>
      <c r="C6366" t="s">
        <v>1059</v>
      </c>
      <c r="D6366" t="s">
        <v>968</v>
      </c>
      <c r="E6366" s="15">
        <v>8414000</v>
      </c>
      <c r="F6366" s="15">
        <v>0</v>
      </c>
      <c r="G6366" s="15">
        <v>0</v>
      </c>
      <c r="H6366" s="15">
        <v>0</v>
      </c>
      <c r="I6366" s="15">
        <v>8414000</v>
      </c>
    </row>
    <row r="6367" spans="1:9" x14ac:dyDescent="0.25">
      <c r="A6367">
        <v>2018</v>
      </c>
      <c r="B6367" t="s">
        <v>42</v>
      </c>
      <c r="C6367" t="s">
        <v>1059</v>
      </c>
      <c r="D6367" t="s">
        <v>969</v>
      </c>
      <c r="E6367" s="15">
        <v>0</v>
      </c>
      <c r="F6367" s="15">
        <v>979000</v>
      </c>
      <c r="G6367" s="15">
        <v>0</v>
      </c>
      <c r="H6367" s="15">
        <v>5000000</v>
      </c>
      <c r="I6367" s="15">
        <v>5979000</v>
      </c>
    </row>
    <row r="6368" spans="1:9" x14ac:dyDescent="0.25">
      <c r="A6368">
        <v>2018</v>
      </c>
      <c r="B6368" t="s">
        <v>42</v>
      </c>
      <c r="C6368" t="s">
        <v>1059</v>
      </c>
      <c r="D6368" t="s">
        <v>970</v>
      </c>
      <c r="E6368" s="15">
        <v>1574000</v>
      </c>
      <c r="F6368" s="15">
        <v>1212000</v>
      </c>
      <c r="G6368" s="15">
        <v>0</v>
      </c>
      <c r="H6368" s="15">
        <v>0</v>
      </c>
      <c r="I6368" s="15">
        <v>2786000</v>
      </c>
    </row>
    <row r="6369" spans="1:9" x14ac:dyDescent="0.25">
      <c r="A6369">
        <v>2018</v>
      </c>
      <c r="B6369" t="s">
        <v>42</v>
      </c>
      <c r="C6369" t="s">
        <v>1060</v>
      </c>
      <c r="D6369" t="s">
        <v>403</v>
      </c>
      <c r="E6369" s="15">
        <v>17286000</v>
      </c>
      <c r="F6369" s="15">
        <v>4676000</v>
      </c>
      <c r="G6369" s="15">
        <v>0</v>
      </c>
      <c r="H6369" s="15">
        <v>0</v>
      </c>
      <c r="I6369" s="15">
        <v>21962000</v>
      </c>
    </row>
    <row r="6370" spans="1:9" x14ac:dyDescent="0.25">
      <c r="A6370">
        <v>2018</v>
      </c>
      <c r="B6370" t="s">
        <v>42</v>
      </c>
      <c r="C6370" t="s">
        <v>1060</v>
      </c>
      <c r="D6370" t="s">
        <v>967</v>
      </c>
      <c r="E6370" s="15">
        <v>24798000</v>
      </c>
      <c r="F6370" s="15">
        <v>13518000</v>
      </c>
      <c r="G6370" s="15">
        <v>0</v>
      </c>
      <c r="H6370" s="15">
        <v>16640000</v>
      </c>
      <c r="I6370" s="15">
        <v>54956000</v>
      </c>
    </row>
    <row r="6371" spans="1:9" x14ac:dyDescent="0.25">
      <c r="A6371">
        <v>2018</v>
      </c>
      <c r="B6371" t="s">
        <v>42</v>
      </c>
      <c r="C6371" t="s">
        <v>1060</v>
      </c>
      <c r="D6371" t="s">
        <v>968</v>
      </c>
      <c r="E6371" s="15">
        <v>1333000</v>
      </c>
      <c r="F6371" s="15">
        <v>0</v>
      </c>
      <c r="G6371" s="15">
        <v>0</v>
      </c>
      <c r="H6371" s="15">
        <v>0</v>
      </c>
      <c r="I6371" s="15">
        <v>1333000</v>
      </c>
    </row>
    <row r="6372" spans="1:9" x14ac:dyDescent="0.25">
      <c r="A6372">
        <v>2018</v>
      </c>
      <c r="B6372" t="s">
        <v>42</v>
      </c>
      <c r="C6372" t="s">
        <v>1061</v>
      </c>
      <c r="D6372" t="s">
        <v>403</v>
      </c>
      <c r="E6372" s="15">
        <v>60509000</v>
      </c>
      <c r="F6372" s="15">
        <v>45932000</v>
      </c>
      <c r="G6372" s="15">
        <v>0</v>
      </c>
      <c r="H6372" s="15">
        <v>0</v>
      </c>
      <c r="I6372" s="15">
        <v>106441000</v>
      </c>
    </row>
    <row r="6373" spans="1:9" x14ac:dyDescent="0.25">
      <c r="A6373">
        <v>2018</v>
      </c>
      <c r="B6373" t="s">
        <v>42</v>
      </c>
      <c r="C6373" t="s">
        <v>1061</v>
      </c>
      <c r="D6373" t="s">
        <v>404</v>
      </c>
      <c r="E6373" s="15">
        <v>54892000</v>
      </c>
      <c r="F6373" s="15">
        <v>6454000</v>
      </c>
      <c r="G6373" s="15">
        <v>0</v>
      </c>
      <c r="H6373" s="15">
        <v>31695000</v>
      </c>
      <c r="I6373" s="15">
        <v>93041000</v>
      </c>
    </row>
    <row r="6374" spans="1:9" x14ac:dyDescent="0.25">
      <c r="A6374">
        <v>2018</v>
      </c>
      <c r="B6374" t="s">
        <v>42</v>
      </c>
      <c r="C6374" t="s">
        <v>1061</v>
      </c>
      <c r="D6374" t="s">
        <v>967</v>
      </c>
      <c r="E6374" s="15">
        <v>217442000</v>
      </c>
      <c r="F6374" s="15">
        <v>57370000</v>
      </c>
      <c r="G6374" s="15">
        <v>0</v>
      </c>
      <c r="H6374" s="15">
        <v>122398000</v>
      </c>
      <c r="I6374" s="15">
        <v>397210000</v>
      </c>
    </row>
    <row r="6375" spans="1:9" x14ac:dyDescent="0.25">
      <c r="A6375">
        <v>2018</v>
      </c>
      <c r="B6375" t="s">
        <v>42</v>
      </c>
      <c r="C6375" t="s">
        <v>1061</v>
      </c>
      <c r="D6375" t="s">
        <v>969</v>
      </c>
      <c r="E6375" s="15">
        <v>8636000</v>
      </c>
      <c r="F6375" s="15">
        <v>2448000</v>
      </c>
      <c r="G6375" s="15">
        <v>0</v>
      </c>
      <c r="H6375" s="15">
        <v>10000000</v>
      </c>
      <c r="I6375" s="15">
        <v>21084000</v>
      </c>
    </row>
    <row r="6376" spans="1:9" x14ac:dyDescent="0.25">
      <c r="A6376">
        <v>2018</v>
      </c>
      <c r="B6376" t="s">
        <v>42</v>
      </c>
      <c r="C6376" t="s">
        <v>1061</v>
      </c>
      <c r="D6376" t="s">
        <v>970</v>
      </c>
      <c r="E6376" s="15">
        <v>7831000</v>
      </c>
      <c r="F6376" s="15">
        <v>1874000</v>
      </c>
      <c r="G6376" s="15">
        <v>0</v>
      </c>
      <c r="H6376" s="15">
        <v>0</v>
      </c>
      <c r="I6376" s="15">
        <v>9705000</v>
      </c>
    </row>
    <row r="6377" spans="1:9" x14ac:dyDescent="0.25">
      <c r="A6377">
        <v>2018</v>
      </c>
      <c r="B6377" t="s">
        <v>42</v>
      </c>
      <c r="C6377" t="s">
        <v>1062</v>
      </c>
      <c r="D6377" t="s">
        <v>403</v>
      </c>
      <c r="E6377" s="15">
        <v>158657000</v>
      </c>
      <c r="F6377" s="15">
        <v>64986000</v>
      </c>
      <c r="G6377" s="15">
        <v>0</v>
      </c>
      <c r="H6377" s="15">
        <v>0</v>
      </c>
      <c r="I6377" s="15">
        <v>223643000</v>
      </c>
    </row>
    <row r="6378" spans="1:9" x14ac:dyDescent="0.25">
      <c r="A6378">
        <v>2018</v>
      </c>
      <c r="B6378" t="s">
        <v>42</v>
      </c>
      <c r="C6378" t="s">
        <v>1062</v>
      </c>
      <c r="D6378" t="s">
        <v>404</v>
      </c>
      <c r="E6378" s="15">
        <v>17177000</v>
      </c>
      <c r="F6378" s="15">
        <v>87175000</v>
      </c>
      <c r="G6378" s="15">
        <v>0</v>
      </c>
      <c r="H6378" s="15">
        <v>0</v>
      </c>
      <c r="I6378" s="15">
        <v>104352000</v>
      </c>
    </row>
    <row r="6379" spans="1:9" x14ac:dyDescent="0.25">
      <c r="A6379">
        <v>2018</v>
      </c>
      <c r="B6379" t="s">
        <v>42</v>
      </c>
      <c r="C6379" t="s">
        <v>1062</v>
      </c>
      <c r="D6379" t="s">
        <v>967</v>
      </c>
      <c r="E6379" s="15">
        <v>489069000</v>
      </c>
      <c r="F6379" s="15">
        <v>43750000</v>
      </c>
      <c r="G6379" s="15">
        <v>0</v>
      </c>
      <c r="H6379" s="15">
        <v>55475000</v>
      </c>
      <c r="I6379" s="15">
        <v>588294000</v>
      </c>
    </row>
    <row r="6380" spans="1:9" x14ac:dyDescent="0.25">
      <c r="A6380">
        <v>2018</v>
      </c>
      <c r="B6380" t="s">
        <v>42</v>
      </c>
      <c r="C6380" t="s">
        <v>1062</v>
      </c>
      <c r="D6380" t="s">
        <v>968</v>
      </c>
      <c r="E6380" s="15">
        <v>21119000</v>
      </c>
      <c r="F6380" s="15">
        <v>1543000</v>
      </c>
      <c r="G6380" s="15">
        <v>0</v>
      </c>
      <c r="H6380" s="15">
        <v>0</v>
      </c>
      <c r="I6380" s="15">
        <v>22662000</v>
      </c>
    </row>
    <row r="6381" spans="1:9" x14ac:dyDescent="0.25">
      <c r="A6381">
        <v>2018</v>
      </c>
      <c r="B6381" t="s">
        <v>42</v>
      </c>
      <c r="C6381" t="s">
        <v>1062</v>
      </c>
      <c r="D6381" t="s">
        <v>969</v>
      </c>
      <c r="E6381" s="15">
        <v>19695000</v>
      </c>
      <c r="F6381" s="15">
        <v>36501000</v>
      </c>
      <c r="G6381" s="15">
        <v>0</v>
      </c>
      <c r="H6381" s="15">
        <v>0</v>
      </c>
      <c r="I6381" s="15">
        <v>56196000</v>
      </c>
    </row>
    <row r="6382" spans="1:9" x14ac:dyDescent="0.25">
      <c r="A6382">
        <v>2018</v>
      </c>
      <c r="B6382" t="s">
        <v>42</v>
      </c>
      <c r="C6382" t="s">
        <v>1062</v>
      </c>
      <c r="D6382" t="s">
        <v>970</v>
      </c>
      <c r="E6382" s="15">
        <v>6129000</v>
      </c>
      <c r="F6382" s="15">
        <v>10099000</v>
      </c>
      <c r="G6382" s="15">
        <v>0</v>
      </c>
      <c r="H6382" s="15">
        <v>0</v>
      </c>
      <c r="I6382" s="15">
        <v>16228000</v>
      </c>
    </row>
    <row r="6383" spans="1:9" x14ac:dyDescent="0.25">
      <c r="A6383">
        <v>2018</v>
      </c>
      <c r="B6383" t="s">
        <v>42</v>
      </c>
      <c r="C6383" t="s">
        <v>1063</v>
      </c>
      <c r="D6383" t="s">
        <v>967</v>
      </c>
      <c r="E6383" s="15" t="s">
        <v>423</v>
      </c>
      <c r="F6383" s="15" t="s">
        <v>423</v>
      </c>
      <c r="G6383" s="15" t="s">
        <v>423</v>
      </c>
      <c r="H6383" s="15" t="s">
        <v>423</v>
      </c>
      <c r="I6383" s="15" t="s">
        <v>423</v>
      </c>
    </row>
    <row r="6384" spans="1:9" x14ac:dyDescent="0.25">
      <c r="A6384">
        <v>2018</v>
      </c>
      <c r="B6384" t="s">
        <v>42</v>
      </c>
      <c r="C6384" t="s">
        <v>1064</v>
      </c>
      <c r="D6384" t="s">
        <v>403</v>
      </c>
      <c r="E6384" s="15">
        <v>11087000</v>
      </c>
      <c r="F6384" s="15">
        <v>8857000</v>
      </c>
      <c r="G6384" s="15">
        <v>0</v>
      </c>
      <c r="H6384" s="15">
        <v>0</v>
      </c>
      <c r="I6384" s="15">
        <v>19944000</v>
      </c>
    </row>
    <row r="6385" spans="1:9" x14ac:dyDescent="0.25">
      <c r="A6385">
        <v>2018</v>
      </c>
      <c r="B6385" t="s">
        <v>42</v>
      </c>
      <c r="C6385" t="s">
        <v>1064</v>
      </c>
      <c r="D6385" t="s">
        <v>967</v>
      </c>
      <c r="E6385" s="15">
        <v>21086000</v>
      </c>
      <c r="F6385" s="15">
        <v>1450000</v>
      </c>
      <c r="G6385" s="15">
        <v>0</v>
      </c>
      <c r="H6385" s="15">
        <v>81112000</v>
      </c>
      <c r="I6385" s="15">
        <v>103648000</v>
      </c>
    </row>
    <row r="6386" spans="1:9" x14ac:dyDescent="0.25">
      <c r="A6386">
        <v>2018</v>
      </c>
      <c r="B6386" t="s">
        <v>42</v>
      </c>
      <c r="C6386" t="s">
        <v>1064</v>
      </c>
      <c r="D6386" t="s">
        <v>969</v>
      </c>
      <c r="E6386" s="15">
        <v>0</v>
      </c>
      <c r="F6386" s="15">
        <v>1833000</v>
      </c>
      <c r="G6386" s="15">
        <v>0</v>
      </c>
      <c r="H6386" s="15">
        <v>0</v>
      </c>
      <c r="I6386" s="15">
        <v>1833000</v>
      </c>
    </row>
    <row r="6387" spans="1:9" x14ac:dyDescent="0.25">
      <c r="A6387">
        <v>2018</v>
      </c>
      <c r="B6387" t="s">
        <v>42</v>
      </c>
      <c r="C6387" t="s">
        <v>1064</v>
      </c>
      <c r="D6387" t="s">
        <v>970</v>
      </c>
      <c r="E6387" s="15">
        <v>0</v>
      </c>
      <c r="F6387" s="15">
        <v>648000</v>
      </c>
      <c r="G6387" s="15">
        <v>0</v>
      </c>
      <c r="H6387" s="15">
        <v>0</v>
      </c>
      <c r="I6387" s="15">
        <v>648000</v>
      </c>
    </row>
    <row r="6388" spans="1:9" x14ac:dyDescent="0.25">
      <c r="A6388">
        <v>2018</v>
      </c>
      <c r="B6388" t="s">
        <v>42</v>
      </c>
      <c r="C6388" t="s">
        <v>1065</v>
      </c>
      <c r="D6388" t="s">
        <v>403</v>
      </c>
      <c r="E6388" s="15">
        <v>38351000</v>
      </c>
      <c r="F6388" s="15">
        <v>44750000</v>
      </c>
      <c r="G6388" s="15">
        <v>0</v>
      </c>
      <c r="H6388" s="15">
        <v>0</v>
      </c>
      <c r="I6388" s="15">
        <v>83101000</v>
      </c>
    </row>
    <row r="6389" spans="1:9" x14ac:dyDescent="0.25">
      <c r="A6389">
        <v>2018</v>
      </c>
      <c r="B6389" t="s">
        <v>42</v>
      </c>
      <c r="C6389" t="s">
        <v>1065</v>
      </c>
      <c r="D6389" t="s">
        <v>404</v>
      </c>
      <c r="E6389" s="15">
        <v>5501000</v>
      </c>
      <c r="F6389" s="15">
        <v>2603000</v>
      </c>
      <c r="G6389" s="15">
        <v>0</v>
      </c>
      <c r="H6389" s="15">
        <v>0</v>
      </c>
      <c r="I6389" s="15">
        <v>8104000</v>
      </c>
    </row>
    <row r="6390" spans="1:9" x14ac:dyDescent="0.25">
      <c r="A6390">
        <v>2018</v>
      </c>
      <c r="B6390" t="s">
        <v>42</v>
      </c>
      <c r="C6390" t="s">
        <v>1065</v>
      </c>
      <c r="D6390" t="s">
        <v>967</v>
      </c>
      <c r="E6390" s="15">
        <v>130907000</v>
      </c>
      <c r="F6390" s="15">
        <v>11117000</v>
      </c>
      <c r="G6390" s="15">
        <v>0</v>
      </c>
      <c r="H6390" s="15">
        <v>179093000</v>
      </c>
      <c r="I6390" s="15">
        <v>321117000</v>
      </c>
    </row>
    <row r="6391" spans="1:9" x14ac:dyDescent="0.25">
      <c r="A6391">
        <v>2018</v>
      </c>
      <c r="B6391" t="s">
        <v>42</v>
      </c>
      <c r="C6391" t="s">
        <v>1065</v>
      </c>
      <c r="D6391" t="s">
        <v>968</v>
      </c>
      <c r="E6391" s="15">
        <v>6640000</v>
      </c>
      <c r="F6391" s="15">
        <v>2638000</v>
      </c>
      <c r="G6391" s="15">
        <v>0</v>
      </c>
      <c r="H6391" s="15">
        <v>0</v>
      </c>
      <c r="I6391" s="15">
        <v>9278000</v>
      </c>
    </row>
    <row r="6392" spans="1:9" x14ac:dyDescent="0.25">
      <c r="A6392">
        <v>2018</v>
      </c>
      <c r="B6392" t="s">
        <v>42</v>
      </c>
      <c r="C6392" t="s">
        <v>1065</v>
      </c>
      <c r="D6392" t="s">
        <v>969</v>
      </c>
      <c r="E6392" s="15">
        <v>1369000</v>
      </c>
      <c r="F6392" s="15">
        <v>1590000</v>
      </c>
      <c r="G6392" s="15">
        <v>0</v>
      </c>
      <c r="H6392" s="15">
        <v>0</v>
      </c>
      <c r="I6392" s="15">
        <v>2959000</v>
      </c>
    </row>
    <row r="6393" spans="1:9" x14ac:dyDescent="0.25">
      <c r="A6393">
        <v>2018</v>
      </c>
      <c r="B6393" t="s">
        <v>42</v>
      </c>
      <c r="C6393" t="s">
        <v>1065</v>
      </c>
      <c r="D6393" t="s">
        <v>970</v>
      </c>
      <c r="E6393" s="15">
        <v>346000</v>
      </c>
      <c r="F6393" s="15">
        <v>399000</v>
      </c>
      <c r="G6393" s="15">
        <v>0</v>
      </c>
      <c r="H6393" s="15">
        <v>0</v>
      </c>
      <c r="I6393" s="15">
        <v>745000</v>
      </c>
    </row>
    <row r="6394" spans="1:9" x14ac:dyDescent="0.25">
      <c r="A6394">
        <v>2018</v>
      </c>
      <c r="B6394" t="s">
        <v>42</v>
      </c>
      <c r="C6394" t="s">
        <v>1066</v>
      </c>
      <c r="D6394" t="s">
        <v>403</v>
      </c>
      <c r="E6394" s="15">
        <v>12448000</v>
      </c>
      <c r="F6394" s="15">
        <v>8982000</v>
      </c>
      <c r="G6394" s="15">
        <v>0</v>
      </c>
      <c r="H6394" s="15">
        <v>0</v>
      </c>
      <c r="I6394" s="15">
        <v>21430000</v>
      </c>
    </row>
    <row r="6395" spans="1:9" x14ac:dyDescent="0.25">
      <c r="A6395">
        <v>2018</v>
      </c>
      <c r="B6395" t="s">
        <v>42</v>
      </c>
      <c r="C6395" t="s">
        <v>1066</v>
      </c>
      <c r="D6395" t="s">
        <v>967</v>
      </c>
      <c r="E6395" s="15">
        <v>39127000</v>
      </c>
      <c r="F6395" s="15">
        <v>1831000</v>
      </c>
      <c r="G6395" s="15">
        <v>0</v>
      </c>
      <c r="H6395" s="15">
        <v>104094000</v>
      </c>
      <c r="I6395" s="15">
        <v>145052000</v>
      </c>
    </row>
    <row r="6396" spans="1:9" x14ac:dyDescent="0.25">
      <c r="A6396">
        <v>2018</v>
      </c>
      <c r="B6396" t="s">
        <v>42</v>
      </c>
      <c r="C6396" t="s">
        <v>1066</v>
      </c>
      <c r="D6396" t="s">
        <v>969</v>
      </c>
      <c r="E6396" s="15">
        <v>0</v>
      </c>
      <c r="F6396" s="15">
        <v>1038000</v>
      </c>
      <c r="G6396" s="15">
        <v>0</v>
      </c>
      <c r="H6396" s="15">
        <v>0</v>
      </c>
      <c r="I6396" s="15">
        <v>1038000</v>
      </c>
    </row>
    <row r="6397" spans="1:9" x14ac:dyDescent="0.25">
      <c r="A6397">
        <v>2018</v>
      </c>
      <c r="B6397" t="s">
        <v>42</v>
      </c>
      <c r="C6397" t="s">
        <v>1066</v>
      </c>
      <c r="D6397" t="s">
        <v>970</v>
      </c>
      <c r="E6397" s="15">
        <v>0</v>
      </c>
      <c r="F6397" s="15">
        <v>918000</v>
      </c>
      <c r="G6397" s="15">
        <v>0</v>
      </c>
      <c r="H6397" s="15">
        <v>0</v>
      </c>
      <c r="I6397" s="15">
        <v>918000</v>
      </c>
    </row>
    <row r="6398" spans="1:9" x14ac:dyDescent="0.25">
      <c r="A6398">
        <v>2018</v>
      </c>
      <c r="B6398" t="s">
        <v>42</v>
      </c>
      <c r="C6398" t="s">
        <v>1067</v>
      </c>
      <c r="D6398" t="s">
        <v>403</v>
      </c>
      <c r="E6398" s="15">
        <v>3938000</v>
      </c>
      <c r="F6398" s="15">
        <v>1635000</v>
      </c>
      <c r="G6398" s="15">
        <v>0</v>
      </c>
      <c r="H6398" s="15">
        <v>0</v>
      </c>
      <c r="I6398" s="15">
        <v>5573000</v>
      </c>
    </row>
    <row r="6399" spans="1:9" x14ac:dyDescent="0.25">
      <c r="A6399">
        <v>2018</v>
      </c>
      <c r="B6399" t="s">
        <v>42</v>
      </c>
      <c r="C6399" t="s">
        <v>1067</v>
      </c>
      <c r="D6399" t="s">
        <v>967</v>
      </c>
      <c r="E6399" s="15">
        <v>23376000</v>
      </c>
      <c r="F6399" s="15">
        <v>3006000</v>
      </c>
      <c r="G6399" s="15">
        <v>0</v>
      </c>
      <c r="H6399" s="15">
        <v>100400000</v>
      </c>
      <c r="I6399" s="15">
        <v>126782000</v>
      </c>
    </row>
    <row r="6400" spans="1:9" x14ac:dyDescent="0.25">
      <c r="A6400">
        <v>2018</v>
      </c>
      <c r="B6400" t="s">
        <v>42</v>
      </c>
      <c r="C6400" t="s">
        <v>1067</v>
      </c>
      <c r="D6400" t="s">
        <v>969</v>
      </c>
      <c r="E6400" s="15">
        <v>0</v>
      </c>
      <c r="F6400" s="15">
        <v>1046000</v>
      </c>
      <c r="G6400" s="15">
        <v>0</v>
      </c>
      <c r="H6400" s="15">
        <v>6212000</v>
      </c>
      <c r="I6400" s="15">
        <v>7258000</v>
      </c>
    </row>
    <row r="6401" spans="1:9" x14ac:dyDescent="0.25">
      <c r="A6401">
        <v>2018</v>
      </c>
      <c r="B6401" t="s">
        <v>42</v>
      </c>
      <c r="C6401" t="s">
        <v>1067</v>
      </c>
      <c r="D6401" t="s">
        <v>970</v>
      </c>
      <c r="E6401" s="15">
        <v>0</v>
      </c>
      <c r="F6401" s="15">
        <v>511000</v>
      </c>
      <c r="G6401" s="15">
        <v>0</v>
      </c>
      <c r="H6401" s="15">
        <v>0</v>
      </c>
      <c r="I6401" s="15">
        <v>511000</v>
      </c>
    </row>
    <row r="6402" spans="1:9" x14ac:dyDescent="0.25">
      <c r="A6402">
        <v>2018</v>
      </c>
      <c r="B6402" t="s">
        <v>42</v>
      </c>
      <c r="C6402" t="s">
        <v>1068</v>
      </c>
      <c r="D6402" t="s">
        <v>403</v>
      </c>
      <c r="E6402" s="15">
        <v>18473000</v>
      </c>
      <c r="F6402" s="15">
        <v>4256000</v>
      </c>
      <c r="G6402" s="15">
        <v>0</v>
      </c>
      <c r="H6402" s="15">
        <v>0</v>
      </c>
      <c r="I6402" s="15">
        <v>22729000</v>
      </c>
    </row>
    <row r="6403" spans="1:9" x14ac:dyDescent="0.25">
      <c r="A6403">
        <v>2018</v>
      </c>
      <c r="B6403" t="s">
        <v>42</v>
      </c>
      <c r="C6403" t="s">
        <v>1068</v>
      </c>
      <c r="D6403" t="s">
        <v>967</v>
      </c>
      <c r="E6403" s="15">
        <v>39617000</v>
      </c>
      <c r="F6403" s="15">
        <v>6352000</v>
      </c>
      <c r="G6403" s="15">
        <v>0</v>
      </c>
      <c r="H6403" s="15">
        <v>57680000</v>
      </c>
      <c r="I6403" s="15">
        <v>103649000</v>
      </c>
    </row>
    <row r="6404" spans="1:9" x14ac:dyDescent="0.25">
      <c r="A6404">
        <v>2018</v>
      </c>
      <c r="B6404" t="s">
        <v>42</v>
      </c>
      <c r="C6404" t="s">
        <v>1068</v>
      </c>
      <c r="D6404" t="s">
        <v>968</v>
      </c>
      <c r="E6404" s="15">
        <v>140000</v>
      </c>
      <c r="F6404" s="15">
        <v>0</v>
      </c>
      <c r="G6404" s="15">
        <v>0</v>
      </c>
      <c r="H6404" s="15">
        <v>0</v>
      </c>
      <c r="I6404" s="15">
        <v>140000</v>
      </c>
    </row>
    <row r="6405" spans="1:9" x14ac:dyDescent="0.25">
      <c r="A6405">
        <v>2018</v>
      </c>
      <c r="B6405" t="s">
        <v>42</v>
      </c>
      <c r="C6405" t="s">
        <v>1068</v>
      </c>
      <c r="D6405" t="s">
        <v>969</v>
      </c>
      <c r="E6405" s="15">
        <v>0</v>
      </c>
      <c r="F6405" s="15">
        <v>963000</v>
      </c>
      <c r="G6405" s="15">
        <v>0</v>
      </c>
      <c r="H6405" s="15">
        <v>0</v>
      </c>
      <c r="I6405" s="15">
        <v>963000</v>
      </c>
    </row>
    <row r="6406" spans="1:9" x14ac:dyDescent="0.25">
      <c r="A6406">
        <v>2018</v>
      </c>
      <c r="B6406" t="s">
        <v>42</v>
      </c>
      <c r="C6406" t="s">
        <v>1068</v>
      </c>
      <c r="D6406" t="s">
        <v>970</v>
      </c>
      <c r="E6406" s="15">
        <v>0</v>
      </c>
      <c r="F6406" s="15">
        <v>403000</v>
      </c>
      <c r="G6406" s="15">
        <v>0</v>
      </c>
      <c r="H6406" s="15">
        <v>0</v>
      </c>
      <c r="I6406" s="15">
        <v>403000</v>
      </c>
    </row>
    <row r="6407" spans="1:9" x14ac:dyDescent="0.25">
      <c r="A6407">
        <v>2018</v>
      </c>
      <c r="B6407" t="s">
        <v>42</v>
      </c>
      <c r="C6407" t="s">
        <v>1069</v>
      </c>
      <c r="D6407" t="s">
        <v>403</v>
      </c>
      <c r="E6407" s="15" t="s">
        <v>423</v>
      </c>
      <c r="F6407" s="15" t="s">
        <v>423</v>
      </c>
      <c r="G6407" s="15" t="s">
        <v>423</v>
      </c>
      <c r="H6407" s="15" t="s">
        <v>423</v>
      </c>
      <c r="I6407" s="15" t="s">
        <v>423</v>
      </c>
    </row>
    <row r="6408" spans="1:9" x14ac:dyDescent="0.25">
      <c r="A6408">
        <v>2018</v>
      </c>
      <c r="B6408" t="s">
        <v>42</v>
      </c>
      <c r="C6408" t="s">
        <v>1069</v>
      </c>
      <c r="D6408" t="s">
        <v>967</v>
      </c>
      <c r="E6408" s="15" t="s">
        <v>423</v>
      </c>
      <c r="F6408" s="15" t="s">
        <v>423</v>
      </c>
      <c r="G6408" s="15" t="s">
        <v>423</v>
      </c>
      <c r="H6408" s="15" t="s">
        <v>423</v>
      </c>
      <c r="I6408" s="15" t="s">
        <v>423</v>
      </c>
    </row>
    <row r="6409" spans="1:9" x14ac:dyDescent="0.25">
      <c r="A6409">
        <v>2018</v>
      </c>
      <c r="B6409" t="s">
        <v>42</v>
      </c>
      <c r="C6409" t="s">
        <v>1069</v>
      </c>
      <c r="D6409" t="s">
        <v>969</v>
      </c>
      <c r="E6409" s="15" t="s">
        <v>423</v>
      </c>
      <c r="F6409" s="15" t="s">
        <v>423</v>
      </c>
      <c r="G6409" s="15" t="s">
        <v>423</v>
      </c>
      <c r="H6409" s="15" t="s">
        <v>423</v>
      </c>
      <c r="I6409" s="15" t="s">
        <v>423</v>
      </c>
    </row>
    <row r="6410" spans="1:9" x14ac:dyDescent="0.25">
      <c r="A6410">
        <v>2018</v>
      </c>
      <c r="B6410" t="s">
        <v>42</v>
      </c>
      <c r="C6410" t="s">
        <v>1069</v>
      </c>
      <c r="D6410" t="s">
        <v>970</v>
      </c>
      <c r="E6410" s="15" t="s">
        <v>423</v>
      </c>
      <c r="F6410" s="15" t="s">
        <v>423</v>
      </c>
      <c r="G6410" s="15" t="s">
        <v>423</v>
      </c>
      <c r="H6410" s="15" t="s">
        <v>423</v>
      </c>
      <c r="I6410" s="15" t="s">
        <v>423</v>
      </c>
    </row>
    <row r="6411" spans="1:9" x14ac:dyDescent="0.25">
      <c r="A6411">
        <v>2018</v>
      </c>
      <c r="B6411" t="s">
        <v>42</v>
      </c>
      <c r="C6411" t="s">
        <v>1070</v>
      </c>
      <c r="D6411" t="s">
        <v>403</v>
      </c>
      <c r="E6411" s="15">
        <v>21680000</v>
      </c>
      <c r="F6411" s="15">
        <v>8380000</v>
      </c>
      <c r="G6411" s="15">
        <v>0</v>
      </c>
      <c r="H6411" s="15">
        <v>0</v>
      </c>
      <c r="I6411" s="15">
        <v>30060000</v>
      </c>
    </row>
    <row r="6412" spans="1:9" x14ac:dyDescent="0.25">
      <c r="A6412">
        <v>2018</v>
      </c>
      <c r="B6412" t="s">
        <v>42</v>
      </c>
      <c r="C6412" t="s">
        <v>1070</v>
      </c>
      <c r="D6412" t="s">
        <v>404</v>
      </c>
      <c r="E6412" s="15">
        <v>0</v>
      </c>
      <c r="F6412" s="15">
        <v>1521000</v>
      </c>
      <c r="G6412" s="15">
        <v>0</v>
      </c>
      <c r="H6412" s="15">
        <v>0</v>
      </c>
      <c r="I6412" s="15">
        <v>1521000</v>
      </c>
    </row>
    <row r="6413" spans="1:9" x14ac:dyDescent="0.25">
      <c r="A6413">
        <v>2018</v>
      </c>
      <c r="B6413" t="s">
        <v>42</v>
      </c>
      <c r="C6413" t="s">
        <v>1070</v>
      </c>
      <c r="D6413" t="s">
        <v>967</v>
      </c>
      <c r="E6413" s="15">
        <v>71383000</v>
      </c>
      <c r="F6413" s="15">
        <v>10347000</v>
      </c>
      <c r="G6413" s="15">
        <v>0</v>
      </c>
      <c r="H6413" s="15">
        <v>141555000</v>
      </c>
      <c r="I6413" s="15">
        <v>223285000</v>
      </c>
    </row>
    <row r="6414" spans="1:9" x14ac:dyDescent="0.25">
      <c r="A6414">
        <v>2018</v>
      </c>
      <c r="B6414" t="s">
        <v>42</v>
      </c>
      <c r="C6414" t="s">
        <v>1070</v>
      </c>
      <c r="D6414" t="s">
        <v>969</v>
      </c>
      <c r="E6414" s="15">
        <v>150000</v>
      </c>
      <c r="F6414" s="15">
        <v>1927000</v>
      </c>
      <c r="G6414" s="15">
        <v>0</v>
      </c>
      <c r="H6414" s="15">
        <v>0</v>
      </c>
      <c r="I6414" s="15">
        <v>2077000</v>
      </c>
    </row>
    <row r="6415" spans="1:9" x14ac:dyDescent="0.25">
      <c r="A6415">
        <v>2018</v>
      </c>
      <c r="B6415" t="s">
        <v>42</v>
      </c>
      <c r="C6415" t="s">
        <v>1070</v>
      </c>
      <c r="D6415" t="s">
        <v>970</v>
      </c>
      <c r="E6415" s="15">
        <v>150000</v>
      </c>
      <c r="F6415" s="15">
        <v>1530000</v>
      </c>
      <c r="G6415" s="15">
        <v>0</v>
      </c>
      <c r="H6415" s="15">
        <v>0</v>
      </c>
      <c r="I6415" s="15">
        <v>1680000</v>
      </c>
    </row>
    <row r="6416" spans="1:9" x14ac:dyDescent="0.25">
      <c r="A6416">
        <v>2018</v>
      </c>
      <c r="B6416" t="s">
        <v>42</v>
      </c>
      <c r="C6416" t="s">
        <v>1071</v>
      </c>
      <c r="D6416" t="s">
        <v>403</v>
      </c>
      <c r="E6416" s="15">
        <v>21095000</v>
      </c>
      <c r="F6416" s="15">
        <v>4712000</v>
      </c>
      <c r="G6416" s="15">
        <v>0</v>
      </c>
      <c r="H6416" s="15">
        <v>0</v>
      </c>
      <c r="I6416" s="15">
        <v>25807000</v>
      </c>
    </row>
    <row r="6417" spans="1:9" x14ac:dyDescent="0.25">
      <c r="A6417">
        <v>2018</v>
      </c>
      <c r="B6417" t="s">
        <v>42</v>
      </c>
      <c r="C6417" t="s">
        <v>1071</v>
      </c>
      <c r="D6417" t="s">
        <v>967</v>
      </c>
      <c r="E6417" s="15">
        <v>42996000</v>
      </c>
      <c r="F6417" s="15">
        <v>7934000</v>
      </c>
      <c r="G6417" s="15">
        <v>0</v>
      </c>
      <c r="H6417" s="15">
        <v>50915000</v>
      </c>
      <c r="I6417" s="15">
        <v>101845000</v>
      </c>
    </row>
    <row r="6418" spans="1:9" x14ac:dyDescent="0.25">
      <c r="A6418">
        <v>2018</v>
      </c>
      <c r="B6418" t="s">
        <v>42</v>
      </c>
      <c r="C6418" t="s">
        <v>1071</v>
      </c>
      <c r="D6418" t="s">
        <v>969</v>
      </c>
      <c r="E6418" s="15">
        <v>0</v>
      </c>
      <c r="F6418" s="15">
        <v>875000</v>
      </c>
      <c r="G6418" s="15">
        <v>0</v>
      </c>
      <c r="H6418" s="15">
        <v>0</v>
      </c>
      <c r="I6418" s="15">
        <v>875000</v>
      </c>
    </row>
    <row r="6419" spans="1:9" x14ac:dyDescent="0.25">
      <c r="A6419">
        <v>2018</v>
      </c>
      <c r="B6419" t="s">
        <v>42</v>
      </c>
      <c r="C6419" t="s">
        <v>1071</v>
      </c>
      <c r="D6419" t="s">
        <v>970</v>
      </c>
      <c r="E6419" s="15">
        <v>562000</v>
      </c>
      <c r="F6419" s="15">
        <v>484000</v>
      </c>
      <c r="G6419" s="15">
        <v>0</v>
      </c>
      <c r="H6419" s="15">
        <v>0</v>
      </c>
      <c r="I6419" s="15">
        <v>1046000</v>
      </c>
    </row>
    <row r="6420" spans="1:9" x14ac:dyDescent="0.25">
      <c r="A6420">
        <v>2018</v>
      </c>
      <c r="B6420" t="s">
        <v>42</v>
      </c>
      <c r="C6420" t="s">
        <v>1072</v>
      </c>
      <c r="D6420" t="s">
        <v>403</v>
      </c>
      <c r="E6420" s="15">
        <v>54215000</v>
      </c>
      <c r="F6420" s="15">
        <v>46935000</v>
      </c>
      <c r="G6420" s="15">
        <v>0</v>
      </c>
      <c r="H6420" s="15">
        <v>0</v>
      </c>
      <c r="I6420" s="15">
        <v>101150000</v>
      </c>
    </row>
    <row r="6421" spans="1:9" x14ac:dyDescent="0.25">
      <c r="A6421">
        <v>2018</v>
      </c>
      <c r="B6421" t="s">
        <v>42</v>
      </c>
      <c r="C6421" t="s">
        <v>1072</v>
      </c>
      <c r="D6421" t="s">
        <v>404</v>
      </c>
      <c r="E6421" s="15">
        <v>2416000</v>
      </c>
      <c r="F6421" s="15">
        <v>2662000</v>
      </c>
      <c r="G6421" s="15">
        <v>0</v>
      </c>
      <c r="H6421" s="15">
        <v>0</v>
      </c>
      <c r="I6421" s="15">
        <v>5078000</v>
      </c>
    </row>
    <row r="6422" spans="1:9" x14ac:dyDescent="0.25">
      <c r="A6422">
        <v>2018</v>
      </c>
      <c r="B6422" t="s">
        <v>42</v>
      </c>
      <c r="C6422" t="s">
        <v>1072</v>
      </c>
      <c r="D6422" t="s">
        <v>967</v>
      </c>
      <c r="E6422" s="15">
        <v>201164000</v>
      </c>
      <c r="F6422" s="15">
        <v>43191000</v>
      </c>
      <c r="G6422" s="15">
        <v>0</v>
      </c>
      <c r="H6422" s="15">
        <v>232093000</v>
      </c>
      <c r="I6422" s="15">
        <v>476448000</v>
      </c>
    </row>
    <row r="6423" spans="1:9" x14ac:dyDescent="0.25">
      <c r="A6423">
        <v>2018</v>
      </c>
      <c r="B6423" t="s">
        <v>42</v>
      </c>
      <c r="C6423" t="s">
        <v>1072</v>
      </c>
      <c r="D6423" t="s">
        <v>968</v>
      </c>
      <c r="E6423" s="15">
        <v>16291000</v>
      </c>
      <c r="F6423" s="15">
        <v>1906000</v>
      </c>
      <c r="G6423" s="15">
        <v>0</v>
      </c>
      <c r="H6423" s="15">
        <v>50000000</v>
      </c>
      <c r="I6423" s="15">
        <v>68197000</v>
      </c>
    </row>
    <row r="6424" spans="1:9" x14ac:dyDescent="0.25">
      <c r="A6424">
        <v>2018</v>
      </c>
      <c r="B6424" t="s">
        <v>42</v>
      </c>
      <c r="C6424" t="s">
        <v>1072</v>
      </c>
      <c r="D6424" t="s">
        <v>969</v>
      </c>
      <c r="E6424" s="15">
        <v>1036000</v>
      </c>
      <c r="F6424" s="15">
        <v>7787000</v>
      </c>
      <c r="G6424" s="15">
        <v>0</v>
      </c>
      <c r="H6424" s="15">
        <v>0</v>
      </c>
      <c r="I6424" s="15">
        <v>8823000</v>
      </c>
    </row>
    <row r="6425" spans="1:9" x14ac:dyDescent="0.25">
      <c r="A6425">
        <v>2018</v>
      </c>
      <c r="B6425" t="s">
        <v>42</v>
      </c>
      <c r="C6425" t="s">
        <v>1072</v>
      </c>
      <c r="D6425" t="s">
        <v>970</v>
      </c>
      <c r="E6425" s="15">
        <v>734000</v>
      </c>
      <c r="F6425" s="15">
        <v>987000</v>
      </c>
      <c r="G6425" s="15">
        <v>0</v>
      </c>
      <c r="H6425" s="15">
        <v>0</v>
      </c>
      <c r="I6425" s="15">
        <v>1721000</v>
      </c>
    </row>
    <row r="6426" spans="1:9" x14ac:dyDescent="0.25">
      <c r="A6426">
        <v>2018</v>
      </c>
      <c r="B6426" t="s">
        <v>42</v>
      </c>
      <c r="C6426" t="s">
        <v>1073</v>
      </c>
      <c r="D6426" t="s">
        <v>403</v>
      </c>
      <c r="E6426" s="15">
        <v>34097000</v>
      </c>
      <c r="F6426" s="15">
        <v>9474000</v>
      </c>
      <c r="G6426" s="15">
        <v>0</v>
      </c>
      <c r="H6426" s="15">
        <v>0</v>
      </c>
      <c r="I6426" s="15">
        <v>43571000</v>
      </c>
    </row>
    <row r="6427" spans="1:9" x14ac:dyDescent="0.25">
      <c r="A6427">
        <v>2018</v>
      </c>
      <c r="B6427" t="s">
        <v>42</v>
      </c>
      <c r="C6427" t="s">
        <v>1073</v>
      </c>
      <c r="D6427" t="s">
        <v>967</v>
      </c>
      <c r="E6427" s="15">
        <v>51424000</v>
      </c>
      <c r="F6427" s="15">
        <v>16657000</v>
      </c>
      <c r="G6427" s="15">
        <v>0</v>
      </c>
      <c r="H6427" s="15">
        <v>79612000</v>
      </c>
      <c r="I6427" s="15">
        <v>147693000</v>
      </c>
    </row>
    <row r="6428" spans="1:9" x14ac:dyDescent="0.25">
      <c r="A6428">
        <v>2018</v>
      </c>
      <c r="B6428" t="s">
        <v>42</v>
      </c>
      <c r="C6428" t="s">
        <v>1073</v>
      </c>
      <c r="D6428" t="s">
        <v>968</v>
      </c>
      <c r="E6428" s="15">
        <v>0</v>
      </c>
      <c r="F6428" s="15">
        <v>961000</v>
      </c>
      <c r="G6428" s="15">
        <v>0</v>
      </c>
      <c r="H6428" s="15">
        <v>0</v>
      </c>
      <c r="I6428" s="15">
        <v>961000</v>
      </c>
    </row>
    <row r="6429" spans="1:9" x14ac:dyDescent="0.25">
      <c r="A6429">
        <v>2018</v>
      </c>
      <c r="B6429" t="s">
        <v>42</v>
      </c>
      <c r="C6429" t="s">
        <v>1073</v>
      </c>
      <c r="D6429" t="s">
        <v>970</v>
      </c>
      <c r="E6429" s="15">
        <v>2764000</v>
      </c>
      <c r="F6429" s="15">
        <v>1379000</v>
      </c>
      <c r="G6429" s="15">
        <v>0</v>
      </c>
      <c r="H6429" s="15">
        <v>0</v>
      </c>
      <c r="I6429" s="15">
        <v>4143000</v>
      </c>
    </row>
    <row r="6430" spans="1:9" x14ac:dyDescent="0.25">
      <c r="A6430">
        <v>2018</v>
      </c>
      <c r="B6430" t="s">
        <v>42</v>
      </c>
      <c r="C6430" t="s">
        <v>1073</v>
      </c>
      <c r="D6430" t="s">
        <v>1074</v>
      </c>
      <c r="E6430" s="15">
        <v>8907000</v>
      </c>
      <c r="F6430" s="15">
        <v>13364000</v>
      </c>
      <c r="G6430" s="15">
        <v>0</v>
      </c>
      <c r="H6430" s="15">
        <v>0</v>
      </c>
      <c r="I6430" s="15">
        <v>22271000</v>
      </c>
    </row>
    <row r="6431" spans="1:9" x14ac:dyDescent="0.25">
      <c r="A6431">
        <v>2018</v>
      </c>
      <c r="B6431" t="s">
        <v>42</v>
      </c>
      <c r="C6431" t="s">
        <v>1075</v>
      </c>
      <c r="D6431" t="s">
        <v>403</v>
      </c>
      <c r="E6431" s="15" t="s">
        <v>423</v>
      </c>
      <c r="F6431" s="15" t="s">
        <v>423</v>
      </c>
      <c r="G6431" s="15" t="s">
        <v>423</v>
      </c>
      <c r="H6431" s="15" t="s">
        <v>423</v>
      </c>
      <c r="I6431" s="15" t="s">
        <v>423</v>
      </c>
    </row>
    <row r="6432" spans="1:9" x14ac:dyDescent="0.25">
      <c r="A6432">
        <v>2018</v>
      </c>
      <c r="B6432" t="s">
        <v>42</v>
      </c>
      <c r="C6432" t="s">
        <v>1075</v>
      </c>
      <c r="D6432" t="s">
        <v>967</v>
      </c>
      <c r="E6432" s="15" t="s">
        <v>423</v>
      </c>
      <c r="F6432" s="15" t="s">
        <v>423</v>
      </c>
      <c r="G6432" s="15" t="s">
        <v>423</v>
      </c>
      <c r="H6432" s="15" t="s">
        <v>423</v>
      </c>
      <c r="I6432" s="15" t="s">
        <v>423</v>
      </c>
    </row>
    <row r="6433" spans="1:9" x14ac:dyDescent="0.25">
      <c r="A6433">
        <v>2018</v>
      </c>
      <c r="B6433" t="s">
        <v>42</v>
      </c>
      <c r="C6433" t="s">
        <v>1075</v>
      </c>
      <c r="D6433" t="s">
        <v>969</v>
      </c>
      <c r="E6433" s="15" t="s">
        <v>423</v>
      </c>
      <c r="F6433" s="15" t="s">
        <v>423</v>
      </c>
      <c r="G6433" s="15" t="s">
        <v>423</v>
      </c>
      <c r="H6433" s="15" t="s">
        <v>423</v>
      </c>
      <c r="I6433" s="15" t="s">
        <v>423</v>
      </c>
    </row>
    <row r="6434" spans="1:9" x14ac:dyDescent="0.25">
      <c r="A6434">
        <v>2018</v>
      </c>
      <c r="B6434" t="s">
        <v>42</v>
      </c>
      <c r="C6434" t="s">
        <v>1076</v>
      </c>
      <c r="D6434" t="s">
        <v>403</v>
      </c>
      <c r="E6434" s="15">
        <v>40437000</v>
      </c>
      <c r="F6434" s="15">
        <v>16360000</v>
      </c>
      <c r="G6434" s="15">
        <v>0</v>
      </c>
      <c r="H6434" s="15">
        <v>0</v>
      </c>
      <c r="I6434" s="15">
        <v>56797000</v>
      </c>
    </row>
    <row r="6435" spans="1:9" x14ac:dyDescent="0.25">
      <c r="A6435">
        <v>2018</v>
      </c>
      <c r="B6435" t="s">
        <v>42</v>
      </c>
      <c r="C6435" t="s">
        <v>1076</v>
      </c>
      <c r="D6435" t="s">
        <v>967</v>
      </c>
      <c r="E6435" s="15">
        <v>124348000</v>
      </c>
      <c r="F6435" s="15">
        <v>24484000</v>
      </c>
      <c r="G6435" s="15">
        <v>0</v>
      </c>
      <c r="H6435" s="15">
        <v>136555000</v>
      </c>
      <c r="I6435" s="15">
        <v>285387000</v>
      </c>
    </row>
    <row r="6436" spans="1:9" x14ac:dyDescent="0.25">
      <c r="A6436">
        <v>2018</v>
      </c>
      <c r="B6436" t="s">
        <v>42</v>
      </c>
      <c r="C6436" t="s">
        <v>1076</v>
      </c>
      <c r="D6436" t="s">
        <v>968</v>
      </c>
      <c r="E6436" s="15">
        <v>0</v>
      </c>
      <c r="F6436" s="15">
        <v>2032000</v>
      </c>
      <c r="G6436" s="15">
        <v>0</v>
      </c>
      <c r="H6436" s="15">
        <v>0</v>
      </c>
      <c r="I6436" s="15">
        <v>2032000</v>
      </c>
    </row>
    <row r="6437" spans="1:9" x14ac:dyDescent="0.25">
      <c r="A6437">
        <v>2018</v>
      </c>
      <c r="B6437" t="s">
        <v>42</v>
      </c>
      <c r="C6437" t="s">
        <v>1076</v>
      </c>
      <c r="D6437" t="s">
        <v>969</v>
      </c>
      <c r="E6437" s="15">
        <v>0</v>
      </c>
      <c r="F6437" s="15">
        <v>13171000</v>
      </c>
      <c r="G6437" s="15">
        <v>0</v>
      </c>
      <c r="H6437" s="15">
        <v>0</v>
      </c>
      <c r="I6437" s="15">
        <v>13171000</v>
      </c>
    </row>
    <row r="6438" spans="1:9" x14ac:dyDescent="0.25">
      <c r="A6438">
        <v>2018</v>
      </c>
      <c r="B6438" t="s">
        <v>42</v>
      </c>
      <c r="C6438" t="s">
        <v>1076</v>
      </c>
      <c r="D6438" t="s">
        <v>970</v>
      </c>
      <c r="E6438" s="15">
        <v>0</v>
      </c>
      <c r="F6438" s="15">
        <v>1969000</v>
      </c>
      <c r="G6438" s="15">
        <v>0</v>
      </c>
      <c r="H6438" s="15">
        <v>0</v>
      </c>
      <c r="I6438" s="15">
        <v>1969000</v>
      </c>
    </row>
    <row r="6439" spans="1:9" x14ac:dyDescent="0.25">
      <c r="A6439">
        <v>2018</v>
      </c>
      <c r="B6439" t="s">
        <v>42</v>
      </c>
      <c r="C6439" t="s">
        <v>1077</v>
      </c>
      <c r="D6439" t="s">
        <v>403</v>
      </c>
      <c r="E6439" s="15">
        <v>83527000</v>
      </c>
      <c r="F6439" s="15">
        <v>24836000</v>
      </c>
      <c r="G6439" s="15">
        <v>0</v>
      </c>
      <c r="H6439" s="15">
        <v>0</v>
      </c>
      <c r="I6439" s="15">
        <v>108363000</v>
      </c>
    </row>
    <row r="6440" spans="1:9" x14ac:dyDescent="0.25">
      <c r="A6440">
        <v>2018</v>
      </c>
      <c r="B6440" t="s">
        <v>42</v>
      </c>
      <c r="C6440" t="s">
        <v>1077</v>
      </c>
      <c r="D6440" t="s">
        <v>404</v>
      </c>
      <c r="E6440" s="15">
        <v>8806000</v>
      </c>
      <c r="F6440" s="15">
        <v>332000</v>
      </c>
      <c r="G6440" s="15">
        <v>0</v>
      </c>
      <c r="H6440" s="15">
        <v>0</v>
      </c>
      <c r="I6440" s="15">
        <v>9138000</v>
      </c>
    </row>
    <row r="6441" spans="1:9" x14ac:dyDescent="0.25">
      <c r="A6441">
        <v>2018</v>
      </c>
      <c r="B6441" t="s">
        <v>42</v>
      </c>
      <c r="C6441" t="s">
        <v>1077</v>
      </c>
      <c r="D6441" t="s">
        <v>967</v>
      </c>
      <c r="E6441" s="15">
        <v>254580000</v>
      </c>
      <c r="F6441" s="15">
        <v>22383000</v>
      </c>
      <c r="G6441" s="15">
        <v>0</v>
      </c>
      <c r="H6441" s="15">
        <v>174093000</v>
      </c>
      <c r="I6441" s="15">
        <v>451056000</v>
      </c>
    </row>
    <row r="6442" spans="1:9" x14ac:dyDescent="0.25">
      <c r="A6442">
        <v>2018</v>
      </c>
      <c r="B6442" t="s">
        <v>42</v>
      </c>
      <c r="C6442" t="s">
        <v>1077</v>
      </c>
      <c r="D6442" t="s">
        <v>968</v>
      </c>
      <c r="E6442" s="15">
        <v>24011000</v>
      </c>
      <c r="F6442" s="15">
        <v>967000</v>
      </c>
      <c r="G6442" s="15">
        <v>0</v>
      </c>
      <c r="H6442" s="15">
        <v>0</v>
      </c>
      <c r="I6442" s="15">
        <v>24978000</v>
      </c>
    </row>
    <row r="6443" spans="1:9" x14ac:dyDescent="0.25">
      <c r="A6443">
        <v>2018</v>
      </c>
      <c r="B6443" t="s">
        <v>42</v>
      </c>
      <c r="C6443" t="s">
        <v>1077</v>
      </c>
      <c r="D6443" t="s">
        <v>969</v>
      </c>
      <c r="E6443" s="15">
        <v>5542000</v>
      </c>
      <c r="F6443" s="15">
        <v>11854000</v>
      </c>
      <c r="G6443" s="15">
        <v>0</v>
      </c>
      <c r="H6443" s="15">
        <v>0</v>
      </c>
      <c r="I6443" s="15">
        <v>17396000</v>
      </c>
    </row>
    <row r="6444" spans="1:9" x14ac:dyDescent="0.25">
      <c r="A6444">
        <v>2018</v>
      </c>
      <c r="B6444" t="s">
        <v>42</v>
      </c>
      <c r="C6444" t="s">
        <v>1077</v>
      </c>
      <c r="D6444" t="s">
        <v>970</v>
      </c>
      <c r="E6444" s="15">
        <v>1023000</v>
      </c>
      <c r="F6444" s="15">
        <v>1273000</v>
      </c>
      <c r="G6444" s="15">
        <v>0</v>
      </c>
      <c r="H6444" s="15">
        <v>0</v>
      </c>
      <c r="I6444" s="15">
        <v>2296000</v>
      </c>
    </row>
    <row r="6445" spans="1:9" x14ac:dyDescent="0.25">
      <c r="A6445">
        <v>2018</v>
      </c>
      <c r="B6445" t="s">
        <v>42</v>
      </c>
      <c r="C6445" t="s">
        <v>1078</v>
      </c>
      <c r="D6445" t="s">
        <v>403</v>
      </c>
      <c r="E6445" s="15">
        <v>12496000</v>
      </c>
      <c r="F6445" s="15">
        <v>6693000</v>
      </c>
      <c r="G6445" s="15">
        <v>0</v>
      </c>
      <c r="H6445" s="15">
        <v>0</v>
      </c>
      <c r="I6445" s="15">
        <v>19189000</v>
      </c>
    </row>
    <row r="6446" spans="1:9" x14ac:dyDescent="0.25">
      <c r="A6446">
        <v>2018</v>
      </c>
      <c r="B6446" t="s">
        <v>42</v>
      </c>
      <c r="C6446" t="s">
        <v>1078</v>
      </c>
      <c r="D6446" t="s">
        <v>404</v>
      </c>
      <c r="E6446" s="15">
        <v>0</v>
      </c>
      <c r="F6446" s="15">
        <v>228000</v>
      </c>
      <c r="G6446" s="15">
        <v>0</v>
      </c>
      <c r="H6446" s="15">
        <v>0</v>
      </c>
      <c r="I6446" s="15">
        <v>228000</v>
      </c>
    </row>
    <row r="6447" spans="1:9" x14ac:dyDescent="0.25">
      <c r="A6447">
        <v>2018</v>
      </c>
      <c r="B6447" t="s">
        <v>42</v>
      </c>
      <c r="C6447" t="s">
        <v>1078</v>
      </c>
      <c r="D6447" t="s">
        <v>967</v>
      </c>
      <c r="E6447" s="15">
        <v>32963000</v>
      </c>
      <c r="F6447" s="15">
        <v>2423000</v>
      </c>
      <c r="G6447" s="15">
        <v>0</v>
      </c>
      <c r="H6447" s="15">
        <v>124094000</v>
      </c>
      <c r="I6447" s="15">
        <v>159480000</v>
      </c>
    </row>
    <row r="6448" spans="1:9" x14ac:dyDescent="0.25">
      <c r="A6448">
        <v>2018</v>
      </c>
      <c r="B6448" t="s">
        <v>42</v>
      </c>
      <c r="C6448" t="s">
        <v>1078</v>
      </c>
      <c r="D6448" t="s">
        <v>968</v>
      </c>
      <c r="E6448" s="15">
        <v>0</v>
      </c>
      <c r="F6448" s="15">
        <v>437000</v>
      </c>
      <c r="G6448" s="15">
        <v>0</v>
      </c>
      <c r="H6448" s="15">
        <v>0</v>
      </c>
      <c r="I6448" s="15">
        <v>437000</v>
      </c>
    </row>
    <row r="6449" spans="1:9" x14ac:dyDescent="0.25">
      <c r="A6449">
        <v>2018</v>
      </c>
      <c r="B6449" t="s">
        <v>42</v>
      </c>
      <c r="C6449" t="s">
        <v>1078</v>
      </c>
      <c r="D6449" t="s">
        <v>969</v>
      </c>
      <c r="E6449" s="15">
        <v>0</v>
      </c>
      <c r="F6449" s="15">
        <v>409000</v>
      </c>
      <c r="G6449" s="15">
        <v>0</v>
      </c>
      <c r="H6449" s="15">
        <v>0</v>
      </c>
      <c r="I6449" s="15">
        <v>409000</v>
      </c>
    </row>
    <row r="6450" spans="1:9" x14ac:dyDescent="0.25">
      <c r="A6450">
        <v>2018</v>
      </c>
      <c r="B6450" t="s">
        <v>42</v>
      </c>
      <c r="C6450" t="s">
        <v>1078</v>
      </c>
      <c r="D6450" t="s">
        <v>970</v>
      </c>
      <c r="E6450" s="15">
        <v>0</v>
      </c>
      <c r="F6450" s="15">
        <v>708000</v>
      </c>
      <c r="G6450" s="15">
        <v>0</v>
      </c>
      <c r="H6450" s="15">
        <v>0</v>
      </c>
      <c r="I6450" s="15">
        <v>708000</v>
      </c>
    </row>
    <row r="6451" spans="1:9" x14ac:dyDescent="0.25">
      <c r="A6451">
        <v>2018</v>
      </c>
      <c r="B6451" t="s">
        <v>42</v>
      </c>
      <c r="C6451" t="s">
        <v>1079</v>
      </c>
      <c r="D6451" t="s">
        <v>403</v>
      </c>
      <c r="E6451" s="15">
        <v>19478000</v>
      </c>
      <c r="F6451" s="15">
        <v>29956000</v>
      </c>
      <c r="G6451" s="15">
        <v>0</v>
      </c>
      <c r="H6451" s="15">
        <v>0</v>
      </c>
      <c r="I6451" s="15">
        <v>49434000</v>
      </c>
    </row>
    <row r="6452" spans="1:9" x14ac:dyDescent="0.25">
      <c r="A6452">
        <v>2018</v>
      </c>
      <c r="B6452" t="s">
        <v>42</v>
      </c>
      <c r="C6452" t="s">
        <v>1079</v>
      </c>
      <c r="D6452" t="s">
        <v>404</v>
      </c>
      <c r="E6452" s="15">
        <v>0</v>
      </c>
      <c r="F6452" s="15">
        <v>0</v>
      </c>
      <c r="G6452" s="15">
        <v>0</v>
      </c>
      <c r="H6452" s="15">
        <v>8000000</v>
      </c>
      <c r="I6452" s="15">
        <v>8000000</v>
      </c>
    </row>
    <row r="6453" spans="1:9" x14ac:dyDescent="0.25">
      <c r="A6453">
        <v>2018</v>
      </c>
      <c r="B6453" t="s">
        <v>42</v>
      </c>
      <c r="C6453" t="s">
        <v>1079</v>
      </c>
      <c r="D6453" t="s">
        <v>967</v>
      </c>
      <c r="E6453" s="15">
        <v>120227000</v>
      </c>
      <c r="F6453" s="15">
        <v>14593000</v>
      </c>
      <c r="G6453" s="15">
        <v>0</v>
      </c>
      <c r="H6453" s="15">
        <v>113094000</v>
      </c>
      <c r="I6453" s="15">
        <v>247914000</v>
      </c>
    </row>
    <row r="6454" spans="1:9" x14ac:dyDescent="0.25">
      <c r="A6454">
        <v>2018</v>
      </c>
      <c r="B6454" t="s">
        <v>42</v>
      </c>
      <c r="C6454" t="s">
        <v>1079</v>
      </c>
      <c r="D6454" t="s">
        <v>968</v>
      </c>
      <c r="E6454" s="15">
        <v>30000</v>
      </c>
      <c r="F6454" s="15">
        <v>415000</v>
      </c>
      <c r="G6454" s="15">
        <v>0</v>
      </c>
      <c r="H6454" s="15">
        <v>0</v>
      </c>
      <c r="I6454" s="15">
        <v>445000</v>
      </c>
    </row>
    <row r="6455" spans="1:9" x14ac:dyDescent="0.25">
      <c r="A6455">
        <v>2018</v>
      </c>
      <c r="B6455" t="s">
        <v>42</v>
      </c>
      <c r="C6455" t="s">
        <v>1079</v>
      </c>
      <c r="D6455" t="s">
        <v>969</v>
      </c>
      <c r="E6455" s="15">
        <v>100000</v>
      </c>
      <c r="F6455" s="15">
        <v>2236000</v>
      </c>
      <c r="G6455" s="15">
        <v>0</v>
      </c>
      <c r="H6455" s="15">
        <v>0</v>
      </c>
      <c r="I6455" s="15">
        <v>2336000</v>
      </c>
    </row>
    <row r="6456" spans="1:9" x14ac:dyDescent="0.25">
      <c r="A6456">
        <v>2018</v>
      </c>
      <c r="B6456" t="s">
        <v>42</v>
      </c>
      <c r="C6456" t="s">
        <v>1079</v>
      </c>
      <c r="D6456" t="s">
        <v>970</v>
      </c>
      <c r="E6456" s="15">
        <v>100000</v>
      </c>
      <c r="F6456" s="15">
        <v>723000</v>
      </c>
      <c r="G6456" s="15">
        <v>0</v>
      </c>
      <c r="H6456" s="15">
        <v>0</v>
      </c>
      <c r="I6456" s="15">
        <v>823000</v>
      </c>
    </row>
    <row r="6457" spans="1:9" x14ac:dyDescent="0.25">
      <c r="A6457">
        <v>2018</v>
      </c>
      <c r="B6457" t="s">
        <v>42</v>
      </c>
      <c r="C6457" t="s">
        <v>1080</v>
      </c>
      <c r="D6457" t="s">
        <v>403</v>
      </c>
      <c r="E6457" s="15">
        <v>35987000</v>
      </c>
      <c r="F6457" s="15">
        <v>21977000</v>
      </c>
      <c r="G6457" s="15">
        <v>0</v>
      </c>
      <c r="H6457" s="15">
        <v>0</v>
      </c>
      <c r="I6457" s="15">
        <v>57964000</v>
      </c>
    </row>
    <row r="6458" spans="1:9" x14ac:dyDescent="0.25">
      <c r="A6458">
        <v>2018</v>
      </c>
      <c r="B6458" t="s">
        <v>42</v>
      </c>
      <c r="C6458" t="s">
        <v>1080</v>
      </c>
      <c r="D6458" t="s">
        <v>967</v>
      </c>
      <c r="E6458" s="15">
        <v>124609000</v>
      </c>
      <c r="F6458" s="15">
        <v>16743000</v>
      </c>
      <c r="G6458" s="15">
        <v>0</v>
      </c>
      <c r="H6458" s="15">
        <v>59961000</v>
      </c>
      <c r="I6458" s="15">
        <v>201313000</v>
      </c>
    </row>
    <row r="6459" spans="1:9" x14ac:dyDescent="0.25">
      <c r="A6459">
        <v>2018</v>
      </c>
      <c r="B6459" t="s">
        <v>42</v>
      </c>
      <c r="C6459" t="s">
        <v>1080</v>
      </c>
      <c r="D6459" t="s">
        <v>968</v>
      </c>
      <c r="E6459" s="15">
        <v>164000</v>
      </c>
      <c r="F6459" s="15">
        <v>1354000</v>
      </c>
      <c r="G6459" s="15">
        <v>0</v>
      </c>
      <c r="H6459" s="15">
        <v>0</v>
      </c>
      <c r="I6459" s="15">
        <v>1518000</v>
      </c>
    </row>
    <row r="6460" spans="1:9" x14ac:dyDescent="0.25">
      <c r="A6460">
        <v>2018</v>
      </c>
      <c r="B6460" t="s">
        <v>42</v>
      </c>
      <c r="C6460" t="s">
        <v>1080</v>
      </c>
      <c r="D6460" t="s">
        <v>969</v>
      </c>
      <c r="E6460" s="15">
        <v>116000</v>
      </c>
      <c r="F6460" s="15">
        <v>5881000</v>
      </c>
      <c r="G6460" s="15">
        <v>0</v>
      </c>
      <c r="H6460" s="15">
        <v>0</v>
      </c>
      <c r="I6460" s="15">
        <v>5997000</v>
      </c>
    </row>
    <row r="6461" spans="1:9" x14ac:dyDescent="0.25">
      <c r="A6461">
        <v>2018</v>
      </c>
      <c r="B6461" t="s">
        <v>42</v>
      </c>
      <c r="C6461" t="s">
        <v>1080</v>
      </c>
      <c r="D6461" t="s">
        <v>970</v>
      </c>
      <c r="E6461" s="15">
        <v>116000</v>
      </c>
      <c r="F6461" s="15">
        <v>5180000</v>
      </c>
      <c r="G6461" s="15">
        <v>0</v>
      </c>
      <c r="H6461" s="15">
        <v>0</v>
      </c>
      <c r="I6461" s="15">
        <v>5296000</v>
      </c>
    </row>
    <row r="6462" spans="1:9" x14ac:dyDescent="0.25">
      <c r="A6462">
        <v>2018</v>
      </c>
      <c r="B6462" t="s">
        <v>42</v>
      </c>
      <c r="C6462" t="s">
        <v>1081</v>
      </c>
      <c r="D6462" t="s">
        <v>403</v>
      </c>
      <c r="E6462" s="15">
        <v>17448000</v>
      </c>
      <c r="F6462" s="15">
        <v>19671000</v>
      </c>
      <c r="G6462" s="15">
        <v>0</v>
      </c>
      <c r="H6462" s="15">
        <v>0</v>
      </c>
      <c r="I6462" s="15">
        <v>37119000</v>
      </c>
    </row>
    <row r="6463" spans="1:9" x14ac:dyDescent="0.25">
      <c r="A6463">
        <v>2018</v>
      </c>
      <c r="B6463" t="s">
        <v>42</v>
      </c>
      <c r="C6463" t="s">
        <v>1081</v>
      </c>
      <c r="D6463" t="s">
        <v>967</v>
      </c>
      <c r="E6463" s="15">
        <v>124980000</v>
      </c>
      <c r="F6463" s="15">
        <v>45177000</v>
      </c>
      <c r="G6463" s="15">
        <v>0</v>
      </c>
      <c r="H6463" s="15">
        <v>107094000</v>
      </c>
      <c r="I6463" s="15">
        <v>277251000</v>
      </c>
    </row>
    <row r="6464" spans="1:9" x14ac:dyDescent="0.25">
      <c r="A6464">
        <v>2018</v>
      </c>
      <c r="B6464" t="s">
        <v>42</v>
      </c>
      <c r="C6464" t="s">
        <v>1081</v>
      </c>
      <c r="D6464" t="s">
        <v>968</v>
      </c>
      <c r="E6464" s="15">
        <v>0</v>
      </c>
      <c r="F6464" s="15">
        <v>2904000</v>
      </c>
      <c r="G6464" s="15">
        <v>0</v>
      </c>
      <c r="H6464" s="15">
        <v>0</v>
      </c>
      <c r="I6464" s="15">
        <v>2904000</v>
      </c>
    </row>
    <row r="6465" spans="1:9" x14ac:dyDescent="0.25">
      <c r="A6465">
        <v>2018</v>
      </c>
      <c r="B6465" t="s">
        <v>42</v>
      </c>
      <c r="C6465" t="s">
        <v>1081</v>
      </c>
      <c r="D6465" t="s">
        <v>969</v>
      </c>
      <c r="E6465" s="15">
        <v>0</v>
      </c>
      <c r="F6465" s="15">
        <v>4615000</v>
      </c>
      <c r="G6465" s="15">
        <v>0</v>
      </c>
      <c r="H6465" s="15">
        <v>0</v>
      </c>
      <c r="I6465" s="15">
        <v>4615000</v>
      </c>
    </row>
    <row r="6466" spans="1:9" x14ac:dyDescent="0.25">
      <c r="A6466">
        <v>2018</v>
      </c>
      <c r="B6466" t="s">
        <v>42</v>
      </c>
      <c r="C6466" t="s">
        <v>1081</v>
      </c>
      <c r="D6466" t="s">
        <v>970</v>
      </c>
      <c r="E6466" s="15">
        <v>0</v>
      </c>
      <c r="F6466" s="15">
        <v>3671000</v>
      </c>
      <c r="G6466" s="15">
        <v>0</v>
      </c>
      <c r="H6466" s="15">
        <v>0</v>
      </c>
      <c r="I6466" s="15">
        <v>3671000</v>
      </c>
    </row>
    <row r="6467" spans="1:9" x14ac:dyDescent="0.25">
      <c r="A6467">
        <v>2018</v>
      </c>
      <c r="B6467" t="s">
        <v>42</v>
      </c>
      <c r="C6467" t="s">
        <v>1082</v>
      </c>
      <c r="D6467" t="s">
        <v>403</v>
      </c>
      <c r="E6467" s="15">
        <v>9220000</v>
      </c>
      <c r="F6467" s="15">
        <v>12066000</v>
      </c>
      <c r="G6467" s="15">
        <v>0</v>
      </c>
      <c r="H6467" s="15">
        <v>0</v>
      </c>
      <c r="I6467" s="15">
        <v>21286000</v>
      </c>
    </row>
    <row r="6468" spans="1:9" x14ac:dyDescent="0.25">
      <c r="A6468">
        <v>2018</v>
      </c>
      <c r="B6468" t="s">
        <v>42</v>
      </c>
      <c r="C6468" t="s">
        <v>1082</v>
      </c>
      <c r="D6468" t="s">
        <v>404</v>
      </c>
      <c r="E6468" s="15">
        <v>2000</v>
      </c>
      <c r="F6468" s="15">
        <v>540000</v>
      </c>
      <c r="G6468" s="15">
        <v>0</v>
      </c>
      <c r="H6468" s="15">
        <v>0</v>
      </c>
      <c r="I6468" s="15">
        <v>542000</v>
      </c>
    </row>
    <row r="6469" spans="1:9" x14ac:dyDescent="0.25">
      <c r="A6469">
        <v>2018</v>
      </c>
      <c r="B6469" t="s">
        <v>42</v>
      </c>
      <c r="C6469" t="s">
        <v>1082</v>
      </c>
      <c r="D6469" t="s">
        <v>967</v>
      </c>
      <c r="E6469" s="15">
        <v>16239000</v>
      </c>
      <c r="F6469" s="15">
        <v>895000</v>
      </c>
      <c r="G6469" s="15">
        <v>0</v>
      </c>
      <c r="H6469" s="15">
        <v>72648000</v>
      </c>
      <c r="I6469" s="15">
        <v>89782000</v>
      </c>
    </row>
    <row r="6470" spans="1:9" x14ac:dyDescent="0.25">
      <c r="A6470">
        <v>2018</v>
      </c>
      <c r="B6470" t="s">
        <v>42</v>
      </c>
      <c r="C6470" t="s">
        <v>1082</v>
      </c>
      <c r="D6470" t="s">
        <v>968</v>
      </c>
      <c r="E6470" s="15">
        <v>265000</v>
      </c>
      <c r="F6470" s="15">
        <v>551000</v>
      </c>
      <c r="G6470" s="15">
        <v>0</v>
      </c>
      <c r="H6470" s="15">
        <v>0</v>
      </c>
      <c r="I6470" s="15">
        <v>816000</v>
      </c>
    </row>
    <row r="6471" spans="1:9" x14ac:dyDescent="0.25">
      <c r="A6471">
        <v>2018</v>
      </c>
      <c r="B6471" t="s">
        <v>42</v>
      </c>
      <c r="C6471" t="s">
        <v>1082</v>
      </c>
      <c r="D6471" t="s">
        <v>969</v>
      </c>
      <c r="E6471" s="15">
        <v>0</v>
      </c>
      <c r="F6471" s="15">
        <v>1642000</v>
      </c>
      <c r="G6471" s="15">
        <v>0</v>
      </c>
      <c r="H6471" s="15">
        <v>0</v>
      </c>
      <c r="I6471" s="15">
        <v>1642000</v>
      </c>
    </row>
    <row r="6472" spans="1:9" x14ac:dyDescent="0.25">
      <c r="A6472">
        <v>2018</v>
      </c>
      <c r="B6472" t="s">
        <v>42</v>
      </c>
      <c r="C6472" t="s">
        <v>1082</v>
      </c>
      <c r="D6472" t="s">
        <v>970</v>
      </c>
      <c r="E6472" s="15">
        <v>0</v>
      </c>
      <c r="F6472" s="15">
        <v>3610000</v>
      </c>
      <c r="G6472" s="15">
        <v>0</v>
      </c>
      <c r="H6472" s="15">
        <v>0</v>
      </c>
      <c r="I6472" s="15">
        <v>3610000</v>
      </c>
    </row>
    <row r="6473" spans="1:9" x14ac:dyDescent="0.25">
      <c r="A6473">
        <v>2018</v>
      </c>
      <c r="B6473" t="s">
        <v>42</v>
      </c>
      <c r="C6473" t="s">
        <v>1083</v>
      </c>
      <c r="D6473" t="s">
        <v>403</v>
      </c>
      <c r="E6473" s="15">
        <v>24040000</v>
      </c>
      <c r="F6473" s="15">
        <v>6472000</v>
      </c>
      <c r="G6473" s="15">
        <v>0</v>
      </c>
      <c r="H6473" s="15">
        <v>0</v>
      </c>
      <c r="I6473" s="15">
        <v>30512000</v>
      </c>
    </row>
    <row r="6474" spans="1:9" x14ac:dyDescent="0.25">
      <c r="A6474">
        <v>2018</v>
      </c>
      <c r="B6474" t="s">
        <v>42</v>
      </c>
      <c r="C6474" t="s">
        <v>1083</v>
      </c>
      <c r="D6474" t="s">
        <v>967</v>
      </c>
      <c r="E6474" s="15">
        <v>75538000</v>
      </c>
      <c r="F6474" s="15">
        <v>5753000</v>
      </c>
      <c r="G6474" s="15">
        <v>0</v>
      </c>
      <c r="H6474" s="15">
        <v>10600000</v>
      </c>
      <c r="I6474" s="15">
        <v>91891000</v>
      </c>
    </row>
    <row r="6475" spans="1:9" x14ac:dyDescent="0.25">
      <c r="A6475">
        <v>2018</v>
      </c>
      <c r="B6475" t="s">
        <v>42</v>
      </c>
      <c r="C6475" t="s">
        <v>1083</v>
      </c>
      <c r="D6475" t="s">
        <v>969</v>
      </c>
      <c r="E6475" s="15">
        <v>0</v>
      </c>
      <c r="F6475" s="15">
        <v>797000</v>
      </c>
      <c r="G6475" s="15">
        <v>0</v>
      </c>
      <c r="H6475" s="15">
        <v>0</v>
      </c>
      <c r="I6475" s="15">
        <v>797000</v>
      </c>
    </row>
    <row r="6476" spans="1:9" x14ac:dyDescent="0.25">
      <c r="A6476">
        <v>2018</v>
      </c>
      <c r="B6476" t="s">
        <v>42</v>
      </c>
      <c r="C6476" t="s">
        <v>1083</v>
      </c>
      <c r="D6476" t="s">
        <v>970</v>
      </c>
      <c r="E6476" s="15">
        <v>0</v>
      </c>
      <c r="F6476" s="15">
        <v>710000</v>
      </c>
      <c r="G6476" s="15">
        <v>0</v>
      </c>
      <c r="H6476" s="15">
        <v>0</v>
      </c>
      <c r="I6476" s="15">
        <v>710000</v>
      </c>
    </row>
    <row r="6477" spans="1:9" x14ac:dyDescent="0.25">
      <c r="A6477">
        <v>2018</v>
      </c>
      <c r="B6477" t="s">
        <v>42</v>
      </c>
      <c r="C6477" t="s">
        <v>1084</v>
      </c>
      <c r="D6477" t="s">
        <v>403</v>
      </c>
      <c r="E6477" s="15">
        <v>493067000</v>
      </c>
      <c r="F6477" s="15">
        <v>92505000</v>
      </c>
      <c r="G6477" s="15">
        <v>0</v>
      </c>
      <c r="H6477" s="15">
        <v>20000000</v>
      </c>
      <c r="I6477" s="15">
        <v>605572000</v>
      </c>
    </row>
    <row r="6478" spans="1:9" x14ac:dyDescent="0.25">
      <c r="A6478">
        <v>2018</v>
      </c>
      <c r="B6478" t="s">
        <v>42</v>
      </c>
      <c r="C6478" t="s">
        <v>1084</v>
      </c>
      <c r="D6478" t="s">
        <v>404</v>
      </c>
      <c r="E6478" s="15">
        <v>73494000</v>
      </c>
      <c r="F6478" s="15">
        <v>2685000</v>
      </c>
      <c r="G6478" s="15">
        <v>0</v>
      </c>
      <c r="H6478" s="15">
        <v>0</v>
      </c>
      <c r="I6478" s="15">
        <v>76179000</v>
      </c>
    </row>
    <row r="6479" spans="1:9" x14ac:dyDescent="0.25">
      <c r="A6479">
        <v>2018</v>
      </c>
      <c r="B6479" t="s">
        <v>42</v>
      </c>
      <c r="C6479" t="s">
        <v>1084</v>
      </c>
      <c r="D6479" t="s">
        <v>967</v>
      </c>
      <c r="E6479" s="15">
        <v>1790825000</v>
      </c>
      <c r="F6479" s="15">
        <v>85705000</v>
      </c>
      <c r="G6479" s="15">
        <v>0</v>
      </c>
      <c r="H6479" s="15">
        <v>68560000</v>
      </c>
      <c r="I6479" s="15">
        <v>1945090000</v>
      </c>
    </row>
    <row r="6480" spans="1:9" x14ac:dyDescent="0.25">
      <c r="A6480">
        <v>2018</v>
      </c>
      <c r="B6480" t="s">
        <v>42</v>
      </c>
      <c r="C6480" t="s">
        <v>1084</v>
      </c>
      <c r="D6480" t="s">
        <v>968</v>
      </c>
      <c r="E6480" s="15">
        <v>10049000</v>
      </c>
      <c r="F6480" s="15">
        <v>798000</v>
      </c>
      <c r="G6480" s="15">
        <v>0</v>
      </c>
      <c r="H6480" s="15">
        <v>0</v>
      </c>
      <c r="I6480" s="15">
        <v>10847000</v>
      </c>
    </row>
    <row r="6481" spans="1:9" x14ac:dyDescent="0.25">
      <c r="A6481">
        <v>2018</v>
      </c>
      <c r="B6481" t="s">
        <v>42</v>
      </c>
      <c r="C6481" t="s">
        <v>1084</v>
      </c>
      <c r="D6481" t="s">
        <v>969</v>
      </c>
      <c r="E6481" s="15">
        <v>74983000</v>
      </c>
      <c r="F6481" s="15">
        <v>50972000</v>
      </c>
      <c r="G6481" s="15">
        <v>0</v>
      </c>
      <c r="H6481" s="15">
        <v>47350000</v>
      </c>
      <c r="I6481" s="15">
        <v>173305000</v>
      </c>
    </row>
    <row r="6482" spans="1:9" x14ac:dyDescent="0.25">
      <c r="A6482">
        <v>2018</v>
      </c>
      <c r="B6482" t="s">
        <v>42</v>
      </c>
      <c r="C6482" t="s">
        <v>1084</v>
      </c>
      <c r="D6482" t="s">
        <v>970</v>
      </c>
      <c r="E6482" s="15">
        <v>26499000</v>
      </c>
      <c r="F6482" s="15">
        <v>1656000</v>
      </c>
      <c r="G6482" s="15">
        <v>0</v>
      </c>
      <c r="H6482" s="15">
        <v>0</v>
      </c>
      <c r="I6482" s="15">
        <v>28155000</v>
      </c>
    </row>
    <row r="6483" spans="1:9" x14ac:dyDescent="0.25">
      <c r="A6483">
        <v>2018</v>
      </c>
      <c r="B6483" t="s">
        <v>42</v>
      </c>
      <c r="C6483" t="s">
        <v>1085</v>
      </c>
      <c r="D6483" t="s">
        <v>403</v>
      </c>
      <c r="E6483" s="15">
        <v>66007000</v>
      </c>
      <c r="F6483" s="15">
        <v>19967000</v>
      </c>
      <c r="G6483" s="15">
        <v>0</v>
      </c>
      <c r="H6483" s="15">
        <v>0</v>
      </c>
      <c r="I6483" s="15">
        <v>85974000</v>
      </c>
    </row>
    <row r="6484" spans="1:9" x14ac:dyDescent="0.25">
      <c r="A6484">
        <v>2018</v>
      </c>
      <c r="B6484" t="s">
        <v>42</v>
      </c>
      <c r="C6484" t="s">
        <v>1085</v>
      </c>
      <c r="D6484" t="s">
        <v>404</v>
      </c>
      <c r="E6484" s="15">
        <v>28674000</v>
      </c>
      <c r="F6484" s="15">
        <v>1908000</v>
      </c>
      <c r="G6484" s="15">
        <v>0</v>
      </c>
      <c r="H6484" s="15">
        <v>20000000</v>
      </c>
      <c r="I6484" s="15">
        <v>50582000</v>
      </c>
    </row>
    <row r="6485" spans="1:9" x14ac:dyDescent="0.25">
      <c r="A6485">
        <v>2018</v>
      </c>
      <c r="B6485" t="s">
        <v>42</v>
      </c>
      <c r="C6485" t="s">
        <v>1085</v>
      </c>
      <c r="D6485" t="s">
        <v>967</v>
      </c>
      <c r="E6485" s="15">
        <v>304056000</v>
      </c>
      <c r="F6485" s="15">
        <v>33609000</v>
      </c>
      <c r="G6485" s="15">
        <v>0</v>
      </c>
      <c r="H6485" s="15">
        <v>51187000</v>
      </c>
      <c r="I6485" s="15">
        <v>388852000</v>
      </c>
    </row>
    <row r="6486" spans="1:9" x14ac:dyDescent="0.25">
      <c r="A6486">
        <v>2018</v>
      </c>
      <c r="B6486" t="s">
        <v>42</v>
      </c>
      <c r="C6486" t="s">
        <v>1085</v>
      </c>
      <c r="D6486" t="s">
        <v>968</v>
      </c>
      <c r="E6486" s="15">
        <v>11126000</v>
      </c>
      <c r="F6486" s="15">
        <v>1660000</v>
      </c>
      <c r="G6486" s="15">
        <v>0</v>
      </c>
      <c r="H6486" s="15">
        <v>0</v>
      </c>
      <c r="I6486" s="15">
        <v>12786000</v>
      </c>
    </row>
    <row r="6487" spans="1:9" x14ac:dyDescent="0.25">
      <c r="A6487">
        <v>2018</v>
      </c>
      <c r="B6487" t="s">
        <v>42</v>
      </c>
      <c r="C6487" t="s">
        <v>1085</v>
      </c>
      <c r="D6487" t="s">
        <v>969</v>
      </c>
      <c r="E6487" s="15">
        <v>9454000</v>
      </c>
      <c r="F6487" s="15">
        <v>2211000</v>
      </c>
      <c r="G6487" s="15">
        <v>0</v>
      </c>
      <c r="H6487" s="15">
        <v>0</v>
      </c>
      <c r="I6487" s="15">
        <v>11665000</v>
      </c>
    </row>
    <row r="6488" spans="1:9" x14ac:dyDescent="0.25">
      <c r="A6488">
        <v>2018</v>
      </c>
      <c r="B6488" t="s">
        <v>42</v>
      </c>
      <c r="C6488" t="s">
        <v>1085</v>
      </c>
      <c r="D6488" t="s">
        <v>970</v>
      </c>
      <c r="E6488" s="15">
        <v>4852000</v>
      </c>
      <c r="F6488" s="15">
        <v>1270000</v>
      </c>
      <c r="G6488" s="15">
        <v>0</v>
      </c>
      <c r="H6488" s="15">
        <v>0</v>
      </c>
      <c r="I6488" s="15">
        <v>6122000</v>
      </c>
    </row>
    <row r="6489" spans="1:9" x14ac:dyDescent="0.25">
      <c r="A6489">
        <v>2018</v>
      </c>
      <c r="B6489" t="s">
        <v>42</v>
      </c>
      <c r="C6489" t="s">
        <v>1086</v>
      </c>
      <c r="D6489" t="s">
        <v>403</v>
      </c>
      <c r="E6489" s="15">
        <v>23695000</v>
      </c>
      <c r="F6489" s="15">
        <v>8044000</v>
      </c>
      <c r="G6489" s="15">
        <v>0</v>
      </c>
      <c r="H6489" s="15">
        <v>0</v>
      </c>
      <c r="I6489" s="15">
        <v>31739000</v>
      </c>
    </row>
    <row r="6490" spans="1:9" x14ac:dyDescent="0.25">
      <c r="A6490">
        <v>2018</v>
      </c>
      <c r="B6490" t="s">
        <v>42</v>
      </c>
      <c r="C6490" t="s">
        <v>1086</v>
      </c>
      <c r="D6490" t="s">
        <v>967</v>
      </c>
      <c r="E6490" s="15">
        <v>65602000</v>
      </c>
      <c r="F6490" s="15">
        <v>4549000</v>
      </c>
      <c r="G6490" s="15">
        <v>0</v>
      </c>
      <c r="H6490" s="15">
        <v>16000000</v>
      </c>
      <c r="I6490" s="15">
        <v>86151000</v>
      </c>
    </row>
    <row r="6491" spans="1:9" x14ac:dyDescent="0.25">
      <c r="A6491">
        <v>2018</v>
      </c>
      <c r="B6491" t="s">
        <v>42</v>
      </c>
      <c r="C6491" t="s">
        <v>1086</v>
      </c>
      <c r="D6491" t="s">
        <v>969</v>
      </c>
      <c r="E6491" s="15">
        <v>0</v>
      </c>
      <c r="F6491" s="15">
        <v>1167000</v>
      </c>
      <c r="G6491" s="15">
        <v>0</v>
      </c>
      <c r="H6491" s="15">
        <v>0</v>
      </c>
      <c r="I6491" s="15">
        <v>1167000</v>
      </c>
    </row>
    <row r="6492" spans="1:9" x14ac:dyDescent="0.25">
      <c r="A6492">
        <v>2018</v>
      </c>
      <c r="B6492" t="s">
        <v>42</v>
      </c>
      <c r="C6492" t="s">
        <v>1086</v>
      </c>
      <c r="D6492" t="s">
        <v>970</v>
      </c>
      <c r="E6492" s="15">
        <v>0</v>
      </c>
      <c r="F6492" s="15">
        <v>1167000</v>
      </c>
      <c r="G6492" s="15">
        <v>0</v>
      </c>
      <c r="H6492" s="15">
        <v>0</v>
      </c>
      <c r="I6492" s="15">
        <v>1167000</v>
      </c>
    </row>
    <row r="6493" spans="1:9" x14ac:dyDescent="0.25">
      <c r="A6493">
        <v>2018</v>
      </c>
      <c r="B6493" t="s">
        <v>42</v>
      </c>
      <c r="C6493" t="s">
        <v>1087</v>
      </c>
      <c r="D6493" t="s">
        <v>403</v>
      </c>
      <c r="E6493" s="15">
        <v>16372000</v>
      </c>
      <c r="F6493" s="15">
        <v>8859000</v>
      </c>
      <c r="G6493" s="15">
        <v>0</v>
      </c>
      <c r="H6493" s="15">
        <v>7000000</v>
      </c>
      <c r="I6493" s="15">
        <v>32231000</v>
      </c>
    </row>
    <row r="6494" spans="1:9" x14ac:dyDescent="0.25">
      <c r="A6494">
        <v>2018</v>
      </c>
      <c r="B6494" t="s">
        <v>42</v>
      </c>
      <c r="C6494" t="s">
        <v>1087</v>
      </c>
      <c r="D6494" t="s">
        <v>967</v>
      </c>
      <c r="E6494" s="15">
        <v>66009000</v>
      </c>
      <c r="F6494" s="15">
        <v>1934000</v>
      </c>
      <c r="G6494" s="15">
        <v>0</v>
      </c>
      <c r="H6494" s="15">
        <v>69612000</v>
      </c>
      <c r="I6494" s="15">
        <v>137555000</v>
      </c>
    </row>
  </sheetData>
  <autoFilter ref="A1:I6494" xr:uid="{C96233E3-7BDE-44B3-BB6E-1E9B4FE93193}"/>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0847D-2562-45F3-99AD-A3804B23EF2E}">
  <dimension ref="A1:I1294"/>
  <sheetViews>
    <sheetView workbookViewId="0">
      <selection activeCell="A3" sqref="A3"/>
    </sheetView>
  </sheetViews>
  <sheetFormatPr defaultRowHeight="15" x14ac:dyDescent="0.25"/>
  <cols>
    <col min="1" max="1" width="9.7109375" customWidth="1"/>
    <col min="2" max="4" width="30.7109375" customWidth="1"/>
    <col min="5" max="9" width="15.7109375" customWidth="1"/>
  </cols>
  <sheetData>
    <row r="1" spans="1:9" x14ac:dyDescent="0.25">
      <c r="A1" t="s">
        <v>69</v>
      </c>
      <c r="B1" t="s">
        <v>399</v>
      </c>
      <c r="C1" t="s">
        <v>401</v>
      </c>
      <c r="D1" t="s">
        <v>400</v>
      </c>
      <c r="E1" s="15" t="s">
        <v>72</v>
      </c>
      <c r="F1" s="15" t="s">
        <v>73</v>
      </c>
      <c r="G1" s="15" t="s">
        <v>449</v>
      </c>
      <c r="H1" s="15" t="s">
        <v>74</v>
      </c>
      <c r="I1" s="15" t="s">
        <v>405</v>
      </c>
    </row>
    <row r="2" spans="1:9" x14ac:dyDescent="0.25">
      <c r="A2">
        <v>2023</v>
      </c>
      <c r="B2" t="s">
        <v>35</v>
      </c>
      <c r="C2" t="s">
        <v>216</v>
      </c>
      <c r="D2" t="s">
        <v>403</v>
      </c>
      <c r="E2" s="15">
        <v>2115262000</v>
      </c>
      <c r="F2" s="15">
        <f>1522000000+10000000</f>
        <v>1532000000</v>
      </c>
      <c r="G2" s="15">
        <v>0</v>
      </c>
      <c r="H2" s="15">
        <f>120400000+2009760000</f>
        <v>2130160000</v>
      </c>
      <c r="I2" s="15">
        <f>3757662000+2019760000</f>
        <v>5777422000</v>
      </c>
    </row>
    <row r="3" spans="1:9" x14ac:dyDescent="0.25">
      <c r="A3">
        <v>2023</v>
      </c>
      <c r="B3" t="s">
        <v>35</v>
      </c>
      <c r="C3" t="s">
        <v>216</v>
      </c>
      <c r="D3" t="s">
        <v>679</v>
      </c>
      <c r="E3" s="15">
        <v>1166641000</v>
      </c>
      <c r="F3" s="15">
        <v>1526487000</v>
      </c>
      <c r="G3" s="15">
        <v>0</v>
      </c>
      <c r="H3" s="15">
        <v>9600000</v>
      </c>
      <c r="I3" s="15">
        <v>2702728000</v>
      </c>
    </row>
    <row r="4" spans="1:9" x14ac:dyDescent="0.25">
      <c r="A4">
        <v>2023</v>
      </c>
      <c r="B4" t="s">
        <v>35</v>
      </c>
      <c r="C4" t="s">
        <v>217</v>
      </c>
      <c r="D4" t="s">
        <v>403</v>
      </c>
      <c r="E4" s="15">
        <v>178028000</v>
      </c>
      <c r="F4" s="15">
        <v>19497000</v>
      </c>
      <c r="G4" s="15">
        <v>0</v>
      </c>
      <c r="H4" s="15">
        <v>1310000</v>
      </c>
      <c r="I4" s="15">
        <v>198835000</v>
      </c>
    </row>
    <row r="5" spans="1:9" x14ac:dyDescent="0.25">
      <c r="A5">
        <v>2023</v>
      </c>
      <c r="B5" t="s">
        <v>35</v>
      </c>
      <c r="C5" t="s">
        <v>217</v>
      </c>
      <c r="D5" t="s">
        <v>680</v>
      </c>
      <c r="E5" s="15">
        <v>69491000</v>
      </c>
      <c r="F5" s="15">
        <v>43439000</v>
      </c>
      <c r="G5" s="15">
        <v>0</v>
      </c>
      <c r="H5" s="15">
        <v>0</v>
      </c>
      <c r="I5" s="15">
        <v>112930000</v>
      </c>
    </row>
    <row r="6" spans="1:9" x14ac:dyDescent="0.25">
      <c r="A6">
        <v>2023</v>
      </c>
      <c r="B6" t="s">
        <v>35</v>
      </c>
      <c r="C6" t="s">
        <v>218</v>
      </c>
      <c r="D6" t="s">
        <v>403</v>
      </c>
      <c r="E6" s="15">
        <v>281329000</v>
      </c>
      <c r="F6" s="15">
        <v>253856000</v>
      </c>
      <c r="G6" s="15">
        <v>0</v>
      </c>
      <c r="H6" s="15">
        <v>0</v>
      </c>
      <c r="I6" s="15">
        <v>535185000</v>
      </c>
    </row>
    <row r="7" spans="1:9" x14ac:dyDescent="0.25">
      <c r="A7">
        <v>2023</v>
      </c>
      <c r="B7" t="s">
        <v>35</v>
      </c>
      <c r="C7" t="s">
        <v>218</v>
      </c>
      <c r="D7" t="s">
        <v>681</v>
      </c>
      <c r="E7" s="15">
        <v>111087000</v>
      </c>
      <c r="F7" s="15">
        <v>228744000</v>
      </c>
      <c r="G7" s="15">
        <v>0</v>
      </c>
      <c r="H7" s="15">
        <v>0</v>
      </c>
      <c r="I7" s="15">
        <v>339831000</v>
      </c>
    </row>
    <row r="8" spans="1:9" x14ac:dyDescent="0.25">
      <c r="A8">
        <v>2023</v>
      </c>
      <c r="B8" t="s">
        <v>35</v>
      </c>
      <c r="C8" t="s">
        <v>219</v>
      </c>
      <c r="D8" t="s">
        <v>403</v>
      </c>
      <c r="E8" s="15">
        <v>2199716000</v>
      </c>
      <c r="F8" s="15">
        <v>4232428000</v>
      </c>
      <c r="G8" s="15">
        <v>0</v>
      </c>
      <c r="H8" s="15">
        <v>0</v>
      </c>
      <c r="I8" s="15">
        <v>6432144000</v>
      </c>
    </row>
    <row r="9" spans="1:9" x14ac:dyDescent="0.25">
      <c r="A9">
        <v>2023</v>
      </c>
      <c r="B9" t="s">
        <v>35</v>
      </c>
      <c r="C9" t="s">
        <v>219</v>
      </c>
      <c r="D9" t="s">
        <v>682</v>
      </c>
      <c r="E9" s="15">
        <v>3707337000</v>
      </c>
      <c r="F9" s="15">
        <v>5832714000</v>
      </c>
      <c r="G9" s="15">
        <v>0</v>
      </c>
      <c r="H9" s="15">
        <v>0</v>
      </c>
      <c r="I9" s="15">
        <v>9540051000</v>
      </c>
    </row>
    <row r="10" spans="1:9" x14ac:dyDescent="0.25">
      <c r="A10">
        <v>2023</v>
      </c>
      <c r="B10" t="s">
        <v>35</v>
      </c>
      <c r="C10" t="s">
        <v>683</v>
      </c>
      <c r="D10" t="s">
        <v>403</v>
      </c>
      <c r="E10" s="15">
        <v>88457000</v>
      </c>
      <c r="F10" s="15">
        <v>15381000</v>
      </c>
      <c r="G10" s="15">
        <v>0</v>
      </c>
      <c r="H10" s="15">
        <v>0</v>
      </c>
      <c r="I10" s="15">
        <v>103838000</v>
      </c>
    </row>
    <row r="11" spans="1:9" x14ac:dyDescent="0.25">
      <c r="A11">
        <v>2023</v>
      </c>
      <c r="B11" t="s">
        <v>35</v>
      </c>
      <c r="C11" t="s">
        <v>683</v>
      </c>
      <c r="D11" t="s">
        <v>684</v>
      </c>
      <c r="E11" s="15">
        <v>80275000</v>
      </c>
      <c r="F11" s="15">
        <v>46740000</v>
      </c>
      <c r="G11" s="15">
        <v>0</v>
      </c>
      <c r="H11" s="15">
        <v>0</v>
      </c>
      <c r="I11" s="15">
        <v>127015000</v>
      </c>
    </row>
    <row r="12" spans="1:9" x14ac:dyDescent="0.25">
      <c r="A12">
        <v>2023</v>
      </c>
      <c r="B12" t="s">
        <v>36</v>
      </c>
      <c r="C12" t="s">
        <v>815</v>
      </c>
      <c r="D12" t="s">
        <v>403</v>
      </c>
      <c r="E12" s="15">
        <v>648621000</v>
      </c>
      <c r="F12" s="15">
        <v>687937000</v>
      </c>
      <c r="G12" s="15">
        <v>0</v>
      </c>
      <c r="H12" s="15">
        <v>590794000</v>
      </c>
      <c r="I12" s="15">
        <v>1927352000</v>
      </c>
    </row>
    <row r="13" spans="1:9" x14ac:dyDescent="0.25">
      <c r="A13">
        <v>2023</v>
      </c>
      <c r="B13" t="s">
        <v>36</v>
      </c>
      <c r="C13" t="s">
        <v>815</v>
      </c>
      <c r="D13" t="s">
        <v>725</v>
      </c>
      <c r="E13" s="15">
        <v>459622000</v>
      </c>
      <c r="F13" s="15">
        <v>4978752000</v>
      </c>
      <c r="G13" s="15">
        <v>0</v>
      </c>
      <c r="H13" s="15">
        <v>0</v>
      </c>
      <c r="I13" s="15">
        <v>5438374000</v>
      </c>
    </row>
    <row r="14" spans="1:9" x14ac:dyDescent="0.25">
      <c r="A14">
        <v>2023</v>
      </c>
      <c r="B14" t="s">
        <v>36</v>
      </c>
      <c r="C14" t="s">
        <v>815</v>
      </c>
      <c r="D14" t="s">
        <v>816</v>
      </c>
      <c r="E14" s="15">
        <v>89274000</v>
      </c>
      <c r="F14" s="15">
        <v>55500000</v>
      </c>
      <c r="G14" s="15">
        <v>0</v>
      </c>
      <c r="H14" s="15">
        <v>0</v>
      </c>
      <c r="I14" s="15">
        <v>144774000</v>
      </c>
    </row>
    <row r="15" spans="1:9" x14ac:dyDescent="0.25">
      <c r="A15">
        <v>2023</v>
      </c>
      <c r="B15" t="s">
        <v>36</v>
      </c>
      <c r="C15" t="s">
        <v>815</v>
      </c>
      <c r="D15" t="s">
        <v>817</v>
      </c>
      <c r="E15" s="15">
        <v>136598000</v>
      </c>
      <c r="F15" s="15">
        <v>45374000</v>
      </c>
      <c r="G15" s="15">
        <v>0</v>
      </c>
      <c r="H15" s="15">
        <v>0</v>
      </c>
      <c r="I15" s="15">
        <v>181972000</v>
      </c>
    </row>
    <row r="16" spans="1:9" x14ac:dyDescent="0.25">
      <c r="A16">
        <v>2023</v>
      </c>
      <c r="B16" t="s">
        <v>36</v>
      </c>
      <c r="C16" t="s">
        <v>815</v>
      </c>
      <c r="D16" t="s">
        <v>818</v>
      </c>
      <c r="E16" s="15">
        <v>167555000</v>
      </c>
      <c r="F16" s="15">
        <v>1108978000</v>
      </c>
      <c r="G16" s="15">
        <v>0</v>
      </c>
      <c r="H16" s="15">
        <v>0</v>
      </c>
      <c r="I16" s="15">
        <v>1276533000</v>
      </c>
    </row>
    <row r="17" spans="1:9" x14ac:dyDescent="0.25">
      <c r="A17">
        <v>2023</v>
      </c>
      <c r="B17" t="s">
        <v>37</v>
      </c>
      <c r="C17" t="s">
        <v>37</v>
      </c>
      <c r="D17" t="s">
        <v>403</v>
      </c>
      <c r="E17" s="15">
        <v>55257000</v>
      </c>
      <c r="F17" s="15">
        <v>26099000</v>
      </c>
      <c r="G17" s="15">
        <v>0</v>
      </c>
      <c r="H17" s="15">
        <v>10000000</v>
      </c>
      <c r="I17" s="15">
        <v>91356000</v>
      </c>
    </row>
    <row r="18" spans="1:9" x14ac:dyDescent="0.25">
      <c r="A18">
        <v>2023</v>
      </c>
      <c r="B18" t="s">
        <v>37</v>
      </c>
      <c r="C18" t="s">
        <v>37</v>
      </c>
      <c r="D18" t="s">
        <v>819</v>
      </c>
      <c r="E18" s="15">
        <v>99337000</v>
      </c>
      <c r="F18" s="15">
        <v>2069480000</v>
      </c>
      <c r="G18" s="15">
        <v>0</v>
      </c>
      <c r="H18" s="15">
        <v>32500000</v>
      </c>
      <c r="I18" s="15">
        <v>2201317000</v>
      </c>
    </row>
    <row r="19" spans="1:9" x14ac:dyDescent="0.25">
      <c r="A19">
        <v>2023</v>
      </c>
      <c r="B19" t="s">
        <v>38</v>
      </c>
      <c r="C19" t="s">
        <v>820</v>
      </c>
      <c r="D19" t="s">
        <v>403</v>
      </c>
      <c r="E19" s="15">
        <v>719643000</v>
      </c>
      <c r="F19" s="15">
        <v>1284817000</v>
      </c>
      <c r="G19" s="15">
        <v>0</v>
      </c>
      <c r="H19" s="15">
        <v>0</v>
      </c>
      <c r="I19" s="15">
        <v>2004460000</v>
      </c>
    </row>
    <row r="20" spans="1:9" x14ac:dyDescent="0.25">
      <c r="A20">
        <v>2023</v>
      </c>
      <c r="B20" t="s">
        <v>38</v>
      </c>
      <c r="C20" t="s">
        <v>820</v>
      </c>
      <c r="D20" t="s">
        <v>404</v>
      </c>
      <c r="E20" s="15">
        <v>564922000</v>
      </c>
      <c r="F20" s="15">
        <v>163538000</v>
      </c>
      <c r="G20" s="15">
        <v>0</v>
      </c>
      <c r="H20" s="15">
        <v>0</v>
      </c>
      <c r="I20" s="15">
        <v>728460000</v>
      </c>
    </row>
    <row r="21" spans="1:9" x14ac:dyDescent="0.25">
      <c r="A21">
        <v>2023</v>
      </c>
      <c r="B21" t="s">
        <v>38</v>
      </c>
      <c r="C21" t="s">
        <v>820</v>
      </c>
      <c r="D21" t="s">
        <v>821</v>
      </c>
      <c r="E21" s="15">
        <f>2618170000+123850000</f>
        <v>2742020000</v>
      </c>
      <c r="F21" s="15">
        <f>415394000+6017578000</f>
        <v>6432972000</v>
      </c>
      <c r="G21" s="15">
        <v>0</v>
      </c>
      <c r="H21" s="15">
        <v>0</v>
      </c>
      <c r="I21" s="15">
        <f>3033564000+6141428000</f>
        <v>9174992000</v>
      </c>
    </row>
    <row r="22" spans="1:9" x14ac:dyDescent="0.25">
      <c r="A22">
        <v>2023</v>
      </c>
      <c r="B22" t="s">
        <v>38</v>
      </c>
      <c r="C22" t="s">
        <v>820</v>
      </c>
      <c r="D22" t="s">
        <v>822</v>
      </c>
      <c r="E22" s="15">
        <v>494147000</v>
      </c>
      <c r="F22" s="15">
        <v>421069000</v>
      </c>
      <c r="G22" s="15">
        <v>0</v>
      </c>
      <c r="H22" s="15">
        <v>0</v>
      </c>
      <c r="I22" s="15">
        <v>915216000</v>
      </c>
    </row>
    <row r="23" spans="1:9" x14ac:dyDescent="0.25">
      <c r="A23">
        <v>2023</v>
      </c>
      <c r="B23" t="s">
        <v>38</v>
      </c>
      <c r="C23" t="s">
        <v>820</v>
      </c>
      <c r="D23" t="s">
        <v>823</v>
      </c>
      <c r="E23" s="15">
        <f>700985000+1500000</f>
        <v>702485000</v>
      </c>
      <c r="F23" s="15">
        <f>866373000+5384000</f>
        <v>871757000</v>
      </c>
      <c r="G23" s="15">
        <v>0</v>
      </c>
      <c r="H23" s="15">
        <v>0</v>
      </c>
      <c r="I23" s="15">
        <f>1567358000+6884000</f>
        <v>1574242000</v>
      </c>
    </row>
    <row r="24" spans="1:9" x14ac:dyDescent="0.25">
      <c r="A24">
        <v>2023</v>
      </c>
      <c r="B24" t="s">
        <v>39</v>
      </c>
      <c r="C24" t="s">
        <v>221</v>
      </c>
      <c r="D24" t="s">
        <v>403</v>
      </c>
      <c r="E24" s="15"/>
      <c r="F24" s="15"/>
      <c r="G24" s="15"/>
      <c r="H24" s="15"/>
      <c r="I24" s="15"/>
    </row>
    <row r="25" spans="1:9" x14ac:dyDescent="0.25">
      <c r="A25">
        <v>2023</v>
      </c>
      <c r="B25" t="s">
        <v>39</v>
      </c>
      <c r="C25" t="s">
        <v>221</v>
      </c>
      <c r="D25" t="s">
        <v>404</v>
      </c>
      <c r="E25" s="15"/>
      <c r="F25" s="15"/>
      <c r="G25" s="15"/>
      <c r="H25" s="15"/>
      <c r="I25" s="15"/>
    </row>
    <row r="26" spans="1:9" x14ac:dyDescent="0.25">
      <c r="A26">
        <v>2023</v>
      </c>
      <c r="B26" t="s">
        <v>39</v>
      </c>
      <c r="C26" t="s">
        <v>221</v>
      </c>
      <c r="D26" t="s">
        <v>659</v>
      </c>
      <c r="E26" s="15"/>
      <c r="F26" s="15"/>
      <c r="G26" s="15"/>
      <c r="H26" s="15"/>
      <c r="I26" s="15"/>
    </row>
    <row r="27" spans="1:9" x14ac:dyDescent="0.25">
      <c r="A27">
        <v>2023</v>
      </c>
      <c r="B27" t="s">
        <v>39</v>
      </c>
      <c r="C27" t="s">
        <v>221</v>
      </c>
      <c r="D27" t="s">
        <v>660</v>
      </c>
      <c r="E27" s="15"/>
      <c r="F27" s="15"/>
      <c r="G27" s="15"/>
      <c r="H27" s="15"/>
      <c r="I27" s="15"/>
    </row>
    <row r="28" spans="1:9" x14ac:dyDescent="0.25">
      <c r="A28">
        <v>2023</v>
      </c>
      <c r="B28" t="s">
        <v>39</v>
      </c>
      <c r="C28" t="s">
        <v>221</v>
      </c>
      <c r="D28" t="s">
        <v>661</v>
      </c>
      <c r="E28" s="15"/>
      <c r="F28" s="15"/>
      <c r="G28" s="15"/>
      <c r="H28" s="15"/>
      <c r="I28" s="15"/>
    </row>
    <row r="29" spans="1:9" x14ac:dyDescent="0.25">
      <c r="A29">
        <v>2023</v>
      </c>
      <c r="B29" t="s">
        <v>39</v>
      </c>
      <c r="C29" t="s">
        <v>221</v>
      </c>
      <c r="D29" t="s">
        <v>662</v>
      </c>
      <c r="E29" s="15"/>
      <c r="F29" s="15"/>
      <c r="G29" s="15"/>
      <c r="H29" s="15"/>
      <c r="I29" s="15"/>
    </row>
    <row r="30" spans="1:9" x14ac:dyDescent="0.25">
      <c r="A30">
        <v>2023</v>
      </c>
      <c r="B30" t="s">
        <v>39</v>
      </c>
      <c r="C30" t="s">
        <v>221</v>
      </c>
      <c r="D30" t="s">
        <v>663</v>
      </c>
      <c r="E30" s="15"/>
      <c r="F30" s="15"/>
      <c r="G30" s="15"/>
      <c r="H30" s="15"/>
      <c r="I30" s="15"/>
    </row>
    <row r="31" spans="1:9" x14ac:dyDescent="0.25">
      <c r="A31">
        <v>2023</v>
      </c>
      <c r="B31" t="s">
        <v>39</v>
      </c>
      <c r="C31" t="s">
        <v>222</v>
      </c>
      <c r="D31" t="s">
        <v>403</v>
      </c>
      <c r="E31" s="15"/>
      <c r="F31" s="15"/>
      <c r="G31" s="15"/>
      <c r="H31" s="15"/>
      <c r="I31" s="15"/>
    </row>
    <row r="32" spans="1:9" x14ac:dyDescent="0.25">
      <c r="A32">
        <v>2023</v>
      </c>
      <c r="B32" t="s">
        <v>39</v>
      </c>
      <c r="C32" t="s">
        <v>222</v>
      </c>
      <c r="D32" t="s">
        <v>664</v>
      </c>
      <c r="E32" s="15"/>
      <c r="F32" s="15"/>
      <c r="G32" s="15"/>
      <c r="H32" s="15"/>
      <c r="I32" s="15"/>
    </row>
    <row r="33" spans="1:9" x14ac:dyDescent="0.25">
      <c r="A33">
        <v>2023</v>
      </c>
      <c r="B33" t="s">
        <v>39</v>
      </c>
      <c r="C33" t="s">
        <v>223</v>
      </c>
      <c r="D33" t="s">
        <v>403</v>
      </c>
      <c r="E33" s="15"/>
      <c r="F33" s="15"/>
      <c r="G33" s="15"/>
      <c r="H33" s="15"/>
      <c r="I33" s="15"/>
    </row>
    <row r="34" spans="1:9" x14ac:dyDescent="0.25">
      <c r="A34">
        <v>2023</v>
      </c>
      <c r="B34" t="s">
        <v>39</v>
      </c>
      <c r="C34" t="s">
        <v>223</v>
      </c>
      <c r="D34" t="s">
        <v>404</v>
      </c>
      <c r="E34" s="15"/>
      <c r="F34" s="15"/>
      <c r="G34" s="15"/>
      <c r="H34" s="15"/>
      <c r="I34" s="15"/>
    </row>
    <row r="35" spans="1:9" x14ac:dyDescent="0.25">
      <c r="A35">
        <v>2023</v>
      </c>
      <c r="B35" t="s">
        <v>39</v>
      </c>
      <c r="C35" t="s">
        <v>223</v>
      </c>
      <c r="D35" t="s">
        <v>665</v>
      </c>
      <c r="E35" s="15"/>
      <c r="F35" s="15"/>
      <c r="G35" s="15"/>
      <c r="H35" s="15"/>
      <c r="I35" s="15"/>
    </row>
    <row r="36" spans="1:9" x14ac:dyDescent="0.25">
      <c r="A36">
        <v>2023</v>
      </c>
      <c r="B36" t="s">
        <v>39</v>
      </c>
      <c r="C36" t="s">
        <v>223</v>
      </c>
      <c r="D36" t="s">
        <v>666</v>
      </c>
      <c r="E36" s="15"/>
      <c r="F36" s="15"/>
      <c r="G36" s="15"/>
      <c r="H36" s="15"/>
      <c r="I36" s="15"/>
    </row>
    <row r="37" spans="1:9" x14ac:dyDescent="0.25">
      <c r="A37">
        <v>2023</v>
      </c>
      <c r="B37" t="s">
        <v>39</v>
      </c>
      <c r="C37" t="s">
        <v>223</v>
      </c>
      <c r="D37" t="s">
        <v>667</v>
      </c>
      <c r="E37" s="15"/>
      <c r="F37" s="15"/>
      <c r="G37" s="15"/>
      <c r="H37" s="15"/>
      <c r="I37" s="15"/>
    </row>
    <row r="38" spans="1:9" x14ac:dyDescent="0.25">
      <c r="A38">
        <v>2023</v>
      </c>
      <c r="B38" t="s">
        <v>39</v>
      </c>
      <c r="C38" t="s">
        <v>223</v>
      </c>
      <c r="D38" t="s">
        <v>668</v>
      </c>
      <c r="E38" s="15"/>
      <c r="F38" s="15"/>
      <c r="G38" s="15"/>
      <c r="H38" s="15"/>
      <c r="I38" s="15"/>
    </row>
    <row r="39" spans="1:9" x14ac:dyDescent="0.25">
      <c r="A39">
        <v>2023</v>
      </c>
      <c r="B39" t="s">
        <v>39</v>
      </c>
      <c r="C39" t="s">
        <v>228</v>
      </c>
      <c r="D39" t="s">
        <v>403</v>
      </c>
      <c r="E39" s="15"/>
      <c r="F39" s="15"/>
      <c r="G39" s="15"/>
      <c r="H39" s="15"/>
      <c r="I39" s="15"/>
    </row>
    <row r="40" spans="1:9" x14ac:dyDescent="0.25">
      <c r="A40">
        <v>2023</v>
      </c>
      <c r="B40" t="s">
        <v>39</v>
      </c>
      <c r="C40" t="s">
        <v>228</v>
      </c>
      <c r="D40" t="s">
        <v>669</v>
      </c>
      <c r="E40" s="15"/>
      <c r="F40" s="15"/>
      <c r="G40" s="15"/>
      <c r="H40" s="15"/>
      <c r="I40" s="15"/>
    </row>
    <row r="41" spans="1:9" x14ac:dyDescent="0.25">
      <c r="A41">
        <v>2023</v>
      </c>
      <c r="B41" t="s">
        <v>39</v>
      </c>
      <c r="C41" t="s">
        <v>670</v>
      </c>
      <c r="D41" t="s">
        <v>403</v>
      </c>
      <c r="E41" s="15"/>
      <c r="F41" s="15"/>
      <c r="G41" s="15"/>
      <c r="H41" s="15"/>
      <c r="I41" s="15"/>
    </row>
    <row r="42" spans="1:9" x14ac:dyDescent="0.25">
      <c r="A42">
        <v>2023</v>
      </c>
      <c r="B42" t="s">
        <v>39</v>
      </c>
      <c r="C42" t="s">
        <v>670</v>
      </c>
      <c r="D42" t="s">
        <v>404</v>
      </c>
      <c r="E42" s="15"/>
      <c r="F42" s="15"/>
      <c r="G42" s="15"/>
      <c r="H42" s="15"/>
      <c r="I42" s="15"/>
    </row>
    <row r="43" spans="1:9" x14ac:dyDescent="0.25">
      <c r="A43">
        <v>2023</v>
      </c>
      <c r="B43" t="s">
        <v>39</v>
      </c>
      <c r="C43" t="s">
        <v>670</v>
      </c>
      <c r="D43" t="s">
        <v>671</v>
      </c>
      <c r="E43" s="15"/>
      <c r="F43" s="15"/>
      <c r="G43" s="15"/>
      <c r="H43" s="15"/>
      <c r="I43" s="15"/>
    </row>
    <row r="44" spans="1:9" x14ac:dyDescent="0.25">
      <c r="A44">
        <v>2023</v>
      </c>
      <c r="B44" t="s">
        <v>39</v>
      </c>
      <c r="C44" t="s">
        <v>224</v>
      </c>
      <c r="D44" t="s">
        <v>403</v>
      </c>
      <c r="E44" s="15"/>
      <c r="F44" s="15"/>
      <c r="G44" s="15"/>
      <c r="H44" s="15"/>
      <c r="I44" s="15"/>
    </row>
    <row r="45" spans="1:9" x14ac:dyDescent="0.25">
      <c r="A45">
        <v>2023</v>
      </c>
      <c r="B45" t="s">
        <v>39</v>
      </c>
      <c r="C45" t="s">
        <v>224</v>
      </c>
      <c r="D45" t="s">
        <v>672</v>
      </c>
      <c r="E45" s="15"/>
      <c r="F45" s="15"/>
      <c r="G45" s="15"/>
      <c r="H45" s="15"/>
      <c r="I45" s="15"/>
    </row>
    <row r="46" spans="1:9" x14ac:dyDescent="0.25">
      <c r="A46">
        <v>2023</v>
      </c>
      <c r="B46" t="s">
        <v>39</v>
      </c>
      <c r="C46" t="s">
        <v>224</v>
      </c>
      <c r="D46" t="s">
        <v>673</v>
      </c>
      <c r="E46" s="15"/>
      <c r="F46" s="15"/>
      <c r="G46" s="15"/>
      <c r="H46" s="15"/>
      <c r="I46" s="15"/>
    </row>
    <row r="47" spans="1:9" x14ac:dyDescent="0.25">
      <c r="A47">
        <v>2023</v>
      </c>
      <c r="B47" t="s">
        <v>39</v>
      </c>
      <c r="C47" t="s">
        <v>225</v>
      </c>
      <c r="D47" t="s">
        <v>403</v>
      </c>
      <c r="E47" s="15"/>
      <c r="F47" s="15"/>
      <c r="G47" s="15"/>
      <c r="H47" s="15"/>
      <c r="I47" s="15"/>
    </row>
    <row r="48" spans="1:9" x14ac:dyDescent="0.25">
      <c r="A48">
        <v>2023</v>
      </c>
      <c r="B48" t="s">
        <v>39</v>
      </c>
      <c r="C48" t="s">
        <v>225</v>
      </c>
      <c r="D48" t="s">
        <v>674</v>
      </c>
      <c r="E48" s="15"/>
      <c r="F48" s="15"/>
      <c r="G48" s="15"/>
      <c r="H48" s="15"/>
      <c r="I48" s="15"/>
    </row>
    <row r="49" spans="1:9" x14ac:dyDescent="0.25">
      <c r="A49">
        <v>2023</v>
      </c>
      <c r="B49" t="s">
        <v>39</v>
      </c>
      <c r="C49" t="s">
        <v>226</v>
      </c>
      <c r="D49" t="s">
        <v>403</v>
      </c>
      <c r="E49" s="15"/>
      <c r="F49" s="15"/>
      <c r="G49" s="15"/>
      <c r="H49" s="15"/>
      <c r="I49" s="15"/>
    </row>
    <row r="50" spans="1:9" x14ac:dyDescent="0.25">
      <c r="A50">
        <v>2023</v>
      </c>
      <c r="B50" t="s">
        <v>39</v>
      </c>
      <c r="C50" t="s">
        <v>226</v>
      </c>
      <c r="D50" t="s">
        <v>675</v>
      </c>
      <c r="E50" s="15"/>
      <c r="F50" s="15"/>
      <c r="G50" s="15"/>
      <c r="H50" s="15"/>
      <c r="I50" s="15"/>
    </row>
    <row r="51" spans="1:9" x14ac:dyDescent="0.25">
      <c r="A51">
        <v>2023</v>
      </c>
      <c r="B51" t="s">
        <v>39</v>
      </c>
      <c r="C51" t="s">
        <v>227</v>
      </c>
      <c r="D51" t="s">
        <v>403</v>
      </c>
      <c r="E51" s="15"/>
      <c r="F51" s="15"/>
      <c r="G51" s="15"/>
      <c r="H51" s="15"/>
      <c r="I51" s="15"/>
    </row>
    <row r="52" spans="1:9" x14ac:dyDescent="0.25">
      <c r="A52">
        <v>2023</v>
      </c>
      <c r="B52" t="s">
        <v>39</v>
      </c>
      <c r="C52" t="s">
        <v>227</v>
      </c>
      <c r="D52" t="s">
        <v>676</v>
      </c>
      <c r="E52" s="15"/>
      <c r="F52" s="15"/>
      <c r="G52" s="15"/>
      <c r="H52" s="15"/>
      <c r="I52" s="15"/>
    </row>
    <row r="53" spans="1:9" x14ac:dyDescent="0.25">
      <c r="A53">
        <v>2023</v>
      </c>
      <c r="B53" t="s">
        <v>39</v>
      </c>
      <c r="C53" t="s">
        <v>229</v>
      </c>
      <c r="D53" t="s">
        <v>403</v>
      </c>
      <c r="E53" s="15"/>
      <c r="F53" s="15"/>
      <c r="G53" s="15"/>
      <c r="H53" s="15"/>
      <c r="I53" s="15"/>
    </row>
    <row r="54" spans="1:9" x14ac:dyDescent="0.25">
      <c r="A54">
        <v>2023</v>
      </c>
      <c r="B54" t="s">
        <v>39</v>
      </c>
      <c r="C54" t="s">
        <v>229</v>
      </c>
      <c r="D54" t="s">
        <v>404</v>
      </c>
      <c r="E54" s="15"/>
      <c r="F54" s="15"/>
      <c r="G54" s="15"/>
      <c r="H54" s="15"/>
      <c r="I54" s="15"/>
    </row>
    <row r="55" spans="1:9" x14ac:dyDescent="0.25">
      <c r="A55">
        <v>2023</v>
      </c>
      <c r="B55" t="s">
        <v>39</v>
      </c>
      <c r="C55" t="s">
        <v>229</v>
      </c>
      <c r="D55" t="s">
        <v>677</v>
      </c>
      <c r="E55" s="15"/>
      <c r="F55" s="15"/>
      <c r="G55" s="15"/>
      <c r="H55" s="15"/>
      <c r="I55" s="15"/>
    </row>
    <row r="56" spans="1:9" x14ac:dyDescent="0.25">
      <c r="A56">
        <v>2023</v>
      </c>
      <c r="B56" t="s">
        <v>39</v>
      </c>
      <c r="C56" t="s">
        <v>229</v>
      </c>
      <c r="D56" t="s">
        <v>678</v>
      </c>
      <c r="E56" s="15"/>
      <c r="F56" s="15"/>
      <c r="G56" s="15"/>
      <c r="H56" s="15"/>
      <c r="I56" s="15"/>
    </row>
    <row r="57" spans="1:9" x14ac:dyDescent="0.25">
      <c r="A57">
        <v>2023</v>
      </c>
      <c r="B57" t="s">
        <v>40</v>
      </c>
      <c r="C57" t="s">
        <v>230</v>
      </c>
      <c r="D57" t="s">
        <v>403</v>
      </c>
      <c r="E57" s="15"/>
      <c r="F57" s="15"/>
      <c r="G57" s="15"/>
      <c r="H57" s="15"/>
      <c r="I57" s="15"/>
    </row>
    <row r="58" spans="1:9" x14ac:dyDescent="0.25">
      <c r="A58">
        <v>2023</v>
      </c>
      <c r="B58" t="s">
        <v>40</v>
      </c>
      <c r="C58" t="s">
        <v>230</v>
      </c>
      <c r="D58" t="s">
        <v>404</v>
      </c>
      <c r="E58" s="15"/>
      <c r="F58" s="15"/>
      <c r="G58" s="15"/>
      <c r="H58" s="15"/>
      <c r="I58" s="15"/>
    </row>
    <row r="59" spans="1:9" x14ac:dyDescent="0.25">
      <c r="A59">
        <v>2023</v>
      </c>
      <c r="B59" t="s">
        <v>40</v>
      </c>
      <c r="C59" t="s">
        <v>230</v>
      </c>
      <c r="D59" t="s">
        <v>824</v>
      </c>
      <c r="E59" s="15"/>
      <c r="F59" s="15"/>
      <c r="G59" s="15"/>
      <c r="H59" s="15"/>
      <c r="I59" s="15"/>
    </row>
    <row r="60" spans="1:9" x14ac:dyDescent="0.25">
      <c r="A60">
        <v>2023</v>
      </c>
      <c r="B60" t="s">
        <v>40</v>
      </c>
      <c r="C60" t="s">
        <v>230</v>
      </c>
      <c r="D60" t="s">
        <v>825</v>
      </c>
      <c r="E60" s="15"/>
      <c r="F60" s="15"/>
      <c r="G60" s="15"/>
      <c r="H60" s="15"/>
      <c r="I60" s="15"/>
    </row>
    <row r="61" spans="1:9" x14ac:dyDescent="0.25">
      <c r="A61">
        <v>2023</v>
      </c>
      <c r="B61" t="s">
        <v>40</v>
      </c>
      <c r="C61" t="s">
        <v>230</v>
      </c>
      <c r="D61" t="s">
        <v>826</v>
      </c>
      <c r="E61" s="15"/>
      <c r="F61" s="15"/>
      <c r="G61" s="15"/>
      <c r="H61" s="15"/>
      <c r="I61" s="15"/>
    </row>
    <row r="62" spans="1:9" x14ac:dyDescent="0.25">
      <c r="A62">
        <v>2023</v>
      </c>
      <c r="B62" t="s">
        <v>40</v>
      </c>
      <c r="C62" t="s">
        <v>230</v>
      </c>
      <c r="D62" t="s">
        <v>830</v>
      </c>
      <c r="E62" s="15"/>
      <c r="F62" s="15"/>
      <c r="G62" s="15"/>
      <c r="H62" s="15"/>
      <c r="I62" s="15"/>
    </row>
    <row r="63" spans="1:9" x14ac:dyDescent="0.25">
      <c r="A63">
        <v>2023</v>
      </c>
      <c r="B63" t="s">
        <v>40</v>
      </c>
      <c r="C63" t="s">
        <v>230</v>
      </c>
      <c r="D63" t="s">
        <v>827</v>
      </c>
      <c r="E63" s="15"/>
      <c r="F63" s="15"/>
      <c r="G63" s="15"/>
      <c r="H63" s="15"/>
      <c r="I63" s="15"/>
    </row>
    <row r="64" spans="1:9" x14ac:dyDescent="0.25">
      <c r="A64">
        <v>2023</v>
      </c>
      <c r="B64" t="s">
        <v>40</v>
      </c>
      <c r="C64" t="s">
        <v>828</v>
      </c>
      <c r="D64" t="s">
        <v>403</v>
      </c>
      <c r="E64" s="15"/>
      <c r="F64" s="15"/>
      <c r="G64" s="15"/>
      <c r="H64" s="15"/>
      <c r="I64" s="15"/>
    </row>
    <row r="65" spans="1:9" x14ac:dyDescent="0.25">
      <c r="A65">
        <v>2023</v>
      </c>
      <c r="B65" t="s">
        <v>40</v>
      </c>
      <c r="C65" t="s">
        <v>828</v>
      </c>
      <c r="D65" t="s">
        <v>404</v>
      </c>
      <c r="E65" s="15"/>
      <c r="F65" s="15"/>
      <c r="G65" s="15"/>
      <c r="H65" s="15"/>
      <c r="I65" s="15"/>
    </row>
    <row r="66" spans="1:9" x14ac:dyDescent="0.25">
      <c r="A66">
        <v>2023</v>
      </c>
      <c r="B66" t="s">
        <v>40</v>
      </c>
      <c r="C66" t="s">
        <v>828</v>
      </c>
      <c r="D66" t="s">
        <v>829</v>
      </c>
      <c r="E66" s="15"/>
      <c r="F66" s="15"/>
      <c r="G66" s="15"/>
      <c r="H66" s="15"/>
      <c r="I66" s="15"/>
    </row>
    <row r="67" spans="1:9" x14ac:dyDescent="0.25">
      <c r="A67">
        <v>2023</v>
      </c>
      <c r="B67" t="s">
        <v>41</v>
      </c>
      <c r="C67" t="s">
        <v>232</v>
      </c>
      <c r="D67" t="s">
        <v>403</v>
      </c>
      <c r="E67" s="15"/>
      <c r="F67" s="15"/>
      <c r="G67" s="15"/>
      <c r="H67" s="15"/>
      <c r="I67" s="15"/>
    </row>
    <row r="68" spans="1:9" x14ac:dyDescent="0.25">
      <c r="A68">
        <v>2023</v>
      </c>
      <c r="B68" t="s">
        <v>41</v>
      </c>
      <c r="C68" t="s">
        <v>232</v>
      </c>
      <c r="D68" t="s">
        <v>404</v>
      </c>
      <c r="E68" s="15"/>
      <c r="F68" s="15"/>
      <c r="G68" s="15"/>
      <c r="H68" s="15"/>
      <c r="I68" s="15"/>
    </row>
    <row r="69" spans="1:9" x14ac:dyDescent="0.25">
      <c r="A69">
        <v>2023</v>
      </c>
      <c r="B69" t="s">
        <v>41</v>
      </c>
      <c r="C69" t="s">
        <v>232</v>
      </c>
      <c r="D69" t="s">
        <v>412</v>
      </c>
      <c r="E69" s="15"/>
      <c r="F69" s="15"/>
      <c r="G69" s="15"/>
      <c r="H69" s="15"/>
      <c r="I69" s="15"/>
    </row>
    <row r="70" spans="1:9" x14ac:dyDescent="0.25">
      <c r="A70">
        <v>2023</v>
      </c>
      <c r="B70" t="s">
        <v>41</v>
      </c>
      <c r="C70" t="s">
        <v>232</v>
      </c>
      <c r="D70" t="s">
        <v>413</v>
      </c>
      <c r="E70" s="15"/>
      <c r="F70" s="15"/>
      <c r="G70" s="15"/>
      <c r="H70" s="15"/>
      <c r="I70" s="15"/>
    </row>
    <row r="71" spans="1:9" x14ac:dyDescent="0.25">
      <c r="A71">
        <v>2023</v>
      </c>
      <c r="B71" t="s">
        <v>41</v>
      </c>
      <c r="C71" t="s">
        <v>232</v>
      </c>
      <c r="D71" t="s">
        <v>414</v>
      </c>
      <c r="E71" s="15"/>
      <c r="F71" s="15"/>
      <c r="G71" s="15"/>
      <c r="H71" s="15"/>
      <c r="I71" s="15"/>
    </row>
    <row r="72" spans="1:9" x14ac:dyDescent="0.25">
      <c r="A72">
        <v>2023</v>
      </c>
      <c r="B72" t="s">
        <v>41</v>
      </c>
      <c r="C72" t="s">
        <v>232</v>
      </c>
      <c r="D72" t="s">
        <v>415</v>
      </c>
      <c r="E72" s="15"/>
      <c r="F72" s="15"/>
      <c r="G72" s="15"/>
      <c r="H72" s="15"/>
      <c r="I72" s="15"/>
    </row>
    <row r="73" spans="1:9" x14ac:dyDescent="0.25">
      <c r="A73">
        <v>2023</v>
      </c>
      <c r="B73" t="s">
        <v>41</v>
      </c>
      <c r="C73" t="s">
        <v>232</v>
      </c>
      <c r="D73" t="s">
        <v>416</v>
      </c>
      <c r="E73" s="15"/>
      <c r="F73" s="15"/>
      <c r="G73" s="15"/>
      <c r="H73" s="15"/>
      <c r="I73" s="15"/>
    </row>
    <row r="74" spans="1:9" x14ac:dyDescent="0.25">
      <c r="A74">
        <v>2023</v>
      </c>
      <c r="B74" t="s">
        <v>41</v>
      </c>
      <c r="C74" t="s">
        <v>233</v>
      </c>
      <c r="D74" t="s">
        <v>403</v>
      </c>
      <c r="E74" s="15"/>
      <c r="F74" s="15"/>
      <c r="G74" s="15"/>
      <c r="H74" s="15"/>
      <c r="I74" s="15"/>
    </row>
    <row r="75" spans="1:9" x14ac:dyDescent="0.25">
      <c r="A75">
        <v>2023</v>
      </c>
      <c r="B75" t="s">
        <v>41</v>
      </c>
      <c r="C75" t="s">
        <v>233</v>
      </c>
      <c r="D75" t="s">
        <v>417</v>
      </c>
      <c r="E75" s="15"/>
      <c r="F75" s="15"/>
      <c r="G75" s="15"/>
      <c r="H75" s="15"/>
      <c r="I75" s="15"/>
    </row>
    <row r="76" spans="1:9" x14ac:dyDescent="0.25">
      <c r="A76">
        <v>2023</v>
      </c>
      <c r="B76" t="s">
        <v>41</v>
      </c>
      <c r="C76" t="s">
        <v>234</v>
      </c>
      <c r="D76" t="s">
        <v>403</v>
      </c>
      <c r="E76" s="15"/>
      <c r="F76" s="15"/>
      <c r="G76" s="15"/>
      <c r="H76" s="15"/>
      <c r="I76" s="15"/>
    </row>
    <row r="77" spans="1:9" x14ac:dyDescent="0.25">
      <c r="A77">
        <v>2023</v>
      </c>
      <c r="B77" t="s">
        <v>41</v>
      </c>
      <c r="C77" t="s">
        <v>234</v>
      </c>
      <c r="D77" t="s">
        <v>418</v>
      </c>
      <c r="E77" s="15"/>
      <c r="F77" s="15"/>
      <c r="G77" s="15"/>
      <c r="H77" s="15"/>
      <c r="I77" s="15"/>
    </row>
    <row r="78" spans="1:9" x14ac:dyDescent="0.25">
      <c r="A78">
        <v>2023</v>
      </c>
      <c r="B78" t="s">
        <v>41</v>
      </c>
      <c r="C78" t="s">
        <v>235</v>
      </c>
      <c r="D78" t="s">
        <v>403</v>
      </c>
      <c r="E78" s="15"/>
      <c r="F78" s="15"/>
      <c r="G78" s="15"/>
      <c r="H78" s="15"/>
      <c r="I78" s="15"/>
    </row>
    <row r="79" spans="1:9" x14ac:dyDescent="0.25">
      <c r="A79">
        <v>2023</v>
      </c>
      <c r="B79" t="s">
        <v>41</v>
      </c>
      <c r="C79" t="s">
        <v>235</v>
      </c>
      <c r="D79" t="s">
        <v>419</v>
      </c>
      <c r="E79" s="15"/>
      <c r="F79" s="15"/>
      <c r="G79" s="15"/>
      <c r="H79" s="15"/>
      <c r="I79" s="15"/>
    </row>
    <row r="80" spans="1:9" x14ac:dyDescent="0.25">
      <c r="A80">
        <v>2023</v>
      </c>
      <c r="B80" t="s">
        <v>41</v>
      </c>
      <c r="C80" t="s">
        <v>236</v>
      </c>
      <c r="D80" t="s">
        <v>403</v>
      </c>
      <c r="E80" s="15"/>
      <c r="F80" s="15"/>
      <c r="G80" s="15"/>
      <c r="H80" s="15"/>
      <c r="I80" s="15"/>
    </row>
    <row r="81" spans="1:9" x14ac:dyDescent="0.25">
      <c r="A81">
        <v>2023</v>
      </c>
      <c r="B81" t="s">
        <v>41</v>
      </c>
      <c r="C81" t="s">
        <v>236</v>
      </c>
      <c r="D81" t="s">
        <v>420</v>
      </c>
      <c r="E81" s="15"/>
      <c r="F81" s="15"/>
      <c r="G81" s="15"/>
      <c r="H81" s="15"/>
      <c r="I81" s="15"/>
    </row>
    <row r="82" spans="1:9" x14ac:dyDescent="0.25">
      <c r="A82">
        <v>2023</v>
      </c>
      <c r="B82" t="s">
        <v>41</v>
      </c>
      <c r="C82" t="s">
        <v>237</v>
      </c>
      <c r="D82" t="s">
        <v>403</v>
      </c>
      <c r="E82" s="15"/>
      <c r="F82" s="15"/>
      <c r="G82" s="15"/>
      <c r="H82" s="15"/>
      <c r="I82" s="15"/>
    </row>
    <row r="83" spans="1:9" x14ac:dyDescent="0.25">
      <c r="A83">
        <v>2023</v>
      </c>
      <c r="B83" t="s">
        <v>41</v>
      </c>
      <c r="C83" t="s">
        <v>237</v>
      </c>
      <c r="D83" t="s">
        <v>404</v>
      </c>
      <c r="E83" s="15"/>
      <c r="F83" s="15"/>
      <c r="G83" s="15"/>
      <c r="H83" s="15"/>
      <c r="I83" s="15"/>
    </row>
    <row r="84" spans="1:9" x14ac:dyDescent="0.25">
      <c r="A84">
        <v>2023</v>
      </c>
      <c r="B84" t="s">
        <v>41</v>
      </c>
      <c r="C84" t="s">
        <v>237</v>
      </c>
      <c r="D84" t="s">
        <v>421</v>
      </c>
      <c r="E84" s="15"/>
      <c r="F84" s="15"/>
      <c r="G84" s="15"/>
      <c r="H84" s="15"/>
      <c r="I84" s="15"/>
    </row>
    <row r="85" spans="1:9" x14ac:dyDescent="0.25">
      <c r="A85">
        <v>2023</v>
      </c>
      <c r="B85" t="s">
        <v>41</v>
      </c>
      <c r="C85" t="s">
        <v>238</v>
      </c>
      <c r="D85" t="s">
        <v>403</v>
      </c>
      <c r="E85" s="15"/>
      <c r="F85" s="15"/>
      <c r="G85" s="15"/>
      <c r="H85" s="15"/>
      <c r="I85" s="15"/>
    </row>
    <row r="86" spans="1:9" x14ac:dyDescent="0.25">
      <c r="A86">
        <v>2023</v>
      </c>
      <c r="B86" t="s">
        <v>41</v>
      </c>
      <c r="C86" t="s">
        <v>238</v>
      </c>
      <c r="D86" t="s">
        <v>422</v>
      </c>
      <c r="E86" s="15"/>
      <c r="F86" s="15"/>
      <c r="G86" s="15"/>
      <c r="H86" s="15"/>
      <c r="I86" s="15"/>
    </row>
    <row r="87" spans="1:9" x14ac:dyDescent="0.25">
      <c r="A87">
        <v>2023</v>
      </c>
      <c r="B87" t="s">
        <v>43</v>
      </c>
      <c r="C87" t="s">
        <v>831</v>
      </c>
      <c r="D87" t="s">
        <v>403</v>
      </c>
      <c r="E87" s="15"/>
      <c r="F87" s="15"/>
      <c r="G87" s="15"/>
      <c r="H87" s="15"/>
      <c r="I87" s="15"/>
    </row>
    <row r="88" spans="1:9" x14ac:dyDescent="0.25">
      <c r="A88">
        <v>2023</v>
      </c>
      <c r="B88" t="s">
        <v>43</v>
      </c>
      <c r="C88" t="s">
        <v>831</v>
      </c>
      <c r="D88" t="s">
        <v>404</v>
      </c>
      <c r="E88" s="15"/>
      <c r="F88" s="15"/>
      <c r="G88" s="15"/>
      <c r="H88" s="15"/>
      <c r="I88" s="15"/>
    </row>
    <row r="89" spans="1:9" x14ac:dyDescent="0.25">
      <c r="A89">
        <v>2023</v>
      </c>
      <c r="B89" t="s">
        <v>43</v>
      </c>
      <c r="C89" t="s">
        <v>831</v>
      </c>
      <c r="D89" t="s">
        <v>832</v>
      </c>
      <c r="E89" s="15"/>
      <c r="F89" s="15"/>
      <c r="G89" s="15"/>
      <c r="H89" s="15"/>
      <c r="I89" s="15"/>
    </row>
    <row r="90" spans="1:9" x14ac:dyDescent="0.25">
      <c r="A90">
        <v>2023</v>
      </c>
      <c r="B90" t="s">
        <v>43</v>
      </c>
      <c r="C90" t="s">
        <v>831</v>
      </c>
      <c r="D90" t="s">
        <v>833</v>
      </c>
      <c r="E90" s="15"/>
      <c r="F90" s="15"/>
      <c r="G90" s="15"/>
      <c r="H90" s="15"/>
      <c r="I90" s="15"/>
    </row>
    <row r="91" spans="1:9" x14ac:dyDescent="0.25">
      <c r="A91">
        <v>2023</v>
      </c>
      <c r="B91" t="s">
        <v>43</v>
      </c>
      <c r="C91" t="s">
        <v>831</v>
      </c>
      <c r="D91" t="s">
        <v>834</v>
      </c>
      <c r="E91" s="15"/>
      <c r="F91" s="15"/>
      <c r="G91" s="15"/>
      <c r="H91" s="15"/>
      <c r="I91" s="15"/>
    </row>
    <row r="92" spans="1:9" x14ac:dyDescent="0.25">
      <c r="A92">
        <v>2023</v>
      </c>
      <c r="B92" t="s">
        <v>43</v>
      </c>
      <c r="C92" t="s">
        <v>831</v>
      </c>
      <c r="D92" t="s">
        <v>835</v>
      </c>
      <c r="E92" s="15"/>
      <c r="F92" s="15"/>
      <c r="G92" s="15"/>
      <c r="H92" s="15"/>
      <c r="I92" s="15"/>
    </row>
    <row r="93" spans="1:9" x14ac:dyDescent="0.25">
      <c r="A93">
        <v>2023</v>
      </c>
      <c r="B93" t="s">
        <v>43</v>
      </c>
      <c r="C93" t="s">
        <v>831</v>
      </c>
      <c r="D93" t="s">
        <v>836</v>
      </c>
      <c r="E93" s="15"/>
      <c r="F93" s="15"/>
      <c r="G93" s="15"/>
      <c r="H93" s="15"/>
      <c r="I93" s="15"/>
    </row>
    <row r="94" spans="1:9" x14ac:dyDescent="0.25">
      <c r="A94">
        <v>2023</v>
      </c>
      <c r="B94" t="s">
        <v>43</v>
      </c>
      <c r="C94" t="s">
        <v>831</v>
      </c>
      <c r="D94" t="s">
        <v>839</v>
      </c>
      <c r="E94" s="15"/>
      <c r="F94" s="15"/>
      <c r="G94" s="15"/>
      <c r="H94" s="15"/>
      <c r="I94" s="15"/>
    </row>
    <row r="95" spans="1:9" x14ac:dyDescent="0.25">
      <c r="A95">
        <v>2023</v>
      </c>
      <c r="B95" t="s">
        <v>43</v>
      </c>
      <c r="C95" t="s">
        <v>831</v>
      </c>
      <c r="D95" t="s">
        <v>837</v>
      </c>
      <c r="E95" s="15"/>
      <c r="F95" s="15"/>
      <c r="G95" s="15"/>
      <c r="H95" s="15"/>
      <c r="I95" s="15"/>
    </row>
    <row r="96" spans="1:9" x14ac:dyDescent="0.25">
      <c r="A96">
        <v>2023</v>
      </c>
      <c r="B96" t="s">
        <v>43</v>
      </c>
      <c r="C96" t="s">
        <v>831</v>
      </c>
      <c r="D96" t="s">
        <v>838</v>
      </c>
      <c r="E96" s="15"/>
      <c r="F96" s="15"/>
      <c r="G96" s="15"/>
      <c r="H96" s="15"/>
      <c r="I96" s="15"/>
    </row>
    <row r="97" spans="1:9" x14ac:dyDescent="0.25">
      <c r="A97">
        <v>2023</v>
      </c>
      <c r="B97" t="s">
        <v>44</v>
      </c>
      <c r="C97" t="s">
        <v>239</v>
      </c>
      <c r="D97" t="s">
        <v>403</v>
      </c>
      <c r="E97" s="15"/>
      <c r="F97" s="15"/>
      <c r="G97" s="15"/>
      <c r="H97" s="15"/>
      <c r="I97" s="15"/>
    </row>
    <row r="98" spans="1:9" x14ac:dyDescent="0.25">
      <c r="A98">
        <v>2023</v>
      </c>
      <c r="B98" t="s">
        <v>44</v>
      </c>
      <c r="C98" t="s">
        <v>239</v>
      </c>
      <c r="D98" t="s">
        <v>404</v>
      </c>
      <c r="E98" s="15"/>
      <c r="F98" s="15"/>
      <c r="G98" s="15"/>
      <c r="H98" s="15"/>
      <c r="I98" s="15"/>
    </row>
    <row r="99" spans="1:9" x14ac:dyDescent="0.25">
      <c r="A99">
        <v>2023</v>
      </c>
      <c r="B99" t="s">
        <v>44</v>
      </c>
      <c r="C99" t="s">
        <v>239</v>
      </c>
      <c r="D99" t="s">
        <v>690</v>
      </c>
      <c r="E99" s="15"/>
      <c r="F99" s="15"/>
      <c r="G99" s="15"/>
      <c r="H99" s="15"/>
      <c r="I99" s="15"/>
    </row>
    <row r="100" spans="1:9" x14ac:dyDescent="0.25">
      <c r="A100">
        <v>2023</v>
      </c>
      <c r="B100" t="s">
        <v>44</v>
      </c>
      <c r="C100" t="s">
        <v>239</v>
      </c>
      <c r="D100" t="s">
        <v>691</v>
      </c>
      <c r="E100" s="15"/>
      <c r="F100" s="15"/>
      <c r="G100" s="15"/>
      <c r="H100" s="15"/>
      <c r="I100" s="15"/>
    </row>
    <row r="101" spans="1:9" x14ac:dyDescent="0.25">
      <c r="A101">
        <v>2023</v>
      </c>
      <c r="B101" t="s">
        <v>44</v>
      </c>
      <c r="C101" t="s">
        <v>239</v>
      </c>
      <c r="D101" t="s">
        <v>692</v>
      </c>
      <c r="E101" s="15"/>
      <c r="F101" s="15"/>
      <c r="G101" s="15"/>
      <c r="H101" s="15"/>
      <c r="I101" s="15"/>
    </row>
    <row r="102" spans="1:9" x14ac:dyDescent="0.25">
      <c r="A102">
        <v>2023</v>
      </c>
      <c r="B102" t="s">
        <v>44</v>
      </c>
      <c r="C102" t="s">
        <v>240</v>
      </c>
      <c r="D102" t="s">
        <v>403</v>
      </c>
      <c r="E102" s="15"/>
      <c r="F102" s="15"/>
      <c r="G102" s="15"/>
      <c r="H102" s="15"/>
      <c r="I102" s="15"/>
    </row>
    <row r="103" spans="1:9" x14ac:dyDescent="0.25">
      <c r="A103">
        <v>2023</v>
      </c>
      <c r="B103" t="s">
        <v>44</v>
      </c>
      <c r="C103" t="s">
        <v>240</v>
      </c>
      <c r="D103" t="s">
        <v>404</v>
      </c>
      <c r="E103" s="15"/>
      <c r="F103" s="15"/>
      <c r="G103" s="15"/>
      <c r="H103" s="15"/>
      <c r="I103" s="15"/>
    </row>
    <row r="104" spans="1:9" x14ac:dyDescent="0.25">
      <c r="A104">
        <v>2023</v>
      </c>
      <c r="B104" t="s">
        <v>44</v>
      </c>
      <c r="C104" t="s">
        <v>240</v>
      </c>
      <c r="D104" t="s">
        <v>693</v>
      </c>
      <c r="E104" s="15"/>
      <c r="F104" s="15"/>
      <c r="G104" s="15"/>
      <c r="H104" s="15"/>
      <c r="I104" s="15"/>
    </row>
    <row r="105" spans="1:9" x14ac:dyDescent="0.25">
      <c r="A105">
        <v>2023</v>
      </c>
      <c r="B105" t="s">
        <v>44</v>
      </c>
      <c r="C105" t="s">
        <v>240</v>
      </c>
      <c r="D105" t="s">
        <v>694</v>
      </c>
      <c r="E105" s="15"/>
      <c r="F105" s="15"/>
      <c r="G105" s="15"/>
      <c r="H105" s="15"/>
      <c r="I105" s="15"/>
    </row>
    <row r="106" spans="1:9" x14ac:dyDescent="0.25">
      <c r="A106">
        <v>2023</v>
      </c>
      <c r="B106" t="s">
        <v>44</v>
      </c>
      <c r="C106" t="s">
        <v>241</v>
      </c>
      <c r="D106" t="s">
        <v>403</v>
      </c>
      <c r="E106" s="15"/>
      <c r="F106" s="15"/>
      <c r="G106" s="15"/>
      <c r="H106" s="15"/>
      <c r="I106" s="15"/>
    </row>
    <row r="107" spans="1:9" x14ac:dyDescent="0.25">
      <c r="A107">
        <v>2023</v>
      </c>
      <c r="B107" t="s">
        <v>44</v>
      </c>
      <c r="C107" t="s">
        <v>241</v>
      </c>
      <c r="D107" t="s">
        <v>404</v>
      </c>
      <c r="E107" s="15"/>
      <c r="F107" s="15"/>
      <c r="G107" s="15"/>
      <c r="H107" s="15"/>
      <c r="I107" s="15"/>
    </row>
    <row r="108" spans="1:9" x14ac:dyDescent="0.25">
      <c r="A108">
        <v>2023</v>
      </c>
      <c r="B108" t="s">
        <v>44</v>
      </c>
      <c r="C108" t="s">
        <v>241</v>
      </c>
      <c r="D108" t="s">
        <v>695</v>
      </c>
      <c r="E108" s="15"/>
      <c r="F108" s="15"/>
      <c r="G108" s="15"/>
      <c r="H108" s="15"/>
      <c r="I108" s="15"/>
    </row>
    <row r="109" spans="1:9" x14ac:dyDescent="0.25">
      <c r="A109">
        <v>2023</v>
      </c>
      <c r="B109" t="s">
        <v>44</v>
      </c>
      <c r="C109" t="s">
        <v>241</v>
      </c>
      <c r="D109" t="s">
        <v>696</v>
      </c>
      <c r="E109" s="15"/>
      <c r="F109" s="15"/>
      <c r="G109" s="15"/>
      <c r="H109" s="15"/>
      <c r="I109" s="15"/>
    </row>
    <row r="110" spans="1:9" x14ac:dyDescent="0.25">
      <c r="A110">
        <v>2023</v>
      </c>
      <c r="B110" t="s">
        <v>44</v>
      </c>
      <c r="C110" t="s">
        <v>241</v>
      </c>
      <c r="D110" t="s">
        <v>697</v>
      </c>
      <c r="E110" s="15"/>
      <c r="F110" s="15"/>
      <c r="G110" s="15"/>
      <c r="H110" s="15"/>
      <c r="I110" s="15"/>
    </row>
    <row r="111" spans="1:9" x14ac:dyDescent="0.25">
      <c r="A111">
        <v>2023</v>
      </c>
      <c r="B111" t="s">
        <v>44</v>
      </c>
      <c r="C111" t="s">
        <v>698</v>
      </c>
      <c r="D111" t="s">
        <v>403</v>
      </c>
      <c r="E111" s="15"/>
      <c r="F111" s="15"/>
      <c r="G111" s="15"/>
      <c r="H111" s="15"/>
      <c r="I111" s="15"/>
    </row>
    <row r="112" spans="1:9" x14ac:dyDescent="0.25">
      <c r="A112">
        <v>2023</v>
      </c>
      <c r="B112" t="s">
        <v>44</v>
      </c>
      <c r="C112" t="s">
        <v>698</v>
      </c>
      <c r="D112" t="s">
        <v>699</v>
      </c>
      <c r="E112" s="15"/>
      <c r="F112" s="15"/>
      <c r="G112" s="15"/>
      <c r="H112" s="15"/>
      <c r="I112" s="15"/>
    </row>
    <row r="113" spans="1:9" x14ac:dyDescent="0.25">
      <c r="A113">
        <v>2023</v>
      </c>
      <c r="B113" t="s">
        <v>44</v>
      </c>
      <c r="C113" t="s">
        <v>243</v>
      </c>
      <c r="D113" t="s">
        <v>403</v>
      </c>
      <c r="E113" s="15"/>
      <c r="F113" s="15"/>
      <c r="G113" s="15"/>
      <c r="H113" s="15"/>
      <c r="I113" s="15"/>
    </row>
    <row r="114" spans="1:9" x14ac:dyDescent="0.25">
      <c r="A114">
        <v>2023</v>
      </c>
      <c r="B114" t="s">
        <v>44</v>
      </c>
      <c r="C114" t="s">
        <v>243</v>
      </c>
      <c r="D114" t="s">
        <v>700</v>
      </c>
      <c r="E114" s="15"/>
      <c r="F114" s="15"/>
      <c r="G114" s="15"/>
      <c r="H114" s="15"/>
      <c r="I114" s="15"/>
    </row>
    <row r="115" spans="1:9" x14ac:dyDescent="0.25">
      <c r="A115">
        <v>2023</v>
      </c>
      <c r="B115" t="s">
        <v>44</v>
      </c>
      <c r="C115" t="s">
        <v>243</v>
      </c>
      <c r="D115" t="s">
        <v>701</v>
      </c>
      <c r="E115" s="15"/>
      <c r="F115" s="15"/>
      <c r="G115" s="15"/>
      <c r="H115" s="15"/>
      <c r="I115" s="15"/>
    </row>
    <row r="116" spans="1:9" x14ac:dyDescent="0.25">
      <c r="A116">
        <v>2023</v>
      </c>
      <c r="B116" t="s">
        <v>44</v>
      </c>
      <c r="C116" t="s">
        <v>243</v>
      </c>
      <c r="D116" t="s">
        <v>702</v>
      </c>
      <c r="E116" s="15"/>
      <c r="F116" s="15"/>
      <c r="G116" s="15"/>
      <c r="H116" s="15"/>
      <c r="I116" s="15"/>
    </row>
    <row r="117" spans="1:9" x14ac:dyDescent="0.25">
      <c r="A117">
        <v>2023</v>
      </c>
      <c r="B117" t="s">
        <v>44</v>
      </c>
      <c r="C117" t="s">
        <v>244</v>
      </c>
      <c r="D117" t="s">
        <v>403</v>
      </c>
      <c r="E117" s="15"/>
      <c r="F117" s="15"/>
      <c r="G117" s="15"/>
      <c r="H117" s="15"/>
      <c r="I117" s="15"/>
    </row>
    <row r="118" spans="1:9" x14ac:dyDescent="0.25">
      <c r="A118">
        <v>2023</v>
      </c>
      <c r="B118" t="s">
        <v>44</v>
      </c>
      <c r="C118" t="s">
        <v>244</v>
      </c>
      <c r="D118" t="s">
        <v>703</v>
      </c>
      <c r="E118" s="15"/>
      <c r="F118" s="15"/>
      <c r="G118" s="15"/>
      <c r="H118" s="15"/>
      <c r="I118" s="15"/>
    </row>
    <row r="119" spans="1:9" x14ac:dyDescent="0.25">
      <c r="A119">
        <v>2023</v>
      </c>
      <c r="B119" t="s">
        <v>45</v>
      </c>
      <c r="C119" t="s">
        <v>245</v>
      </c>
      <c r="D119" t="s">
        <v>403</v>
      </c>
      <c r="E119" s="15"/>
      <c r="F119" s="15"/>
      <c r="G119" s="15"/>
      <c r="H119" s="15"/>
      <c r="I119" s="15"/>
    </row>
    <row r="120" spans="1:9" x14ac:dyDescent="0.25">
      <c r="A120">
        <v>2023</v>
      </c>
      <c r="B120" t="s">
        <v>45</v>
      </c>
      <c r="C120" t="s">
        <v>245</v>
      </c>
      <c r="D120" t="s">
        <v>404</v>
      </c>
      <c r="E120" s="15"/>
      <c r="F120" s="15"/>
      <c r="G120" s="15"/>
      <c r="H120" s="15"/>
      <c r="I120" s="15"/>
    </row>
    <row r="121" spans="1:9" x14ac:dyDescent="0.25">
      <c r="A121">
        <v>2023</v>
      </c>
      <c r="B121" t="s">
        <v>45</v>
      </c>
      <c r="C121" t="s">
        <v>245</v>
      </c>
      <c r="D121" t="s">
        <v>704</v>
      </c>
      <c r="E121" s="15"/>
      <c r="F121" s="15"/>
      <c r="G121" s="15"/>
      <c r="H121" s="15"/>
      <c r="I121" s="15"/>
    </row>
    <row r="122" spans="1:9" x14ac:dyDescent="0.25">
      <c r="A122">
        <v>2023</v>
      </c>
      <c r="B122" t="s">
        <v>45</v>
      </c>
      <c r="C122" t="s">
        <v>245</v>
      </c>
      <c r="D122" t="s">
        <v>705</v>
      </c>
      <c r="E122" s="15"/>
      <c r="F122" s="15"/>
      <c r="G122" s="15"/>
      <c r="H122" s="15"/>
      <c r="I122" s="15"/>
    </row>
    <row r="123" spans="1:9" x14ac:dyDescent="0.25">
      <c r="A123">
        <v>2023</v>
      </c>
      <c r="B123" t="s">
        <v>45</v>
      </c>
      <c r="C123" t="s">
        <v>246</v>
      </c>
      <c r="D123" t="s">
        <v>403</v>
      </c>
      <c r="E123" s="15"/>
      <c r="F123" s="15"/>
      <c r="G123" s="15"/>
      <c r="H123" s="15"/>
      <c r="I123" s="15"/>
    </row>
    <row r="124" spans="1:9" x14ac:dyDescent="0.25">
      <c r="A124">
        <v>2023</v>
      </c>
      <c r="B124" t="s">
        <v>45</v>
      </c>
      <c r="C124" t="s">
        <v>246</v>
      </c>
      <c r="D124" t="s">
        <v>706</v>
      </c>
      <c r="E124" s="15"/>
      <c r="F124" s="15"/>
      <c r="G124" s="15"/>
      <c r="H124" s="15"/>
      <c r="I124" s="15"/>
    </row>
    <row r="125" spans="1:9" x14ac:dyDescent="0.25">
      <c r="A125">
        <v>2023</v>
      </c>
      <c r="B125" t="s">
        <v>45</v>
      </c>
      <c r="C125" t="s">
        <v>246</v>
      </c>
      <c r="D125" t="s">
        <v>707</v>
      </c>
      <c r="E125" s="15"/>
      <c r="F125" s="15"/>
      <c r="G125" s="15"/>
      <c r="H125" s="15"/>
      <c r="I125" s="15"/>
    </row>
    <row r="126" spans="1:9" x14ac:dyDescent="0.25">
      <c r="A126">
        <v>2023</v>
      </c>
      <c r="B126" t="s">
        <v>45</v>
      </c>
      <c r="C126" t="s">
        <v>247</v>
      </c>
      <c r="D126" t="s">
        <v>403</v>
      </c>
      <c r="E126" s="15"/>
      <c r="F126" s="15"/>
      <c r="G126" s="15"/>
      <c r="H126" s="15"/>
      <c r="I126" s="15"/>
    </row>
    <row r="127" spans="1:9" x14ac:dyDescent="0.25">
      <c r="A127">
        <v>2023</v>
      </c>
      <c r="B127" t="s">
        <v>45</v>
      </c>
      <c r="C127" t="s">
        <v>247</v>
      </c>
      <c r="D127" t="s">
        <v>708</v>
      </c>
      <c r="E127" s="15"/>
      <c r="F127" s="15"/>
      <c r="G127" s="15"/>
      <c r="H127" s="15"/>
      <c r="I127" s="15"/>
    </row>
    <row r="128" spans="1:9" x14ac:dyDescent="0.25">
      <c r="A128">
        <v>2023</v>
      </c>
      <c r="B128" t="s">
        <v>45</v>
      </c>
      <c r="C128" t="s">
        <v>248</v>
      </c>
      <c r="D128" t="s">
        <v>403</v>
      </c>
      <c r="E128" s="15"/>
      <c r="F128" s="15"/>
      <c r="G128" s="15"/>
      <c r="H128" s="15"/>
      <c r="I128" s="15"/>
    </row>
    <row r="129" spans="1:9" x14ac:dyDescent="0.25">
      <c r="A129">
        <v>2023</v>
      </c>
      <c r="B129" t="s">
        <v>45</v>
      </c>
      <c r="C129" t="s">
        <v>248</v>
      </c>
      <c r="D129" t="s">
        <v>404</v>
      </c>
      <c r="E129" s="15"/>
      <c r="F129" s="15"/>
      <c r="G129" s="15"/>
      <c r="H129" s="15"/>
      <c r="I129" s="15"/>
    </row>
    <row r="130" spans="1:9" x14ac:dyDescent="0.25">
      <c r="A130">
        <v>2023</v>
      </c>
      <c r="B130" t="s">
        <v>45</v>
      </c>
      <c r="C130" t="s">
        <v>248</v>
      </c>
      <c r="D130" t="s">
        <v>709</v>
      </c>
      <c r="E130" s="15"/>
      <c r="F130" s="15"/>
      <c r="G130" s="15"/>
      <c r="H130" s="15"/>
      <c r="I130" s="15"/>
    </row>
    <row r="131" spans="1:9" x14ac:dyDescent="0.25">
      <c r="A131">
        <v>2023</v>
      </c>
      <c r="B131" t="s">
        <v>45</v>
      </c>
      <c r="C131" t="s">
        <v>249</v>
      </c>
      <c r="D131" t="s">
        <v>403</v>
      </c>
      <c r="E131" s="15"/>
      <c r="F131" s="15"/>
      <c r="G131" s="15"/>
      <c r="H131" s="15"/>
      <c r="I131" s="15"/>
    </row>
    <row r="132" spans="1:9" x14ac:dyDescent="0.25">
      <c r="A132">
        <v>2023</v>
      </c>
      <c r="B132" t="s">
        <v>45</v>
      </c>
      <c r="C132" t="s">
        <v>249</v>
      </c>
      <c r="D132" t="s">
        <v>404</v>
      </c>
      <c r="E132" s="15"/>
      <c r="F132" s="15"/>
      <c r="G132" s="15"/>
      <c r="H132" s="15"/>
      <c r="I132" s="15"/>
    </row>
    <row r="133" spans="1:9" x14ac:dyDescent="0.25">
      <c r="A133">
        <v>2023</v>
      </c>
      <c r="B133" t="s">
        <v>45</v>
      </c>
      <c r="C133" t="s">
        <v>249</v>
      </c>
      <c r="D133" t="s">
        <v>710</v>
      </c>
      <c r="E133" s="15"/>
      <c r="F133" s="15"/>
      <c r="G133" s="15"/>
      <c r="H133" s="15"/>
      <c r="I133" s="15"/>
    </row>
    <row r="134" spans="1:9" x14ac:dyDescent="0.25">
      <c r="A134">
        <v>2023</v>
      </c>
      <c r="B134" t="s">
        <v>45</v>
      </c>
      <c r="C134" t="s">
        <v>249</v>
      </c>
      <c r="D134" t="s">
        <v>711</v>
      </c>
      <c r="E134" s="15"/>
      <c r="F134" s="15"/>
      <c r="G134" s="15"/>
      <c r="H134" s="15"/>
      <c r="I134" s="15"/>
    </row>
    <row r="135" spans="1:9" x14ac:dyDescent="0.25">
      <c r="A135">
        <v>2023</v>
      </c>
      <c r="B135" t="s">
        <v>45</v>
      </c>
      <c r="C135" t="s">
        <v>249</v>
      </c>
      <c r="D135" t="s">
        <v>712</v>
      </c>
      <c r="E135" s="15"/>
      <c r="F135" s="15"/>
      <c r="G135" s="15"/>
      <c r="H135" s="15"/>
      <c r="I135" s="15"/>
    </row>
    <row r="136" spans="1:9" x14ac:dyDescent="0.25">
      <c r="A136">
        <v>2023</v>
      </c>
      <c r="B136" t="s">
        <v>45</v>
      </c>
      <c r="C136" t="s">
        <v>250</v>
      </c>
      <c r="D136" t="s">
        <v>403</v>
      </c>
      <c r="E136" s="15"/>
      <c r="F136" s="15"/>
      <c r="G136" s="15"/>
      <c r="H136" s="15"/>
      <c r="I136" s="15"/>
    </row>
    <row r="137" spans="1:9" x14ac:dyDescent="0.25">
      <c r="A137">
        <v>2023</v>
      </c>
      <c r="B137" t="s">
        <v>45</v>
      </c>
      <c r="C137" t="s">
        <v>250</v>
      </c>
      <c r="D137" t="s">
        <v>713</v>
      </c>
      <c r="E137" s="15"/>
      <c r="F137" s="15"/>
      <c r="G137" s="15"/>
      <c r="H137" s="15"/>
      <c r="I137" s="15"/>
    </row>
    <row r="138" spans="1:9" x14ac:dyDescent="0.25">
      <c r="A138">
        <v>2023</v>
      </c>
      <c r="B138" t="s">
        <v>45</v>
      </c>
      <c r="C138" t="s">
        <v>251</v>
      </c>
      <c r="D138" t="s">
        <v>403</v>
      </c>
      <c r="E138" s="15"/>
      <c r="F138" s="15"/>
      <c r="G138" s="15"/>
      <c r="H138" s="15"/>
      <c r="I138" s="15"/>
    </row>
    <row r="139" spans="1:9" x14ac:dyDescent="0.25">
      <c r="A139">
        <v>2023</v>
      </c>
      <c r="B139" t="s">
        <v>45</v>
      </c>
      <c r="C139" t="s">
        <v>251</v>
      </c>
      <c r="D139" t="s">
        <v>714</v>
      </c>
      <c r="E139" s="15"/>
      <c r="F139" s="15"/>
      <c r="G139" s="15"/>
      <c r="H139" s="15"/>
      <c r="I139" s="15"/>
    </row>
    <row r="140" spans="1:9" x14ac:dyDescent="0.25">
      <c r="A140">
        <v>2023</v>
      </c>
      <c r="B140" t="s">
        <v>45</v>
      </c>
      <c r="C140" t="s">
        <v>252</v>
      </c>
      <c r="D140" t="s">
        <v>403</v>
      </c>
      <c r="E140" s="15"/>
      <c r="F140" s="15"/>
      <c r="G140" s="15"/>
      <c r="H140" s="15"/>
      <c r="I140" s="15"/>
    </row>
    <row r="141" spans="1:9" x14ac:dyDescent="0.25">
      <c r="A141">
        <v>2023</v>
      </c>
      <c r="B141" t="s">
        <v>45</v>
      </c>
      <c r="C141" t="s">
        <v>252</v>
      </c>
      <c r="D141" t="s">
        <v>715</v>
      </c>
      <c r="E141" s="15"/>
      <c r="F141" s="15"/>
      <c r="G141" s="15"/>
      <c r="H141" s="15"/>
      <c r="I141" s="15"/>
    </row>
    <row r="142" spans="1:9" x14ac:dyDescent="0.25">
      <c r="A142">
        <v>2023</v>
      </c>
      <c r="B142" t="s">
        <v>45</v>
      </c>
      <c r="C142" t="s">
        <v>253</v>
      </c>
      <c r="D142" t="s">
        <v>403</v>
      </c>
      <c r="E142" s="15"/>
      <c r="F142" s="15"/>
      <c r="G142" s="15"/>
      <c r="H142" s="15"/>
      <c r="I142" s="15"/>
    </row>
    <row r="143" spans="1:9" x14ac:dyDescent="0.25">
      <c r="A143">
        <v>2023</v>
      </c>
      <c r="B143" t="s">
        <v>45</v>
      </c>
      <c r="C143" t="s">
        <v>253</v>
      </c>
      <c r="D143" t="s">
        <v>716</v>
      </c>
      <c r="E143" s="15"/>
      <c r="F143" s="15"/>
      <c r="G143" s="15"/>
      <c r="H143" s="15"/>
      <c r="I143" s="15"/>
    </row>
    <row r="144" spans="1:9" x14ac:dyDescent="0.25">
      <c r="A144">
        <v>2023</v>
      </c>
      <c r="B144" t="s">
        <v>45</v>
      </c>
      <c r="C144" t="s">
        <v>717</v>
      </c>
      <c r="D144" t="s">
        <v>403</v>
      </c>
      <c r="E144" s="15"/>
      <c r="F144" s="15"/>
      <c r="G144" s="15"/>
      <c r="H144" s="15"/>
      <c r="I144" s="15"/>
    </row>
    <row r="145" spans="1:9" x14ac:dyDescent="0.25">
      <c r="A145">
        <v>2023</v>
      </c>
      <c r="B145" t="s">
        <v>45</v>
      </c>
      <c r="C145" t="s">
        <v>717</v>
      </c>
      <c r="D145" t="s">
        <v>404</v>
      </c>
      <c r="E145" s="15"/>
      <c r="F145" s="15"/>
      <c r="G145" s="15"/>
      <c r="H145" s="15"/>
      <c r="I145" s="15"/>
    </row>
    <row r="146" spans="1:9" x14ac:dyDescent="0.25">
      <c r="A146">
        <v>2023</v>
      </c>
      <c r="B146" t="s">
        <v>45</v>
      </c>
      <c r="C146" t="s">
        <v>717</v>
      </c>
      <c r="D146" t="s">
        <v>718</v>
      </c>
      <c r="E146" s="15"/>
      <c r="F146" s="15"/>
      <c r="G146" s="15"/>
      <c r="H146" s="15"/>
      <c r="I146" s="15"/>
    </row>
    <row r="147" spans="1:9" x14ac:dyDescent="0.25">
      <c r="A147">
        <v>2023</v>
      </c>
      <c r="B147" t="s">
        <v>45</v>
      </c>
      <c r="C147" t="s">
        <v>717</v>
      </c>
      <c r="D147" t="s">
        <v>719</v>
      </c>
      <c r="E147" s="15"/>
      <c r="F147" s="15"/>
      <c r="G147" s="15"/>
      <c r="H147" s="15"/>
      <c r="I147" s="15"/>
    </row>
    <row r="148" spans="1:9" x14ac:dyDescent="0.25">
      <c r="A148">
        <v>2023</v>
      </c>
      <c r="B148" t="s">
        <v>46</v>
      </c>
      <c r="C148" t="s">
        <v>254</v>
      </c>
      <c r="D148" t="s">
        <v>403</v>
      </c>
      <c r="E148" s="15"/>
      <c r="F148" s="15"/>
      <c r="G148" s="15"/>
      <c r="H148" s="15"/>
      <c r="I148" s="15"/>
    </row>
    <row r="149" spans="1:9" x14ac:dyDescent="0.25">
      <c r="A149">
        <v>2023</v>
      </c>
      <c r="B149" t="s">
        <v>46</v>
      </c>
      <c r="C149" t="s">
        <v>254</v>
      </c>
      <c r="D149" t="s">
        <v>404</v>
      </c>
      <c r="E149" s="15"/>
      <c r="F149" s="15"/>
      <c r="G149" s="15"/>
      <c r="H149" s="15"/>
      <c r="I149" s="15"/>
    </row>
    <row r="150" spans="1:9" x14ac:dyDescent="0.25">
      <c r="A150">
        <v>2023</v>
      </c>
      <c r="B150" t="s">
        <v>46</v>
      </c>
      <c r="C150" t="s">
        <v>254</v>
      </c>
      <c r="D150" t="s">
        <v>720</v>
      </c>
      <c r="E150" s="15"/>
      <c r="F150" s="15"/>
      <c r="G150" s="15"/>
      <c r="H150" s="15"/>
      <c r="I150" s="15"/>
    </row>
    <row r="151" spans="1:9" x14ac:dyDescent="0.25">
      <c r="A151">
        <v>2023</v>
      </c>
      <c r="B151" t="s">
        <v>46</v>
      </c>
      <c r="C151" t="s">
        <v>254</v>
      </c>
      <c r="D151" t="s">
        <v>721</v>
      </c>
      <c r="E151" s="15"/>
      <c r="F151" s="15"/>
      <c r="G151" s="15"/>
      <c r="H151" s="15"/>
      <c r="I151" s="15"/>
    </row>
    <row r="152" spans="1:9" x14ac:dyDescent="0.25">
      <c r="A152">
        <v>2023</v>
      </c>
      <c r="B152" t="s">
        <v>46</v>
      </c>
      <c r="C152" t="s">
        <v>255</v>
      </c>
      <c r="D152" t="s">
        <v>403</v>
      </c>
      <c r="E152" s="15"/>
      <c r="F152" s="15"/>
      <c r="G152" s="15"/>
      <c r="H152" s="15"/>
      <c r="I152" s="15"/>
    </row>
    <row r="153" spans="1:9" x14ac:dyDescent="0.25">
      <c r="A153">
        <v>2023</v>
      </c>
      <c r="B153" t="s">
        <v>46</v>
      </c>
      <c r="C153" t="s">
        <v>255</v>
      </c>
      <c r="D153" t="s">
        <v>722</v>
      </c>
      <c r="E153" s="15"/>
      <c r="F153" s="15"/>
      <c r="G153" s="15"/>
      <c r="H153" s="15"/>
      <c r="I153" s="15"/>
    </row>
    <row r="154" spans="1:9" x14ac:dyDescent="0.25">
      <c r="A154">
        <v>2023</v>
      </c>
      <c r="B154" t="s">
        <v>46</v>
      </c>
      <c r="C154" t="s">
        <v>256</v>
      </c>
      <c r="D154" t="s">
        <v>403</v>
      </c>
      <c r="E154" s="15"/>
      <c r="F154" s="15"/>
      <c r="G154" s="15"/>
      <c r="H154" s="15"/>
      <c r="I154" s="15"/>
    </row>
    <row r="155" spans="1:9" x14ac:dyDescent="0.25">
      <c r="A155">
        <v>2023</v>
      </c>
      <c r="B155" t="s">
        <v>46</v>
      </c>
      <c r="C155" t="s">
        <v>256</v>
      </c>
      <c r="D155" t="s">
        <v>723</v>
      </c>
      <c r="E155" s="15"/>
      <c r="F155" s="15"/>
      <c r="G155" s="15"/>
      <c r="H155" s="15"/>
      <c r="I155" s="15"/>
    </row>
    <row r="156" spans="1:9" x14ac:dyDescent="0.25">
      <c r="A156">
        <v>2023</v>
      </c>
      <c r="B156" t="s">
        <v>46</v>
      </c>
      <c r="C156" t="s">
        <v>257</v>
      </c>
      <c r="D156" t="s">
        <v>403</v>
      </c>
      <c r="E156" s="15"/>
      <c r="F156" s="15"/>
      <c r="G156" s="15"/>
      <c r="H156" s="15"/>
      <c r="I156" s="15"/>
    </row>
    <row r="157" spans="1:9" x14ac:dyDescent="0.25">
      <c r="A157">
        <v>2023</v>
      </c>
      <c r="B157" t="s">
        <v>46</v>
      </c>
      <c r="C157" t="s">
        <v>257</v>
      </c>
      <c r="D157" t="s">
        <v>724</v>
      </c>
      <c r="E157" s="15"/>
      <c r="F157" s="15"/>
      <c r="G157" s="15"/>
      <c r="H157" s="15"/>
      <c r="I157" s="15"/>
    </row>
    <row r="158" spans="1:9" x14ac:dyDescent="0.25">
      <c r="A158">
        <v>2023</v>
      </c>
      <c r="B158" t="s">
        <v>46</v>
      </c>
      <c r="C158" t="s">
        <v>258</v>
      </c>
      <c r="D158" t="s">
        <v>725</v>
      </c>
      <c r="E158" s="15"/>
      <c r="F158" s="15"/>
      <c r="G158" s="15"/>
      <c r="H158" s="15"/>
      <c r="I158" s="15"/>
    </row>
    <row r="159" spans="1:9" x14ac:dyDescent="0.25">
      <c r="A159">
        <v>2023</v>
      </c>
      <c r="B159" t="s">
        <v>47</v>
      </c>
      <c r="C159" t="s">
        <v>261</v>
      </c>
      <c r="D159" t="s">
        <v>403</v>
      </c>
      <c r="E159" s="15"/>
      <c r="F159" s="15"/>
      <c r="G159" s="15"/>
      <c r="H159" s="15"/>
      <c r="I159" s="15"/>
    </row>
    <row r="160" spans="1:9" x14ac:dyDescent="0.25">
      <c r="A160">
        <v>2023</v>
      </c>
      <c r="B160" t="s">
        <v>47</v>
      </c>
      <c r="C160" t="s">
        <v>261</v>
      </c>
      <c r="D160" t="s">
        <v>404</v>
      </c>
      <c r="E160" s="15"/>
      <c r="F160" s="15"/>
      <c r="G160" s="15"/>
      <c r="H160" s="15"/>
      <c r="I160" s="15"/>
    </row>
    <row r="161" spans="1:9" x14ac:dyDescent="0.25">
      <c r="A161">
        <v>2023</v>
      </c>
      <c r="B161" t="s">
        <v>47</v>
      </c>
      <c r="C161" t="s">
        <v>261</v>
      </c>
      <c r="D161" t="s">
        <v>631</v>
      </c>
      <c r="E161" s="15"/>
      <c r="F161" s="15"/>
      <c r="G161" s="15"/>
      <c r="H161" s="15"/>
      <c r="I161" s="15"/>
    </row>
    <row r="162" spans="1:9" x14ac:dyDescent="0.25">
      <c r="A162">
        <v>2023</v>
      </c>
      <c r="B162" t="s">
        <v>47</v>
      </c>
      <c r="C162" t="s">
        <v>261</v>
      </c>
      <c r="D162" t="s">
        <v>632</v>
      </c>
      <c r="E162" s="15"/>
      <c r="F162" s="15"/>
      <c r="G162" s="15"/>
      <c r="H162" s="15"/>
      <c r="I162" s="15"/>
    </row>
    <row r="163" spans="1:9" x14ac:dyDescent="0.25">
      <c r="A163">
        <v>2023</v>
      </c>
      <c r="B163" t="s">
        <v>47</v>
      </c>
      <c r="C163" t="s">
        <v>261</v>
      </c>
      <c r="D163" t="s">
        <v>633</v>
      </c>
      <c r="E163" s="15"/>
      <c r="F163" s="15"/>
      <c r="G163" s="15"/>
      <c r="H163" s="15"/>
      <c r="I163" s="15"/>
    </row>
    <row r="164" spans="1:9" x14ac:dyDescent="0.25">
      <c r="A164">
        <v>2023</v>
      </c>
      <c r="B164" t="s">
        <v>47</v>
      </c>
      <c r="C164" t="s">
        <v>261</v>
      </c>
      <c r="D164" t="s">
        <v>634</v>
      </c>
      <c r="E164" s="15"/>
      <c r="F164" s="15"/>
      <c r="G164" s="15"/>
      <c r="H164" s="15"/>
      <c r="I164" s="15"/>
    </row>
    <row r="165" spans="1:9" x14ac:dyDescent="0.25">
      <c r="A165">
        <v>2023</v>
      </c>
      <c r="B165" t="s">
        <v>47</v>
      </c>
      <c r="C165" t="s">
        <v>261</v>
      </c>
      <c r="D165" t="s">
        <v>635</v>
      </c>
      <c r="E165" s="15"/>
      <c r="F165" s="15"/>
      <c r="G165" s="15"/>
      <c r="H165" s="15"/>
      <c r="I165" s="15"/>
    </row>
    <row r="166" spans="1:9" x14ac:dyDescent="0.25">
      <c r="A166">
        <v>2023</v>
      </c>
      <c r="B166" t="s">
        <v>47</v>
      </c>
      <c r="C166" t="s">
        <v>261</v>
      </c>
      <c r="D166" t="s">
        <v>636</v>
      </c>
      <c r="E166" s="15"/>
      <c r="F166" s="15"/>
      <c r="G166" s="15"/>
      <c r="H166" s="15"/>
      <c r="I166" s="15"/>
    </row>
    <row r="167" spans="1:9" x14ac:dyDescent="0.25">
      <c r="A167">
        <v>2023</v>
      </c>
      <c r="B167" t="s">
        <v>47</v>
      </c>
      <c r="C167" t="s">
        <v>261</v>
      </c>
      <c r="D167" t="s">
        <v>637</v>
      </c>
      <c r="E167" s="15"/>
      <c r="F167" s="15"/>
      <c r="G167" s="15"/>
      <c r="H167" s="15"/>
      <c r="I167" s="15"/>
    </row>
    <row r="168" spans="1:9" x14ac:dyDescent="0.25">
      <c r="A168">
        <v>2023</v>
      </c>
      <c r="B168" t="s">
        <v>47</v>
      </c>
      <c r="C168" t="s">
        <v>261</v>
      </c>
      <c r="D168" t="s">
        <v>638</v>
      </c>
      <c r="E168" s="15"/>
      <c r="F168" s="15"/>
      <c r="G168" s="15"/>
      <c r="H168" s="15"/>
      <c r="I168" s="15"/>
    </row>
    <row r="169" spans="1:9" x14ac:dyDescent="0.25">
      <c r="A169">
        <v>2023</v>
      </c>
      <c r="B169" t="s">
        <v>47</v>
      </c>
      <c r="C169" t="s">
        <v>641</v>
      </c>
      <c r="D169" t="s">
        <v>403</v>
      </c>
      <c r="E169" s="15"/>
      <c r="F169" s="15"/>
      <c r="G169" s="15"/>
      <c r="H169" s="15"/>
      <c r="I169" s="15"/>
    </row>
    <row r="170" spans="1:9" x14ac:dyDescent="0.25">
      <c r="A170">
        <v>2023</v>
      </c>
      <c r="B170" t="s">
        <v>47</v>
      </c>
      <c r="C170" t="s">
        <v>641</v>
      </c>
      <c r="D170" t="s">
        <v>642</v>
      </c>
      <c r="E170" s="15"/>
      <c r="F170" s="15"/>
      <c r="G170" s="15"/>
      <c r="H170" s="15"/>
      <c r="I170" s="15"/>
    </row>
    <row r="171" spans="1:9" x14ac:dyDescent="0.25">
      <c r="A171">
        <v>2023</v>
      </c>
      <c r="B171" t="s">
        <v>47</v>
      </c>
      <c r="C171" t="s">
        <v>259</v>
      </c>
      <c r="D171" t="s">
        <v>403</v>
      </c>
      <c r="E171" s="15"/>
      <c r="F171" s="15"/>
      <c r="G171" s="15"/>
      <c r="H171" s="15"/>
      <c r="I171" s="15"/>
    </row>
    <row r="172" spans="1:9" x14ac:dyDescent="0.25">
      <c r="A172">
        <v>2023</v>
      </c>
      <c r="B172" t="s">
        <v>47</v>
      </c>
      <c r="C172" t="s">
        <v>259</v>
      </c>
      <c r="D172" t="s">
        <v>639</v>
      </c>
      <c r="E172" s="15"/>
      <c r="F172" s="15"/>
      <c r="G172" s="15"/>
      <c r="H172" s="15"/>
      <c r="I172" s="15"/>
    </row>
    <row r="173" spans="1:9" x14ac:dyDescent="0.25">
      <c r="A173">
        <v>2023</v>
      </c>
      <c r="B173" t="s">
        <v>47</v>
      </c>
      <c r="C173" t="s">
        <v>260</v>
      </c>
      <c r="D173" t="s">
        <v>403</v>
      </c>
      <c r="E173" s="15"/>
      <c r="F173" s="15"/>
      <c r="G173" s="15"/>
      <c r="H173" s="15"/>
      <c r="I173" s="15"/>
    </row>
    <row r="174" spans="1:9" x14ac:dyDescent="0.25">
      <c r="A174">
        <v>2023</v>
      </c>
      <c r="B174" t="s">
        <v>47</v>
      </c>
      <c r="C174" t="s">
        <v>260</v>
      </c>
      <c r="D174" t="s">
        <v>640</v>
      </c>
      <c r="E174" s="15"/>
      <c r="F174" s="15"/>
      <c r="G174" s="15"/>
      <c r="H174" s="15"/>
      <c r="I174" s="15"/>
    </row>
    <row r="175" spans="1:9" x14ac:dyDescent="0.25">
      <c r="A175">
        <v>2023</v>
      </c>
      <c r="B175" t="s">
        <v>568</v>
      </c>
      <c r="C175" t="s">
        <v>262</v>
      </c>
      <c r="D175" t="s">
        <v>403</v>
      </c>
      <c r="E175" s="15"/>
      <c r="F175" s="15"/>
      <c r="G175" s="15"/>
      <c r="H175" s="15"/>
      <c r="I175" s="15"/>
    </row>
    <row r="176" spans="1:9" x14ac:dyDescent="0.25">
      <c r="A176">
        <v>2023</v>
      </c>
      <c r="B176" t="s">
        <v>568</v>
      </c>
      <c r="C176" t="s">
        <v>262</v>
      </c>
      <c r="D176" t="s">
        <v>404</v>
      </c>
      <c r="E176" s="15"/>
      <c r="F176" s="15"/>
      <c r="G176" s="15"/>
      <c r="H176" s="15"/>
      <c r="I176" s="15"/>
    </row>
    <row r="177" spans="1:9" x14ac:dyDescent="0.25">
      <c r="A177">
        <v>2023</v>
      </c>
      <c r="B177" t="s">
        <v>568</v>
      </c>
      <c r="C177" t="s">
        <v>262</v>
      </c>
      <c r="D177" t="s">
        <v>840</v>
      </c>
      <c r="E177" s="15"/>
      <c r="F177" s="15"/>
      <c r="G177" s="15"/>
      <c r="H177" s="15"/>
      <c r="I177" s="15"/>
    </row>
    <row r="178" spans="1:9" x14ac:dyDescent="0.25">
      <c r="A178">
        <v>2023</v>
      </c>
      <c r="B178" t="s">
        <v>568</v>
      </c>
      <c r="C178" t="s">
        <v>262</v>
      </c>
      <c r="D178" t="s">
        <v>845</v>
      </c>
      <c r="E178" s="15"/>
      <c r="F178" s="15"/>
      <c r="G178" s="15"/>
      <c r="H178" s="15"/>
      <c r="I178" s="15"/>
    </row>
    <row r="179" spans="1:9" x14ac:dyDescent="0.25">
      <c r="A179">
        <v>2023</v>
      </c>
      <c r="B179" t="s">
        <v>568</v>
      </c>
      <c r="C179" t="s">
        <v>262</v>
      </c>
      <c r="D179" t="s">
        <v>841</v>
      </c>
      <c r="E179" s="15"/>
      <c r="F179" s="15"/>
      <c r="G179" s="15"/>
      <c r="H179" s="15"/>
      <c r="I179" s="15"/>
    </row>
    <row r="180" spans="1:9" x14ac:dyDescent="0.25">
      <c r="A180">
        <v>2023</v>
      </c>
      <c r="B180" t="s">
        <v>568</v>
      </c>
      <c r="C180" t="s">
        <v>262</v>
      </c>
      <c r="D180" t="s">
        <v>842</v>
      </c>
      <c r="E180" s="15"/>
      <c r="F180" s="15"/>
      <c r="G180" s="15"/>
      <c r="H180" s="15"/>
      <c r="I180" s="15"/>
    </row>
    <row r="181" spans="1:9" x14ac:dyDescent="0.25">
      <c r="A181">
        <v>2023</v>
      </c>
      <c r="B181" t="s">
        <v>568</v>
      </c>
      <c r="C181" t="s">
        <v>262</v>
      </c>
      <c r="D181" t="s">
        <v>843</v>
      </c>
      <c r="E181" s="15"/>
      <c r="F181" s="15"/>
      <c r="G181" s="15"/>
      <c r="H181" s="15"/>
      <c r="I181" s="15"/>
    </row>
    <row r="182" spans="1:9" x14ac:dyDescent="0.25">
      <c r="A182">
        <v>2023</v>
      </c>
      <c r="B182" t="s">
        <v>568</v>
      </c>
      <c r="C182" t="s">
        <v>263</v>
      </c>
      <c r="D182" t="s">
        <v>403</v>
      </c>
      <c r="E182" s="15"/>
      <c r="F182" s="15"/>
      <c r="G182" s="15"/>
      <c r="H182" s="15"/>
      <c r="I182" s="15"/>
    </row>
    <row r="183" spans="1:9" x14ac:dyDescent="0.25">
      <c r="A183">
        <v>2023</v>
      </c>
      <c r="B183" t="s">
        <v>568</v>
      </c>
      <c r="C183" t="s">
        <v>263</v>
      </c>
      <c r="D183" t="s">
        <v>844</v>
      </c>
      <c r="E183" s="15"/>
      <c r="F183" s="15"/>
      <c r="G183" s="15"/>
      <c r="H183" s="15"/>
      <c r="I183" s="15"/>
    </row>
    <row r="184" spans="1:9" x14ac:dyDescent="0.25">
      <c r="A184">
        <v>2023</v>
      </c>
      <c r="B184" t="s">
        <v>192</v>
      </c>
      <c r="C184" t="s">
        <v>264</v>
      </c>
      <c r="D184" t="s">
        <v>403</v>
      </c>
      <c r="E184" s="15"/>
      <c r="F184" s="15"/>
      <c r="G184" s="15"/>
      <c r="H184" s="15"/>
      <c r="I184" s="15"/>
    </row>
    <row r="185" spans="1:9" x14ac:dyDescent="0.25">
      <c r="A185">
        <v>2023</v>
      </c>
      <c r="B185" t="s">
        <v>192</v>
      </c>
      <c r="C185" t="s">
        <v>264</v>
      </c>
      <c r="D185" t="s">
        <v>404</v>
      </c>
      <c r="E185" s="15"/>
      <c r="F185" s="15"/>
      <c r="G185" s="15"/>
      <c r="H185" s="15"/>
      <c r="I185" s="15"/>
    </row>
    <row r="186" spans="1:9" x14ac:dyDescent="0.25">
      <c r="A186">
        <v>2023</v>
      </c>
      <c r="B186" t="s">
        <v>192</v>
      </c>
      <c r="C186" t="s">
        <v>264</v>
      </c>
      <c r="D186" t="s">
        <v>846</v>
      </c>
      <c r="E186" s="15"/>
      <c r="F186" s="15"/>
      <c r="G186" s="15"/>
      <c r="H186" s="15"/>
      <c r="I186" s="15"/>
    </row>
    <row r="187" spans="1:9" x14ac:dyDescent="0.25">
      <c r="A187">
        <v>2023</v>
      </c>
      <c r="B187" t="s">
        <v>192</v>
      </c>
      <c r="C187" t="s">
        <v>264</v>
      </c>
      <c r="D187" t="s">
        <v>847</v>
      </c>
      <c r="E187" s="15"/>
      <c r="F187" s="15"/>
      <c r="G187" s="15"/>
      <c r="H187" s="15"/>
      <c r="I187" s="15"/>
    </row>
    <row r="188" spans="1:9" x14ac:dyDescent="0.25">
      <c r="A188">
        <v>2023</v>
      </c>
      <c r="B188" t="s">
        <v>192</v>
      </c>
      <c r="C188" t="s">
        <v>264</v>
      </c>
      <c r="D188" t="s">
        <v>848</v>
      </c>
      <c r="E188" s="15"/>
      <c r="F188" s="15"/>
      <c r="G188" s="15"/>
      <c r="H188" s="15"/>
      <c r="I188" s="15"/>
    </row>
    <row r="189" spans="1:9" x14ac:dyDescent="0.25">
      <c r="A189">
        <v>2023</v>
      </c>
      <c r="B189" t="s">
        <v>192</v>
      </c>
      <c r="C189" t="s">
        <v>265</v>
      </c>
      <c r="D189" t="s">
        <v>403</v>
      </c>
      <c r="E189" s="15"/>
      <c r="F189" s="15"/>
      <c r="G189" s="15"/>
      <c r="H189" s="15"/>
      <c r="I189" s="15"/>
    </row>
    <row r="190" spans="1:9" x14ac:dyDescent="0.25">
      <c r="A190">
        <v>2023</v>
      </c>
      <c r="B190" t="s">
        <v>192</v>
      </c>
      <c r="C190" t="s">
        <v>265</v>
      </c>
      <c r="D190" t="s">
        <v>849</v>
      </c>
      <c r="E190" s="15"/>
      <c r="F190" s="15"/>
      <c r="G190" s="15"/>
      <c r="H190" s="15"/>
      <c r="I190" s="15"/>
    </row>
    <row r="191" spans="1:9" x14ac:dyDescent="0.25">
      <c r="A191">
        <v>2023</v>
      </c>
      <c r="B191" t="s">
        <v>192</v>
      </c>
      <c r="C191" t="s">
        <v>266</v>
      </c>
      <c r="D191" t="s">
        <v>403</v>
      </c>
      <c r="E191" s="15"/>
      <c r="F191" s="15"/>
      <c r="G191" s="15"/>
      <c r="H191" s="15"/>
      <c r="I191" s="15"/>
    </row>
    <row r="192" spans="1:9" x14ac:dyDescent="0.25">
      <c r="A192">
        <v>2023</v>
      </c>
      <c r="B192" t="s">
        <v>192</v>
      </c>
      <c r="C192" t="s">
        <v>266</v>
      </c>
      <c r="D192" t="s">
        <v>850</v>
      </c>
      <c r="E192" s="15"/>
      <c r="F192" s="15"/>
      <c r="G192" s="15"/>
      <c r="H192" s="15"/>
      <c r="I192" s="15"/>
    </row>
    <row r="193" spans="1:9" x14ac:dyDescent="0.25">
      <c r="A193">
        <v>2023</v>
      </c>
      <c r="B193" t="s">
        <v>192</v>
      </c>
      <c r="C193" t="s">
        <v>267</v>
      </c>
      <c r="D193" t="s">
        <v>403</v>
      </c>
      <c r="E193" s="15"/>
      <c r="F193" s="15"/>
      <c r="G193" s="15"/>
      <c r="H193" s="15"/>
      <c r="I193" s="15"/>
    </row>
    <row r="194" spans="1:9" x14ac:dyDescent="0.25">
      <c r="A194">
        <v>2023</v>
      </c>
      <c r="B194" t="s">
        <v>192</v>
      </c>
      <c r="C194" t="s">
        <v>267</v>
      </c>
      <c r="D194" t="s">
        <v>851</v>
      </c>
      <c r="E194" s="15"/>
      <c r="F194" s="15"/>
      <c r="G194" s="15"/>
      <c r="H194" s="15"/>
      <c r="I194" s="15"/>
    </row>
    <row r="195" spans="1:9" x14ac:dyDescent="0.25">
      <c r="A195">
        <v>2023</v>
      </c>
      <c r="B195" t="s">
        <v>49</v>
      </c>
      <c r="C195" t="s">
        <v>268</v>
      </c>
      <c r="D195" t="s">
        <v>403</v>
      </c>
      <c r="E195" s="15"/>
      <c r="F195" s="15"/>
      <c r="G195" s="15"/>
      <c r="H195" s="15"/>
      <c r="I195" s="15"/>
    </row>
    <row r="196" spans="1:9" x14ac:dyDescent="0.25">
      <c r="A196">
        <v>2023</v>
      </c>
      <c r="B196" t="s">
        <v>49</v>
      </c>
      <c r="C196" t="s">
        <v>268</v>
      </c>
      <c r="D196" t="s">
        <v>404</v>
      </c>
      <c r="E196" s="15"/>
      <c r="F196" s="15"/>
      <c r="G196" s="15"/>
      <c r="H196" s="15"/>
      <c r="I196" s="15"/>
    </row>
    <row r="197" spans="1:9" x14ac:dyDescent="0.25">
      <c r="A197">
        <v>2023</v>
      </c>
      <c r="B197" t="s">
        <v>49</v>
      </c>
      <c r="C197" t="s">
        <v>268</v>
      </c>
      <c r="D197" t="s">
        <v>424</v>
      </c>
      <c r="E197" s="15"/>
      <c r="F197" s="15"/>
      <c r="G197" s="15"/>
      <c r="H197" s="15"/>
      <c r="I197" s="15"/>
    </row>
    <row r="198" spans="1:9" x14ac:dyDescent="0.25">
      <c r="A198">
        <v>2023</v>
      </c>
      <c r="B198" t="s">
        <v>49</v>
      </c>
      <c r="C198" t="s">
        <v>268</v>
      </c>
      <c r="D198" t="s">
        <v>425</v>
      </c>
      <c r="E198" s="15"/>
      <c r="F198" s="15"/>
      <c r="G198" s="15"/>
      <c r="H198" s="15"/>
      <c r="I198" s="15"/>
    </row>
    <row r="199" spans="1:9" x14ac:dyDescent="0.25">
      <c r="A199">
        <v>2023</v>
      </c>
      <c r="B199" t="s">
        <v>49</v>
      </c>
      <c r="C199" t="s">
        <v>269</v>
      </c>
      <c r="D199" t="s">
        <v>403</v>
      </c>
      <c r="E199" s="15"/>
      <c r="F199" s="15"/>
      <c r="G199" s="15"/>
      <c r="H199" s="15"/>
      <c r="I199" s="15"/>
    </row>
    <row r="200" spans="1:9" x14ac:dyDescent="0.25">
      <c r="A200">
        <v>2023</v>
      </c>
      <c r="B200" t="s">
        <v>49</v>
      </c>
      <c r="C200" t="s">
        <v>269</v>
      </c>
      <c r="D200" t="s">
        <v>426</v>
      </c>
      <c r="E200" s="15"/>
      <c r="F200" s="15"/>
      <c r="G200" s="15"/>
      <c r="H200" s="15"/>
      <c r="I200" s="15"/>
    </row>
    <row r="201" spans="1:9" x14ac:dyDescent="0.25">
      <c r="A201">
        <v>2023</v>
      </c>
      <c r="B201" t="s">
        <v>49</v>
      </c>
      <c r="C201" t="s">
        <v>269</v>
      </c>
      <c r="D201" t="s">
        <v>427</v>
      </c>
      <c r="E201" s="15"/>
      <c r="F201" s="15"/>
      <c r="G201" s="15"/>
      <c r="H201" s="15"/>
      <c r="I201" s="15"/>
    </row>
    <row r="202" spans="1:9" x14ac:dyDescent="0.25">
      <c r="A202">
        <v>2023</v>
      </c>
      <c r="B202" t="s">
        <v>49</v>
      </c>
      <c r="C202" t="s">
        <v>270</v>
      </c>
      <c r="D202" t="s">
        <v>403</v>
      </c>
      <c r="E202" s="15"/>
      <c r="F202" s="15"/>
      <c r="G202" s="15"/>
      <c r="H202" s="15"/>
      <c r="I202" s="15"/>
    </row>
    <row r="203" spans="1:9" x14ac:dyDescent="0.25">
      <c r="A203">
        <v>2023</v>
      </c>
      <c r="B203" t="s">
        <v>49</v>
      </c>
      <c r="C203" t="s">
        <v>270</v>
      </c>
      <c r="D203" t="s">
        <v>428</v>
      </c>
      <c r="E203" s="15"/>
      <c r="F203" s="15"/>
      <c r="G203" s="15"/>
      <c r="H203" s="15"/>
      <c r="I203" s="15"/>
    </row>
    <row r="204" spans="1:9" x14ac:dyDescent="0.25">
      <c r="A204">
        <v>2023</v>
      </c>
      <c r="B204" t="s">
        <v>49</v>
      </c>
      <c r="C204" t="s">
        <v>271</v>
      </c>
      <c r="D204" t="s">
        <v>403</v>
      </c>
      <c r="E204" s="15"/>
      <c r="F204" s="15"/>
      <c r="G204" s="15"/>
      <c r="H204" s="15"/>
      <c r="I204" s="15"/>
    </row>
    <row r="205" spans="1:9" x14ac:dyDescent="0.25">
      <c r="A205">
        <v>2023</v>
      </c>
      <c r="B205" t="s">
        <v>49</v>
      </c>
      <c r="C205" t="s">
        <v>271</v>
      </c>
      <c r="D205" t="s">
        <v>429</v>
      </c>
      <c r="E205" s="15"/>
      <c r="F205" s="15"/>
      <c r="G205" s="15"/>
      <c r="H205" s="15"/>
      <c r="I205" s="15"/>
    </row>
    <row r="206" spans="1:9" x14ac:dyDescent="0.25">
      <c r="A206">
        <v>2023</v>
      </c>
      <c r="B206" t="s">
        <v>49</v>
      </c>
      <c r="C206" t="s">
        <v>272</v>
      </c>
      <c r="D206" t="s">
        <v>403</v>
      </c>
      <c r="E206" s="15"/>
      <c r="F206" s="15"/>
      <c r="G206" s="15"/>
      <c r="H206" s="15"/>
      <c r="I206" s="15"/>
    </row>
    <row r="207" spans="1:9" x14ac:dyDescent="0.25">
      <c r="A207">
        <v>2023</v>
      </c>
      <c r="B207" t="s">
        <v>49</v>
      </c>
      <c r="C207" t="s">
        <v>272</v>
      </c>
      <c r="D207" t="s">
        <v>404</v>
      </c>
      <c r="E207" s="15"/>
      <c r="F207" s="15"/>
      <c r="G207" s="15"/>
      <c r="H207" s="15"/>
      <c r="I207" s="15"/>
    </row>
    <row r="208" spans="1:9" x14ac:dyDescent="0.25">
      <c r="A208">
        <v>2023</v>
      </c>
      <c r="B208" t="s">
        <v>49</v>
      </c>
      <c r="C208" t="s">
        <v>272</v>
      </c>
      <c r="D208" t="s">
        <v>430</v>
      </c>
      <c r="E208" s="15"/>
      <c r="F208" s="15"/>
      <c r="G208" s="15"/>
      <c r="H208" s="15"/>
      <c r="I208" s="15"/>
    </row>
    <row r="209" spans="1:9" x14ac:dyDescent="0.25">
      <c r="A209">
        <v>2023</v>
      </c>
      <c r="B209" t="s">
        <v>49</v>
      </c>
      <c r="C209" t="s">
        <v>272</v>
      </c>
      <c r="D209" t="s">
        <v>431</v>
      </c>
      <c r="E209" s="15"/>
      <c r="F209" s="15"/>
      <c r="G209" s="15"/>
      <c r="H209" s="15"/>
      <c r="I209" s="15"/>
    </row>
    <row r="210" spans="1:9" x14ac:dyDescent="0.25">
      <c r="A210">
        <v>2023</v>
      </c>
      <c r="B210" t="s">
        <v>49</v>
      </c>
      <c r="C210" t="s">
        <v>272</v>
      </c>
      <c r="D210" t="s">
        <v>432</v>
      </c>
      <c r="E210" s="15"/>
      <c r="F210" s="15"/>
      <c r="G210" s="15"/>
      <c r="H210" s="15"/>
      <c r="I210" s="15"/>
    </row>
    <row r="211" spans="1:9" x14ac:dyDescent="0.25">
      <c r="A211">
        <v>2023</v>
      </c>
      <c r="B211" t="s">
        <v>49</v>
      </c>
      <c r="C211" t="s">
        <v>273</v>
      </c>
      <c r="D211" t="s">
        <v>403</v>
      </c>
      <c r="E211" s="15"/>
      <c r="F211" s="15"/>
      <c r="G211" s="15"/>
      <c r="H211" s="15"/>
      <c r="I211" s="15"/>
    </row>
    <row r="212" spans="1:9" x14ac:dyDescent="0.25">
      <c r="A212">
        <v>2023</v>
      </c>
      <c r="B212" t="s">
        <v>49</v>
      </c>
      <c r="C212" t="s">
        <v>273</v>
      </c>
      <c r="D212" t="s">
        <v>433</v>
      </c>
      <c r="E212" s="15"/>
      <c r="F212" s="15"/>
      <c r="G212" s="15"/>
      <c r="H212" s="15"/>
      <c r="I212" s="15"/>
    </row>
    <row r="213" spans="1:9" x14ac:dyDescent="0.25">
      <c r="A213">
        <v>2023</v>
      </c>
      <c r="B213" t="s">
        <v>49</v>
      </c>
      <c r="C213" t="s">
        <v>273</v>
      </c>
      <c r="D213" t="s">
        <v>434</v>
      </c>
      <c r="E213" s="15"/>
      <c r="F213" s="15"/>
      <c r="G213" s="15"/>
      <c r="H213" s="15"/>
      <c r="I213" s="15"/>
    </row>
    <row r="214" spans="1:9" x14ac:dyDescent="0.25">
      <c r="A214">
        <v>2023</v>
      </c>
      <c r="B214" t="s">
        <v>49</v>
      </c>
      <c r="C214" t="s">
        <v>274</v>
      </c>
      <c r="D214" t="s">
        <v>403</v>
      </c>
      <c r="E214" s="15"/>
      <c r="F214" s="15"/>
      <c r="G214" s="15"/>
      <c r="H214" s="15"/>
      <c r="I214" s="15"/>
    </row>
    <row r="215" spans="1:9" x14ac:dyDescent="0.25">
      <c r="A215">
        <v>2023</v>
      </c>
      <c r="B215" t="s">
        <v>49</v>
      </c>
      <c r="C215" t="s">
        <v>274</v>
      </c>
      <c r="D215" t="s">
        <v>435</v>
      </c>
      <c r="E215" s="15"/>
      <c r="F215" s="15"/>
      <c r="G215" s="15"/>
      <c r="H215" s="15"/>
      <c r="I215" s="15"/>
    </row>
    <row r="216" spans="1:9" x14ac:dyDescent="0.25">
      <c r="A216">
        <v>2023</v>
      </c>
      <c r="B216" t="s">
        <v>49</v>
      </c>
      <c r="C216" t="s">
        <v>275</v>
      </c>
      <c r="D216" t="s">
        <v>403</v>
      </c>
      <c r="E216" s="15"/>
      <c r="F216" s="15"/>
      <c r="G216" s="15"/>
      <c r="H216" s="15"/>
      <c r="I216" s="15"/>
    </row>
    <row r="217" spans="1:9" x14ac:dyDescent="0.25">
      <c r="A217">
        <v>2023</v>
      </c>
      <c r="B217" t="s">
        <v>49</v>
      </c>
      <c r="C217" t="s">
        <v>275</v>
      </c>
      <c r="D217" t="s">
        <v>436</v>
      </c>
      <c r="E217" s="15"/>
      <c r="F217" s="15"/>
      <c r="G217" s="15"/>
      <c r="H217" s="15"/>
      <c r="I217" s="15"/>
    </row>
    <row r="218" spans="1:9" x14ac:dyDescent="0.25">
      <c r="A218">
        <v>2023</v>
      </c>
      <c r="B218" t="s">
        <v>49</v>
      </c>
      <c r="C218" t="s">
        <v>276</v>
      </c>
      <c r="D218" t="s">
        <v>403</v>
      </c>
      <c r="E218" s="15"/>
      <c r="F218" s="15"/>
      <c r="G218" s="15"/>
      <c r="H218" s="15"/>
      <c r="I218" s="15"/>
    </row>
    <row r="219" spans="1:9" x14ac:dyDescent="0.25">
      <c r="A219">
        <v>2023</v>
      </c>
      <c r="B219" t="s">
        <v>49</v>
      </c>
      <c r="C219" t="s">
        <v>276</v>
      </c>
      <c r="D219" t="s">
        <v>404</v>
      </c>
      <c r="E219" s="15"/>
      <c r="F219" s="15"/>
      <c r="G219" s="15"/>
      <c r="H219" s="15"/>
      <c r="I219" s="15"/>
    </row>
    <row r="220" spans="1:9" x14ac:dyDescent="0.25">
      <c r="A220">
        <v>2023</v>
      </c>
      <c r="B220" t="s">
        <v>49</v>
      </c>
      <c r="C220" t="s">
        <v>276</v>
      </c>
      <c r="D220" t="s">
        <v>437</v>
      </c>
      <c r="E220" s="15"/>
      <c r="F220" s="15"/>
      <c r="G220" s="15"/>
      <c r="H220" s="15"/>
      <c r="I220" s="15"/>
    </row>
    <row r="221" spans="1:9" x14ac:dyDescent="0.25">
      <c r="A221">
        <v>2023</v>
      </c>
      <c r="B221" t="s">
        <v>49</v>
      </c>
      <c r="C221" t="s">
        <v>276</v>
      </c>
      <c r="D221" t="s">
        <v>438</v>
      </c>
      <c r="E221" s="15"/>
      <c r="F221" s="15"/>
      <c r="G221" s="15"/>
      <c r="H221" s="15"/>
      <c r="I221" s="15"/>
    </row>
    <row r="222" spans="1:9" x14ac:dyDescent="0.25">
      <c r="A222">
        <v>2023</v>
      </c>
      <c r="B222" t="s">
        <v>49</v>
      </c>
      <c r="C222" t="s">
        <v>276</v>
      </c>
      <c r="D222" t="s">
        <v>439</v>
      </c>
      <c r="E222" s="15"/>
      <c r="F222" s="15"/>
      <c r="G222" s="15"/>
      <c r="H222" s="15"/>
      <c r="I222" s="15"/>
    </row>
    <row r="223" spans="1:9" x14ac:dyDescent="0.25">
      <c r="A223">
        <v>2023</v>
      </c>
      <c r="B223" t="s">
        <v>49</v>
      </c>
      <c r="C223" t="s">
        <v>277</v>
      </c>
      <c r="D223" t="s">
        <v>403</v>
      </c>
      <c r="E223" s="15"/>
      <c r="F223" s="15"/>
      <c r="G223" s="15"/>
      <c r="H223" s="15"/>
      <c r="I223" s="15"/>
    </row>
    <row r="224" spans="1:9" x14ac:dyDescent="0.25">
      <c r="A224">
        <v>2023</v>
      </c>
      <c r="B224" t="s">
        <v>49</v>
      </c>
      <c r="C224" t="s">
        <v>277</v>
      </c>
      <c r="D224" t="s">
        <v>440</v>
      </c>
      <c r="E224" s="15"/>
      <c r="F224" s="15"/>
      <c r="G224" s="15"/>
      <c r="H224" s="15"/>
      <c r="I224" s="15"/>
    </row>
    <row r="225" spans="1:9" x14ac:dyDescent="0.25">
      <c r="A225">
        <v>2023</v>
      </c>
      <c r="B225" t="s">
        <v>50</v>
      </c>
      <c r="C225" t="s">
        <v>278</v>
      </c>
      <c r="D225" t="s">
        <v>403</v>
      </c>
      <c r="E225" s="15"/>
      <c r="F225" s="15"/>
      <c r="G225" s="15"/>
      <c r="H225" s="15"/>
      <c r="I225" s="15"/>
    </row>
    <row r="226" spans="1:9" x14ac:dyDescent="0.25">
      <c r="A226">
        <v>2023</v>
      </c>
      <c r="B226" t="s">
        <v>50</v>
      </c>
      <c r="C226" t="s">
        <v>278</v>
      </c>
      <c r="D226" t="s">
        <v>404</v>
      </c>
      <c r="E226" s="15"/>
      <c r="F226" s="15"/>
      <c r="G226" s="15"/>
      <c r="H226" s="15"/>
      <c r="I226" s="15"/>
    </row>
    <row r="227" spans="1:9" x14ac:dyDescent="0.25">
      <c r="A227">
        <v>2023</v>
      </c>
      <c r="B227" t="s">
        <v>50</v>
      </c>
      <c r="C227" t="s">
        <v>278</v>
      </c>
      <c r="D227" t="s">
        <v>726</v>
      </c>
      <c r="E227" s="15"/>
      <c r="F227" s="15"/>
      <c r="G227" s="15"/>
      <c r="H227" s="15"/>
      <c r="I227" s="15"/>
    </row>
    <row r="228" spans="1:9" x14ac:dyDescent="0.25">
      <c r="A228">
        <v>2023</v>
      </c>
      <c r="B228" t="s">
        <v>50</v>
      </c>
      <c r="C228" t="s">
        <v>278</v>
      </c>
      <c r="D228" t="s">
        <v>727</v>
      </c>
      <c r="E228" s="15"/>
      <c r="F228" s="15"/>
      <c r="G228" s="15"/>
      <c r="H228" s="15"/>
      <c r="I228" s="15"/>
    </row>
    <row r="229" spans="1:9" x14ac:dyDescent="0.25">
      <c r="A229">
        <v>2023</v>
      </c>
      <c r="B229" t="s">
        <v>50</v>
      </c>
      <c r="C229" t="s">
        <v>278</v>
      </c>
      <c r="D229" t="s">
        <v>728</v>
      </c>
      <c r="E229" s="15"/>
      <c r="F229" s="15"/>
      <c r="G229" s="15"/>
      <c r="H229" s="15"/>
      <c r="I229" s="15"/>
    </row>
    <row r="230" spans="1:9" x14ac:dyDescent="0.25">
      <c r="A230">
        <v>2023</v>
      </c>
      <c r="B230" t="s">
        <v>50</v>
      </c>
      <c r="C230" t="s">
        <v>279</v>
      </c>
      <c r="D230" t="s">
        <v>403</v>
      </c>
      <c r="E230" s="15"/>
      <c r="F230" s="15"/>
      <c r="G230" s="15"/>
      <c r="H230" s="15"/>
      <c r="I230" s="15"/>
    </row>
    <row r="231" spans="1:9" x14ac:dyDescent="0.25">
      <c r="A231">
        <v>2023</v>
      </c>
      <c r="B231" t="s">
        <v>50</v>
      </c>
      <c r="C231" t="s">
        <v>279</v>
      </c>
      <c r="D231" t="s">
        <v>729</v>
      </c>
      <c r="E231" s="15"/>
      <c r="F231" s="15"/>
      <c r="G231" s="15"/>
      <c r="H231" s="15"/>
      <c r="I231" s="15"/>
    </row>
    <row r="232" spans="1:9" x14ac:dyDescent="0.25">
      <c r="A232">
        <v>2023</v>
      </c>
      <c r="B232" t="s">
        <v>50</v>
      </c>
      <c r="C232" t="s">
        <v>279</v>
      </c>
      <c r="D232" t="s">
        <v>730</v>
      </c>
      <c r="E232" s="15"/>
      <c r="F232" s="15"/>
      <c r="G232" s="15"/>
      <c r="H232" s="15"/>
      <c r="I232" s="15"/>
    </row>
    <row r="233" spans="1:9" x14ac:dyDescent="0.25">
      <c r="A233">
        <v>2023</v>
      </c>
      <c r="B233" t="s">
        <v>50</v>
      </c>
      <c r="C233" t="s">
        <v>731</v>
      </c>
      <c r="D233" t="s">
        <v>403</v>
      </c>
      <c r="E233" s="15"/>
      <c r="F233" s="15"/>
      <c r="G233" s="15"/>
      <c r="H233" s="15"/>
      <c r="I233" s="15"/>
    </row>
    <row r="234" spans="1:9" x14ac:dyDescent="0.25">
      <c r="A234">
        <v>2023</v>
      </c>
      <c r="B234" t="s">
        <v>50</v>
      </c>
      <c r="C234" t="s">
        <v>731</v>
      </c>
      <c r="D234" t="s">
        <v>732</v>
      </c>
      <c r="E234" s="15"/>
      <c r="F234" s="15"/>
      <c r="G234" s="15"/>
      <c r="H234" s="15"/>
      <c r="I234" s="15"/>
    </row>
    <row r="235" spans="1:9" x14ac:dyDescent="0.25">
      <c r="A235">
        <v>2023</v>
      </c>
      <c r="B235" t="s">
        <v>50</v>
      </c>
      <c r="C235" t="s">
        <v>281</v>
      </c>
      <c r="D235" t="s">
        <v>403</v>
      </c>
      <c r="E235" s="15"/>
      <c r="F235" s="15"/>
      <c r="G235" s="15"/>
      <c r="H235" s="15"/>
      <c r="I235" s="15"/>
    </row>
    <row r="236" spans="1:9" x14ac:dyDescent="0.25">
      <c r="A236">
        <v>2023</v>
      </c>
      <c r="B236" t="s">
        <v>50</v>
      </c>
      <c r="C236" t="s">
        <v>281</v>
      </c>
      <c r="D236" t="s">
        <v>404</v>
      </c>
      <c r="E236" s="15"/>
      <c r="F236" s="15"/>
      <c r="G236" s="15"/>
      <c r="H236" s="15"/>
      <c r="I236" s="15"/>
    </row>
    <row r="237" spans="1:9" x14ac:dyDescent="0.25">
      <c r="A237">
        <v>2023</v>
      </c>
      <c r="B237" t="s">
        <v>50</v>
      </c>
      <c r="C237" t="s">
        <v>281</v>
      </c>
      <c r="D237" t="s">
        <v>733</v>
      </c>
      <c r="E237" s="15"/>
      <c r="F237" s="15"/>
      <c r="G237" s="15"/>
      <c r="H237" s="15"/>
      <c r="I237" s="15"/>
    </row>
    <row r="238" spans="1:9" x14ac:dyDescent="0.25">
      <c r="A238">
        <v>2023</v>
      </c>
      <c r="B238" t="s">
        <v>50</v>
      </c>
      <c r="C238" t="s">
        <v>282</v>
      </c>
      <c r="D238" t="s">
        <v>403</v>
      </c>
      <c r="E238" s="15"/>
      <c r="F238" s="15"/>
      <c r="G238" s="15"/>
      <c r="H238" s="15"/>
      <c r="I238" s="15"/>
    </row>
    <row r="239" spans="1:9" x14ac:dyDescent="0.25">
      <c r="A239">
        <v>2023</v>
      </c>
      <c r="B239" t="s">
        <v>50</v>
      </c>
      <c r="C239" t="s">
        <v>282</v>
      </c>
      <c r="D239" t="s">
        <v>734</v>
      </c>
      <c r="E239" s="15"/>
      <c r="F239" s="15"/>
      <c r="G239" s="15"/>
      <c r="H239" s="15"/>
      <c r="I239" s="15"/>
    </row>
    <row r="240" spans="1:9" x14ac:dyDescent="0.25">
      <c r="A240">
        <v>2023</v>
      </c>
      <c r="B240" t="s">
        <v>50</v>
      </c>
      <c r="C240" t="s">
        <v>735</v>
      </c>
      <c r="D240" t="s">
        <v>403</v>
      </c>
      <c r="E240" s="15"/>
      <c r="F240" s="15"/>
      <c r="G240" s="15"/>
      <c r="H240" s="15"/>
      <c r="I240" s="15"/>
    </row>
    <row r="241" spans="1:9" x14ac:dyDescent="0.25">
      <c r="A241">
        <v>2023</v>
      </c>
      <c r="B241" t="s">
        <v>50</v>
      </c>
      <c r="C241" t="s">
        <v>735</v>
      </c>
      <c r="D241" t="s">
        <v>736</v>
      </c>
      <c r="E241" s="15"/>
      <c r="F241" s="15"/>
      <c r="G241" s="15"/>
      <c r="H241" s="15"/>
      <c r="I241" s="15"/>
    </row>
    <row r="242" spans="1:9" x14ac:dyDescent="0.25">
      <c r="A242">
        <v>2023</v>
      </c>
      <c r="B242" t="s">
        <v>50</v>
      </c>
      <c r="C242" t="s">
        <v>284</v>
      </c>
      <c r="D242" t="s">
        <v>403</v>
      </c>
      <c r="E242" s="15"/>
      <c r="F242" s="15"/>
      <c r="G242" s="15"/>
      <c r="H242" s="15"/>
      <c r="I242" s="15"/>
    </row>
    <row r="243" spans="1:9" x14ac:dyDescent="0.25">
      <c r="A243">
        <v>2023</v>
      </c>
      <c r="B243" t="s">
        <v>50</v>
      </c>
      <c r="C243" t="s">
        <v>284</v>
      </c>
      <c r="D243" t="s">
        <v>737</v>
      </c>
      <c r="E243" s="15"/>
      <c r="F243" s="15"/>
      <c r="G243" s="15"/>
      <c r="H243" s="15"/>
      <c r="I243" s="15"/>
    </row>
    <row r="244" spans="1:9" x14ac:dyDescent="0.25">
      <c r="A244">
        <v>2023</v>
      </c>
      <c r="B244" t="s">
        <v>50</v>
      </c>
      <c r="C244" t="s">
        <v>285</v>
      </c>
      <c r="D244" t="s">
        <v>403</v>
      </c>
      <c r="E244" s="15"/>
      <c r="F244" s="15"/>
      <c r="G244" s="15"/>
      <c r="H244" s="15"/>
      <c r="I244" s="15"/>
    </row>
    <row r="245" spans="1:9" x14ac:dyDescent="0.25">
      <c r="A245">
        <v>2023</v>
      </c>
      <c r="B245" t="s">
        <v>50</v>
      </c>
      <c r="C245" t="s">
        <v>285</v>
      </c>
      <c r="D245" t="s">
        <v>738</v>
      </c>
      <c r="E245" s="15"/>
      <c r="F245" s="15"/>
      <c r="G245" s="15"/>
      <c r="H245" s="15"/>
      <c r="I245" s="15"/>
    </row>
    <row r="246" spans="1:9" x14ac:dyDescent="0.25">
      <c r="A246">
        <v>2023</v>
      </c>
      <c r="B246" t="s">
        <v>50</v>
      </c>
      <c r="C246" t="s">
        <v>286</v>
      </c>
      <c r="D246" t="s">
        <v>403</v>
      </c>
      <c r="E246" s="15"/>
      <c r="F246" s="15"/>
      <c r="G246" s="15"/>
      <c r="H246" s="15"/>
      <c r="I246" s="15"/>
    </row>
    <row r="247" spans="1:9" x14ac:dyDescent="0.25">
      <c r="A247">
        <v>2023</v>
      </c>
      <c r="B247" t="s">
        <v>50</v>
      </c>
      <c r="C247" t="s">
        <v>286</v>
      </c>
      <c r="D247" t="s">
        <v>739</v>
      </c>
      <c r="E247" s="15"/>
      <c r="F247" s="15"/>
      <c r="G247" s="15"/>
      <c r="H247" s="15"/>
      <c r="I247" s="15"/>
    </row>
    <row r="248" spans="1:9" x14ac:dyDescent="0.25">
      <c r="A248">
        <v>2023</v>
      </c>
      <c r="B248" t="s">
        <v>50</v>
      </c>
      <c r="C248" t="s">
        <v>287</v>
      </c>
      <c r="D248" t="s">
        <v>403</v>
      </c>
      <c r="E248" s="15"/>
      <c r="F248" s="15"/>
      <c r="G248" s="15"/>
      <c r="H248" s="15"/>
      <c r="I248" s="15"/>
    </row>
    <row r="249" spans="1:9" x14ac:dyDescent="0.25">
      <c r="A249">
        <v>2023</v>
      </c>
      <c r="B249" t="s">
        <v>50</v>
      </c>
      <c r="C249" t="s">
        <v>287</v>
      </c>
      <c r="D249" t="s">
        <v>740</v>
      </c>
      <c r="E249" s="15"/>
      <c r="F249" s="15"/>
      <c r="G249" s="15"/>
      <c r="H249" s="15"/>
      <c r="I249" s="15"/>
    </row>
    <row r="250" spans="1:9" x14ac:dyDescent="0.25">
      <c r="A250">
        <v>2023</v>
      </c>
      <c r="B250" t="s">
        <v>50</v>
      </c>
      <c r="C250" t="s">
        <v>288</v>
      </c>
      <c r="D250" t="s">
        <v>403</v>
      </c>
      <c r="E250" s="15"/>
      <c r="F250" s="15"/>
      <c r="G250" s="15"/>
      <c r="H250" s="15"/>
      <c r="I250" s="15"/>
    </row>
    <row r="251" spans="1:9" x14ac:dyDescent="0.25">
      <c r="A251">
        <v>2023</v>
      </c>
      <c r="B251" t="s">
        <v>50</v>
      </c>
      <c r="C251" t="s">
        <v>288</v>
      </c>
      <c r="D251" t="s">
        <v>741</v>
      </c>
      <c r="E251" s="15"/>
      <c r="F251" s="15"/>
      <c r="G251" s="15"/>
      <c r="H251" s="15"/>
      <c r="I251" s="15"/>
    </row>
    <row r="252" spans="1:9" x14ac:dyDescent="0.25">
      <c r="A252">
        <v>2023</v>
      </c>
      <c r="B252" t="s">
        <v>51</v>
      </c>
      <c r="C252" t="s">
        <v>289</v>
      </c>
      <c r="D252" t="s">
        <v>403</v>
      </c>
      <c r="E252" s="15"/>
      <c r="F252" s="15"/>
      <c r="G252" s="15"/>
      <c r="H252" s="15"/>
      <c r="I252" s="15"/>
    </row>
    <row r="253" spans="1:9" x14ac:dyDescent="0.25">
      <c r="A253">
        <v>2023</v>
      </c>
      <c r="B253" t="s">
        <v>51</v>
      </c>
      <c r="C253" t="s">
        <v>289</v>
      </c>
      <c r="D253" t="s">
        <v>404</v>
      </c>
      <c r="E253" s="15"/>
      <c r="F253" s="15"/>
      <c r="G253" s="15"/>
      <c r="H253" s="15"/>
      <c r="I253" s="15"/>
    </row>
    <row r="254" spans="1:9" x14ac:dyDescent="0.25">
      <c r="A254">
        <v>2023</v>
      </c>
      <c r="B254" t="s">
        <v>51</v>
      </c>
      <c r="C254" t="s">
        <v>289</v>
      </c>
      <c r="D254" t="s">
        <v>742</v>
      </c>
      <c r="E254" s="15"/>
      <c r="F254" s="15"/>
      <c r="G254" s="15"/>
      <c r="H254" s="15"/>
      <c r="I254" s="15"/>
    </row>
    <row r="255" spans="1:9" x14ac:dyDescent="0.25">
      <c r="A255">
        <v>2023</v>
      </c>
      <c r="B255" t="s">
        <v>51</v>
      </c>
      <c r="C255" t="s">
        <v>289</v>
      </c>
      <c r="D255" t="s">
        <v>743</v>
      </c>
      <c r="E255" s="15"/>
      <c r="F255" s="15"/>
      <c r="G255" s="15"/>
      <c r="H255" s="15"/>
      <c r="I255" s="15"/>
    </row>
    <row r="256" spans="1:9" x14ac:dyDescent="0.25">
      <c r="A256">
        <v>2023</v>
      </c>
      <c r="B256" t="s">
        <v>51</v>
      </c>
      <c r="C256" t="s">
        <v>289</v>
      </c>
      <c r="D256" t="s">
        <v>744</v>
      </c>
      <c r="E256" s="15"/>
      <c r="F256" s="15"/>
      <c r="G256" s="15"/>
      <c r="H256" s="15"/>
      <c r="I256" s="15"/>
    </row>
    <row r="257" spans="1:9" x14ac:dyDescent="0.25">
      <c r="A257">
        <v>2023</v>
      </c>
      <c r="B257" t="s">
        <v>51</v>
      </c>
      <c r="C257" t="s">
        <v>290</v>
      </c>
      <c r="D257" t="s">
        <v>403</v>
      </c>
      <c r="E257" s="15"/>
      <c r="F257" s="15"/>
      <c r="G257" s="15"/>
      <c r="H257" s="15"/>
      <c r="I257" s="15"/>
    </row>
    <row r="258" spans="1:9" x14ac:dyDescent="0.25">
      <c r="A258">
        <v>2023</v>
      </c>
      <c r="B258" t="s">
        <v>51</v>
      </c>
      <c r="C258" t="s">
        <v>290</v>
      </c>
      <c r="D258" t="s">
        <v>745</v>
      </c>
      <c r="E258" s="15"/>
      <c r="F258" s="15"/>
      <c r="G258" s="15"/>
      <c r="H258" s="15"/>
      <c r="I258" s="15"/>
    </row>
    <row r="259" spans="1:9" x14ac:dyDescent="0.25">
      <c r="A259">
        <v>2023</v>
      </c>
      <c r="B259" t="s">
        <v>51</v>
      </c>
      <c r="C259" t="s">
        <v>291</v>
      </c>
      <c r="D259" t="s">
        <v>403</v>
      </c>
      <c r="E259" s="15"/>
      <c r="F259" s="15"/>
      <c r="G259" s="15"/>
      <c r="H259" s="15"/>
      <c r="I259" s="15"/>
    </row>
    <row r="260" spans="1:9" x14ac:dyDescent="0.25">
      <c r="A260">
        <v>2023</v>
      </c>
      <c r="B260" t="s">
        <v>51</v>
      </c>
      <c r="C260" t="s">
        <v>291</v>
      </c>
      <c r="D260" t="s">
        <v>404</v>
      </c>
      <c r="E260" s="15"/>
      <c r="F260" s="15"/>
      <c r="G260" s="15"/>
      <c r="H260" s="15"/>
      <c r="I260" s="15"/>
    </row>
    <row r="261" spans="1:9" x14ac:dyDescent="0.25">
      <c r="A261">
        <v>2023</v>
      </c>
      <c r="B261" t="s">
        <v>51</v>
      </c>
      <c r="C261" t="s">
        <v>291</v>
      </c>
      <c r="D261" t="s">
        <v>746</v>
      </c>
      <c r="E261" s="15"/>
      <c r="F261" s="15"/>
      <c r="G261" s="15"/>
      <c r="H261" s="15"/>
      <c r="I261" s="15"/>
    </row>
    <row r="262" spans="1:9" x14ac:dyDescent="0.25">
      <c r="A262">
        <v>2023</v>
      </c>
      <c r="B262" t="s">
        <v>51</v>
      </c>
      <c r="C262" t="s">
        <v>291</v>
      </c>
      <c r="D262" t="s">
        <v>747</v>
      </c>
      <c r="E262" s="15"/>
      <c r="F262" s="15"/>
      <c r="G262" s="15"/>
      <c r="H262" s="15"/>
      <c r="I262" s="15"/>
    </row>
    <row r="263" spans="1:9" x14ac:dyDescent="0.25">
      <c r="A263">
        <v>2023</v>
      </c>
      <c r="B263" t="s">
        <v>51</v>
      </c>
      <c r="C263" t="s">
        <v>292</v>
      </c>
      <c r="D263" t="s">
        <v>403</v>
      </c>
      <c r="E263" s="15"/>
      <c r="F263" s="15"/>
      <c r="G263" s="15"/>
      <c r="H263" s="15"/>
      <c r="I263" s="15"/>
    </row>
    <row r="264" spans="1:9" x14ac:dyDescent="0.25">
      <c r="A264">
        <v>2023</v>
      </c>
      <c r="B264" t="s">
        <v>51</v>
      </c>
      <c r="C264" t="s">
        <v>292</v>
      </c>
      <c r="D264" t="s">
        <v>748</v>
      </c>
      <c r="E264" s="15"/>
      <c r="F264" s="15"/>
      <c r="G264" s="15"/>
      <c r="H264" s="15"/>
      <c r="I264" s="15"/>
    </row>
    <row r="265" spans="1:9" x14ac:dyDescent="0.25">
      <c r="A265">
        <v>2023</v>
      </c>
      <c r="B265" t="s">
        <v>51</v>
      </c>
      <c r="C265" t="s">
        <v>293</v>
      </c>
      <c r="D265" t="s">
        <v>403</v>
      </c>
      <c r="E265" s="15"/>
      <c r="F265" s="15"/>
      <c r="G265" s="15"/>
      <c r="H265" s="15"/>
      <c r="I265" s="15"/>
    </row>
    <row r="266" spans="1:9" x14ac:dyDescent="0.25">
      <c r="A266">
        <v>2023</v>
      </c>
      <c r="B266" t="s">
        <v>51</v>
      </c>
      <c r="C266" t="s">
        <v>293</v>
      </c>
      <c r="D266" t="s">
        <v>749</v>
      </c>
      <c r="E266" s="15"/>
      <c r="F266" s="15"/>
      <c r="G266" s="15"/>
      <c r="H266" s="15"/>
      <c r="I266" s="15"/>
    </row>
    <row r="267" spans="1:9" x14ac:dyDescent="0.25">
      <c r="A267">
        <v>2023</v>
      </c>
      <c r="B267" t="s">
        <v>51</v>
      </c>
      <c r="C267" t="s">
        <v>293</v>
      </c>
      <c r="D267" t="s">
        <v>750</v>
      </c>
      <c r="E267" s="15"/>
      <c r="F267" s="15"/>
      <c r="G267" s="15"/>
      <c r="H267" s="15"/>
      <c r="I267" s="15"/>
    </row>
    <row r="268" spans="1:9" x14ac:dyDescent="0.25">
      <c r="A268">
        <v>2023</v>
      </c>
      <c r="B268" t="s">
        <v>51</v>
      </c>
      <c r="C268" t="s">
        <v>294</v>
      </c>
      <c r="D268" t="s">
        <v>403</v>
      </c>
      <c r="E268" s="15"/>
      <c r="F268" s="15"/>
      <c r="G268" s="15"/>
      <c r="H268" s="15"/>
      <c r="I268" s="15"/>
    </row>
    <row r="269" spans="1:9" x14ac:dyDescent="0.25">
      <c r="A269">
        <v>2023</v>
      </c>
      <c r="B269" t="s">
        <v>51</v>
      </c>
      <c r="C269" t="s">
        <v>294</v>
      </c>
      <c r="D269" t="s">
        <v>404</v>
      </c>
      <c r="E269" s="15"/>
      <c r="F269" s="15"/>
      <c r="G269" s="15"/>
      <c r="H269" s="15"/>
      <c r="I269" s="15"/>
    </row>
    <row r="270" spans="1:9" x14ac:dyDescent="0.25">
      <c r="A270">
        <v>2023</v>
      </c>
      <c r="B270" t="s">
        <v>51</v>
      </c>
      <c r="C270" t="s">
        <v>294</v>
      </c>
      <c r="D270" t="s">
        <v>751</v>
      </c>
      <c r="E270" s="15"/>
      <c r="F270" s="15"/>
      <c r="G270" s="15"/>
      <c r="H270" s="15"/>
      <c r="I270" s="15"/>
    </row>
    <row r="271" spans="1:9" x14ac:dyDescent="0.25">
      <c r="A271">
        <v>2023</v>
      </c>
      <c r="B271" t="s">
        <v>51</v>
      </c>
      <c r="C271" t="s">
        <v>294</v>
      </c>
      <c r="D271" t="s">
        <v>752</v>
      </c>
      <c r="E271" s="15"/>
      <c r="F271" s="15"/>
      <c r="G271" s="15"/>
      <c r="H271" s="15"/>
      <c r="I271" s="15"/>
    </row>
    <row r="272" spans="1:9" x14ac:dyDescent="0.25">
      <c r="A272">
        <v>2023</v>
      </c>
      <c r="B272" t="s">
        <v>51</v>
      </c>
      <c r="C272" t="s">
        <v>295</v>
      </c>
      <c r="D272" t="s">
        <v>403</v>
      </c>
      <c r="E272" s="15"/>
      <c r="F272" s="15"/>
      <c r="G272" s="15"/>
      <c r="H272" s="15"/>
      <c r="I272" s="15"/>
    </row>
    <row r="273" spans="1:9" x14ac:dyDescent="0.25">
      <c r="A273">
        <v>2023</v>
      </c>
      <c r="B273" t="s">
        <v>51</v>
      </c>
      <c r="C273" t="s">
        <v>295</v>
      </c>
      <c r="D273" t="s">
        <v>753</v>
      </c>
      <c r="E273" s="15"/>
      <c r="F273" s="15"/>
      <c r="G273" s="15"/>
      <c r="H273" s="15"/>
      <c r="I273" s="15"/>
    </row>
    <row r="274" spans="1:9" x14ac:dyDescent="0.25">
      <c r="A274">
        <v>2023</v>
      </c>
      <c r="B274" t="s">
        <v>51</v>
      </c>
      <c r="C274" t="s">
        <v>296</v>
      </c>
      <c r="D274" t="s">
        <v>403</v>
      </c>
      <c r="E274" s="15"/>
      <c r="F274" s="15"/>
      <c r="G274" s="15"/>
      <c r="H274" s="15"/>
      <c r="I274" s="15"/>
    </row>
    <row r="275" spans="1:9" x14ac:dyDescent="0.25">
      <c r="A275">
        <v>2023</v>
      </c>
      <c r="B275" t="s">
        <v>51</v>
      </c>
      <c r="C275" t="s">
        <v>296</v>
      </c>
      <c r="D275" t="s">
        <v>754</v>
      </c>
      <c r="E275" s="15"/>
      <c r="F275" s="15"/>
      <c r="G275" s="15"/>
      <c r="H275" s="15"/>
      <c r="I275" s="15"/>
    </row>
    <row r="276" spans="1:9" x14ac:dyDescent="0.25">
      <c r="A276">
        <v>2023</v>
      </c>
      <c r="B276" t="s">
        <v>51</v>
      </c>
      <c r="C276" t="s">
        <v>296</v>
      </c>
      <c r="D276" t="s">
        <v>755</v>
      </c>
      <c r="E276" s="15"/>
      <c r="F276" s="15"/>
      <c r="G276" s="15"/>
      <c r="H276" s="15"/>
      <c r="I276" s="15"/>
    </row>
    <row r="277" spans="1:9" x14ac:dyDescent="0.25">
      <c r="A277">
        <v>2023</v>
      </c>
      <c r="B277" t="s">
        <v>51</v>
      </c>
      <c r="C277" t="s">
        <v>297</v>
      </c>
      <c r="D277" t="s">
        <v>403</v>
      </c>
      <c r="E277" s="15"/>
      <c r="F277" s="15"/>
      <c r="G277" s="15"/>
      <c r="H277" s="15"/>
      <c r="I277" s="15"/>
    </row>
    <row r="278" spans="1:9" x14ac:dyDescent="0.25">
      <c r="A278">
        <v>2023</v>
      </c>
      <c r="B278" t="s">
        <v>51</v>
      </c>
      <c r="C278" t="s">
        <v>297</v>
      </c>
      <c r="D278" t="s">
        <v>756</v>
      </c>
      <c r="E278" s="15"/>
      <c r="F278" s="15"/>
      <c r="G278" s="15"/>
      <c r="H278" s="15"/>
      <c r="I278" s="15"/>
    </row>
    <row r="279" spans="1:9" x14ac:dyDescent="0.25">
      <c r="A279">
        <v>2023</v>
      </c>
      <c r="B279" t="s">
        <v>51</v>
      </c>
      <c r="C279" t="s">
        <v>297</v>
      </c>
      <c r="D279" t="s">
        <v>757</v>
      </c>
      <c r="E279" s="15"/>
      <c r="F279" s="15"/>
      <c r="G279" s="15"/>
      <c r="H279" s="15"/>
      <c r="I279" s="15"/>
    </row>
    <row r="280" spans="1:9" x14ac:dyDescent="0.25">
      <c r="A280">
        <v>2023</v>
      </c>
      <c r="B280" t="s">
        <v>51</v>
      </c>
      <c r="C280" t="s">
        <v>297</v>
      </c>
      <c r="D280" t="s">
        <v>758</v>
      </c>
      <c r="E280" s="15"/>
      <c r="F280" s="15"/>
      <c r="G280" s="15"/>
      <c r="H280" s="15"/>
      <c r="I280" s="15"/>
    </row>
    <row r="281" spans="1:9" x14ac:dyDescent="0.25">
      <c r="A281">
        <v>2023</v>
      </c>
      <c r="B281" t="s">
        <v>52</v>
      </c>
      <c r="C281" t="s">
        <v>298</v>
      </c>
      <c r="D281" t="s">
        <v>403</v>
      </c>
      <c r="E281" s="15"/>
      <c r="F281" s="15"/>
      <c r="G281" s="15"/>
      <c r="H281" s="15"/>
      <c r="I281" s="15"/>
    </row>
    <row r="282" spans="1:9" x14ac:dyDescent="0.25">
      <c r="A282">
        <v>2023</v>
      </c>
      <c r="B282" t="s">
        <v>52</v>
      </c>
      <c r="C282" t="s">
        <v>298</v>
      </c>
      <c r="D282" t="s">
        <v>441</v>
      </c>
      <c r="E282" s="15"/>
      <c r="F282" s="15"/>
      <c r="G282" s="15"/>
      <c r="H282" s="15"/>
      <c r="I282" s="15"/>
    </row>
    <row r="283" spans="1:9" x14ac:dyDescent="0.25">
      <c r="A283">
        <v>2023</v>
      </c>
      <c r="B283" t="s">
        <v>52</v>
      </c>
      <c r="C283" t="s">
        <v>299</v>
      </c>
      <c r="D283" t="s">
        <v>403</v>
      </c>
      <c r="E283" s="15"/>
      <c r="F283" s="15"/>
      <c r="G283" s="15"/>
      <c r="H283" s="15"/>
      <c r="I283" s="15"/>
    </row>
    <row r="284" spans="1:9" x14ac:dyDescent="0.25">
      <c r="A284">
        <v>2023</v>
      </c>
      <c r="B284" t="s">
        <v>52</v>
      </c>
      <c r="C284" t="s">
        <v>299</v>
      </c>
      <c r="D284" t="s">
        <v>442</v>
      </c>
      <c r="E284" s="15"/>
      <c r="F284" s="15"/>
      <c r="G284" s="15"/>
      <c r="H284" s="15"/>
      <c r="I284" s="15"/>
    </row>
    <row r="285" spans="1:9" x14ac:dyDescent="0.25">
      <c r="A285">
        <v>2023</v>
      </c>
      <c r="B285" t="s">
        <v>52</v>
      </c>
      <c r="C285" t="s">
        <v>300</v>
      </c>
      <c r="D285" t="s">
        <v>403</v>
      </c>
      <c r="E285" s="15"/>
      <c r="F285" s="15"/>
      <c r="G285" s="15"/>
      <c r="H285" s="15"/>
      <c r="I285" s="15"/>
    </row>
    <row r="286" spans="1:9" x14ac:dyDescent="0.25">
      <c r="A286">
        <v>2023</v>
      </c>
      <c r="B286" t="s">
        <v>52</v>
      </c>
      <c r="C286" t="s">
        <v>300</v>
      </c>
      <c r="D286" t="s">
        <v>443</v>
      </c>
      <c r="E286" s="15"/>
      <c r="F286" s="15"/>
      <c r="G286" s="15"/>
      <c r="H286" s="15"/>
      <c r="I286" s="15"/>
    </row>
    <row r="287" spans="1:9" x14ac:dyDescent="0.25">
      <c r="A287">
        <v>2023</v>
      </c>
      <c r="B287" t="s">
        <v>52</v>
      </c>
      <c r="C287" t="s">
        <v>300</v>
      </c>
      <c r="D287" t="s">
        <v>444</v>
      </c>
      <c r="E287" s="15"/>
      <c r="F287" s="15"/>
      <c r="G287" s="15"/>
      <c r="H287" s="15"/>
      <c r="I287" s="15"/>
    </row>
    <row r="288" spans="1:9" x14ac:dyDescent="0.25">
      <c r="A288">
        <v>2023</v>
      </c>
      <c r="B288" t="s">
        <v>52</v>
      </c>
      <c r="C288" t="s">
        <v>301</v>
      </c>
      <c r="D288" t="s">
        <v>403</v>
      </c>
      <c r="E288" s="15"/>
      <c r="F288" s="15"/>
      <c r="G288" s="15"/>
      <c r="H288" s="15"/>
      <c r="I288" s="15"/>
    </row>
    <row r="289" spans="1:9" x14ac:dyDescent="0.25">
      <c r="A289">
        <v>2023</v>
      </c>
      <c r="B289" t="s">
        <v>52</v>
      </c>
      <c r="C289" t="s">
        <v>301</v>
      </c>
      <c r="D289" t="s">
        <v>445</v>
      </c>
      <c r="E289" s="15"/>
      <c r="F289" s="15"/>
      <c r="G289" s="15"/>
      <c r="H289" s="15"/>
      <c r="I289" s="15"/>
    </row>
    <row r="290" spans="1:9" x14ac:dyDescent="0.25">
      <c r="A290">
        <v>2023</v>
      </c>
      <c r="B290" t="s">
        <v>52</v>
      </c>
      <c r="C290" t="s">
        <v>302</v>
      </c>
      <c r="D290" t="s">
        <v>403</v>
      </c>
      <c r="E290" s="15"/>
      <c r="F290" s="15"/>
      <c r="G290" s="15"/>
      <c r="H290" s="15"/>
      <c r="I290" s="15"/>
    </row>
    <row r="291" spans="1:9" x14ac:dyDescent="0.25">
      <c r="A291">
        <v>2023</v>
      </c>
      <c r="B291" t="s">
        <v>52</v>
      </c>
      <c r="C291" t="s">
        <v>302</v>
      </c>
      <c r="D291" t="s">
        <v>446</v>
      </c>
      <c r="E291" s="15"/>
      <c r="F291" s="15"/>
      <c r="G291" s="15"/>
      <c r="H291" s="15"/>
      <c r="I291" s="15"/>
    </row>
    <row r="292" spans="1:9" x14ac:dyDescent="0.25">
      <c r="A292">
        <v>2023</v>
      </c>
      <c r="B292" t="s">
        <v>52</v>
      </c>
      <c r="C292" t="s">
        <v>302</v>
      </c>
      <c r="D292" t="s">
        <v>447</v>
      </c>
      <c r="E292" s="15"/>
      <c r="F292" s="15"/>
      <c r="G292" s="15"/>
      <c r="H292" s="15"/>
      <c r="I292" s="15"/>
    </row>
    <row r="293" spans="1:9" x14ac:dyDescent="0.25">
      <c r="A293">
        <v>2023</v>
      </c>
      <c r="B293" t="s">
        <v>52</v>
      </c>
      <c r="C293" t="s">
        <v>302</v>
      </c>
      <c r="D293" t="s">
        <v>448</v>
      </c>
      <c r="E293" s="15"/>
      <c r="F293" s="15"/>
      <c r="G293" s="15"/>
      <c r="H293" s="15"/>
      <c r="I293" s="15"/>
    </row>
    <row r="294" spans="1:9" x14ac:dyDescent="0.25">
      <c r="A294">
        <v>2023</v>
      </c>
      <c r="B294" t="s">
        <v>52</v>
      </c>
      <c r="C294" t="s">
        <v>303</v>
      </c>
      <c r="D294" t="s">
        <v>403</v>
      </c>
      <c r="E294" s="15"/>
      <c r="F294" s="15"/>
      <c r="G294" s="15"/>
      <c r="H294" s="15"/>
      <c r="I294" s="15"/>
    </row>
    <row r="295" spans="1:9" x14ac:dyDescent="0.25">
      <c r="A295">
        <v>2023</v>
      </c>
      <c r="B295" t="s">
        <v>52</v>
      </c>
      <c r="C295" t="s">
        <v>303</v>
      </c>
      <c r="D295" t="s">
        <v>450</v>
      </c>
      <c r="E295" s="15"/>
      <c r="F295" s="15"/>
      <c r="G295" s="15"/>
      <c r="H295" s="15"/>
      <c r="I295" s="15"/>
    </row>
    <row r="296" spans="1:9" x14ac:dyDescent="0.25">
      <c r="A296">
        <v>2023</v>
      </c>
      <c r="B296" t="s">
        <v>52</v>
      </c>
      <c r="C296" t="s">
        <v>451</v>
      </c>
      <c r="D296" t="s">
        <v>403</v>
      </c>
      <c r="E296" s="15"/>
      <c r="F296" s="15"/>
      <c r="G296" s="15"/>
      <c r="H296" s="15"/>
      <c r="I296" s="15"/>
    </row>
    <row r="297" spans="1:9" x14ac:dyDescent="0.25">
      <c r="A297">
        <v>2023</v>
      </c>
      <c r="B297" t="s">
        <v>52</v>
      </c>
      <c r="C297" t="s">
        <v>451</v>
      </c>
      <c r="D297" t="s">
        <v>452</v>
      </c>
      <c r="E297" s="15"/>
      <c r="F297" s="15"/>
      <c r="G297" s="15"/>
      <c r="H297" s="15"/>
      <c r="I297" s="15"/>
    </row>
    <row r="298" spans="1:9" x14ac:dyDescent="0.25">
      <c r="A298">
        <v>2023</v>
      </c>
      <c r="B298" t="s">
        <v>52</v>
      </c>
      <c r="C298" t="s">
        <v>453</v>
      </c>
      <c r="D298" t="s">
        <v>403</v>
      </c>
      <c r="E298" s="15"/>
      <c r="F298" s="15"/>
      <c r="G298" s="15"/>
      <c r="H298" s="15"/>
      <c r="I298" s="15"/>
    </row>
    <row r="299" spans="1:9" x14ac:dyDescent="0.25">
      <c r="A299">
        <v>2023</v>
      </c>
      <c r="B299" t="s">
        <v>52</v>
      </c>
      <c r="C299" t="s">
        <v>453</v>
      </c>
      <c r="D299" t="s">
        <v>454</v>
      </c>
      <c r="E299" s="15"/>
      <c r="F299" s="15"/>
      <c r="G299" s="15"/>
      <c r="H299" s="15"/>
      <c r="I299" s="15"/>
    </row>
    <row r="300" spans="1:9" x14ac:dyDescent="0.25">
      <c r="A300">
        <v>2023</v>
      </c>
      <c r="B300" t="s">
        <v>52</v>
      </c>
      <c r="C300" t="s">
        <v>455</v>
      </c>
      <c r="D300" t="s">
        <v>403</v>
      </c>
      <c r="E300" s="15"/>
      <c r="F300" s="15"/>
      <c r="G300" s="15"/>
      <c r="H300" s="15"/>
      <c r="I300" s="15"/>
    </row>
    <row r="301" spans="1:9" x14ac:dyDescent="0.25">
      <c r="A301">
        <v>2023</v>
      </c>
      <c r="B301" t="s">
        <v>52</v>
      </c>
      <c r="C301" t="s">
        <v>455</v>
      </c>
      <c r="D301" t="s">
        <v>456</v>
      </c>
      <c r="E301" s="15"/>
      <c r="F301" s="15"/>
      <c r="G301" s="15"/>
      <c r="H301" s="15"/>
      <c r="I301" s="15"/>
    </row>
    <row r="302" spans="1:9" x14ac:dyDescent="0.25">
      <c r="A302">
        <v>2023</v>
      </c>
      <c r="B302" t="s">
        <v>52</v>
      </c>
      <c r="C302" t="s">
        <v>457</v>
      </c>
      <c r="D302" t="s">
        <v>403</v>
      </c>
      <c r="E302" s="15"/>
      <c r="F302" s="15"/>
      <c r="G302" s="15"/>
      <c r="H302" s="15"/>
      <c r="I302" s="15"/>
    </row>
    <row r="303" spans="1:9" x14ac:dyDescent="0.25">
      <c r="A303">
        <v>2023</v>
      </c>
      <c r="B303" t="s">
        <v>52</v>
      </c>
      <c r="C303" t="s">
        <v>457</v>
      </c>
      <c r="D303" t="s">
        <v>458</v>
      </c>
      <c r="E303" s="15"/>
      <c r="F303" s="15"/>
      <c r="G303" s="15"/>
      <c r="H303" s="15"/>
      <c r="I303" s="15"/>
    </row>
    <row r="304" spans="1:9" x14ac:dyDescent="0.25">
      <c r="A304">
        <v>2023</v>
      </c>
      <c r="B304" t="s">
        <v>52</v>
      </c>
      <c r="C304" t="s">
        <v>457</v>
      </c>
      <c r="D304" t="s">
        <v>459</v>
      </c>
      <c r="E304" s="15"/>
      <c r="F304" s="15"/>
      <c r="G304" s="15"/>
      <c r="H304" s="15"/>
      <c r="I304" s="15"/>
    </row>
    <row r="305" spans="1:9" x14ac:dyDescent="0.25">
      <c r="A305">
        <v>2023</v>
      </c>
      <c r="B305" t="s">
        <v>52</v>
      </c>
      <c r="C305" t="s">
        <v>457</v>
      </c>
      <c r="D305" t="s">
        <v>460</v>
      </c>
      <c r="E305" s="15"/>
      <c r="F305" s="15"/>
      <c r="G305" s="15"/>
      <c r="H305" s="15"/>
      <c r="I305" s="15"/>
    </row>
    <row r="306" spans="1:9" x14ac:dyDescent="0.25">
      <c r="A306">
        <v>2023</v>
      </c>
      <c r="B306" t="s">
        <v>53</v>
      </c>
      <c r="C306" t="s">
        <v>402</v>
      </c>
      <c r="D306" t="s">
        <v>403</v>
      </c>
      <c r="E306" s="15"/>
      <c r="F306" s="15"/>
      <c r="G306" s="15"/>
      <c r="H306" s="15"/>
      <c r="I306" s="15"/>
    </row>
    <row r="307" spans="1:9" x14ac:dyDescent="0.25">
      <c r="A307">
        <v>2023</v>
      </c>
      <c r="B307" t="s">
        <v>53</v>
      </c>
      <c r="C307" t="s">
        <v>402</v>
      </c>
      <c r="D307" t="s">
        <v>404</v>
      </c>
      <c r="E307" s="15"/>
      <c r="F307" s="15"/>
      <c r="G307" s="15"/>
      <c r="H307" s="15"/>
      <c r="I307" s="15"/>
    </row>
    <row r="308" spans="1:9" x14ac:dyDescent="0.25">
      <c r="A308">
        <v>2023</v>
      </c>
      <c r="B308" t="s">
        <v>53</v>
      </c>
      <c r="C308" t="s">
        <v>402</v>
      </c>
      <c r="D308" t="s">
        <v>406</v>
      </c>
      <c r="E308" s="15"/>
      <c r="F308" s="15"/>
      <c r="G308" s="15"/>
      <c r="H308" s="15"/>
      <c r="I308" s="15"/>
    </row>
    <row r="309" spans="1:9" x14ac:dyDescent="0.25">
      <c r="A309">
        <v>2023</v>
      </c>
      <c r="B309" t="s">
        <v>53</v>
      </c>
      <c r="C309" t="s">
        <v>402</v>
      </c>
      <c r="D309" t="s">
        <v>407</v>
      </c>
      <c r="E309" s="15"/>
      <c r="F309" s="15"/>
      <c r="G309" s="15"/>
      <c r="H309" s="15"/>
      <c r="I309" s="15"/>
    </row>
    <row r="310" spans="1:9" x14ac:dyDescent="0.25">
      <c r="A310">
        <v>2023</v>
      </c>
      <c r="B310" t="s">
        <v>53</v>
      </c>
      <c r="C310" t="s">
        <v>402</v>
      </c>
      <c r="D310" t="s">
        <v>408</v>
      </c>
      <c r="E310" s="15"/>
      <c r="F310" s="15"/>
      <c r="G310" s="15"/>
      <c r="H310" s="15"/>
      <c r="I310" s="15"/>
    </row>
    <row r="311" spans="1:9" x14ac:dyDescent="0.25">
      <c r="A311">
        <v>2023</v>
      </c>
      <c r="B311" t="s">
        <v>53</v>
      </c>
      <c r="C311" t="s">
        <v>402</v>
      </c>
      <c r="D311" t="s">
        <v>409</v>
      </c>
      <c r="E311" s="15"/>
      <c r="F311" s="15"/>
      <c r="G311" s="15"/>
      <c r="H311" s="15"/>
      <c r="I311" s="15"/>
    </row>
    <row r="312" spans="1:9" x14ac:dyDescent="0.25">
      <c r="A312">
        <v>2023</v>
      </c>
      <c r="B312" t="s">
        <v>53</v>
      </c>
      <c r="C312" t="s">
        <v>402</v>
      </c>
      <c r="D312" t="s">
        <v>410</v>
      </c>
      <c r="E312" s="15"/>
      <c r="F312" s="15"/>
      <c r="G312" s="15"/>
      <c r="H312" s="15"/>
      <c r="I312" s="15"/>
    </row>
    <row r="313" spans="1:9" x14ac:dyDescent="0.25">
      <c r="A313">
        <v>2023</v>
      </c>
      <c r="B313" t="s">
        <v>53</v>
      </c>
      <c r="C313" t="s">
        <v>402</v>
      </c>
      <c r="D313" t="s">
        <v>411</v>
      </c>
      <c r="E313" s="15"/>
      <c r="F313" s="15"/>
      <c r="G313" s="15"/>
      <c r="H313" s="15"/>
      <c r="I313" s="15"/>
    </row>
    <row r="314" spans="1:9" x14ac:dyDescent="0.25">
      <c r="A314">
        <v>2023</v>
      </c>
      <c r="B314" t="s">
        <v>54</v>
      </c>
      <c r="C314" t="s">
        <v>311</v>
      </c>
      <c r="D314" t="s">
        <v>403</v>
      </c>
      <c r="E314" s="15"/>
      <c r="F314" s="15"/>
      <c r="G314" s="15"/>
      <c r="H314" s="15"/>
      <c r="I314" s="15"/>
    </row>
    <row r="315" spans="1:9" x14ac:dyDescent="0.25">
      <c r="A315">
        <v>2023</v>
      </c>
      <c r="B315" t="s">
        <v>54</v>
      </c>
      <c r="C315" t="s">
        <v>311</v>
      </c>
      <c r="D315" t="s">
        <v>404</v>
      </c>
      <c r="E315" s="15"/>
      <c r="F315" s="15"/>
      <c r="G315" s="15"/>
      <c r="H315" s="15"/>
      <c r="I315" s="15"/>
    </row>
    <row r="316" spans="1:9" x14ac:dyDescent="0.25">
      <c r="A316">
        <v>2023</v>
      </c>
      <c r="B316" t="s">
        <v>54</v>
      </c>
      <c r="C316" t="s">
        <v>311</v>
      </c>
      <c r="D316" t="s">
        <v>759</v>
      </c>
      <c r="E316" s="15"/>
      <c r="F316" s="15"/>
      <c r="G316" s="15"/>
      <c r="H316" s="15"/>
      <c r="I316" s="15"/>
    </row>
    <row r="317" spans="1:9" x14ac:dyDescent="0.25">
      <c r="A317">
        <v>2023</v>
      </c>
      <c r="B317" t="s">
        <v>54</v>
      </c>
      <c r="C317" t="s">
        <v>311</v>
      </c>
      <c r="D317" t="s">
        <v>760</v>
      </c>
      <c r="E317" s="15"/>
      <c r="F317" s="15"/>
      <c r="G317" s="15"/>
      <c r="H317" s="15"/>
      <c r="I317" s="15"/>
    </row>
    <row r="318" spans="1:9" x14ac:dyDescent="0.25">
      <c r="A318">
        <v>2023</v>
      </c>
      <c r="B318" t="s">
        <v>54</v>
      </c>
      <c r="C318" t="s">
        <v>312</v>
      </c>
      <c r="D318" t="s">
        <v>403</v>
      </c>
      <c r="E318" s="15"/>
      <c r="F318" s="15"/>
      <c r="G318" s="15"/>
      <c r="H318" s="15"/>
      <c r="I318" s="15"/>
    </row>
    <row r="319" spans="1:9" x14ac:dyDescent="0.25">
      <c r="A319">
        <v>2023</v>
      </c>
      <c r="B319" t="s">
        <v>54</v>
      </c>
      <c r="C319" t="s">
        <v>312</v>
      </c>
      <c r="D319" t="s">
        <v>761</v>
      </c>
      <c r="E319" s="15"/>
      <c r="F319" s="15"/>
      <c r="G319" s="15"/>
      <c r="H319" s="15"/>
      <c r="I319" s="15"/>
    </row>
    <row r="320" spans="1:9" x14ac:dyDescent="0.25">
      <c r="A320">
        <v>2023</v>
      </c>
      <c r="B320" t="s">
        <v>54</v>
      </c>
      <c r="C320" t="s">
        <v>312</v>
      </c>
      <c r="D320" t="s">
        <v>762</v>
      </c>
      <c r="E320" s="15"/>
      <c r="F320" s="15"/>
      <c r="G320" s="15"/>
      <c r="H320" s="15"/>
      <c r="I320" s="15"/>
    </row>
    <row r="321" spans="1:9" x14ac:dyDescent="0.25">
      <c r="A321">
        <v>2023</v>
      </c>
      <c r="B321" t="s">
        <v>54</v>
      </c>
      <c r="C321" t="s">
        <v>313</v>
      </c>
      <c r="D321" t="s">
        <v>403</v>
      </c>
      <c r="E321" s="15"/>
      <c r="F321" s="15"/>
      <c r="G321" s="15"/>
      <c r="H321" s="15"/>
      <c r="I321" s="15"/>
    </row>
    <row r="322" spans="1:9" x14ac:dyDescent="0.25">
      <c r="A322">
        <v>2023</v>
      </c>
      <c r="B322" t="s">
        <v>54</v>
      </c>
      <c r="C322" t="s">
        <v>313</v>
      </c>
      <c r="D322" t="s">
        <v>763</v>
      </c>
      <c r="E322" s="15"/>
      <c r="F322" s="15"/>
      <c r="G322" s="15"/>
      <c r="H322" s="15"/>
      <c r="I322" s="15"/>
    </row>
    <row r="323" spans="1:9" x14ac:dyDescent="0.25">
      <c r="A323">
        <v>2023</v>
      </c>
      <c r="B323" t="s">
        <v>54</v>
      </c>
      <c r="C323" t="s">
        <v>313</v>
      </c>
      <c r="D323" t="s">
        <v>764</v>
      </c>
      <c r="E323" s="15"/>
      <c r="F323" s="15"/>
      <c r="G323" s="15"/>
      <c r="H323" s="15"/>
      <c r="I323" s="15"/>
    </row>
    <row r="324" spans="1:9" x14ac:dyDescent="0.25">
      <c r="A324">
        <v>2023</v>
      </c>
      <c r="B324" t="s">
        <v>54</v>
      </c>
      <c r="C324" t="s">
        <v>313</v>
      </c>
      <c r="D324" t="s">
        <v>765</v>
      </c>
      <c r="E324" s="15"/>
      <c r="F324" s="15"/>
      <c r="G324" s="15"/>
      <c r="H324" s="15"/>
      <c r="I324" s="15"/>
    </row>
    <row r="325" spans="1:9" x14ac:dyDescent="0.25">
      <c r="A325">
        <v>2023</v>
      </c>
      <c r="B325" t="s">
        <v>54</v>
      </c>
      <c r="C325" t="s">
        <v>314</v>
      </c>
      <c r="D325" t="s">
        <v>403</v>
      </c>
      <c r="E325" s="15"/>
      <c r="F325" s="15"/>
      <c r="G325" s="15"/>
      <c r="H325" s="15"/>
      <c r="I325" s="15"/>
    </row>
    <row r="326" spans="1:9" x14ac:dyDescent="0.25">
      <c r="A326">
        <v>2023</v>
      </c>
      <c r="B326" t="s">
        <v>54</v>
      </c>
      <c r="C326" t="s">
        <v>314</v>
      </c>
      <c r="D326" t="s">
        <v>766</v>
      </c>
      <c r="E326" s="15"/>
      <c r="F326" s="15"/>
      <c r="G326" s="15"/>
      <c r="H326" s="15"/>
      <c r="I326" s="15"/>
    </row>
    <row r="327" spans="1:9" x14ac:dyDescent="0.25">
      <c r="A327">
        <v>2023</v>
      </c>
      <c r="B327" t="s">
        <v>54</v>
      </c>
      <c r="C327" t="s">
        <v>314</v>
      </c>
      <c r="D327" t="s">
        <v>767</v>
      </c>
      <c r="E327" s="15"/>
      <c r="F327" s="15"/>
      <c r="G327" s="15"/>
      <c r="H327" s="15"/>
      <c r="I327" s="15"/>
    </row>
    <row r="328" spans="1:9" x14ac:dyDescent="0.25">
      <c r="A328">
        <v>2023</v>
      </c>
      <c r="B328" t="s">
        <v>54</v>
      </c>
      <c r="C328" t="s">
        <v>314</v>
      </c>
      <c r="D328" t="s">
        <v>768</v>
      </c>
      <c r="E328" s="15"/>
      <c r="F328" s="15"/>
      <c r="G328" s="15"/>
      <c r="H328" s="15"/>
      <c r="I328" s="15"/>
    </row>
    <row r="329" spans="1:9" x14ac:dyDescent="0.25">
      <c r="A329">
        <v>2023</v>
      </c>
      <c r="B329" t="s">
        <v>54</v>
      </c>
      <c r="C329" t="s">
        <v>315</v>
      </c>
      <c r="D329" t="s">
        <v>403</v>
      </c>
      <c r="E329" s="15"/>
      <c r="F329" s="15"/>
      <c r="G329" s="15"/>
      <c r="H329" s="15"/>
      <c r="I329" s="15"/>
    </row>
    <row r="330" spans="1:9" x14ac:dyDescent="0.25">
      <c r="A330">
        <v>2023</v>
      </c>
      <c r="B330" t="s">
        <v>54</v>
      </c>
      <c r="C330" t="s">
        <v>315</v>
      </c>
      <c r="D330" t="s">
        <v>769</v>
      </c>
      <c r="E330" s="15"/>
      <c r="F330" s="15"/>
      <c r="G330" s="15"/>
      <c r="H330" s="15"/>
      <c r="I330" s="15"/>
    </row>
    <row r="331" spans="1:9" x14ac:dyDescent="0.25">
      <c r="A331">
        <v>2023</v>
      </c>
      <c r="B331" t="s">
        <v>54</v>
      </c>
      <c r="C331" t="s">
        <v>315</v>
      </c>
      <c r="D331" t="s">
        <v>770</v>
      </c>
      <c r="E331" s="15"/>
      <c r="F331" s="15"/>
      <c r="G331" s="15"/>
      <c r="H331" s="15"/>
      <c r="I331" s="15"/>
    </row>
    <row r="332" spans="1:9" x14ac:dyDescent="0.25">
      <c r="A332">
        <v>2023</v>
      </c>
      <c r="B332" t="s">
        <v>54</v>
      </c>
      <c r="C332" t="s">
        <v>315</v>
      </c>
      <c r="D332" t="s">
        <v>771</v>
      </c>
      <c r="E332" s="15"/>
      <c r="F332" s="15"/>
      <c r="G332" s="15"/>
      <c r="H332" s="15"/>
      <c r="I332" s="15"/>
    </row>
    <row r="333" spans="1:9" x14ac:dyDescent="0.25">
      <c r="A333">
        <v>2023</v>
      </c>
      <c r="B333" t="s">
        <v>54</v>
      </c>
      <c r="C333" t="s">
        <v>316</v>
      </c>
      <c r="D333" t="s">
        <v>403</v>
      </c>
      <c r="E333" s="15"/>
      <c r="F333" s="15"/>
      <c r="G333" s="15"/>
      <c r="H333" s="15"/>
      <c r="I333" s="15"/>
    </row>
    <row r="334" spans="1:9" x14ac:dyDescent="0.25">
      <c r="A334">
        <v>2023</v>
      </c>
      <c r="B334" t="s">
        <v>54</v>
      </c>
      <c r="C334" t="s">
        <v>316</v>
      </c>
      <c r="D334" t="s">
        <v>772</v>
      </c>
      <c r="E334" s="15"/>
      <c r="F334" s="15"/>
      <c r="G334" s="15"/>
      <c r="H334" s="15"/>
      <c r="I334" s="15"/>
    </row>
    <row r="335" spans="1:9" x14ac:dyDescent="0.25">
      <c r="A335">
        <v>2023</v>
      </c>
      <c r="B335" t="s">
        <v>54</v>
      </c>
      <c r="C335" t="s">
        <v>316</v>
      </c>
      <c r="D335" t="s">
        <v>773</v>
      </c>
      <c r="E335" s="15"/>
      <c r="F335" s="15"/>
      <c r="G335" s="15"/>
      <c r="H335" s="15"/>
      <c r="I335" s="15"/>
    </row>
    <row r="336" spans="1:9" x14ac:dyDescent="0.25">
      <c r="A336">
        <v>2023</v>
      </c>
      <c r="B336" t="s">
        <v>54</v>
      </c>
      <c r="C336" t="s">
        <v>316</v>
      </c>
      <c r="D336" t="s">
        <v>774</v>
      </c>
      <c r="E336" s="15"/>
      <c r="F336" s="15"/>
      <c r="G336" s="15"/>
      <c r="H336" s="15"/>
      <c r="I336" s="15"/>
    </row>
    <row r="337" spans="1:9" x14ac:dyDescent="0.25">
      <c r="A337">
        <v>2023</v>
      </c>
      <c r="B337" t="s">
        <v>54</v>
      </c>
      <c r="C337" t="s">
        <v>317</v>
      </c>
      <c r="D337" t="s">
        <v>403</v>
      </c>
      <c r="E337" s="15"/>
      <c r="F337" s="15"/>
      <c r="G337" s="15"/>
      <c r="H337" s="15"/>
      <c r="I337" s="15"/>
    </row>
    <row r="338" spans="1:9" x14ac:dyDescent="0.25">
      <c r="A338">
        <v>2023</v>
      </c>
      <c r="B338" t="s">
        <v>54</v>
      </c>
      <c r="C338" t="s">
        <v>317</v>
      </c>
      <c r="D338" t="s">
        <v>775</v>
      </c>
      <c r="E338" s="15"/>
      <c r="F338" s="15"/>
      <c r="G338" s="15"/>
      <c r="H338" s="15"/>
      <c r="I338" s="15"/>
    </row>
    <row r="339" spans="1:9" x14ac:dyDescent="0.25">
      <c r="A339">
        <v>2023</v>
      </c>
      <c r="B339" t="s">
        <v>54</v>
      </c>
      <c r="C339" t="s">
        <v>318</v>
      </c>
      <c r="D339" t="s">
        <v>403</v>
      </c>
      <c r="E339" s="15"/>
      <c r="F339" s="15"/>
      <c r="G339" s="15"/>
      <c r="H339" s="15"/>
      <c r="I339" s="15"/>
    </row>
    <row r="340" spans="1:9" x14ac:dyDescent="0.25">
      <c r="A340">
        <v>2023</v>
      </c>
      <c r="B340" t="s">
        <v>54</v>
      </c>
      <c r="C340" t="s">
        <v>318</v>
      </c>
      <c r="D340" t="s">
        <v>404</v>
      </c>
      <c r="E340" s="15"/>
      <c r="F340" s="15"/>
      <c r="G340" s="15"/>
      <c r="H340" s="15"/>
      <c r="I340" s="15"/>
    </row>
    <row r="341" spans="1:9" x14ac:dyDescent="0.25">
      <c r="A341">
        <v>2023</v>
      </c>
      <c r="B341" t="s">
        <v>54</v>
      </c>
      <c r="C341" t="s">
        <v>318</v>
      </c>
      <c r="D341" t="s">
        <v>776</v>
      </c>
      <c r="E341" s="15"/>
      <c r="F341" s="15"/>
      <c r="G341" s="15"/>
      <c r="H341" s="15"/>
      <c r="I341" s="15"/>
    </row>
    <row r="342" spans="1:9" x14ac:dyDescent="0.25">
      <c r="A342">
        <v>2023</v>
      </c>
      <c r="B342" t="s">
        <v>54</v>
      </c>
      <c r="C342" t="s">
        <v>318</v>
      </c>
      <c r="D342" t="s">
        <v>777</v>
      </c>
      <c r="E342" s="15"/>
      <c r="F342" s="15"/>
      <c r="G342" s="15"/>
      <c r="H342" s="15"/>
      <c r="I342" s="15"/>
    </row>
    <row r="343" spans="1:9" x14ac:dyDescent="0.25">
      <c r="A343">
        <v>2023</v>
      </c>
      <c r="B343" t="s">
        <v>54</v>
      </c>
      <c r="C343" t="s">
        <v>319</v>
      </c>
      <c r="D343" t="s">
        <v>403</v>
      </c>
      <c r="E343" s="15"/>
      <c r="F343" s="15"/>
      <c r="G343" s="15"/>
      <c r="H343" s="15"/>
      <c r="I343" s="15"/>
    </row>
    <row r="344" spans="1:9" x14ac:dyDescent="0.25">
      <c r="A344">
        <v>2023</v>
      </c>
      <c r="B344" t="s">
        <v>54</v>
      </c>
      <c r="C344" t="s">
        <v>319</v>
      </c>
      <c r="D344" t="s">
        <v>404</v>
      </c>
      <c r="E344" s="15"/>
      <c r="F344" s="15"/>
      <c r="G344" s="15"/>
      <c r="H344" s="15"/>
      <c r="I344" s="15"/>
    </row>
    <row r="345" spans="1:9" x14ac:dyDescent="0.25">
      <c r="A345">
        <v>2023</v>
      </c>
      <c r="B345" t="s">
        <v>54</v>
      </c>
      <c r="C345" t="s">
        <v>319</v>
      </c>
      <c r="D345" t="s">
        <v>778</v>
      </c>
      <c r="E345" s="15"/>
      <c r="F345" s="15"/>
      <c r="G345" s="15"/>
      <c r="H345" s="15"/>
      <c r="I345" s="15"/>
    </row>
    <row r="346" spans="1:9" x14ac:dyDescent="0.25">
      <c r="A346">
        <v>2023</v>
      </c>
      <c r="B346" t="s">
        <v>54</v>
      </c>
      <c r="C346" t="s">
        <v>319</v>
      </c>
      <c r="D346" t="s">
        <v>779</v>
      </c>
      <c r="E346" s="15"/>
      <c r="F346" s="15"/>
      <c r="G346" s="15"/>
      <c r="H346" s="15"/>
      <c r="I346" s="15"/>
    </row>
    <row r="347" spans="1:9" x14ac:dyDescent="0.25">
      <c r="A347">
        <v>2023</v>
      </c>
      <c r="B347" t="s">
        <v>54</v>
      </c>
      <c r="C347" t="s">
        <v>319</v>
      </c>
      <c r="D347" t="s">
        <v>780</v>
      </c>
      <c r="E347" s="15"/>
      <c r="F347" s="15"/>
      <c r="G347" s="15"/>
      <c r="H347" s="15"/>
      <c r="I347" s="15"/>
    </row>
    <row r="348" spans="1:9" x14ac:dyDescent="0.25">
      <c r="A348">
        <v>2023</v>
      </c>
      <c r="B348" t="s">
        <v>54</v>
      </c>
      <c r="C348" t="s">
        <v>781</v>
      </c>
      <c r="D348" t="s">
        <v>403</v>
      </c>
      <c r="E348" s="15"/>
      <c r="F348" s="15"/>
      <c r="G348" s="15"/>
      <c r="H348" s="15"/>
      <c r="I348" s="15"/>
    </row>
    <row r="349" spans="1:9" x14ac:dyDescent="0.25">
      <c r="A349">
        <v>2023</v>
      </c>
      <c r="B349" t="s">
        <v>54</v>
      </c>
      <c r="C349" t="s">
        <v>781</v>
      </c>
      <c r="D349" t="s">
        <v>782</v>
      </c>
      <c r="E349" s="15"/>
      <c r="F349" s="15"/>
      <c r="G349" s="15"/>
      <c r="H349" s="15"/>
      <c r="I349" s="15"/>
    </row>
    <row r="350" spans="1:9" x14ac:dyDescent="0.25">
      <c r="A350">
        <v>2023</v>
      </c>
      <c r="B350" t="s">
        <v>54</v>
      </c>
      <c r="C350" t="s">
        <v>321</v>
      </c>
      <c r="D350" t="s">
        <v>403</v>
      </c>
      <c r="E350" s="15"/>
      <c r="F350" s="15"/>
      <c r="G350" s="15"/>
      <c r="H350" s="15"/>
      <c r="I350" s="15"/>
    </row>
    <row r="351" spans="1:9" x14ac:dyDescent="0.25">
      <c r="A351">
        <v>2023</v>
      </c>
      <c r="B351" t="s">
        <v>54</v>
      </c>
      <c r="C351" t="s">
        <v>321</v>
      </c>
      <c r="D351" t="s">
        <v>783</v>
      </c>
      <c r="E351" s="15"/>
      <c r="F351" s="15"/>
      <c r="G351" s="15"/>
      <c r="H351" s="15"/>
      <c r="I351" s="15"/>
    </row>
    <row r="352" spans="1:9" x14ac:dyDescent="0.25">
      <c r="A352">
        <v>2023</v>
      </c>
      <c r="B352" t="s">
        <v>54</v>
      </c>
      <c r="C352" t="s">
        <v>322</v>
      </c>
      <c r="D352" t="s">
        <v>403</v>
      </c>
      <c r="E352" s="15"/>
      <c r="F352" s="15"/>
      <c r="G352" s="15"/>
      <c r="H352" s="15"/>
      <c r="I352" s="15"/>
    </row>
    <row r="353" spans="1:9" x14ac:dyDescent="0.25">
      <c r="A353">
        <v>2023</v>
      </c>
      <c r="B353" t="s">
        <v>54</v>
      </c>
      <c r="C353" t="s">
        <v>322</v>
      </c>
      <c r="D353" t="s">
        <v>784</v>
      </c>
      <c r="E353" s="15"/>
      <c r="F353" s="15"/>
      <c r="G353" s="15"/>
      <c r="H353" s="15"/>
      <c r="I353" s="15"/>
    </row>
    <row r="354" spans="1:9" x14ac:dyDescent="0.25">
      <c r="A354">
        <v>2023</v>
      </c>
      <c r="B354" t="s">
        <v>54</v>
      </c>
      <c r="C354" t="s">
        <v>323</v>
      </c>
      <c r="D354" t="s">
        <v>403</v>
      </c>
      <c r="E354" s="15"/>
      <c r="F354" s="15"/>
      <c r="G354" s="15"/>
      <c r="H354" s="15"/>
      <c r="I354" s="15"/>
    </row>
    <row r="355" spans="1:9" x14ac:dyDescent="0.25">
      <c r="A355">
        <v>2023</v>
      </c>
      <c r="B355" t="s">
        <v>54</v>
      </c>
      <c r="C355" t="s">
        <v>323</v>
      </c>
      <c r="D355" t="s">
        <v>404</v>
      </c>
      <c r="E355" s="15"/>
      <c r="F355" s="15"/>
      <c r="G355" s="15"/>
      <c r="H355" s="15"/>
      <c r="I355" s="15"/>
    </row>
    <row r="356" spans="1:9" x14ac:dyDescent="0.25">
      <c r="A356">
        <v>2023</v>
      </c>
      <c r="B356" t="s">
        <v>54</v>
      </c>
      <c r="C356" t="s">
        <v>323</v>
      </c>
      <c r="D356" t="s">
        <v>787</v>
      </c>
      <c r="E356" s="15"/>
      <c r="F356" s="15"/>
      <c r="G356" s="15"/>
      <c r="H356" s="15"/>
      <c r="I356" s="15"/>
    </row>
    <row r="357" spans="1:9" x14ac:dyDescent="0.25">
      <c r="A357">
        <v>2023</v>
      </c>
      <c r="B357" t="s">
        <v>54</v>
      </c>
      <c r="C357" t="s">
        <v>323</v>
      </c>
      <c r="D357" t="s">
        <v>785</v>
      </c>
      <c r="E357" s="15"/>
      <c r="F357" s="15"/>
      <c r="G357" s="15"/>
      <c r="H357" s="15"/>
      <c r="I357" s="15"/>
    </row>
    <row r="358" spans="1:9" x14ac:dyDescent="0.25">
      <c r="A358">
        <v>2023</v>
      </c>
      <c r="B358" t="s">
        <v>54</v>
      </c>
      <c r="C358" t="s">
        <v>323</v>
      </c>
      <c r="D358" t="s">
        <v>786</v>
      </c>
      <c r="E358" s="15"/>
      <c r="F358" s="15"/>
      <c r="G358" s="15"/>
      <c r="H358" s="15"/>
      <c r="I358" s="15"/>
    </row>
    <row r="359" spans="1:9" x14ac:dyDescent="0.25">
      <c r="A359">
        <v>2023</v>
      </c>
      <c r="B359" t="s">
        <v>54</v>
      </c>
      <c r="C359" t="s">
        <v>324</v>
      </c>
      <c r="D359" t="s">
        <v>403</v>
      </c>
      <c r="E359" s="15"/>
      <c r="F359" s="15"/>
      <c r="G359" s="15"/>
      <c r="H359" s="15"/>
      <c r="I359" s="15"/>
    </row>
    <row r="360" spans="1:9" x14ac:dyDescent="0.25">
      <c r="A360">
        <v>2023</v>
      </c>
      <c r="B360" t="s">
        <v>54</v>
      </c>
      <c r="C360" t="s">
        <v>324</v>
      </c>
      <c r="D360" t="s">
        <v>404</v>
      </c>
      <c r="E360" s="15"/>
      <c r="F360" s="15"/>
      <c r="G360" s="15"/>
      <c r="H360" s="15"/>
      <c r="I360" s="15"/>
    </row>
    <row r="361" spans="1:9" x14ac:dyDescent="0.25">
      <c r="A361">
        <v>2023</v>
      </c>
      <c r="B361" t="s">
        <v>54</v>
      </c>
      <c r="C361" t="s">
        <v>324</v>
      </c>
      <c r="D361" t="s">
        <v>788</v>
      </c>
      <c r="E361" s="15"/>
      <c r="F361" s="15"/>
      <c r="G361" s="15"/>
      <c r="H361" s="15"/>
      <c r="I361" s="15"/>
    </row>
    <row r="362" spans="1:9" x14ac:dyDescent="0.25">
      <c r="A362">
        <v>2023</v>
      </c>
      <c r="B362" t="s">
        <v>54</v>
      </c>
      <c r="C362" t="s">
        <v>324</v>
      </c>
      <c r="D362" t="s">
        <v>789</v>
      </c>
      <c r="E362" s="15"/>
      <c r="F362" s="15"/>
      <c r="G362" s="15"/>
      <c r="H362" s="15"/>
      <c r="I362" s="15"/>
    </row>
    <row r="363" spans="1:9" x14ac:dyDescent="0.25">
      <c r="A363">
        <v>2023</v>
      </c>
      <c r="B363" t="s">
        <v>54</v>
      </c>
      <c r="C363" t="s">
        <v>324</v>
      </c>
      <c r="D363" t="s">
        <v>790</v>
      </c>
      <c r="E363" s="15"/>
      <c r="F363" s="15"/>
      <c r="G363" s="15"/>
      <c r="H363" s="15"/>
      <c r="I363" s="15"/>
    </row>
    <row r="364" spans="1:9" x14ac:dyDescent="0.25">
      <c r="A364">
        <v>2023</v>
      </c>
      <c r="B364" t="s">
        <v>54</v>
      </c>
      <c r="C364" t="s">
        <v>325</v>
      </c>
      <c r="D364" t="s">
        <v>403</v>
      </c>
      <c r="E364" s="15"/>
      <c r="F364" s="15"/>
      <c r="G364" s="15"/>
      <c r="H364" s="15"/>
      <c r="I364" s="15"/>
    </row>
    <row r="365" spans="1:9" x14ac:dyDescent="0.25">
      <c r="A365">
        <v>2023</v>
      </c>
      <c r="B365" t="s">
        <v>54</v>
      </c>
      <c r="C365" t="s">
        <v>325</v>
      </c>
      <c r="D365" t="s">
        <v>791</v>
      </c>
      <c r="E365" s="15"/>
      <c r="F365" s="15"/>
      <c r="G365" s="15"/>
      <c r="H365" s="15"/>
      <c r="I365" s="15"/>
    </row>
    <row r="366" spans="1:9" x14ac:dyDescent="0.25">
      <c r="A366">
        <v>2023</v>
      </c>
      <c r="B366" t="s">
        <v>54</v>
      </c>
      <c r="C366" t="s">
        <v>325</v>
      </c>
      <c r="D366" t="s">
        <v>792</v>
      </c>
      <c r="E366" s="15"/>
      <c r="F366" s="15"/>
      <c r="G366" s="15"/>
      <c r="H366" s="15"/>
      <c r="I366" s="15"/>
    </row>
    <row r="367" spans="1:9" x14ac:dyDescent="0.25">
      <c r="A367">
        <v>2023</v>
      </c>
      <c r="B367" t="s">
        <v>54</v>
      </c>
      <c r="C367" t="s">
        <v>326</v>
      </c>
      <c r="D367" t="s">
        <v>403</v>
      </c>
      <c r="E367" s="15"/>
      <c r="F367" s="15"/>
      <c r="G367" s="15"/>
      <c r="H367" s="15"/>
      <c r="I367" s="15"/>
    </row>
    <row r="368" spans="1:9" x14ac:dyDescent="0.25">
      <c r="A368">
        <v>2023</v>
      </c>
      <c r="B368" t="s">
        <v>54</v>
      </c>
      <c r="C368" t="s">
        <v>326</v>
      </c>
      <c r="D368" t="s">
        <v>793</v>
      </c>
      <c r="E368" s="15"/>
      <c r="F368" s="15"/>
      <c r="G368" s="15"/>
      <c r="H368" s="15"/>
      <c r="I368" s="15"/>
    </row>
    <row r="369" spans="1:9" x14ac:dyDescent="0.25">
      <c r="A369">
        <v>2023</v>
      </c>
      <c r="B369" t="s">
        <v>54</v>
      </c>
      <c r="C369" t="s">
        <v>326</v>
      </c>
      <c r="D369" t="s">
        <v>794</v>
      </c>
      <c r="E369" s="15"/>
      <c r="F369" s="15"/>
      <c r="G369" s="15"/>
      <c r="H369" s="15"/>
      <c r="I369" s="15"/>
    </row>
    <row r="370" spans="1:9" x14ac:dyDescent="0.25">
      <c r="A370">
        <v>2023</v>
      </c>
      <c r="B370" t="s">
        <v>54</v>
      </c>
      <c r="C370" t="s">
        <v>326</v>
      </c>
      <c r="D370" t="s">
        <v>795</v>
      </c>
      <c r="E370" s="15"/>
      <c r="F370" s="15"/>
      <c r="G370" s="15"/>
      <c r="H370" s="15"/>
      <c r="I370" s="15"/>
    </row>
    <row r="371" spans="1:9" x14ac:dyDescent="0.25">
      <c r="A371">
        <v>2023</v>
      </c>
      <c r="B371" t="s">
        <v>54</v>
      </c>
      <c r="C371" t="s">
        <v>327</v>
      </c>
      <c r="D371" t="s">
        <v>403</v>
      </c>
      <c r="E371" s="15"/>
      <c r="F371" s="15"/>
      <c r="G371" s="15"/>
      <c r="H371" s="15"/>
      <c r="I371" s="15"/>
    </row>
    <row r="372" spans="1:9" x14ac:dyDescent="0.25">
      <c r="A372">
        <v>2023</v>
      </c>
      <c r="B372" t="s">
        <v>54</v>
      </c>
      <c r="C372" t="s">
        <v>327</v>
      </c>
      <c r="D372" t="s">
        <v>796</v>
      </c>
      <c r="E372" s="15"/>
      <c r="F372" s="15"/>
      <c r="G372" s="15"/>
      <c r="H372" s="15"/>
      <c r="I372" s="15"/>
    </row>
    <row r="373" spans="1:9" x14ac:dyDescent="0.25">
      <c r="A373">
        <v>2023</v>
      </c>
      <c r="B373" t="s">
        <v>54</v>
      </c>
      <c r="C373" t="s">
        <v>327</v>
      </c>
      <c r="D373" t="s">
        <v>797</v>
      </c>
      <c r="E373" s="15"/>
      <c r="F373" s="15"/>
      <c r="G373" s="15"/>
      <c r="H373" s="15"/>
      <c r="I373" s="15"/>
    </row>
    <row r="374" spans="1:9" x14ac:dyDescent="0.25">
      <c r="A374">
        <v>2023</v>
      </c>
      <c r="B374" t="s">
        <v>54</v>
      </c>
      <c r="C374" t="s">
        <v>328</v>
      </c>
      <c r="D374" t="s">
        <v>403</v>
      </c>
      <c r="E374" s="15"/>
      <c r="F374" s="15"/>
      <c r="G374" s="15"/>
      <c r="H374" s="15"/>
      <c r="I374" s="15"/>
    </row>
    <row r="375" spans="1:9" x14ac:dyDescent="0.25">
      <c r="A375">
        <v>2023</v>
      </c>
      <c r="B375" t="s">
        <v>54</v>
      </c>
      <c r="C375" t="s">
        <v>328</v>
      </c>
      <c r="D375" t="s">
        <v>798</v>
      </c>
      <c r="E375" s="15"/>
      <c r="F375" s="15"/>
      <c r="G375" s="15"/>
      <c r="H375" s="15"/>
      <c r="I375" s="15"/>
    </row>
    <row r="376" spans="1:9" x14ac:dyDescent="0.25">
      <c r="A376">
        <v>2023</v>
      </c>
      <c r="B376" t="s">
        <v>54</v>
      </c>
      <c r="C376" t="s">
        <v>329</v>
      </c>
      <c r="D376" t="s">
        <v>403</v>
      </c>
      <c r="E376" s="15"/>
      <c r="F376" s="15"/>
      <c r="G376" s="15"/>
      <c r="H376" s="15"/>
      <c r="I376" s="15"/>
    </row>
    <row r="377" spans="1:9" x14ac:dyDescent="0.25">
      <c r="A377">
        <v>2023</v>
      </c>
      <c r="B377" t="s">
        <v>54</v>
      </c>
      <c r="C377" t="s">
        <v>329</v>
      </c>
      <c r="D377" t="s">
        <v>799</v>
      </c>
      <c r="E377" s="15"/>
      <c r="F377" s="15"/>
      <c r="G377" s="15"/>
      <c r="H377" s="15"/>
      <c r="I377" s="15"/>
    </row>
    <row r="378" spans="1:9" x14ac:dyDescent="0.25">
      <c r="A378">
        <v>2023</v>
      </c>
      <c r="B378" t="s">
        <v>55</v>
      </c>
      <c r="C378" t="s">
        <v>330</v>
      </c>
      <c r="D378" t="s">
        <v>403</v>
      </c>
      <c r="E378" s="15"/>
      <c r="F378" s="15"/>
      <c r="G378" s="15"/>
      <c r="H378" s="15"/>
      <c r="I378" s="15"/>
    </row>
    <row r="379" spans="1:9" x14ac:dyDescent="0.25">
      <c r="A379">
        <v>2023</v>
      </c>
      <c r="B379" t="s">
        <v>55</v>
      </c>
      <c r="C379" t="s">
        <v>330</v>
      </c>
      <c r="D379" t="s">
        <v>404</v>
      </c>
      <c r="E379" s="15"/>
      <c r="F379" s="15"/>
      <c r="G379" s="15"/>
      <c r="H379" s="15"/>
      <c r="I379" s="15"/>
    </row>
    <row r="380" spans="1:9" x14ac:dyDescent="0.25">
      <c r="A380">
        <v>2023</v>
      </c>
      <c r="B380" t="s">
        <v>55</v>
      </c>
      <c r="C380" t="s">
        <v>330</v>
      </c>
      <c r="D380" t="s">
        <v>616</v>
      </c>
      <c r="E380" s="15"/>
      <c r="F380" s="15"/>
      <c r="G380" s="15"/>
      <c r="H380" s="15"/>
      <c r="I380" s="15"/>
    </row>
    <row r="381" spans="1:9" x14ac:dyDescent="0.25">
      <c r="A381">
        <v>2023</v>
      </c>
      <c r="B381" t="s">
        <v>55</v>
      </c>
      <c r="C381" t="s">
        <v>330</v>
      </c>
      <c r="D381" t="s">
        <v>617</v>
      </c>
      <c r="E381" s="15"/>
      <c r="F381" s="15"/>
      <c r="G381" s="15"/>
      <c r="H381" s="15"/>
      <c r="I381" s="15"/>
    </row>
    <row r="382" spans="1:9" x14ac:dyDescent="0.25">
      <c r="A382">
        <v>2023</v>
      </c>
      <c r="B382" t="s">
        <v>55</v>
      </c>
      <c r="C382" t="s">
        <v>330</v>
      </c>
      <c r="D382" t="s">
        <v>618</v>
      </c>
      <c r="E382" s="15"/>
      <c r="F382" s="15"/>
      <c r="G382" s="15"/>
      <c r="H382" s="15"/>
      <c r="I382" s="15"/>
    </row>
    <row r="383" spans="1:9" x14ac:dyDescent="0.25">
      <c r="A383">
        <v>2023</v>
      </c>
      <c r="B383" t="s">
        <v>55</v>
      </c>
      <c r="C383" t="s">
        <v>330</v>
      </c>
      <c r="D383" t="s">
        <v>619</v>
      </c>
      <c r="E383" s="15"/>
      <c r="F383" s="15"/>
      <c r="G383" s="15"/>
      <c r="H383" s="15"/>
      <c r="I383" s="15"/>
    </row>
    <row r="384" spans="1:9" x14ac:dyDescent="0.25">
      <c r="A384">
        <v>2023</v>
      </c>
      <c r="B384" t="s">
        <v>55</v>
      </c>
      <c r="C384" t="s">
        <v>330</v>
      </c>
      <c r="D384" t="s">
        <v>620</v>
      </c>
      <c r="E384" s="15"/>
      <c r="F384" s="15"/>
      <c r="G384" s="15"/>
      <c r="H384" s="15"/>
      <c r="I384" s="15"/>
    </row>
    <row r="385" spans="1:9" x14ac:dyDescent="0.25">
      <c r="A385">
        <v>2023</v>
      </c>
      <c r="B385" t="s">
        <v>55</v>
      </c>
      <c r="C385" t="s">
        <v>331</v>
      </c>
      <c r="D385" t="s">
        <v>403</v>
      </c>
      <c r="E385" s="15"/>
      <c r="F385" s="15"/>
      <c r="G385" s="15"/>
      <c r="H385" s="15"/>
      <c r="I385" s="15"/>
    </row>
    <row r="386" spans="1:9" x14ac:dyDescent="0.25">
      <c r="A386">
        <v>2023</v>
      </c>
      <c r="B386" t="s">
        <v>55</v>
      </c>
      <c r="C386" t="s">
        <v>331</v>
      </c>
      <c r="D386" t="s">
        <v>621</v>
      </c>
      <c r="E386" s="15"/>
      <c r="F386" s="15"/>
      <c r="G386" s="15"/>
      <c r="H386" s="15"/>
      <c r="I386" s="15"/>
    </row>
    <row r="387" spans="1:9" x14ac:dyDescent="0.25">
      <c r="A387">
        <v>2023</v>
      </c>
      <c r="B387" t="s">
        <v>55</v>
      </c>
      <c r="C387" t="s">
        <v>332</v>
      </c>
      <c r="D387" t="s">
        <v>403</v>
      </c>
      <c r="E387" s="15"/>
      <c r="F387" s="15"/>
      <c r="G387" s="15"/>
      <c r="H387" s="15"/>
      <c r="I387" s="15"/>
    </row>
    <row r="388" spans="1:9" x14ac:dyDescent="0.25">
      <c r="A388">
        <v>2023</v>
      </c>
      <c r="B388" t="s">
        <v>55</v>
      </c>
      <c r="C388" t="s">
        <v>332</v>
      </c>
      <c r="D388" t="s">
        <v>622</v>
      </c>
      <c r="E388" s="15"/>
      <c r="F388" s="15"/>
      <c r="G388" s="15"/>
      <c r="H388" s="15"/>
      <c r="I388" s="15"/>
    </row>
    <row r="389" spans="1:9" x14ac:dyDescent="0.25">
      <c r="A389">
        <v>2023</v>
      </c>
      <c r="B389" t="s">
        <v>55</v>
      </c>
      <c r="C389" t="s">
        <v>332</v>
      </c>
      <c r="D389" t="s">
        <v>623</v>
      </c>
      <c r="E389" s="15"/>
      <c r="F389" s="15"/>
      <c r="G389" s="15"/>
      <c r="H389" s="15"/>
      <c r="I389" s="15"/>
    </row>
    <row r="390" spans="1:9" x14ac:dyDescent="0.25">
      <c r="A390">
        <v>2023</v>
      </c>
      <c r="B390" t="s">
        <v>55</v>
      </c>
      <c r="C390" t="s">
        <v>333</v>
      </c>
      <c r="D390" t="s">
        <v>403</v>
      </c>
      <c r="E390" s="15"/>
      <c r="F390" s="15"/>
      <c r="G390" s="15"/>
      <c r="H390" s="15"/>
      <c r="I390" s="15"/>
    </row>
    <row r="391" spans="1:9" x14ac:dyDescent="0.25">
      <c r="A391">
        <v>2023</v>
      </c>
      <c r="B391" t="s">
        <v>55</v>
      </c>
      <c r="C391" t="s">
        <v>333</v>
      </c>
      <c r="D391" t="s">
        <v>624</v>
      </c>
      <c r="E391" s="15"/>
      <c r="F391" s="15"/>
      <c r="G391" s="15"/>
      <c r="H391" s="15"/>
      <c r="I391" s="15"/>
    </row>
    <row r="392" spans="1:9" x14ac:dyDescent="0.25">
      <c r="A392">
        <v>2023</v>
      </c>
      <c r="B392" t="s">
        <v>55</v>
      </c>
      <c r="C392" t="s">
        <v>334</v>
      </c>
      <c r="D392" t="s">
        <v>403</v>
      </c>
      <c r="E392" s="15"/>
      <c r="F392" s="15"/>
      <c r="G392" s="15"/>
      <c r="H392" s="15"/>
      <c r="I392" s="15"/>
    </row>
    <row r="393" spans="1:9" x14ac:dyDescent="0.25">
      <c r="A393">
        <v>2023</v>
      </c>
      <c r="B393" t="s">
        <v>55</v>
      </c>
      <c r="C393" t="s">
        <v>334</v>
      </c>
      <c r="D393" t="s">
        <v>625</v>
      </c>
      <c r="E393" s="15"/>
      <c r="F393" s="15"/>
      <c r="G393" s="15"/>
      <c r="H393" s="15"/>
      <c r="I393" s="15"/>
    </row>
    <row r="394" spans="1:9" x14ac:dyDescent="0.25">
      <c r="A394">
        <v>2023</v>
      </c>
      <c r="B394" t="s">
        <v>55</v>
      </c>
      <c r="C394" t="s">
        <v>335</v>
      </c>
      <c r="D394" t="s">
        <v>403</v>
      </c>
      <c r="E394" s="15"/>
      <c r="F394" s="15"/>
      <c r="G394" s="15"/>
      <c r="H394" s="15"/>
      <c r="I394" s="15"/>
    </row>
    <row r="395" spans="1:9" x14ac:dyDescent="0.25">
      <c r="A395">
        <v>2023</v>
      </c>
      <c r="B395" t="s">
        <v>55</v>
      </c>
      <c r="C395" t="s">
        <v>335</v>
      </c>
      <c r="D395" t="s">
        <v>404</v>
      </c>
      <c r="E395" s="15"/>
      <c r="F395" s="15"/>
      <c r="G395" s="15"/>
      <c r="H395" s="15"/>
      <c r="I395" s="15"/>
    </row>
    <row r="396" spans="1:9" x14ac:dyDescent="0.25">
      <c r="A396">
        <v>2023</v>
      </c>
      <c r="B396" t="s">
        <v>55</v>
      </c>
      <c r="C396" t="s">
        <v>335</v>
      </c>
      <c r="D396" t="s">
        <v>626</v>
      </c>
      <c r="E396" s="15"/>
      <c r="F396" s="15"/>
      <c r="G396" s="15"/>
      <c r="H396" s="15"/>
      <c r="I396" s="15"/>
    </row>
    <row r="397" spans="1:9" x14ac:dyDescent="0.25">
      <c r="A397">
        <v>2023</v>
      </c>
      <c r="B397" t="s">
        <v>55</v>
      </c>
      <c r="C397" t="s">
        <v>335</v>
      </c>
      <c r="D397" t="s">
        <v>627</v>
      </c>
      <c r="E397" s="15"/>
      <c r="F397" s="15"/>
      <c r="G397" s="15"/>
      <c r="H397" s="15"/>
      <c r="I397" s="15"/>
    </row>
    <row r="398" spans="1:9" x14ac:dyDescent="0.25">
      <c r="A398">
        <v>2023</v>
      </c>
      <c r="B398" t="s">
        <v>55</v>
      </c>
      <c r="C398" t="s">
        <v>335</v>
      </c>
      <c r="D398" t="s">
        <v>628</v>
      </c>
      <c r="E398" s="15"/>
      <c r="F398" s="15"/>
      <c r="G398" s="15"/>
      <c r="H398" s="15"/>
      <c r="I398" s="15"/>
    </row>
    <row r="399" spans="1:9" x14ac:dyDescent="0.25">
      <c r="A399">
        <v>2023</v>
      </c>
      <c r="B399" t="s">
        <v>55</v>
      </c>
      <c r="C399" t="s">
        <v>336</v>
      </c>
      <c r="D399" t="s">
        <v>403</v>
      </c>
      <c r="E399" s="15"/>
      <c r="F399" s="15"/>
      <c r="G399" s="15"/>
      <c r="H399" s="15"/>
      <c r="I399" s="15"/>
    </row>
    <row r="400" spans="1:9" x14ac:dyDescent="0.25">
      <c r="A400">
        <v>2023</v>
      </c>
      <c r="B400" t="s">
        <v>55</v>
      </c>
      <c r="C400" t="s">
        <v>336</v>
      </c>
      <c r="D400" t="s">
        <v>629</v>
      </c>
      <c r="E400" s="15"/>
      <c r="F400" s="15"/>
      <c r="G400" s="15"/>
      <c r="H400" s="15"/>
      <c r="I400" s="15"/>
    </row>
    <row r="401" spans="1:9" x14ac:dyDescent="0.25">
      <c r="A401">
        <v>2023</v>
      </c>
      <c r="B401" t="s">
        <v>55</v>
      </c>
      <c r="C401" t="s">
        <v>337</v>
      </c>
      <c r="D401" t="s">
        <v>403</v>
      </c>
      <c r="E401" s="15"/>
      <c r="F401" s="15"/>
      <c r="G401" s="15"/>
      <c r="H401" s="15"/>
      <c r="I401" s="15"/>
    </row>
    <row r="402" spans="1:9" x14ac:dyDescent="0.25">
      <c r="A402">
        <v>2023</v>
      </c>
      <c r="B402" t="s">
        <v>55</v>
      </c>
      <c r="C402" t="s">
        <v>337</v>
      </c>
      <c r="D402" t="s">
        <v>630</v>
      </c>
      <c r="E402" s="15"/>
      <c r="F402" s="15"/>
      <c r="G402" s="15"/>
      <c r="H402" s="15"/>
      <c r="I402" s="15"/>
    </row>
    <row r="403" spans="1:9" x14ac:dyDescent="0.25">
      <c r="A403">
        <v>2023</v>
      </c>
      <c r="B403" t="s">
        <v>56</v>
      </c>
      <c r="C403" t="s">
        <v>338</v>
      </c>
      <c r="D403" t="s">
        <v>403</v>
      </c>
      <c r="E403" s="15"/>
      <c r="F403" s="15"/>
      <c r="G403" s="15"/>
      <c r="H403" s="15"/>
      <c r="I403" s="15"/>
    </row>
    <row r="404" spans="1:9" x14ac:dyDescent="0.25">
      <c r="A404">
        <v>2023</v>
      </c>
      <c r="B404" t="s">
        <v>56</v>
      </c>
      <c r="C404" t="s">
        <v>338</v>
      </c>
      <c r="D404" t="s">
        <v>404</v>
      </c>
      <c r="E404" s="15"/>
      <c r="F404" s="15"/>
      <c r="G404" s="15"/>
      <c r="H404" s="15"/>
      <c r="I404" s="15"/>
    </row>
    <row r="405" spans="1:9" x14ac:dyDescent="0.25">
      <c r="A405">
        <v>2023</v>
      </c>
      <c r="B405" t="s">
        <v>56</v>
      </c>
      <c r="C405" t="s">
        <v>338</v>
      </c>
      <c r="D405" t="s">
        <v>870</v>
      </c>
      <c r="E405" s="15"/>
      <c r="F405" s="15"/>
      <c r="G405" s="15"/>
      <c r="H405" s="15"/>
      <c r="I405" s="15"/>
    </row>
    <row r="406" spans="1:9" x14ac:dyDescent="0.25">
      <c r="A406">
        <v>2023</v>
      </c>
      <c r="B406" t="s">
        <v>56</v>
      </c>
      <c r="C406" t="s">
        <v>338</v>
      </c>
      <c r="D406" t="s">
        <v>871</v>
      </c>
      <c r="E406" s="15"/>
      <c r="F406" s="15"/>
      <c r="G406" s="15"/>
      <c r="H406" s="15"/>
      <c r="I406" s="15"/>
    </row>
    <row r="407" spans="1:9" x14ac:dyDescent="0.25">
      <c r="A407">
        <v>2023</v>
      </c>
      <c r="B407" t="s">
        <v>56</v>
      </c>
      <c r="C407" t="s">
        <v>338</v>
      </c>
      <c r="D407" t="s">
        <v>872</v>
      </c>
      <c r="E407" s="15"/>
      <c r="F407" s="15"/>
      <c r="G407" s="15"/>
      <c r="H407" s="15"/>
      <c r="I407" s="15"/>
    </row>
    <row r="408" spans="1:9" x14ac:dyDescent="0.25">
      <c r="A408">
        <v>2023</v>
      </c>
      <c r="B408" t="s">
        <v>56</v>
      </c>
      <c r="C408" t="s">
        <v>338</v>
      </c>
      <c r="D408" t="s">
        <v>873</v>
      </c>
      <c r="E408" s="15"/>
      <c r="F408" s="15"/>
      <c r="G408" s="15"/>
      <c r="H408" s="15"/>
      <c r="I408" s="15"/>
    </row>
    <row r="409" spans="1:9" x14ac:dyDescent="0.25">
      <c r="A409">
        <v>2023</v>
      </c>
      <c r="B409" t="s">
        <v>56</v>
      </c>
      <c r="C409" t="s">
        <v>339</v>
      </c>
      <c r="D409" t="s">
        <v>403</v>
      </c>
      <c r="E409" s="15"/>
      <c r="F409" s="15"/>
      <c r="G409" s="15"/>
      <c r="H409" s="15"/>
      <c r="I409" s="15"/>
    </row>
    <row r="410" spans="1:9" x14ac:dyDescent="0.25">
      <c r="A410">
        <v>2023</v>
      </c>
      <c r="B410" t="s">
        <v>56</v>
      </c>
      <c r="C410" t="s">
        <v>339</v>
      </c>
      <c r="D410" t="s">
        <v>404</v>
      </c>
      <c r="E410" s="15"/>
      <c r="F410" s="15"/>
      <c r="G410" s="15"/>
      <c r="H410" s="15"/>
      <c r="I410" s="15"/>
    </row>
    <row r="411" spans="1:9" x14ac:dyDescent="0.25">
      <c r="A411">
        <v>2023</v>
      </c>
      <c r="B411" t="s">
        <v>56</v>
      </c>
      <c r="C411" t="s">
        <v>339</v>
      </c>
      <c r="D411" t="s">
        <v>874</v>
      </c>
      <c r="E411" s="15"/>
      <c r="F411" s="15"/>
      <c r="G411" s="15"/>
      <c r="H411" s="15"/>
      <c r="I411" s="15"/>
    </row>
    <row r="412" spans="1:9" x14ac:dyDescent="0.25">
      <c r="A412">
        <v>2023</v>
      </c>
      <c r="B412" t="s">
        <v>56</v>
      </c>
      <c r="C412" t="s">
        <v>339</v>
      </c>
      <c r="D412" t="s">
        <v>875</v>
      </c>
      <c r="E412" s="15"/>
      <c r="F412" s="15"/>
      <c r="G412" s="15"/>
      <c r="H412" s="15"/>
      <c r="I412" s="15"/>
    </row>
    <row r="413" spans="1:9" x14ac:dyDescent="0.25">
      <c r="A413">
        <v>2023</v>
      </c>
      <c r="B413" t="s">
        <v>56</v>
      </c>
      <c r="C413" t="s">
        <v>339</v>
      </c>
      <c r="D413" t="s">
        <v>876</v>
      </c>
      <c r="E413" s="15"/>
      <c r="F413" s="15"/>
      <c r="G413" s="15"/>
      <c r="H413" s="15"/>
      <c r="I413" s="15"/>
    </row>
    <row r="414" spans="1:9" x14ac:dyDescent="0.25">
      <c r="A414">
        <v>2023</v>
      </c>
      <c r="B414" t="s">
        <v>56</v>
      </c>
      <c r="C414" t="s">
        <v>339</v>
      </c>
      <c r="D414" t="s">
        <v>877</v>
      </c>
      <c r="E414" s="15"/>
      <c r="F414" s="15"/>
      <c r="G414" s="15"/>
      <c r="H414" s="15"/>
      <c r="I414" s="15"/>
    </row>
    <row r="415" spans="1:9" x14ac:dyDescent="0.25">
      <c r="A415">
        <v>2023</v>
      </c>
      <c r="B415" t="s">
        <v>56</v>
      </c>
      <c r="C415" t="s">
        <v>340</v>
      </c>
      <c r="D415" t="s">
        <v>403</v>
      </c>
      <c r="E415" s="15"/>
      <c r="F415" s="15"/>
      <c r="G415" s="15"/>
      <c r="H415" s="15"/>
      <c r="I415" s="15"/>
    </row>
    <row r="416" spans="1:9" x14ac:dyDescent="0.25">
      <c r="A416">
        <v>2023</v>
      </c>
      <c r="B416" t="s">
        <v>56</v>
      </c>
      <c r="C416" t="s">
        <v>340</v>
      </c>
      <c r="D416" t="s">
        <v>878</v>
      </c>
      <c r="E416" s="15"/>
      <c r="F416" s="15"/>
      <c r="G416" s="15"/>
      <c r="H416" s="15"/>
      <c r="I416" s="15"/>
    </row>
    <row r="417" spans="1:9" x14ac:dyDescent="0.25">
      <c r="A417">
        <v>2023</v>
      </c>
      <c r="B417" t="s">
        <v>56</v>
      </c>
      <c r="C417" t="s">
        <v>340</v>
      </c>
      <c r="D417" t="s">
        <v>879</v>
      </c>
      <c r="E417" s="15"/>
      <c r="F417" s="15"/>
      <c r="G417" s="15"/>
      <c r="H417" s="15"/>
      <c r="I417" s="15"/>
    </row>
    <row r="418" spans="1:9" x14ac:dyDescent="0.25">
      <c r="A418">
        <v>2023</v>
      </c>
      <c r="B418" t="s">
        <v>57</v>
      </c>
      <c r="C418" t="s">
        <v>341</v>
      </c>
      <c r="D418" t="s">
        <v>403</v>
      </c>
      <c r="E418" s="15"/>
      <c r="F418" s="15"/>
      <c r="G418" s="15"/>
      <c r="H418" s="15"/>
      <c r="I418" s="15"/>
    </row>
    <row r="419" spans="1:9" x14ac:dyDescent="0.25">
      <c r="A419">
        <v>2023</v>
      </c>
      <c r="B419" t="s">
        <v>57</v>
      </c>
      <c r="C419" t="s">
        <v>341</v>
      </c>
      <c r="D419" t="s">
        <v>800</v>
      </c>
      <c r="E419" s="15"/>
      <c r="F419" s="15"/>
      <c r="G419" s="15"/>
      <c r="H419" s="15"/>
      <c r="I419" s="15"/>
    </row>
    <row r="420" spans="1:9" x14ac:dyDescent="0.25">
      <c r="A420">
        <v>2023</v>
      </c>
      <c r="B420" t="s">
        <v>57</v>
      </c>
      <c r="C420" t="s">
        <v>341</v>
      </c>
      <c r="D420" t="s">
        <v>801</v>
      </c>
      <c r="E420" s="15"/>
      <c r="F420" s="15"/>
      <c r="G420" s="15"/>
      <c r="H420" s="15"/>
      <c r="I420" s="15"/>
    </row>
    <row r="421" spans="1:9" x14ac:dyDescent="0.25">
      <c r="A421">
        <v>2023</v>
      </c>
      <c r="B421" t="s">
        <v>57</v>
      </c>
      <c r="C421" t="s">
        <v>341</v>
      </c>
      <c r="D421" t="s">
        <v>802</v>
      </c>
      <c r="E421" s="15"/>
      <c r="F421" s="15"/>
      <c r="G421" s="15"/>
      <c r="H421" s="15"/>
      <c r="I421" s="15"/>
    </row>
    <row r="422" spans="1:9" x14ac:dyDescent="0.25">
      <c r="A422">
        <v>2023</v>
      </c>
      <c r="B422" t="s">
        <v>57</v>
      </c>
      <c r="C422" t="s">
        <v>341</v>
      </c>
      <c r="D422" t="s">
        <v>803</v>
      </c>
      <c r="E422" s="15"/>
      <c r="F422" s="15"/>
      <c r="G422" s="15"/>
      <c r="H422" s="15"/>
      <c r="I422" s="15"/>
    </row>
    <row r="423" spans="1:9" x14ac:dyDescent="0.25">
      <c r="A423">
        <v>2023</v>
      </c>
      <c r="B423" t="s">
        <v>57</v>
      </c>
      <c r="C423" t="s">
        <v>341</v>
      </c>
      <c r="D423" t="s">
        <v>804</v>
      </c>
      <c r="E423" s="15"/>
      <c r="F423" s="15"/>
      <c r="G423" s="15"/>
      <c r="H423" s="15"/>
      <c r="I423" s="15"/>
    </row>
    <row r="424" spans="1:9" x14ac:dyDescent="0.25">
      <c r="A424">
        <v>2023</v>
      </c>
      <c r="B424" t="s">
        <v>57</v>
      </c>
      <c r="C424" t="s">
        <v>342</v>
      </c>
      <c r="D424" t="s">
        <v>403</v>
      </c>
      <c r="E424" s="15"/>
      <c r="F424" s="15"/>
      <c r="G424" s="15"/>
      <c r="H424" s="15"/>
      <c r="I424" s="15"/>
    </row>
    <row r="425" spans="1:9" x14ac:dyDescent="0.25">
      <c r="A425">
        <v>2023</v>
      </c>
      <c r="B425" t="s">
        <v>57</v>
      </c>
      <c r="C425" t="s">
        <v>342</v>
      </c>
      <c r="D425" t="s">
        <v>801</v>
      </c>
      <c r="E425" s="15"/>
      <c r="F425" s="15"/>
      <c r="G425" s="15"/>
      <c r="H425" s="15"/>
      <c r="I425" s="15"/>
    </row>
    <row r="426" spans="1:9" x14ac:dyDescent="0.25">
      <c r="A426">
        <v>2023</v>
      </c>
      <c r="B426" t="s">
        <v>57</v>
      </c>
      <c r="C426" t="s">
        <v>342</v>
      </c>
      <c r="D426" t="s">
        <v>805</v>
      </c>
      <c r="E426" s="15"/>
      <c r="F426" s="15"/>
      <c r="G426" s="15"/>
      <c r="H426" s="15"/>
      <c r="I426" s="15"/>
    </row>
    <row r="427" spans="1:9" x14ac:dyDescent="0.25">
      <c r="A427">
        <v>2023</v>
      </c>
      <c r="B427" t="s">
        <v>57</v>
      </c>
      <c r="C427" t="s">
        <v>343</v>
      </c>
      <c r="D427" t="s">
        <v>403</v>
      </c>
      <c r="E427" s="15"/>
      <c r="F427" s="15"/>
      <c r="G427" s="15"/>
      <c r="H427" s="15"/>
      <c r="I427" s="15"/>
    </row>
    <row r="428" spans="1:9" x14ac:dyDescent="0.25">
      <c r="A428">
        <v>2023</v>
      </c>
      <c r="B428" t="s">
        <v>57</v>
      </c>
      <c r="C428" t="s">
        <v>343</v>
      </c>
      <c r="D428" t="s">
        <v>806</v>
      </c>
      <c r="E428" s="15"/>
      <c r="F428" s="15"/>
      <c r="G428" s="15"/>
      <c r="H428" s="15"/>
      <c r="I428" s="15"/>
    </row>
    <row r="429" spans="1:9" x14ac:dyDescent="0.25">
      <c r="A429">
        <v>2023</v>
      </c>
      <c r="B429" t="s">
        <v>57</v>
      </c>
      <c r="C429" t="s">
        <v>343</v>
      </c>
      <c r="D429" t="s">
        <v>807</v>
      </c>
      <c r="E429" s="15"/>
      <c r="F429" s="15"/>
      <c r="G429" s="15"/>
      <c r="H429" s="15"/>
      <c r="I429" s="15"/>
    </row>
    <row r="430" spans="1:9" x14ac:dyDescent="0.25">
      <c r="A430">
        <v>2023</v>
      </c>
      <c r="B430" t="s">
        <v>57</v>
      </c>
      <c r="C430" t="s">
        <v>344</v>
      </c>
      <c r="D430" t="s">
        <v>403</v>
      </c>
      <c r="E430" s="15"/>
      <c r="F430" s="15"/>
      <c r="G430" s="15"/>
      <c r="H430" s="15"/>
      <c r="I430" s="15"/>
    </row>
    <row r="431" spans="1:9" x14ac:dyDescent="0.25">
      <c r="A431">
        <v>2023</v>
      </c>
      <c r="B431" t="s">
        <v>57</v>
      </c>
      <c r="C431" t="s">
        <v>344</v>
      </c>
      <c r="D431" t="s">
        <v>404</v>
      </c>
      <c r="E431" s="15"/>
      <c r="F431" s="15"/>
      <c r="G431" s="15"/>
      <c r="H431" s="15"/>
      <c r="I431" s="15"/>
    </row>
    <row r="432" spans="1:9" x14ac:dyDescent="0.25">
      <c r="A432">
        <v>2023</v>
      </c>
      <c r="B432" t="s">
        <v>57</v>
      </c>
      <c r="C432" t="s">
        <v>344</v>
      </c>
      <c r="D432" t="s">
        <v>808</v>
      </c>
      <c r="E432" s="15"/>
      <c r="F432" s="15"/>
      <c r="G432" s="15"/>
      <c r="H432" s="15"/>
      <c r="I432" s="15"/>
    </row>
    <row r="433" spans="1:9" x14ac:dyDescent="0.25">
      <c r="A433">
        <v>2023</v>
      </c>
      <c r="B433" t="s">
        <v>57</v>
      </c>
      <c r="C433" t="s">
        <v>344</v>
      </c>
      <c r="D433" t="s">
        <v>809</v>
      </c>
      <c r="E433" s="15"/>
      <c r="F433" s="15"/>
      <c r="G433" s="15"/>
      <c r="H433" s="15"/>
      <c r="I433" s="15"/>
    </row>
    <row r="434" spans="1:9" x14ac:dyDescent="0.25">
      <c r="A434">
        <v>2023</v>
      </c>
      <c r="B434" t="s">
        <v>57</v>
      </c>
      <c r="C434" t="s">
        <v>345</v>
      </c>
      <c r="D434" t="s">
        <v>403</v>
      </c>
      <c r="E434" s="15"/>
      <c r="F434" s="15"/>
      <c r="G434" s="15"/>
      <c r="H434" s="15"/>
      <c r="I434" s="15"/>
    </row>
    <row r="435" spans="1:9" x14ac:dyDescent="0.25">
      <c r="A435">
        <v>2023</v>
      </c>
      <c r="B435" t="s">
        <v>57</v>
      </c>
      <c r="C435" t="s">
        <v>345</v>
      </c>
      <c r="D435" t="s">
        <v>810</v>
      </c>
      <c r="E435" s="15"/>
      <c r="F435" s="15"/>
      <c r="G435" s="15"/>
      <c r="H435" s="15"/>
      <c r="I435" s="15"/>
    </row>
    <row r="436" spans="1:9" x14ac:dyDescent="0.25">
      <c r="A436">
        <v>2023</v>
      </c>
      <c r="B436" t="s">
        <v>57</v>
      </c>
      <c r="C436" t="s">
        <v>346</v>
      </c>
      <c r="D436" t="s">
        <v>403</v>
      </c>
      <c r="E436" s="15"/>
      <c r="F436" s="15"/>
      <c r="G436" s="15"/>
      <c r="H436" s="15"/>
      <c r="I436" s="15"/>
    </row>
    <row r="437" spans="1:9" x14ac:dyDescent="0.25">
      <c r="A437">
        <v>2023</v>
      </c>
      <c r="B437" t="s">
        <v>57</v>
      </c>
      <c r="C437" t="s">
        <v>346</v>
      </c>
      <c r="D437" t="s">
        <v>811</v>
      </c>
      <c r="E437" s="15"/>
      <c r="F437" s="15"/>
      <c r="G437" s="15"/>
      <c r="H437" s="15"/>
      <c r="I437" s="15"/>
    </row>
    <row r="438" spans="1:9" x14ac:dyDescent="0.25">
      <c r="A438">
        <v>2023</v>
      </c>
      <c r="B438" t="s">
        <v>57</v>
      </c>
      <c r="C438" t="s">
        <v>347</v>
      </c>
      <c r="D438" t="s">
        <v>403</v>
      </c>
      <c r="E438" s="15"/>
      <c r="F438" s="15"/>
      <c r="G438" s="15"/>
      <c r="H438" s="15"/>
      <c r="I438" s="15"/>
    </row>
    <row r="439" spans="1:9" x14ac:dyDescent="0.25">
      <c r="A439">
        <v>2023</v>
      </c>
      <c r="B439" t="s">
        <v>57</v>
      </c>
      <c r="C439" t="s">
        <v>347</v>
      </c>
      <c r="D439" t="s">
        <v>404</v>
      </c>
      <c r="E439" s="15"/>
      <c r="F439" s="15"/>
      <c r="G439" s="15"/>
      <c r="H439" s="15"/>
      <c r="I439" s="15"/>
    </row>
    <row r="440" spans="1:9" x14ac:dyDescent="0.25">
      <c r="A440">
        <v>2023</v>
      </c>
      <c r="B440" t="s">
        <v>57</v>
      </c>
      <c r="C440" t="s">
        <v>347</v>
      </c>
      <c r="D440" t="s">
        <v>812</v>
      </c>
      <c r="E440" s="15"/>
      <c r="F440" s="15"/>
      <c r="G440" s="15"/>
      <c r="H440" s="15"/>
      <c r="I440" s="15"/>
    </row>
    <row r="441" spans="1:9" x14ac:dyDescent="0.25">
      <c r="A441">
        <v>2023</v>
      </c>
      <c r="B441" t="s">
        <v>57</v>
      </c>
      <c r="C441" t="s">
        <v>347</v>
      </c>
      <c r="D441" t="s">
        <v>813</v>
      </c>
      <c r="E441" s="15"/>
      <c r="F441" s="15"/>
      <c r="G441" s="15"/>
      <c r="H441" s="15"/>
      <c r="I441" s="15"/>
    </row>
    <row r="442" spans="1:9" x14ac:dyDescent="0.25">
      <c r="A442">
        <v>2023</v>
      </c>
      <c r="B442" t="s">
        <v>57</v>
      </c>
      <c r="C442" t="s">
        <v>347</v>
      </c>
      <c r="D442" t="s">
        <v>814</v>
      </c>
      <c r="E442" s="15"/>
      <c r="F442" s="15"/>
      <c r="G442" s="15"/>
      <c r="H442" s="15"/>
      <c r="I442" s="15"/>
    </row>
    <row r="443" spans="1:9" x14ac:dyDescent="0.25">
      <c r="A443">
        <v>2023</v>
      </c>
      <c r="B443" t="s">
        <v>58</v>
      </c>
      <c r="C443" t="s">
        <v>348</v>
      </c>
      <c r="D443" t="s">
        <v>403</v>
      </c>
      <c r="E443" s="15"/>
      <c r="F443" s="15"/>
      <c r="G443" s="15"/>
      <c r="H443" s="15"/>
      <c r="I443" s="15"/>
    </row>
    <row r="444" spans="1:9" x14ac:dyDescent="0.25">
      <c r="A444">
        <v>2023</v>
      </c>
      <c r="B444" t="s">
        <v>58</v>
      </c>
      <c r="C444" t="s">
        <v>348</v>
      </c>
      <c r="D444" t="s">
        <v>404</v>
      </c>
      <c r="E444" s="15"/>
      <c r="F444" s="15"/>
      <c r="G444" s="15"/>
      <c r="H444" s="15"/>
      <c r="I444" s="15"/>
    </row>
    <row r="445" spans="1:9" x14ac:dyDescent="0.25">
      <c r="A445">
        <v>2023</v>
      </c>
      <c r="B445" t="s">
        <v>58</v>
      </c>
      <c r="C445" t="s">
        <v>348</v>
      </c>
      <c r="D445" t="s">
        <v>643</v>
      </c>
      <c r="E445" s="15"/>
      <c r="F445" s="15"/>
      <c r="G445" s="15"/>
      <c r="H445" s="15"/>
      <c r="I445" s="15"/>
    </row>
    <row r="446" spans="1:9" x14ac:dyDescent="0.25">
      <c r="A446">
        <v>2023</v>
      </c>
      <c r="B446" t="s">
        <v>58</v>
      </c>
      <c r="C446" t="s">
        <v>348</v>
      </c>
      <c r="D446" t="s">
        <v>644</v>
      </c>
      <c r="E446" s="15"/>
      <c r="F446" s="15"/>
      <c r="G446" s="15"/>
      <c r="H446" s="15"/>
      <c r="I446" s="15"/>
    </row>
    <row r="447" spans="1:9" x14ac:dyDescent="0.25">
      <c r="A447">
        <v>2023</v>
      </c>
      <c r="B447" t="s">
        <v>58</v>
      </c>
      <c r="C447" t="s">
        <v>348</v>
      </c>
      <c r="D447" t="s">
        <v>645</v>
      </c>
      <c r="E447" s="15"/>
      <c r="F447" s="15"/>
      <c r="G447" s="15"/>
      <c r="H447" s="15"/>
      <c r="I447" s="15"/>
    </row>
    <row r="448" spans="1:9" x14ac:dyDescent="0.25">
      <c r="A448">
        <v>2023</v>
      </c>
      <c r="B448" t="s">
        <v>58</v>
      </c>
      <c r="C448" t="s">
        <v>348</v>
      </c>
      <c r="D448" t="s">
        <v>646</v>
      </c>
      <c r="E448" s="15"/>
      <c r="F448" s="15"/>
      <c r="G448" s="15"/>
      <c r="H448" s="15"/>
      <c r="I448" s="15"/>
    </row>
    <row r="449" spans="1:9" x14ac:dyDescent="0.25">
      <c r="A449">
        <v>2023</v>
      </c>
      <c r="B449" t="s">
        <v>58</v>
      </c>
      <c r="C449" t="s">
        <v>348</v>
      </c>
      <c r="D449" t="s">
        <v>647</v>
      </c>
      <c r="E449" s="15"/>
      <c r="F449" s="15"/>
      <c r="G449" s="15"/>
      <c r="H449" s="15"/>
      <c r="I449" s="15"/>
    </row>
    <row r="450" spans="1:9" x14ac:dyDescent="0.25">
      <c r="A450">
        <v>2023</v>
      </c>
      <c r="B450" t="s">
        <v>58</v>
      </c>
      <c r="C450" t="s">
        <v>349</v>
      </c>
      <c r="D450" t="s">
        <v>403</v>
      </c>
      <c r="E450" s="15"/>
      <c r="F450" s="15"/>
      <c r="G450" s="15"/>
      <c r="H450" s="15"/>
      <c r="I450" s="15"/>
    </row>
    <row r="451" spans="1:9" x14ac:dyDescent="0.25">
      <c r="A451">
        <v>2023</v>
      </c>
      <c r="B451" t="s">
        <v>58</v>
      </c>
      <c r="C451" t="s">
        <v>349</v>
      </c>
      <c r="D451" t="s">
        <v>648</v>
      </c>
      <c r="E451" s="15"/>
      <c r="F451" s="15"/>
      <c r="G451" s="15"/>
      <c r="H451" s="15"/>
      <c r="I451" s="15"/>
    </row>
    <row r="452" spans="1:9" x14ac:dyDescent="0.25">
      <c r="A452">
        <v>2023</v>
      </c>
      <c r="B452" t="s">
        <v>58</v>
      </c>
      <c r="C452" t="s">
        <v>349</v>
      </c>
      <c r="D452" t="s">
        <v>649</v>
      </c>
      <c r="E452" s="15"/>
      <c r="F452" s="15"/>
      <c r="G452" s="15"/>
      <c r="H452" s="15"/>
      <c r="I452" s="15"/>
    </row>
    <row r="453" spans="1:9" x14ac:dyDescent="0.25">
      <c r="A453">
        <v>2023</v>
      </c>
      <c r="B453" t="s">
        <v>58</v>
      </c>
      <c r="C453" t="s">
        <v>350</v>
      </c>
      <c r="D453" t="s">
        <v>403</v>
      </c>
      <c r="E453" s="15"/>
      <c r="F453" s="15"/>
      <c r="G453" s="15"/>
      <c r="H453" s="15"/>
      <c r="I453" s="15"/>
    </row>
    <row r="454" spans="1:9" x14ac:dyDescent="0.25">
      <c r="A454">
        <v>2023</v>
      </c>
      <c r="B454" t="s">
        <v>58</v>
      </c>
      <c r="C454" t="s">
        <v>350</v>
      </c>
      <c r="D454" t="s">
        <v>404</v>
      </c>
      <c r="E454" s="15"/>
      <c r="F454" s="15"/>
      <c r="G454" s="15"/>
      <c r="H454" s="15"/>
      <c r="I454" s="15"/>
    </row>
    <row r="455" spans="1:9" x14ac:dyDescent="0.25">
      <c r="A455">
        <v>2023</v>
      </c>
      <c r="B455" t="s">
        <v>58</v>
      </c>
      <c r="C455" t="s">
        <v>350</v>
      </c>
      <c r="D455" t="s">
        <v>650</v>
      </c>
      <c r="E455" s="15"/>
      <c r="F455" s="15"/>
      <c r="G455" s="15"/>
      <c r="H455" s="15"/>
      <c r="I455" s="15"/>
    </row>
    <row r="456" spans="1:9" x14ac:dyDescent="0.25">
      <c r="A456">
        <v>2023</v>
      </c>
      <c r="B456" t="s">
        <v>58</v>
      </c>
      <c r="C456" t="s">
        <v>350</v>
      </c>
      <c r="D456" t="s">
        <v>658</v>
      </c>
      <c r="E456" s="15"/>
      <c r="F456" s="15"/>
      <c r="G456" s="15"/>
      <c r="H456" s="15"/>
      <c r="I456" s="15"/>
    </row>
    <row r="457" spans="1:9" x14ac:dyDescent="0.25">
      <c r="A457">
        <v>2023</v>
      </c>
      <c r="B457" t="s">
        <v>58</v>
      </c>
      <c r="C457" t="s">
        <v>352</v>
      </c>
      <c r="D457" t="s">
        <v>403</v>
      </c>
      <c r="E457" s="15"/>
      <c r="F457" s="15"/>
      <c r="G457" s="15"/>
      <c r="H457" s="15"/>
      <c r="I457" s="15"/>
    </row>
    <row r="458" spans="1:9" x14ac:dyDescent="0.25">
      <c r="A458">
        <v>2023</v>
      </c>
      <c r="B458" t="s">
        <v>58</v>
      </c>
      <c r="C458" t="s">
        <v>352</v>
      </c>
      <c r="D458" t="s">
        <v>651</v>
      </c>
      <c r="E458" s="15"/>
      <c r="F458" s="15"/>
      <c r="G458" s="15"/>
      <c r="H458" s="15"/>
      <c r="I458" s="15"/>
    </row>
    <row r="459" spans="1:9" x14ac:dyDescent="0.25">
      <c r="A459">
        <v>2023</v>
      </c>
      <c r="B459" t="s">
        <v>58</v>
      </c>
      <c r="C459" t="s">
        <v>351</v>
      </c>
      <c r="D459" t="s">
        <v>403</v>
      </c>
      <c r="E459" s="15"/>
      <c r="F459" s="15"/>
      <c r="G459" s="15"/>
      <c r="H459" s="15"/>
      <c r="I459" s="15"/>
    </row>
    <row r="460" spans="1:9" x14ac:dyDescent="0.25">
      <c r="A460">
        <v>2023</v>
      </c>
      <c r="B460" t="s">
        <v>58</v>
      </c>
      <c r="C460" t="s">
        <v>351</v>
      </c>
      <c r="D460" t="s">
        <v>652</v>
      </c>
      <c r="E460" s="15"/>
      <c r="F460" s="15"/>
      <c r="G460" s="15"/>
      <c r="H460" s="15"/>
      <c r="I460" s="15"/>
    </row>
    <row r="461" spans="1:9" x14ac:dyDescent="0.25">
      <c r="A461">
        <v>2023</v>
      </c>
      <c r="B461" t="s">
        <v>58</v>
      </c>
      <c r="C461" t="s">
        <v>353</v>
      </c>
      <c r="D461" t="s">
        <v>403</v>
      </c>
      <c r="E461" s="15"/>
      <c r="F461" s="15"/>
      <c r="G461" s="15"/>
      <c r="H461" s="15"/>
      <c r="I461" s="15"/>
    </row>
    <row r="462" spans="1:9" x14ac:dyDescent="0.25">
      <c r="A462">
        <v>2023</v>
      </c>
      <c r="B462" t="s">
        <v>58</v>
      </c>
      <c r="C462" t="s">
        <v>353</v>
      </c>
      <c r="D462" t="s">
        <v>404</v>
      </c>
      <c r="E462" s="15"/>
      <c r="F462" s="15"/>
      <c r="G462" s="15"/>
      <c r="H462" s="15"/>
      <c r="I462" s="15"/>
    </row>
    <row r="463" spans="1:9" x14ac:dyDescent="0.25">
      <c r="A463">
        <v>2023</v>
      </c>
      <c r="B463" t="s">
        <v>58</v>
      </c>
      <c r="C463" t="s">
        <v>353</v>
      </c>
      <c r="D463" t="s">
        <v>653</v>
      </c>
      <c r="E463" s="15"/>
      <c r="F463" s="15"/>
      <c r="G463" s="15"/>
      <c r="H463" s="15"/>
      <c r="I463" s="15"/>
    </row>
    <row r="464" spans="1:9" x14ac:dyDescent="0.25">
      <c r="A464">
        <v>2023</v>
      </c>
      <c r="B464" t="s">
        <v>58</v>
      </c>
      <c r="C464" t="s">
        <v>353</v>
      </c>
      <c r="D464" t="s">
        <v>654</v>
      </c>
      <c r="E464" s="15"/>
      <c r="F464" s="15"/>
      <c r="G464" s="15"/>
      <c r="H464" s="15"/>
      <c r="I464" s="15"/>
    </row>
    <row r="465" spans="1:9" x14ac:dyDescent="0.25">
      <c r="A465">
        <v>2023</v>
      </c>
      <c r="B465" t="s">
        <v>58</v>
      </c>
      <c r="C465" t="s">
        <v>353</v>
      </c>
      <c r="D465" t="s">
        <v>655</v>
      </c>
      <c r="E465" s="15"/>
      <c r="F465" s="15"/>
      <c r="G465" s="15"/>
      <c r="H465" s="15"/>
      <c r="I465" s="15"/>
    </row>
    <row r="466" spans="1:9" x14ac:dyDescent="0.25">
      <c r="A466">
        <v>2023</v>
      </c>
      <c r="B466" t="s">
        <v>58</v>
      </c>
      <c r="C466" t="s">
        <v>353</v>
      </c>
      <c r="D466" t="s">
        <v>656</v>
      </c>
      <c r="E466" s="15"/>
      <c r="F466" s="15"/>
      <c r="G466" s="15"/>
      <c r="H466" s="15"/>
      <c r="I466" s="15"/>
    </row>
    <row r="467" spans="1:9" x14ac:dyDescent="0.25">
      <c r="A467">
        <v>2023</v>
      </c>
      <c r="B467" t="s">
        <v>58</v>
      </c>
      <c r="C467" t="s">
        <v>354</v>
      </c>
      <c r="D467" t="s">
        <v>403</v>
      </c>
      <c r="E467" s="15"/>
      <c r="F467" s="15"/>
      <c r="G467" s="15"/>
      <c r="H467" s="15"/>
      <c r="I467" s="15"/>
    </row>
    <row r="468" spans="1:9" x14ac:dyDescent="0.25">
      <c r="A468">
        <v>2023</v>
      </c>
      <c r="B468" t="s">
        <v>58</v>
      </c>
      <c r="C468" t="s">
        <v>354</v>
      </c>
      <c r="D468" t="s">
        <v>657</v>
      </c>
      <c r="E468" s="15"/>
      <c r="F468" s="15"/>
      <c r="G468" s="15"/>
      <c r="H468" s="15"/>
      <c r="I468" s="15"/>
    </row>
    <row r="469" spans="1:9" x14ac:dyDescent="0.25">
      <c r="A469">
        <v>2023</v>
      </c>
      <c r="B469" t="s">
        <v>59</v>
      </c>
      <c r="C469" t="s">
        <v>355</v>
      </c>
      <c r="D469" t="s">
        <v>403</v>
      </c>
      <c r="E469" s="15"/>
      <c r="F469" s="15"/>
      <c r="G469" s="15"/>
      <c r="H469" s="15"/>
      <c r="I469" s="15"/>
    </row>
    <row r="470" spans="1:9" x14ac:dyDescent="0.25">
      <c r="A470">
        <v>2023</v>
      </c>
      <c r="B470" t="s">
        <v>59</v>
      </c>
      <c r="C470" t="s">
        <v>355</v>
      </c>
      <c r="D470" t="s">
        <v>404</v>
      </c>
      <c r="E470" s="15"/>
      <c r="F470" s="15"/>
      <c r="G470" s="15"/>
      <c r="H470" s="15"/>
      <c r="I470" s="15"/>
    </row>
    <row r="471" spans="1:9" x14ac:dyDescent="0.25">
      <c r="A471">
        <v>2023</v>
      </c>
      <c r="B471" t="s">
        <v>59</v>
      </c>
      <c r="C471" t="s">
        <v>355</v>
      </c>
      <c r="D471" t="s">
        <v>880</v>
      </c>
      <c r="E471" s="15"/>
      <c r="F471" s="15"/>
      <c r="G471" s="15"/>
      <c r="H471" s="15"/>
      <c r="I471" s="15"/>
    </row>
    <row r="472" spans="1:9" x14ac:dyDescent="0.25">
      <c r="A472">
        <v>2023</v>
      </c>
      <c r="B472" t="s">
        <v>59</v>
      </c>
      <c r="C472" t="s">
        <v>355</v>
      </c>
      <c r="D472" t="s">
        <v>881</v>
      </c>
      <c r="E472" s="15"/>
      <c r="F472" s="15"/>
      <c r="G472" s="15"/>
      <c r="H472" s="15"/>
      <c r="I472" s="15"/>
    </row>
    <row r="473" spans="1:9" x14ac:dyDescent="0.25">
      <c r="A473">
        <v>2023</v>
      </c>
      <c r="B473" t="s">
        <v>59</v>
      </c>
      <c r="C473" t="s">
        <v>355</v>
      </c>
      <c r="D473" t="s">
        <v>882</v>
      </c>
      <c r="E473" s="15"/>
      <c r="F473" s="15"/>
      <c r="G473" s="15"/>
      <c r="H473" s="15"/>
      <c r="I473" s="15"/>
    </row>
    <row r="474" spans="1:9" x14ac:dyDescent="0.25">
      <c r="A474">
        <v>2023</v>
      </c>
      <c r="B474" t="s">
        <v>59</v>
      </c>
      <c r="C474" t="s">
        <v>356</v>
      </c>
      <c r="D474" t="s">
        <v>403</v>
      </c>
      <c r="E474" s="15"/>
      <c r="F474" s="15"/>
      <c r="G474" s="15"/>
      <c r="H474" s="15"/>
      <c r="I474" s="15"/>
    </row>
    <row r="475" spans="1:9" x14ac:dyDescent="0.25">
      <c r="A475">
        <v>2023</v>
      </c>
      <c r="B475" t="s">
        <v>59</v>
      </c>
      <c r="C475" t="s">
        <v>356</v>
      </c>
      <c r="D475" t="s">
        <v>642</v>
      </c>
      <c r="E475" s="15"/>
      <c r="F475" s="15"/>
      <c r="G475" s="15"/>
      <c r="H475" s="15"/>
      <c r="I475" s="15"/>
    </row>
    <row r="476" spans="1:9" x14ac:dyDescent="0.25">
      <c r="A476">
        <v>2023</v>
      </c>
      <c r="B476" t="s">
        <v>59</v>
      </c>
      <c r="C476" t="s">
        <v>357</v>
      </c>
      <c r="D476" t="s">
        <v>403</v>
      </c>
      <c r="E476" s="15"/>
      <c r="F476" s="15"/>
      <c r="G476" s="15"/>
      <c r="H476" s="15"/>
      <c r="I476" s="15"/>
    </row>
    <row r="477" spans="1:9" x14ac:dyDescent="0.25">
      <c r="A477">
        <v>2023</v>
      </c>
      <c r="B477" t="s">
        <v>59</v>
      </c>
      <c r="C477" t="s">
        <v>357</v>
      </c>
      <c r="D477" t="s">
        <v>883</v>
      </c>
      <c r="E477" s="15"/>
      <c r="F477" s="15"/>
      <c r="G477" s="15"/>
      <c r="H477" s="15"/>
      <c r="I477" s="15"/>
    </row>
    <row r="478" spans="1:9" x14ac:dyDescent="0.25">
      <c r="A478">
        <v>2023</v>
      </c>
      <c r="B478" t="s">
        <v>59</v>
      </c>
      <c r="C478" t="s">
        <v>358</v>
      </c>
      <c r="D478" t="s">
        <v>403</v>
      </c>
      <c r="E478" s="15"/>
      <c r="F478" s="15"/>
      <c r="G478" s="15"/>
      <c r="H478" s="15"/>
      <c r="I478" s="15"/>
    </row>
    <row r="479" spans="1:9" x14ac:dyDescent="0.25">
      <c r="A479">
        <v>2023</v>
      </c>
      <c r="B479" t="s">
        <v>59</v>
      </c>
      <c r="C479" t="s">
        <v>358</v>
      </c>
      <c r="D479" t="s">
        <v>884</v>
      </c>
      <c r="E479" s="15"/>
      <c r="F479" s="15"/>
      <c r="G479" s="15"/>
      <c r="H479" s="15"/>
      <c r="I479" s="15"/>
    </row>
    <row r="480" spans="1:9" x14ac:dyDescent="0.25">
      <c r="A480">
        <v>2023</v>
      </c>
      <c r="B480" t="s">
        <v>59</v>
      </c>
      <c r="C480" t="s">
        <v>359</v>
      </c>
      <c r="D480" t="s">
        <v>403</v>
      </c>
      <c r="E480" s="15"/>
      <c r="F480" s="15"/>
      <c r="G480" s="15"/>
      <c r="H480" s="15"/>
      <c r="I480" s="15"/>
    </row>
    <row r="481" spans="1:9" x14ac:dyDescent="0.25">
      <c r="A481">
        <v>2023</v>
      </c>
      <c r="B481" t="s">
        <v>59</v>
      </c>
      <c r="C481" t="s">
        <v>359</v>
      </c>
      <c r="D481" t="s">
        <v>885</v>
      </c>
      <c r="E481" s="15"/>
      <c r="F481" s="15"/>
      <c r="G481" s="15"/>
      <c r="H481" s="15"/>
      <c r="I481" s="15"/>
    </row>
    <row r="482" spans="1:9" x14ac:dyDescent="0.25">
      <c r="A482">
        <v>2023</v>
      </c>
      <c r="B482" t="s">
        <v>59</v>
      </c>
      <c r="C482" t="s">
        <v>359</v>
      </c>
      <c r="D482" t="s">
        <v>886</v>
      </c>
      <c r="E482" s="15"/>
      <c r="F482" s="15"/>
      <c r="G482" s="15"/>
      <c r="H482" s="15"/>
      <c r="I482" s="15"/>
    </row>
    <row r="483" spans="1:9" x14ac:dyDescent="0.25">
      <c r="A483">
        <v>2023</v>
      </c>
      <c r="B483" t="s">
        <v>59</v>
      </c>
      <c r="C483" t="s">
        <v>360</v>
      </c>
      <c r="D483" t="s">
        <v>403</v>
      </c>
      <c r="E483" s="15"/>
      <c r="F483" s="15"/>
      <c r="G483" s="15"/>
      <c r="H483" s="15"/>
      <c r="I483" s="15"/>
    </row>
    <row r="484" spans="1:9" x14ac:dyDescent="0.25">
      <c r="A484">
        <v>2023</v>
      </c>
      <c r="B484" t="s">
        <v>59</v>
      </c>
      <c r="C484" t="s">
        <v>360</v>
      </c>
      <c r="D484" t="s">
        <v>404</v>
      </c>
      <c r="E484" s="15"/>
      <c r="F484" s="15"/>
      <c r="G484" s="15"/>
      <c r="H484" s="15"/>
      <c r="I484" s="15"/>
    </row>
    <row r="485" spans="1:9" x14ac:dyDescent="0.25">
      <c r="A485">
        <v>2023</v>
      </c>
      <c r="B485" t="s">
        <v>59</v>
      </c>
      <c r="C485" t="s">
        <v>360</v>
      </c>
      <c r="D485" t="s">
        <v>887</v>
      </c>
      <c r="E485" s="15"/>
      <c r="F485" s="15"/>
      <c r="G485" s="15"/>
      <c r="H485" s="15"/>
      <c r="I485" s="15"/>
    </row>
    <row r="486" spans="1:9" x14ac:dyDescent="0.25">
      <c r="A486">
        <v>2023</v>
      </c>
      <c r="B486" t="s">
        <v>59</v>
      </c>
      <c r="C486" t="s">
        <v>360</v>
      </c>
      <c r="D486" t="s">
        <v>888</v>
      </c>
      <c r="E486" s="15"/>
      <c r="F486" s="15"/>
      <c r="G486" s="15"/>
      <c r="H486" s="15"/>
      <c r="I486" s="15"/>
    </row>
    <row r="487" spans="1:9" x14ac:dyDescent="0.25">
      <c r="A487">
        <v>2023</v>
      </c>
      <c r="B487" t="s">
        <v>59</v>
      </c>
      <c r="C487" t="s">
        <v>360</v>
      </c>
      <c r="D487" t="s">
        <v>889</v>
      </c>
      <c r="E487" s="15"/>
      <c r="F487" s="15"/>
      <c r="G487" s="15"/>
      <c r="H487" s="15"/>
      <c r="I487" s="15"/>
    </row>
    <row r="488" spans="1:9" x14ac:dyDescent="0.25">
      <c r="A488">
        <v>2023</v>
      </c>
      <c r="B488" t="s">
        <v>59</v>
      </c>
      <c r="C488" t="s">
        <v>361</v>
      </c>
      <c r="D488" t="s">
        <v>403</v>
      </c>
      <c r="E488" s="15"/>
      <c r="F488" s="15"/>
      <c r="G488" s="15"/>
      <c r="H488" s="15"/>
      <c r="I488" s="15"/>
    </row>
    <row r="489" spans="1:9" x14ac:dyDescent="0.25">
      <c r="A489">
        <v>2023</v>
      </c>
      <c r="B489" t="s">
        <v>59</v>
      </c>
      <c r="C489" t="s">
        <v>361</v>
      </c>
      <c r="D489" t="s">
        <v>404</v>
      </c>
      <c r="E489" s="15"/>
      <c r="F489" s="15"/>
      <c r="G489" s="15"/>
      <c r="H489" s="15"/>
      <c r="I489" s="15"/>
    </row>
    <row r="490" spans="1:9" x14ac:dyDescent="0.25">
      <c r="A490">
        <v>2023</v>
      </c>
      <c r="B490" t="s">
        <v>59</v>
      </c>
      <c r="C490" t="s">
        <v>361</v>
      </c>
      <c r="D490" t="s">
        <v>890</v>
      </c>
      <c r="E490" s="15"/>
      <c r="F490" s="15"/>
      <c r="G490" s="15"/>
      <c r="H490" s="15"/>
      <c r="I490" s="15"/>
    </row>
    <row r="491" spans="1:9" x14ac:dyDescent="0.25">
      <c r="A491">
        <v>2023</v>
      </c>
      <c r="B491" t="s">
        <v>59</v>
      </c>
      <c r="C491" t="s">
        <v>361</v>
      </c>
      <c r="D491" t="s">
        <v>891</v>
      </c>
      <c r="E491" s="15"/>
      <c r="F491" s="15"/>
      <c r="G491" s="15"/>
      <c r="H491" s="15"/>
      <c r="I491" s="15"/>
    </row>
    <row r="492" spans="1:9" x14ac:dyDescent="0.25">
      <c r="A492">
        <v>2023</v>
      </c>
      <c r="B492" t="s">
        <v>59</v>
      </c>
      <c r="C492" t="s">
        <v>361</v>
      </c>
      <c r="D492" t="s">
        <v>892</v>
      </c>
      <c r="E492" s="15"/>
      <c r="F492" s="15"/>
      <c r="G492" s="15"/>
      <c r="H492" s="15"/>
      <c r="I492" s="15"/>
    </row>
    <row r="493" spans="1:9" x14ac:dyDescent="0.25">
      <c r="A493">
        <v>2023</v>
      </c>
      <c r="B493" t="s">
        <v>60</v>
      </c>
      <c r="C493" t="s">
        <v>893</v>
      </c>
      <c r="D493" t="s">
        <v>403</v>
      </c>
      <c r="E493" s="15"/>
      <c r="F493" s="15"/>
      <c r="G493" s="15"/>
      <c r="H493" s="15"/>
      <c r="I493" s="15"/>
    </row>
    <row r="494" spans="1:9" x14ac:dyDescent="0.25">
      <c r="A494">
        <v>2023</v>
      </c>
      <c r="B494" t="s">
        <v>60</v>
      </c>
      <c r="C494" t="s">
        <v>893</v>
      </c>
      <c r="D494" t="s">
        <v>894</v>
      </c>
      <c r="E494" s="15"/>
      <c r="F494" s="15"/>
      <c r="G494" s="15"/>
      <c r="H494" s="15"/>
      <c r="I494" s="15"/>
    </row>
    <row r="495" spans="1:9" x14ac:dyDescent="0.25">
      <c r="A495">
        <v>2023</v>
      </c>
      <c r="B495" t="s">
        <v>60</v>
      </c>
      <c r="C495" t="s">
        <v>363</v>
      </c>
      <c r="D495" t="s">
        <v>403</v>
      </c>
      <c r="E495" s="15"/>
      <c r="F495" s="15"/>
      <c r="G495" s="15"/>
      <c r="H495" s="15"/>
      <c r="I495" s="15"/>
    </row>
    <row r="496" spans="1:9" x14ac:dyDescent="0.25">
      <c r="A496">
        <v>2023</v>
      </c>
      <c r="B496" t="s">
        <v>60</v>
      </c>
      <c r="C496" t="s">
        <v>363</v>
      </c>
      <c r="D496" t="s">
        <v>895</v>
      </c>
      <c r="E496" s="15"/>
      <c r="F496" s="15"/>
      <c r="G496" s="15"/>
      <c r="H496" s="15"/>
      <c r="I496" s="15"/>
    </row>
    <row r="497" spans="1:9" x14ac:dyDescent="0.25">
      <c r="A497">
        <v>2023</v>
      </c>
      <c r="B497" t="s">
        <v>60</v>
      </c>
      <c r="C497" t="s">
        <v>364</v>
      </c>
      <c r="D497" t="s">
        <v>403</v>
      </c>
      <c r="E497" s="15"/>
      <c r="F497" s="15"/>
      <c r="G497" s="15"/>
      <c r="H497" s="15"/>
      <c r="I497" s="15"/>
    </row>
    <row r="498" spans="1:9" x14ac:dyDescent="0.25">
      <c r="A498">
        <v>2023</v>
      </c>
      <c r="B498" t="s">
        <v>60</v>
      </c>
      <c r="C498" t="s">
        <v>364</v>
      </c>
      <c r="D498" t="s">
        <v>896</v>
      </c>
      <c r="E498" s="15"/>
      <c r="F498" s="15"/>
      <c r="G498" s="15"/>
      <c r="H498" s="15"/>
      <c r="I498" s="15"/>
    </row>
    <row r="499" spans="1:9" x14ac:dyDescent="0.25">
      <c r="A499">
        <v>2023</v>
      </c>
      <c r="B499" t="s">
        <v>60</v>
      </c>
      <c r="C499" t="s">
        <v>365</v>
      </c>
      <c r="D499" t="s">
        <v>403</v>
      </c>
      <c r="E499" s="15"/>
      <c r="F499" s="15"/>
      <c r="G499" s="15"/>
      <c r="H499" s="15"/>
      <c r="I499" s="15"/>
    </row>
    <row r="500" spans="1:9" x14ac:dyDescent="0.25">
      <c r="A500">
        <v>2023</v>
      </c>
      <c r="B500" t="s">
        <v>60</v>
      </c>
      <c r="C500" t="s">
        <v>365</v>
      </c>
      <c r="D500" t="s">
        <v>897</v>
      </c>
      <c r="E500" s="15"/>
      <c r="F500" s="15"/>
      <c r="G500" s="15"/>
      <c r="H500" s="15"/>
      <c r="I500" s="15"/>
    </row>
    <row r="501" spans="1:9" x14ac:dyDescent="0.25">
      <c r="A501">
        <v>2023</v>
      </c>
      <c r="B501" t="s">
        <v>60</v>
      </c>
      <c r="C501" t="s">
        <v>366</v>
      </c>
      <c r="D501" t="s">
        <v>403</v>
      </c>
      <c r="E501" s="15"/>
      <c r="F501" s="15"/>
      <c r="G501" s="15"/>
      <c r="H501" s="15"/>
      <c r="I501" s="15"/>
    </row>
    <row r="502" spans="1:9" x14ac:dyDescent="0.25">
      <c r="A502">
        <v>2023</v>
      </c>
      <c r="B502" t="s">
        <v>60</v>
      </c>
      <c r="C502" t="s">
        <v>366</v>
      </c>
      <c r="D502" t="s">
        <v>898</v>
      </c>
      <c r="E502" s="15"/>
      <c r="F502" s="15"/>
      <c r="G502" s="15"/>
      <c r="H502" s="15"/>
      <c r="I502" s="15"/>
    </row>
    <row r="503" spans="1:9" x14ac:dyDescent="0.25">
      <c r="A503">
        <v>2023</v>
      </c>
      <c r="B503" t="s">
        <v>60</v>
      </c>
      <c r="C503" t="s">
        <v>367</v>
      </c>
      <c r="D503" t="s">
        <v>403</v>
      </c>
      <c r="E503" s="15"/>
      <c r="F503" s="15"/>
      <c r="G503" s="15"/>
      <c r="H503" s="15"/>
      <c r="I503" s="15"/>
    </row>
    <row r="504" spans="1:9" x14ac:dyDescent="0.25">
      <c r="A504">
        <v>2023</v>
      </c>
      <c r="B504" t="s">
        <v>60</v>
      </c>
      <c r="C504" t="s">
        <v>367</v>
      </c>
      <c r="D504" t="s">
        <v>899</v>
      </c>
      <c r="E504" s="15"/>
      <c r="F504" s="15"/>
      <c r="G504" s="15"/>
      <c r="H504" s="15"/>
      <c r="I504" s="15"/>
    </row>
    <row r="505" spans="1:9" x14ac:dyDescent="0.25">
      <c r="A505">
        <v>2023</v>
      </c>
      <c r="B505" t="s">
        <v>60</v>
      </c>
      <c r="C505" t="s">
        <v>368</v>
      </c>
      <c r="D505" t="s">
        <v>403</v>
      </c>
      <c r="E505" s="15"/>
      <c r="F505" s="15"/>
      <c r="G505" s="15"/>
      <c r="H505" s="15"/>
      <c r="I505" s="15"/>
    </row>
    <row r="506" spans="1:9" x14ac:dyDescent="0.25">
      <c r="A506">
        <v>2023</v>
      </c>
      <c r="B506" t="s">
        <v>60</v>
      </c>
      <c r="C506" t="s">
        <v>368</v>
      </c>
      <c r="D506" t="s">
        <v>900</v>
      </c>
      <c r="E506" s="15"/>
      <c r="F506" s="15"/>
      <c r="G506" s="15"/>
      <c r="H506" s="15"/>
      <c r="I506" s="15"/>
    </row>
    <row r="507" spans="1:9" x14ac:dyDescent="0.25">
      <c r="A507">
        <v>2023</v>
      </c>
      <c r="B507" t="s">
        <v>61</v>
      </c>
      <c r="C507" t="s">
        <v>371</v>
      </c>
      <c r="D507" t="s">
        <v>901</v>
      </c>
      <c r="E507" s="15"/>
      <c r="F507" s="15"/>
      <c r="G507" s="15"/>
      <c r="H507" s="15"/>
      <c r="I507" s="15"/>
    </row>
    <row r="508" spans="1:9" x14ac:dyDescent="0.25">
      <c r="A508">
        <v>2023</v>
      </c>
      <c r="B508" t="s">
        <v>61</v>
      </c>
      <c r="C508" t="s">
        <v>372</v>
      </c>
      <c r="D508" t="s">
        <v>403</v>
      </c>
      <c r="E508" s="15"/>
      <c r="F508" s="15"/>
      <c r="G508" s="15"/>
      <c r="H508" s="15"/>
      <c r="I508" s="15"/>
    </row>
    <row r="509" spans="1:9" x14ac:dyDescent="0.25">
      <c r="A509">
        <v>2023</v>
      </c>
      <c r="B509" t="s">
        <v>61</v>
      </c>
      <c r="C509" t="s">
        <v>372</v>
      </c>
      <c r="D509" t="s">
        <v>902</v>
      </c>
      <c r="E509" s="15"/>
      <c r="F509" s="15"/>
      <c r="G509" s="15"/>
      <c r="H509" s="15"/>
      <c r="I509" s="15"/>
    </row>
    <row r="510" spans="1:9" x14ac:dyDescent="0.25">
      <c r="A510">
        <v>2023</v>
      </c>
      <c r="B510" t="s">
        <v>61</v>
      </c>
      <c r="C510" t="s">
        <v>373</v>
      </c>
      <c r="D510" t="s">
        <v>403</v>
      </c>
      <c r="E510" s="15"/>
      <c r="F510" s="15"/>
      <c r="G510" s="15"/>
      <c r="H510" s="15"/>
      <c r="I510" s="15"/>
    </row>
    <row r="511" spans="1:9" x14ac:dyDescent="0.25">
      <c r="A511">
        <v>2023</v>
      </c>
      <c r="B511" t="s">
        <v>61</v>
      </c>
      <c r="C511" t="s">
        <v>373</v>
      </c>
      <c r="D511" t="s">
        <v>903</v>
      </c>
      <c r="E511" s="15"/>
      <c r="F511" s="15"/>
      <c r="G511" s="15"/>
      <c r="H511" s="15"/>
      <c r="I511" s="15"/>
    </row>
    <row r="512" spans="1:9" x14ac:dyDescent="0.25">
      <c r="A512">
        <v>2023</v>
      </c>
      <c r="B512" t="s">
        <v>61</v>
      </c>
      <c r="C512" t="s">
        <v>373</v>
      </c>
      <c r="D512" t="s">
        <v>904</v>
      </c>
      <c r="E512" s="15"/>
      <c r="F512" s="15"/>
      <c r="G512" s="15"/>
      <c r="H512" s="15"/>
      <c r="I512" s="15"/>
    </row>
    <row r="513" spans="1:9" x14ac:dyDescent="0.25">
      <c r="A513">
        <v>2023</v>
      </c>
      <c r="B513" t="s">
        <v>61</v>
      </c>
      <c r="C513" t="s">
        <v>374</v>
      </c>
      <c r="D513" t="s">
        <v>403</v>
      </c>
      <c r="E513" s="15"/>
      <c r="F513" s="15"/>
      <c r="G513" s="15"/>
      <c r="H513" s="15"/>
      <c r="I513" s="15"/>
    </row>
    <row r="514" spans="1:9" x14ac:dyDescent="0.25">
      <c r="A514">
        <v>2023</v>
      </c>
      <c r="B514" t="s">
        <v>61</v>
      </c>
      <c r="C514" t="s">
        <v>374</v>
      </c>
      <c r="D514" t="s">
        <v>905</v>
      </c>
      <c r="E514" s="15"/>
      <c r="F514" s="15"/>
      <c r="G514" s="15"/>
      <c r="H514" s="15"/>
      <c r="I514" s="15"/>
    </row>
    <row r="515" spans="1:9" x14ac:dyDescent="0.25">
      <c r="A515">
        <v>2023</v>
      </c>
      <c r="B515" t="s">
        <v>61</v>
      </c>
      <c r="C515" t="s">
        <v>375</v>
      </c>
      <c r="D515" t="s">
        <v>403</v>
      </c>
      <c r="E515" s="15"/>
      <c r="F515" s="15"/>
      <c r="G515" s="15"/>
      <c r="H515" s="15"/>
      <c r="I515" s="15"/>
    </row>
    <row r="516" spans="1:9" x14ac:dyDescent="0.25">
      <c r="A516">
        <v>2023</v>
      </c>
      <c r="B516" t="s">
        <v>61</v>
      </c>
      <c r="C516" t="s">
        <v>375</v>
      </c>
      <c r="D516" t="s">
        <v>404</v>
      </c>
      <c r="E516" s="15"/>
      <c r="F516" s="15"/>
      <c r="G516" s="15"/>
      <c r="H516" s="15"/>
      <c r="I516" s="15"/>
    </row>
    <row r="517" spans="1:9" x14ac:dyDescent="0.25">
      <c r="A517">
        <v>2023</v>
      </c>
      <c r="B517" t="s">
        <v>61</v>
      </c>
      <c r="C517" t="s">
        <v>375</v>
      </c>
      <c r="D517" t="s">
        <v>906</v>
      </c>
      <c r="E517" s="15"/>
      <c r="F517" s="15"/>
      <c r="G517" s="15"/>
      <c r="H517" s="15"/>
      <c r="I517" s="15"/>
    </row>
    <row r="518" spans="1:9" x14ac:dyDescent="0.25">
      <c r="A518">
        <v>2023</v>
      </c>
      <c r="B518" t="s">
        <v>61</v>
      </c>
      <c r="C518" t="s">
        <v>375</v>
      </c>
      <c r="D518" t="s">
        <v>907</v>
      </c>
      <c r="E518" s="15"/>
      <c r="F518" s="15"/>
      <c r="G518" s="15"/>
      <c r="H518" s="15"/>
      <c r="I518" s="15"/>
    </row>
    <row r="519" spans="1:9" x14ac:dyDescent="0.25">
      <c r="A519">
        <v>2023</v>
      </c>
      <c r="B519" t="s">
        <v>61</v>
      </c>
      <c r="C519" t="s">
        <v>376</v>
      </c>
      <c r="D519" t="s">
        <v>403</v>
      </c>
      <c r="E519" s="15"/>
      <c r="F519" s="15"/>
      <c r="G519" s="15"/>
      <c r="H519" s="15"/>
      <c r="I519" s="15"/>
    </row>
    <row r="520" spans="1:9" x14ac:dyDescent="0.25">
      <c r="A520">
        <v>2023</v>
      </c>
      <c r="B520" t="s">
        <v>61</v>
      </c>
      <c r="C520" t="s">
        <v>376</v>
      </c>
      <c r="D520" t="s">
        <v>908</v>
      </c>
      <c r="E520" s="15"/>
      <c r="F520" s="15"/>
      <c r="G520" s="15"/>
      <c r="H520" s="15"/>
      <c r="I520" s="15"/>
    </row>
    <row r="521" spans="1:9" x14ac:dyDescent="0.25">
      <c r="A521">
        <v>2023</v>
      </c>
      <c r="B521" t="s">
        <v>61</v>
      </c>
      <c r="C521" t="s">
        <v>344</v>
      </c>
      <c r="D521" t="s">
        <v>403</v>
      </c>
      <c r="E521" s="15"/>
      <c r="F521" s="15"/>
      <c r="G521" s="15"/>
      <c r="H521" s="15"/>
      <c r="I521" s="15"/>
    </row>
    <row r="522" spans="1:9" x14ac:dyDescent="0.25">
      <c r="A522">
        <v>2023</v>
      </c>
      <c r="B522" t="s">
        <v>61</v>
      </c>
      <c r="C522" t="s">
        <v>344</v>
      </c>
      <c r="D522" t="s">
        <v>404</v>
      </c>
      <c r="E522" s="15"/>
      <c r="F522" s="15"/>
      <c r="G522" s="15"/>
      <c r="H522" s="15"/>
      <c r="I522" s="15"/>
    </row>
    <row r="523" spans="1:9" x14ac:dyDescent="0.25">
      <c r="A523">
        <v>2023</v>
      </c>
      <c r="B523" t="s">
        <v>61</v>
      </c>
      <c r="C523" t="s">
        <v>344</v>
      </c>
      <c r="D523" t="s">
        <v>808</v>
      </c>
      <c r="E523" s="15"/>
      <c r="F523" s="15"/>
      <c r="G523" s="15"/>
      <c r="H523" s="15"/>
      <c r="I523" s="15"/>
    </row>
    <row r="524" spans="1:9" x14ac:dyDescent="0.25">
      <c r="A524">
        <v>2023</v>
      </c>
      <c r="B524" t="s">
        <v>61</v>
      </c>
      <c r="C524" t="s">
        <v>344</v>
      </c>
      <c r="D524" t="s">
        <v>809</v>
      </c>
      <c r="E524" s="15"/>
      <c r="F524" s="15"/>
      <c r="G524" s="15"/>
      <c r="H524" s="15"/>
      <c r="I524" s="15"/>
    </row>
    <row r="525" spans="1:9" x14ac:dyDescent="0.25">
      <c r="A525">
        <v>2023</v>
      </c>
      <c r="B525" t="s">
        <v>61</v>
      </c>
      <c r="C525" t="s">
        <v>377</v>
      </c>
      <c r="D525" t="s">
        <v>403</v>
      </c>
      <c r="E525" s="15"/>
      <c r="F525" s="15"/>
      <c r="G525" s="15"/>
      <c r="H525" s="15"/>
      <c r="I525" s="15"/>
    </row>
    <row r="526" spans="1:9" x14ac:dyDescent="0.25">
      <c r="A526">
        <v>2023</v>
      </c>
      <c r="B526" t="s">
        <v>61</v>
      </c>
      <c r="C526" t="s">
        <v>377</v>
      </c>
      <c r="D526" t="s">
        <v>404</v>
      </c>
      <c r="E526" s="15"/>
      <c r="F526" s="15"/>
      <c r="G526" s="15"/>
      <c r="H526" s="15"/>
      <c r="I526" s="15"/>
    </row>
    <row r="527" spans="1:9" x14ac:dyDescent="0.25">
      <c r="A527">
        <v>2023</v>
      </c>
      <c r="B527" t="s">
        <v>61</v>
      </c>
      <c r="C527" t="s">
        <v>377</v>
      </c>
      <c r="D527" t="s">
        <v>909</v>
      </c>
      <c r="E527" s="15"/>
      <c r="F527" s="15"/>
      <c r="G527" s="15"/>
      <c r="H527" s="15"/>
      <c r="I527" s="15"/>
    </row>
    <row r="528" spans="1:9" x14ac:dyDescent="0.25">
      <c r="A528">
        <v>2023</v>
      </c>
      <c r="B528" t="s">
        <v>61</v>
      </c>
      <c r="C528" t="s">
        <v>378</v>
      </c>
      <c r="D528" t="s">
        <v>403</v>
      </c>
      <c r="E528" s="15"/>
      <c r="F528" s="15"/>
      <c r="G528" s="15"/>
      <c r="H528" s="15"/>
      <c r="I528" s="15"/>
    </row>
    <row r="529" spans="1:9" x14ac:dyDescent="0.25">
      <c r="A529">
        <v>2023</v>
      </c>
      <c r="B529" t="s">
        <v>61</v>
      </c>
      <c r="C529" t="s">
        <v>378</v>
      </c>
      <c r="D529" t="s">
        <v>910</v>
      </c>
      <c r="E529" s="15"/>
      <c r="F529" s="15"/>
      <c r="G529" s="15"/>
      <c r="H529" s="15"/>
      <c r="I529" s="15"/>
    </row>
    <row r="530" spans="1:9" x14ac:dyDescent="0.25">
      <c r="A530">
        <v>2023</v>
      </c>
      <c r="B530" t="s">
        <v>61</v>
      </c>
      <c r="C530" t="s">
        <v>228</v>
      </c>
      <c r="D530" t="s">
        <v>403</v>
      </c>
      <c r="E530" s="15"/>
      <c r="F530" s="15"/>
      <c r="G530" s="15"/>
      <c r="H530" s="15"/>
      <c r="I530" s="15"/>
    </row>
    <row r="531" spans="1:9" x14ac:dyDescent="0.25">
      <c r="A531">
        <v>2023</v>
      </c>
      <c r="B531" t="s">
        <v>61</v>
      </c>
      <c r="C531" t="s">
        <v>228</v>
      </c>
      <c r="D531" t="s">
        <v>669</v>
      </c>
      <c r="E531" s="15"/>
      <c r="F531" s="15"/>
      <c r="G531" s="15"/>
      <c r="H531" s="15"/>
      <c r="I531" s="15"/>
    </row>
    <row r="532" spans="1:9" x14ac:dyDescent="0.25">
      <c r="A532">
        <v>2023</v>
      </c>
      <c r="B532" t="s">
        <v>61</v>
      </c>
      <c r="C532" t="s">
        <v>379</v>
      </c>
      <c r="D532" t="s">
        <v>403</v>
      </c>
      <c r="E532" s="15"/>
      <c r="F532" s="15"/>
      <c r="G532" s="15"/>
      <c r="H532" s="15"/>
      <c r="I532" s="15"/>
    </row>
    <row r="533" spans="1:9" x14ac:dyDescent="0.25">
      <c r="A533">
        <v>2023</v>
      </c>
      <c r="B533" t="s">
        <v>61</v>
      </c>
      <c r="C533" t="s">
        <v>379</v>
      </c>
      <c r="D533" t="s">
        <v>911</v>
      </c>
      <c r="E533" s="15"/>
      <c r="F533" s="15"/>
      <c r="G533" s="15"/>
      <c r="H533" s="15"/>
      <c r="I533" s="15"/>
    </row>
    <row r="534" spans="1:9" x14ac:dyDescent="0.25">
      <c r="A534">
        <v>2023</v>
      </c>
      <c r="B534" t="s">
        <v>61</v>
      </c>
      <c r="C534" t="s">
        <v>379</v>
      </c>
      <c r="D534" t="s">
        <v>912</v>
      </c>
      <c r="E534" s="15"/>
      <c r="F534" s="15"/>
      <c r="G534" s="15"/>
      <c r="H534" s="15"/>
      <c r="I534" s="15"/>
    </row>
    <row r="535" spans="1:9" x14ac:dyDescent="0.25">
      <c r="A535">
        <v>2023</v>
      </c>
      <c r="B535" t="s">
        <v>61</v>
      </c>
      <c r="C535" t="s">
        <v>380</v>
      </c>
      <c r="D535" t="s">
        <v>403</v>
      </c>
      <c r="E535" s="15"/>
      <c r="F535" s="15"/>
      <c r="G535" s="15"/>
      <c r="H535" s="15"/>
      <c r="I535" s="15"/>
    </row>
    <row r="536" spans="1:9" x14ac:dyDescent="0.25">
      <c r="A536">
        <v>2023</v>
      </c>
      <c r="B536" t="s">
        <v>61</v>
      </c>
      <c r="C536" t="s">
        <v>380</v>
      </c>
      <c r="D536" t="s">
        <v>913</v>
      </c>
      <c r="E536" s="15"/>
      <c r="F536" s="15"/>
      <c r="G536" s="15"/>
      <c r="H536" s="15"/>
      <c r="I536" s="15"/>
    </row>
    <row r="537" spans="1:9" x14ac:dyDescent="0.25">
      <c r="A537">
        <v>2023</v>
      </c>
      <c r="B537" t="s">
        <v>61</v>
      </c>
      <c r="C537" t="s">
        <v>381</v>
      </c>
      <c r="D537" t="s">
        <v>403</v>
      </c>
      <c r="E537" s="15"/>
      <c r="F537" s="15"/>
      <c r="G537" s="15"/>
      <c r="H537" s="15"/>
      <c r="I537" s="15"/>
    </row>
    <row r="538" spans="1:9" x14ac:dyDescent="0.25">
      <c r="A538">
        <v>2023</v>
      </c>
      <c r="B538" t="s">
        <v>61</v>
      </c>
      <c r="C538" t="s">
        <v>381</v>
      </c>
      <c r="D538" t="s">
        <v>914</v>
      </c>
      <c r="E538" s="15"/>
      <c r="F538" s="15"/>
      <c r="G538" s="15"/>
      <c r="H538" s="15"/>
      <c r="I538" s="15"/>
    </row>
    <row r="539" spans="1:9" x14ac:dyDescent="0.25">
      <c r="A539">
        <v>2023</v>
      </c>
      <c r="B539" t="s">
        <v>61</v>
      </c>
      <c r="C539" t="s">
        <v>945</v>
      </c>
      <c r="D539" t="s">
        <v>403</v>
      </c>
      <c r="E539" s="15"/>
      <c r="F539" s="15"/>
      <c r="G539" s="15"/>
      <c r="H539" s="15"/>
      <c r="I539" s="15"/>
    </row>
    <row r="540" spans="1:9" x14ac:dyDescent="0.25">
      <c r="A540">
        <v>2023</v>
      </c>
      <c r="B540" t="s">
        <v>61</v>
      </c>
      <c r="C540" t="s">
        <v>945</v>
      </c>
      <c r="D540" t="s">
        <v>404</v>
      </c>
      <c r="E540" s="15"/>
      <c r="F540" s="15"/>
      <c r="G540" s="15"/>
      <c r="H540" s="15"/>
      <c r="I540" s="15"/>
    </row>
    <row r="541" spans="1:9" x14ac:dyDescent="0.25">
      <c r="A541">
        <v>2023</v>
      </c>
      <c r="B541" t="s">
        <v>61</v>
      </c>
      <c r="C541" t="s">
        <v>945</v>
      </c>
      <c r="D541" t="s">
        <v>946</v>
      </c>
      <c r="E541" s="15"/>
      <c r="F541" s="15"/>
      <c r="G541" s="15"/>
      <c r="H541" s="15"/>
      <c r="I541" s="15"/>
    </row>
    <row r="542" spans="1:9" x14ac:dyDescent="0.25">
      <c r="A542">
        <v>2023</v>
      </c>
      <c r="B542" t="s">
        <v>61</v>
      </c>
      <c r="C542" t="s">
        <v>945</v>
      </c>
      <c r="D542" t="s">
        <v>947</v>
      </c>
      <c r="E542" s="15"/>
      <c r="F542" s="15"/>
      <c r="G542" s="15"/>
      <c r="H542" s="15"/>
      <c r="I542" s="15"/>
    </row>
    <row r="543" spans="1:9" x14ac:dyDescent="0.25">
      <c r="A543">
        <v>2023</v>
      </c>
      <c r="B543" t="s">
        <v>61</v>
      </c>
      <c r="C543" t="s">
        <v>948</v>
      </c>
      <c r="D543" t="s">
        <v>403</v>
      </c>
      <c r="E543" s="15"/>
      <c r="F543" s="15"/>
      <c r="G543" s="15"/>
      <c r="H543" s="15"/>
      <c r="I543" s="15"/>
    </row>
    <row r="544" spans="1:9" x14ac:dyDescent="0.25">
      <c r="A544">
        <v>2023</v>
      </c>
      <c r="B544" t="s">
        <v>61</v>
      </c>
      <c r="C544" t="s">
        <v>948</v>
      </c>
      <c r="D544" t="s">
        <v>949</v>
      </c>
      <c r="E544" s="15"/>
      <c r="F544" s="15"/>
      <c r="G544" s="15"/>
      <c r="H544" s="15"/>
      <c r="I544" s="15"/>
    </row>
    <row r="545" spans="1:9" x14ac:dyDescent="0.25">
      <c r="A545">
        <v>2023</v>
      </c>
      <c r="B545" t="s">
        <v>61</v>
      </c>
      <c r="C545" t="s">
        <v>948</v>
      </c>
      <c r="D545" t="s">
        <v>950</v>
      </c>
      <c r="E545" s="15"/>
      <c r="F545" s="15"/>
      <c r="G545" s="15"/>
      <c r="H545" s="15"/>
      <c r="I545" s="15"/>
    </row>
    <row r="546" spans="1:9" x14ac:dyDescent="0.25">
      <c r="A546">
        <v>2023</v>
      </c>
      <c r="B546" t="s">
        <v>61</v>
      </c>
      <c r="C546" t="s">
        <v>382</v>
      </c>
      <c r="D546" t="s">
        <v>403</v>
      </c>
      <c r="E546" s="15"/>
      <c r="F546" s="15"/>
      <c r="G546" s="15"/>
      <c r="H546" s="15"/>
      <c r="I546" s="15"/>
    </row>
    <row r="547" spans="1:9" x14ac:dyDescent="0.25">
      <c r="A547">
        <v>2023</v>
      </c>
      <c r="B547" t="s">
        <v>61</v>
      </c>
      <c r="C547" t="s">
        <v>382</v>
      </c>
      <c r="D547" t="s">
        <v>404</v>
      </c>
      <c r="E547" s="15"/>
      <c r="F547" s="15"/>
      <c r="G547" s="15"/>
      <c r="H547" s="15"/>
      <c r="I547" s="15"/>
    </row>
    <row r="548" spans="1:9" x14ac:dyDescent="0.25">
      <c r="A548">
        <v>2023</v>
      </c>
      <c r="B548" t="s">
        <v>61</v>
      </c>
      <c r="C548" t="s">
        <v>382</v>
      </c>
      <c r="D548" t="s">
        <v>915</v>
      </c>
      <c r="E548" s="15"/>
      <c r="F548" s="15"/>
      <c r="G548" s="15"/>
      <c r="H548" s="15"/>
      <c r="I548" s="15"/>
    </row>
    <row r="549" spans="1:9" x14ac:dyDescent="0.25">
      <c r="A549">
        <v>2023</v>
      </c>
      <c r="B549" t="s">
        <v>61</v>
      </c>
      <c r="C549" t="s">
        <v>382</v>
      </c>
      <c r="D549" t="s">
        <v>916</v>
      </c>
      <c r="E549" s="15"/>
      <c r="F549" s="15"/>
      <c r="G549" s="15"/>
      <c r="H549" s="15"/>
      <c r="I549" s="15"/>
    </row>
    <row r="550" spans="1:9" x14ac:dyDescent="0.25">
      <c r="A550">
        <v>2023</v>
      </c>
      <c r="B550" t="s">
        <v>61</v>
      </c>
      <c r="C550" t="s">
        <v>382</v>
      </c>
      <c r="D550" t="s">
        <v>917</v>
      </c>
      <c r="E550" s="15"/>
      <c r="F550" s="15"/>
      <c r="G550" s="15"/>
      <c r="H550" s="15"/>
      <c r="I550" s="15"/>
    </row>
    <row r="551" spans="1:9" x14ac:dyDescent="0.25">
      <c r="A551">
        <v>2023</v>
      </c>
      <c r="B551" t="s">
        <v>61</v>
      </c>
      <c r="C551" t="s">
        <v>383</v>
      </c>
      <c r="D551" t="s">
        <v>403</v>
      </c>
      <c r="E551" s="15"/>
      <c r="F551" s="15"/>
      <c r="G551" s="15"/>
      <c r="H551" s="15"/>
      <c r="I551" s="15"/>
    </row>
    <row r="552" spans="1:9" x14ac:dyDescent="0.25">
      <c r="A552">
        <v>2023</v>
      </c>
      <c r="B552" t="s">
        <v>61</v>
      </c>
      <c r="C552" t="s">
        <v>383</v>
      </c>
      <c r="D552" t="s">
        <v>918</v>
      </c>
      <c r="E552" s="15"/>
      <c r="F552" s="15"/>
      <c r="G552" s="15"/>
      <c r="H552" s="15"/>
      <c r="I552" s="15"/>
    </row>
    <row r="553" spans="1:9" x14ac:dyDescent="0.25">
      <c r="A553">
        <v>2023</v>
      </c>
      <c r="B553" t="s">
        <v>61</v>
      </c>
      <c r="C553" t="s">
        <v>334</v>
      </c>
      <c r="D553" t="s">
        <v>403</v>
      </c>
      <c r="E553" s="15"/>
      <c r="F553" s="15"/>
      <c r="G553" s="15"/>
      <c r="H553" s="15"/>
      <c r="I553" s="15"/>
    </row>
    <row r="554" spans="1:9" x14ac:dyDescent="0.25">
      <c r="A554">
        <v>2023</v>
      </c>
      <c r="B554" t="s">
        <v>61</v>
      </c>
      <c r="C554" t="s">
        <v>334</v>
      </c>
      <c r="D554" t="s">
        <v>625</v>
      </c>
      <c r="E554" s="15"/>
      <c r="F554" s="15"/>
      <c r="G554" s="15"/>
      <c r="H554" s="15"/>
      <c r="I554" s="15"/>
    </row>
    <row r="555" spans="1:9" x14ac:dyDescent="0.25">
      <c r="A555">
        <v>2023</v>
      </c>
      <c r="B555" t="s">
        <v>61</v>
      </c>
      <c r="C555" t="s">
        <v>919</v>
      </c>
      <c r="D555" t="s">
        <v>403</v>
      </c>
      <c r="E555" s="15"/>
      <c r="F555" s="15"/>
      <c r="G555" s="15"/>
      <c r="H555" s="15"/>
      <c r="I555" s="15"/>
    </row>
    <row r="556" spans="1:9" x14ac:dyDescent="0.25">
      <c r="A556">
        <v>2023</v>
      </c>
      <c r="B556" t="s">
        <v>61</v>
      </c>
      <c r="C556" t="s">
        <v>919</v>
      </c>
      <c r="D556" t="s">
        <v>404</v>
      </c>
      <c r="E556" s="15"/>
      <c r="F556" s="15"/>
      <c r="G556" s="15"/>
      <c r="H556" s="15"/>
      <c r="I556" s="15"/>
    </row>
    <row r="557" spans="1:9" x14ac:dyDescent="0.25">
      <c r="A557">
        <v>2023</v>
      </c>
      <c r="B557" t="s">
        <v>61</v>
      </c>
      <c r="C557" t="s">
        <v>919</v>
      </c>
      <c r="D557" t="s">
        <v>920</v>
      </c>
      <c r="E557" s="15"/>
      <c r="F557" s="15"/>
      <c r="G557" s="15"/>
      <c r="H557" s="15"/>
      <c r="I557" s="15"/>
    </row>
    <row r="558" spans="1:9" x14ac:dyDescent="0.25">
      <c r="A558">
        <v>2023</v>
      </c>
      <c r="B558" t="s">
        <v>61</v>
      </c>
      <c r="C558" t="s">
        <v>919</v>
      </c>
      <c r="D558" t="s">
        <v>921</v>
      </c>
      <c r="E558" s="15"/>
      <c r="F558" s="15"/>
      <c r="G558" s="15"/>
      <c r="H558" s="15"/>
      <c r="I558" s="15"/>
    </row>
    <row r="559" spans="1:9" x14ac:dyDescent="0.25">
      <c r="A559">
        <v>2023</v>
      </c>
      <c r="B559" t="s">
        <v>61</v>
      </c>
      <c r="C559" t="s">
        <v>922</v>
      </c>
      <c r="D559" t="s">
        <v>403</v>
      </c>
      <c r="E559" s="15"/>
      <c r="F559" s="15"/>
      <c r="G559" s="15"/>
      <c r="H559" s="15"/>
      <c r="I559" s="15"/>
    </row>
    <row r="560" spans="1:9" x14ac:dyDescent="0.25">
      <c r="A560">
        <v>2023</v>
      </c>
      <c r="B560" t="s">
        <v>61</v>
      </c>
      <c r="C560" t="s">
        <v>922</v>
      </c>
      <c r="D560" t="s">
        <v>404</v>
      </c>
      <c r="E560" s="15"/>
      <c r="F560" s="15"/>
      <c r="G560" s="15"/>
      <c r="H560" s="15"/>
      <c r="I560" s="15"/>
    </row>
    <row r="561" spans="1:9" x14ac:dyDescent="0.25">
      <c r="A561">
        <v>2023</v>
      </c>
      <c r="B561" t="s">
        <v>61</v>
      </c>
      <c r="C561" t="s">
        <v>922</v>
      </c>
      <c r="D561" t="s">
        <v>923</v>
      </c>
      <c r="E561" s="15"/>
      <c r="F561" s="15"/>
      <c r="G561" s="15"/>
      <c r="H561" s="15"/>
      <c r="I561" s="15"/>
    </row>
    <row r="562" spans="1:9" x14ac:dyDescent="0.25">
      <c r="A562">
        <v>2023</v>
      </c>
      <c r="B562" t="s">
        <v>61</v>
      </c>
      <c r="C562" t="s">
        <v>922</v>
      </c>
      <c r="D562" t="s">
        <v>924</v>
      </c>
      <c r="E562" s="15"/>
      <c r="F562" s="15"/>
      <c r="G562" s="15"/>
      <c r="H562" s="15"/>
      <c r="I562" s="15"/>
    </row>
    <row r="563" spans="1:9" x14ac:dyDescent="0.25">
      <c r="A563">
        <v>2023</v>
      </c>
      <c r="B563" t="s">
        <v>61</v>
      </c>
      <c r="C563" t="s">
        <v>925</v>
      </c>
      <c r="D563" t="s">
        <v>403</v>
      </c>
      <c r="E563" s="15"/>
      <c r="F563" s="15"/>
      <c r="G563" s="15"/>
      <c r="H563" s="15"/>
      <c r="I563" s="15"/>
    </row>
    <row r="564" spans="1:9" x14ac:dyDescent="0.25">
      <c r="A564">
        <v>2023</v>
      </c>
      <c r="B564" t="s">
        <v>61</v>
      </c>
      <c r="C564" t="s">
        <v>925</v>
      </c>
      <c r="D564" t="s">
        <v>926</v>
      </c>
      <c r="E564" s="15"/>
      <c r="F564" s="15"/>
      <c r="G564" s="15"/>
      <c r="H564" s="15"/>
      <c r="I564" s="15"/>
    </row>
    <row r="565" spans="1:9" x14ac:dyDescent="0.25">
      <c r="A565">
        <v>2023</v>
      </c>
      <c r="B565" t="s">
        <v>61</v>
      </c>
      <c r="C565" t="s">
        <v>925</v>
      </c>
      <c r="D565" t="s">
        <v>927</v>
      </c>
      <c r="E565" s="15"/>
      <c r="F565" s="15"/>
      <c r="G565" s="15"/>
      <c r="H565" s="15"/>
      <c r="I565" s="15"/>
    </row>
    <row r="566" spans="1:9" x14ac:dyDescent="0.25">
      <c r="A566">
        <v>2023</v>
      </c>
      <c r="B566" t="s">
        <v>61</v>
      </c>
      <c r="C566" t="s">
        <v>928</v>
      </c>
      <c r="D566" t="s">
        <v>403</v>
      </c>
      <c r="E566" s="15"/>
      <c r="F566" s="15"/>
      <c r="G566" s="15"/>
      <c r="H566" s="15"/>
      <c r="I566" s="15"/>
    </row>
    <row r="567" spans="1:9" x14ac:dyDescent="0.25">
      <c r="A567">
        <v>2023</v>
      </c>
      <c r="B567" t="s">
        <v>61</v>
      </c>
      <c r="C567" t="s">
        <v>928</v>
      </c>
      <c r="D567" t="s">
        <v>404</v>
      </c>
      <c r="E567" s="15"/>
      <c r="F567" s="15"/>
      <c r="G567" s="15"/>
      <c r="H567" s="15"/>
      <c r="I567" s="15"/>
    </row>
    <row r="568" spans="1:9" x14ac:dyDescent="0.25">
      <c r="A568">
        <v>2023</v>
      </c>
      <c r="B568" t="s">
        <v>61</v>
      </c>
      <c r="C568" t="s">
        <v>928</v>
      </c>
      <c r="D568" t="s">
        <v>929</v>
      </c>
      <c r="E568" s="15"/>
      <c r="F568" s="15"/>
      <c r="G568" s="15"/>
      <c r="H568" s="15"/>
      <c r="I568" s="15"/>
    </row>
    <row r="569" spans="1:9" x14ac:dyDescent="0.25">
      <c r="A569">
        <v>2023</v>
      </c>
      <c r="B569" t="s">
        <v>61</v>
      </c>
      <c r="C569" t="s">
        <v>928</v>
      </c>
      <c r="D569" t="s">
        <v>930</v>
      </c>
      <c r="E569" s="15"/>
      <c r="F569" s="15"/>
      <c r="G569" s="15"/>
      <c r="H569" s="15"/>
      <c r="I569" s="15"/>
    </row>
    <row r="570" spans="1:9" x14ac:dyDescent="0.25">
      <c r="A570">
        <v>2023</v>
      </c>
      <c r="B570" t="s">
        <v>61</v>
      </c>
      <c r="C570" t="s">
        <v>385</v>
      </c>
      <c r="D570" t="s">
        <v>403</v>
      </c>
      <c r="E570" s="15"/>
      <c r="F570" s="15"/>
      <c r="G570" s="15"/>
      <c r="H570" s="15"/>
      <c r="I570" s="15"/>
    </row>
    <row r="571" spans="1:9" x14ac:dyDescent="0.25">
      <c r="A571">
        <v>2023</v>
      </c>
      <c r="B571" t="s">
        <v>61</v>
      </c>
      <c r="C571" t="s">
        <v>385</v>
      </c>
      <c r="D571" t="s">
        <v>931</v>
      </c>
      <c r="E571" s="15"/>
      <c r="F571" s="15"/>
      <c r="G571" s="15"/>
      <c r="H571" s="15"/>
      <c r="I571" s="15"/>
    </row>
    <row r="572" spans="1:9" x14ac:dyDescent="0.25">
      <c r="A572">
        <v>2023</v>
      </c>
      <c r="B572" t="s">
        <v>61</v>
      </c>
      <c r="C572" t="s">
        <v>335</v>
      </c>
      <c r="D572" t="s">
        <v>403</v>
      </c>
      <c r="E572" s="15"/>
      <c r="F572" s="15"/>
      <c r="G572" s="15"/>
      <c r="H572" s="15"/>
      <c r="I572" s="15"/>
    </row>
    <row r="573" spans="1:9" x14ac:dyDescent="0.25">
      <c r="A573">
        <v>2023</v>
      </c>
      <c r="B573" t="s">
        <v>61</v>
      </c>
      <c r="C573" t="s">
        <v>335</v>
      </c>
      <c r="D573" t="s">
        <v>404</v>
      </c>
      <c r="E573" s="15"/>
      <c r="F573" s="15"/>
      <c r="G573" s="15"/>
      <c r="H573" s="15"/>
      <c r="I573" s="15"/>
    </row>
    <row r="574" spans="1:9" x14ac:dyDescent="0.25">
      <c r="A574">
        <v>2023</v>
      </c>
      <c r="B574" t="s">
        <v>61</v>
      </c>
      <c r="C574" t="s">
        <v>335</v>
      </c>
      <c r="D574" t="s">
        <v>626</v>
      </c>
      <c r="E574" s="15"/>
      <c r="F574" s="15"/>
      <c r="G574" s="15"/>
      <c r="H574" s="15"/>
      <c r="I574" s="15"/>
    </row>
    <row r="575" spans="1:9" x14ac:dyDescent="0.25">
      <c r="A575">
        <v>2023</v>
      </c>
      <c r="B575" t="s">
        <v>61</v>
      </c>
      <c r="C575" t="s">
        <v>335</v>
      </c>
      <c r="D575" t="s">
        <v>627</v>
      </c>
      <c r="E575" s="15"/>
      <c r="F575" s="15"/>
      <c r="G575" s="15"/>
      <c r="H575" s="15"/>
      <c r="I575" s="15"/>
    </row>
    <row r="576" spans="1:9" x14ac:dyDescent="0.25">
      <c r="A576">
        <v>2023</v>
      </c>
      <c r="B576" t="s">
        <v>61</v>
      </c>
      <c r="C576" t="s">
        <v>335</v>
      </c>
      <c r="D576" t="s">
        <v>628</v>
      </c>
      <c r="E576" s="15"/>
      <c r="F576" s="15"/>
      <c r="G576" s="15"/>
      <c r="H576" s="15"/>
      <c r="I576" s="15"/>
    </row>
    <row r="577" spans="1:9" x14ac:dyDescent="0.25">
      <c r="A577">
        <v>2023</v>
      </c>
      <c r="B577" t="s">
        <v>61</v>
      </c>
      <c r="C577" t="s">
        <v>272</v>
      </c>
      <c r="D577" t="s">
        <v>403</v>
      </c>
      <c r="E577" s="15"/>
      <c r="F577" s="15"/>
      <c r="G577" s="15"/>
      <c r="H577" s="15"/>
      <c r="I577" s="15"/>
    </row>
    <row r="578" spans="1:9" x14ac:dyDescent="0.25">
      <c r="A578">
        <v>2023</v>
      </c>
      <c r="B578" t="s">
        <v>61</v>
      </c>
      <c r="C578" t="s">
        <v>272</v>
      </c>
      <c r="D578" t="s">
        <v>404</v>
      </c>
      <c r="E578" s="15"/>
      <c r="F578" s="15"/>
      <c r="G578" s="15"/>
      <c r="H578" s="15"/>
      <c r="I578" s="15"/>
    </row>
    <row r="579" spans="1:9" x14ac:dyDescent="0.25">
      <c r="A579">
        <v>2023</v>
      </c>
      <c r="B579" t="s">
        <v>61</v>
      </c>
      <c r="C579" t="s">
        <v>272</v>
      </c>
      <c r="D579" t="s">
        <v>430</v>
      </c>
      <c r="E579" s="15"/>
      <c r="F579" s="15"/>
      <c r="G579" s="15"/>
      <c r="H579" s="15"/>
      <c r="I579" s="15"/>
    </row>
    <row r="580" spans="1:9" x14ac:dyDescent="0.25">
      <c r="A580">
        <v>2023</v>
      </c>
      <c r="B580" t="s">
        <v>61</v>
      </c>
      <c r="C580" t="s">
        <v>272</v>
      </c>
      <c r="D580" t="s">
        <v>431</v>
      </c>
      <c r="E580" s="15"/>
      <c r="F580" s="15"/>
      <c r="G580" s="15"/>
      <c r="H580" s="15"/>
      <c r="I580" s="15"/>
    </row>
    <row r="581" spans="1:9" x14ac:dyDescent="0.25">
      <c r="A581">
        <v>2023</v>
      </c>
      <c r="B581" t="s">
        <v>61</v>
      </c>
      <c r="C581" t="s">
        <v>272</v>
      </c>
      <c r="D581" t="s">
        <v>432</v>
      </c>
      <c r="E581" s="15"/>
      <c r="F581" s="15"/>
      <c r="G581" s="15"/>
      <c r="H581" s="15"/>
      <c r="I581" s="15"/>
    </row>
    <row r="582" spans="1:9" x14ac:dyDescent="0.25">
      <c r="A582">
        <v>2023</v>
      </c>
      <c r="B582" t="s">
        <v>61</v>
      </c>
      <c r="C582" t="s">
        <v>386</v>
      </c>
      <c r="D582" t="s">
        <v>403</v>
      </c>
      <c r="E582" s="15"/>
      <c r="F582" s="15"/>
      <c r="G582" s="15"/>
      <c r="H582" s="15"/>
      <c r="I582" s="15"/>
    </row>
    <row r="583" spans="1:9" x14ac:dyDescent="0.25">
      <c r="A583">
        <v>2023</v>
      </c>
      <c r="B583" t="s">
        <v>61</v>
      </c>
      <c r="C583" t="s">
        <v>386</v>
      </c>
      <c r="D583" t="s">
        <v>932</v>
      </c>
      <c r="E583" s="15"/>
      <c r="F583" s="15"/>
      <c r="G583" s="15"/>
      <c r="H583" s="15"/>
      <c r="I583" s="15"/>
    </row>
    <row r="584" spans="1:9" x14ac:dyDescent="0.25">
      <c r="A584">
        <v>2023</v>
      </c>
      <c r="B584" t="s">
        <v>61</v>
      </c>
      <c r="C584" t="s">
        <v>387</v>
      </c>
      <c r="D584" t="s">
        <v>403</v>
      </c>
      <c r="E584" s="15"/>
      <c r="F584" s="15"/>
      <c r="G584" s="15"/>
      <c r="H584" s="15"/>
      <c r="I584" s="15"/>
    </row>
    <row r="585" spans="1:9" x14ac:dyDescent="0.25">
      <c r="A585">
        <v>2023</v>
      </c>
      <c r="B585" t="s">
        <v>61</v>
      </c>
      <c r="C585" t="s">
        <v>387</v>
      </c>
      <c r="D585" t="s">
        <v>404</v>
      </c>
      <c r="E585" s="15"/>
      <c r="F585" s="15"/>
      <c r="G585" s="15"/>
      <c r="H585" s="15"/>
      <c r="I585" s="15"/>
    </row>
    <row r="586" spans="1:9" x14ac:dyDescent="0.25">
      <c r="A586">
        <v>2023</v>
      </c>
      <c r="B586" t="s">
        <v>61</v>
      </c>
      <c r="C586" t="s">
        <v>387</v>
      </c>
      <c r="D586" t="s">
        <v>933</v>
      </c>
      <c r="E586" s="15"/>
      <c r="F586" s="15"/>
      <c r="G586" s="15"/>
      <c r="H586" s="15"/>
      <c r="I586" s="15"/>
    </row>
    <row r="587" spans="1:9" x14ac:dyDescent="0.25">
      <c r="A587">
        <v>2023</v>
      </c>
      <c r="B587" t="s">
        <v>61</v>
      </c>
      <c r="C587" t="s">
        <v>387</v>
      </c>
      <c r="D587" t="s">
        <v>934</v>
      </c>
      <c r="E587" s="15"/>
      <c r="F587" s="15"/>
      <c r="G587" s="15"/>
      <c r="H587" s="15"/>
      <c r="I587" s="15"/>
    </row>
    <row r="588" spans="1:9" x14ac:dyDescent="0.25">
      <c r="A588">
        <v>2023</v>
      </c>
      <c r="B588" t="s">
        <v>61</v>
      </c>
      <c r="C588" t="s">
        <v>274</v>
      </c>
      <c r="D588" t="s">
        <v>403</v>
      </c>
      <c r="E588" s="15"/>
      <c r="F588" s="15"/>
      <c r="G588" s="15"/>
      <c r="H588" s="15"/>
      <c r="I588" s="15"/>
    </row>
    <row r="589" spans="1:9" x14ac:dyDescent="0.25">
      <c r="A589">
        <v>2023</v>
      </c>
      <c r="B589" t="s">
        <v>61</v>
      </c>
      <c r="C589" t="s">
        <v>274</v>
      </c>
      <c r="D589" t="s">
        <v>435</v>
      </c>
      <c r="E589" s="15"/>
      <c r="F589" s="15"/>
      <c r="G589" s="15"/>
      <c r="H589" s="15"/>
      <c r="I589" s="15"/>
    </row>
    <row r="590" spans="1:9" x14ac:dyDescent="0.25">
      <c r="A590">
        <v>2023</v>
      </c>
      <c r="B590" t="s">
        <v>61</v>
      </c>
      <c r="C590" t="s">
        <v>388</v>
      </c>
      <c r="D590" t="s">
        <v>403</v>
      </c>
      <c r="E590" s="15"/>
      <c r="F590" s="15"/>
      <c r="G590" s="15"/>
      <c r="H590" s="15"/>
      <c r="I590" s="15"/>
    </row>
    <row r="591" spans="1:9" x14ac:dyDescent="0.25">
      <c r="A591">
        <v>2023</v>
      </c>
      <c r="B591" t="s">
        <v>61</v>
      </c>
      <c r="C591" t="s">
        <v>388</v>
      </c>
      <c r="D591" t="s">
        <v>935</v>
      </c>
      <c r="E591" s="15"/>
      <c r="F591" s="15"/>
      <c r="G591" s="15"/>
      <c r="H591" s="15"/>
      <c r="I591" s="15"/>
    </row>
    <row r="592" spans="1:9" x14ac:dyDescent="0.25">
      <c r="A592">
        <v>2023</v>
      </c>
      <c r="B592" t="s">
        <v>61</v>
      </c>
      <c r="C592" t="s">
        <v>389</v>
      </c>
      <c r="D592" t="s">
        <v>403</v>
      </c>
      <c r="E592" s="15"/>
      <c r="F592" s="15"/>
      <c r="G592" s="15"/>
      <c r="H592" s="15"/>
      <c r="I592" s="15"/>
    </row>
    <row r="593" spans="1:9" x14ac:dyDescent="0.25">
      <c r="A593">
        <v>2023</v>
      </c>
      <c r="B593" t="s">
        <v>61</v>
      </c>
      <c r="C593" t="s">
        <v>389</v>
      </c>
      <c r="D593" t="s">
        <v>936</v>
      </c>
      <c r="E593" s="15"/>
      <c r="F593" s="15"/>
      <c r="G593" s="15"/>
      <c r="H593" s="15"/>
      <c r="I593" s="15"/>
    </row>
    <row r="594" spans="1:9" x14ac:dyDescent="0.25">
      <c r="A594">
        <v>2023</v>
      </c>
      <c r="B594" t="s">
        <v>61</v>
      </c>
      <c r="C594" t="s">
        <v>951</v>
      </c>
      <c r="D594" t="s">
        <v>403</v>
      </c>
      <c r="E594" s="15"/>
      <c r="F594" s="15"/>
      <c r="G594" s="15"/>
      <c r="H594" s="15"/>
      <c r="I594" s="15"/>
    </row>
    <row r="595" spans="1:9" x14ac:dyDescent="0.25">
      <c r="A595">
        <v>2023</v>
      </c>
      <c r="B595" t="s">
        <v>61</v>
      </c>
      <c r="C595" t="s">
        <v>951</v>
      </c>
      <c r="D595" t="s">
        <v>952</v>
      </c>
      <c r="E595" s="15"/>
      <c r="F595" s="15"/>
      <c r="G595" s="15"/>
      <c r="H595" s="15"/>
      <c r="I595" s="15"/>
    </row>
    <row r="596" spans="1:9" x14ac:dyDescent="0.25">
      <c r="A596">
        <v>2023</v>
      </c>
      <c r="B596" t="s">
        <v>61</v>
      </c>
      <c r="C596" t="s">
        <v>275</v>
      </c>
      <c r="D596" t="s">
        <v>403</v>
      </c>
      <c r="E596" s="15"/>
      <c r="F596" s="15"/>
      <c r="G596" s="15"/>
      <c r="H596" s="15"/>
      <c r="I596" s="15"/>
    </row>
    <row r="597" spans="1:9" x14ac:dyDescent="0.25">
      <c r="A597">
        <v>2023</v>
      </c>
      <c r="B597" t="s">
        <v>61</v>
      </c>
      <c r="C597" t="s">
        <v>275</v>
      </c>
      <c r="D597" t="s">
        <v>436</v>
      </c>
      <c r="E597" s="15"/>
      <c r="F597" s="15"/>
      <c r="G597" s="15"/>
      <c r="H597" s="15"/>
      <c r="I597" s="15"/>
    </row>
    <row r="598" spans="1:9" x14ac:dyDescent="0.25">
      <c r="A598">
        <v>2023</v>
      </c>
      <c r="B598" t="s">
        <v>61</v>
      </c>
      <c r="C598" t="s">
        <v>390</v>
      </c>
      <c r="D598" t="s">
        <v>403</v>
      </c>
      <c r="E598" s="15"/>
      <c r="F598" s="15"/>
      <c r="G598" s="15"/>
      <c r="H598" s="15"/>
      <c r="I598" s="15"/>
    </row>
    <row r="599" spans="1:9" x14ac:dyDescent="0.25">
      <c r="A599">
        <v>2023</v>
      </c>
      <c r="B599" t="s">
        <v>61</v>
      </c>
      <c r="C599" t="s">
        <v>390</v>
      </c>
      <c r="D599" t="s">
        <v>937</v>
      </c>
      <c r="E599" s="15"/>
      <c r="F599" s="15"/>
      <c r="G599" s="15"/>
      <c r="H599" s="15"/>
      <c r="I599" s="15"/>
    </row>
    <row r="600" spans="1:9" x14ac:dyDescent="0.25">
      <c r="A600">
        <v>2023</v>
      </c>
      <c r="B600" t="s">
        <v>61</v>
      </c>
      <c r="C600" t="s">
        <v>391</v>
      </c>
      <c r="D600" t="s">
        <v>403</v>
      </c>
      <c r="E600" s="15"/>
      <c r="F600" s="15"/>
      <c r="G600" s="15"/>
      <c r="H600" s="15"/>
      <c r="I600" s="15"/>
    </row>
    <row r="601" spans="1:9" x14ac:dyDescent="0.25">
      <c r="A601">
        <v>2023</v>
      </c>
      <c r="B601" t="s">
        <v>61</v>
      </c>
      <c r="C601" t="s">
        <v>391</v>
      </c>
      <c r="D601" t="s">
        <v>938</v>
      </c>
      <c r="E601" s="15"/>
      <c r="F601" s="15"/>
      <c r="G601" s="15"/>
      <c r="H601" s="15"/>
      <c r="I601" s="15"/>
    </row>
    <row r="602" spans="1:9" x14ac:dyDescent="0.25">
      <c r="A602">
        <v>2023</v>
      </c>
      <c r="B602" t="s">
        <v>61</v>
      </c>
      <c r="C602" t="s">
        <v>392</v>
      </c>
      <c r="D602" t="s">
        <v>403</v>
      </c>
      <c r="E602" s="15"/>
      <c r="F602" s="15"/>
      <c r="G602" s="15"/>
      <c r="H602" s="15"/>
      <c r="I602" s="15"/>
    </row>
    <row r="603" spans="1:9" x14ac:dyDescent="0.25">
      <c r="A603">
        <v>2023</v>
      </c>
      <c r="B603" t="s">
        <v>61</v>
      </c>
      <c r="C603" t="s">
        <v>392</v>
      </c>
      <c r="D603" t="s">
        <v>939</v>
      </c>
      <c r="E603" s="15"/>
      <c r="F603" s="15"/>
      <c r="G603" s="15"/>
      <c r="H603" s="15"/>
      <c r="I603" s="15"/>
    </row>
    <row r="604" spans="1:9" x14ac:dyDescent="0.25">
      <c r="A604">
        <v>2023</v>
      </c>
      <c r="B604" t="s">
        <v>61</v>
      </c>
      <c r="C604" t="s">
        <v>392</v>
      </c>
      <c r="D604" t="s">
        <v>940</v>
      </c>
      <c r="E604" s="15"/>
      <c r="F604" s="15"/>
      <c r="G604" s="15"/>
      <c r="H604" s="15"/>
      <c r="I604" s="15"/>
    </row>
    <row r="605" spans="1:9" x14ac:dyDescent="0.25">
      <c r="A605">
        <v>2023</v>
      </c>
      <c r="B605" t="s">
        <v>61</v>
      </c>
      <c r="C605" t="s">
        <v>393</v>
      </c>
      <c r="D605" t="s">
        <v>403</v>
      </c>
      <c r="E605" s="15"/>
      <c r="F605" s="15"/>
      <c r="G605" s="15"/>
      <c r="H605" s="15"/>
      <c r="I605" s="15"/>
    </row>
    <row r="606" spans="1:9" x14ac:dyDescent="0.25">
      <c r="A606">
        <v>2023</v>
      </c>
      <c r="B606" t="s">
        <v>61</v>
      </c>
      <c r="C606" t="s">
        <v>393</v>
      </c>
      <c r="D606" t="s">
        <v>941</v>
      </c>
      <c r="E606" s="15"/>
      <c r="F606" s="15"/>
      <c r="G606" s="15"/>
      <c r="H606" s="15"/>
      <c r="I606" s="15"/>
    </row>
    <row r="607" spans="1:9" x14ac:dyDescent="0.25">
      <c r="A607">
        <v>2023</v>
      </c>
      <c r="B607" t="s">
        <v>61</v>
      </c>
      <c r="C607" t="s">
        <v>394</v>
      </c>
      <c r="D607" t="s">
        <v>403</v>
      </c>
      <c r="E607" s="15"/>
      <c r="F607" s="15"/>
      <c r="G607" s="15"/>
      <c r="H607" s="15"/>
      <c r="I607" s="15"/>
    </row>
    <row r="608" spans="1:9" x14ac:dyDescent="0.25">
      <c r="A608">
        <v>2023</v>
      </c>
      <c r="B608" t="s">
        <v>61</v>
      </c>
      <c r="C608" t="s">
        <v>394</v>
      </c>
      <c r="D608" t="s">
        <v>942</v>
      </c>
      <c r="E608" s="15"/>
      <c r="F608" s="15"/>
      <c r="G608" s="15"/>
      <c r="H608" s="15"/>
      <c r="I608" s="15"/>
    </row>
    <row r="609" spans="1:9" x14ac:dyDescent="0.25">
      <c r="A609">
        <v>2023</v>
      </c>
      <c r="B609" t="s">
        <v>61</v>
      </c>
      <c r="C609" t="s">
        <v>337</v>
      </c>
      <c r="D609" t="s">
        <v>403</v>
      </c>
      <c r="E609" s="15"/>
      <c r="F609" s="15"/>
      <c r="G609" s="15"/>
      <c r="H609" s="15"/>
      <c r="I609" s="15"/>
    </row>
    <row r="610" spans="1:9" x14ac:dyDescent="0.25">
      <c r="A610">
        <v>2023</v>
      </c>
      <c r="B610" t="s">
        <v>61</v>
      </c>
      <c r="C610" t="s">
        <v>337</v>
      </c>
      <c r="D610" t="s">
        <v>630</v>
      </c>
      <c r="E610" s="15"/>
      <c r="F610" s="15"/>
      <c r="G610" s="15"/>
      <c r="H610" s="15"/>
      <c r="I610" s="15"/>
    </row>
    <row r="611" spans="1:9" x14ac:dyDescent="0.25">
      <c r="A611">
        <v>2023</v>
      </c>
      <c r="B611" t="s">
        <v>61</v>
      </c>
      <c r="C611" t="s">
        <v>395</v>
      </c>
      <c r="D611" t="s">
        <v>403</v>
      </c>
      <c r="E611" s="15"/>
      <c r="F611" s="15"/>
      <c r="G611" s="15"/>
      <c r="H611" s="15"/>
      <c r="I611" s="15"/>
    </row>
    <row r="612" spans="1:9" x14ac:dyDescent="0.25">
      <c r="A612">
        <v>2023</v>
      </c>
      <c r="B612" t="s">
        <v>61</v>
      </c>
      <c r="C612" t="s">
        <v>395</v>
      </c>
      <c r="D612" t="s">
        <v>943</v>
      </c>
      <c r="E612" s="15"/>
      <c r="F612" s="15"/>
      <c r="G612" s="15"/>
      <c r="H612" s="15"/>
      <c r="I612" s="15"/>
    </row>
    <row r="613" spans="1:9" x14ac:dyDescent="0.25">
      <c r="A613">
        <v>2023</v>
      </c>
      <c r="B613" t="s">
        <v>61</v>
      </c>
      <c r="C613" t="s">
        <v>396</v>
      </c>
      <c r="D613" t="s">
        <v>403</v>
      </c>
      <c r="E613" s="15"/>
      <c r="F613" s="15"/>
      <c r="G613" s="15"/>
      <c r="H613" s="15"/>
      <c r="I613" s="15"/>
    </row>
    <row r="614" spans="1:9" x14ac:dyDescent="0.25">
      <c r="A614">
        <v>2023</v>
      </c>
      <c r="B614" t="s">
        <v>61</v>
      </c>
      <c r="C614" t="s">
        <v>396</v>
      </c>
      <c r="D614" t="s">
        <v>404</v>
      </c>
      <c r="E614" s="15"/>
      <c r="F614" s="15"/>
      <c r="G614" s="15"/>
      <c r="H614" s="15"/>
      <c r="I614" s="15"/>
    </row>
    <row r="615" spans="1:9" x14ac:dyDescent="0.25">
      <c r="A615">
        <v>2023</v>
      </c>
      <c r="B615" t="s">
        <v>61</v>
      </c>
      <c r="C615" t="s">
        <v>396</v>
      </c>
      <c r="D615" t="s">
        <v>944</v>
      </c>
      <c r="E615" s="15"/>
      <c r="F615" s="15"/>
      <c r="G615" s="15"/>
      <c r="H615" s="15"/>
      <c r="I615" s="15"/>
    </row>
    <row r="616" spans="1:9" x14ac:dyDescent="0.25">
      <c r="A616">
        <v>2023</v>
      </c>
      <c r="B616" t="s">
        <v>61</v>
      </c>
      <c r="C616" t="s">
        <v>347</v>
      </c>
      <c r="D616" t="s">
        <v>403</v>
      </c>
      <c r="E616" s="15"/>
      <c r="F616" s="15"/>
      <c r="G616" s="15"/>
      <c r="H616" s="15"/>
      <c r="I616" s="15"/>
    </row>
    <row r="617" spans="1:9" x14ac:dyDescent="0.25">
      <c r="A617">
        <v>2023</v>
      </c>
      <c r="B617" t="s">
        <v>61</v>
      </c>
      <c r="C617" t="s">
        <v>347</v>
      </c>
      <c r="D617" t="s">
        <v>404</v>
      </c>
      <c r="E617" s="15"/>
      <c r="F617" s="15"/>
      <c r="G617" s="15"/>
      <c r="H617" s="15"/>
      <c r="I617" s="15"/>
    </row>
    <row r="618" spans="1:9" x14ac:dyDescent="0.25">
      <c r="A618">
        <v>2023</v>
      </c>
      <c r="B618" t="s">
        <v>61</v>
      </c>
      <c r="C618" t="s">
        <v>347</v>
      </c>
      <c r="D618" t="s">
        <v>812</v>
      </c>
      <c r="E618" s="15"/>
      <c r="F618" s="15"/>
      <c r="G618" s="15"/>
      <c r="H618" s="15"/>
      <c r="I618" s="15"/>
    </row>
    <row r="619" spans="1:9" x14ac:dyDescent="0.25">
      <c r="A619">
        <v>2023</v>
      </c>
      <c r="B619" t="s">
        <v>61</v>
      </c>
      <c r="C619" t="s">
        <v>347</v>
      </c>
      <c r="D619" t="s">
        <v>813</v>
      </c>
      <c r="E619" s="15"/>
      <c r="F619" s="15"/>
      <c r="G619" s="15"/>
      <c r="H619" s="15"/>
      <c r="I619" s="15"/>
    </row>
    <row r="620" spans="1:9" x14ac:dyDescent="0.25">
      <c r="A620">
        <v>2023</v>
      </c>
      <c r="B620" t="s">
        <v>61</v>
      </c>
      <c r="C620" t="s">
        <v>347</v>
      </c>
      <c r="D620" t="s">
        <v>814</v>
      </c>
      <c r="E620" s="15"/>
      <c r="F620" s="15"/>
      <c r="G620" s="15"/>
      <c r="H620" s="15"/>
      <c r="I620" s="15"/>
    </row>
    <row r="621" spans="1:9" x14ac:dyDescent="0.25">
      <c r="A621">
        <v>2023</v>
      </c>
      <c r="B621" t="s">
        <v>155</v>
      </c>
      <c r="C621" t="s">
        <v>953</v>
      </c>
      <c r="D621" t="s">
        <v>403</v>
      </c>
      <c r="E621" s="15"/>
      <c r="F621" s="15"/>
      <c r="G621" s="15"/>
      <c r="H621" s="15"/>
      <c r="I621" s="15"/>
    </row>
    <row r="622" spans="1:9" x14ac:dyDescent="0.25">
      <c r="A622">
        <v>2023</v>
      </c>
      <c r="B622" t="s">
        <v>155</v>
      </c>
      <c r="C622" t="s">
        <v>953</v>
      </c>
      <c r="D622" t="s">
        <v>404</v>
      </c>
      <c r="E622" s="15"/>
      <c r="F622" s="15"/>
      <c r="G622" s="15"/>
      <c r="H622" s="15"/>
      <c r="I622" s="15"/>
    </row>
    <row r="623" spans="1:9" x14ac:dyDescent="0.25">
      <c r="A623">
        <v>2023</v>
      </c>
      <c r="B623" t="s">
        <v>155</v>
      </c>
      <c r="C623" t="s">
        <v>953</v>
      </c>
      <c r="D623" t="s">
        <v>954</v>
      </c>
      <c r="E623" s="15"/>
      <c r="F623" s="15"/>
      <c r="G623" s="15"/>
      <c r="H623" s="15"/>
      <c r="I623" s="15"/>
    </row>
    <row r="624" spans="1:9" x14ac:dyDescent="0.25">
      <c r="A624">
        <v>2023</v>
      </c>
      <c r="B624" t="s">
        <v>155</v>
      </c>
      <c r="C624" t="s">
        <v>953</v>
      </c>
      <c r="D624" t="s">
        <v>955</v>
      </c>
      <c r="E624" s="15"/>
      <c r="F624" s="15"/>
      <c r="G624" s="15"/>
      <c r="H624" s="15"/>
      <c r="I624" s="15"/>
    </row>
    <row r="625" spans="1:9" x14ac:dyDescent="0.25">
      <c r="A625">
        <v>2023</v>
      </c>
      <c r="B625" t="s">
        <v>155</v>
      </c>
      <c r="C625" t="s">
        <v>953</v>
      </c>
      <c r="D625" t="s">
        <v>956</v>
      </c>
      <c r="E625" s="15"/>
      <c r="F625" s="15"/>
      <c r="G625" s="15"/>
      <c r="H625" s="15"/>
      <c r="I625" s="15"/>
    </row>
    <row r="626" spans="1:9" x14ac:dyDescent="0.25">
      <c r="A626">
        <v>2023</v>
      </c>
      <c r="B626" t="s">
        <v>155</v>
      </c>
      <c r="C626" t="s">
        <v>953</v>
      </c>
      <c r="D626" t="s">
        <v>957</v>
      </c>
      <c r="E626" s="15"/>
      <c r="F626" s="15"/>
      <c r="G626" s="15"/>
      <c r="H626" s="15"/>
      <c r="I626" s="15"/>
    </row>
    <row r="627" spans="1:9" x14ac:dyDescent="0.25">
      <c r="A627">
        <v>2023</v>
      </c>
      <c r="B627" t="s">
        <v>155</v>
      </c>
      <c r="C627" t="s">
        <v>953</v>
      </c>
      <c r="D627" t="s">
        <v>958</v>
      </c>
      <c r="E627" s="15"/>
      <c r="F627" s="15"/>
      <c r="G627" s="15"/>
      <c r="H627" s="15"/>
      <c r="I627" s="15"/>
    </row>
    <row r="628" spans="1:9" x14ac:dyDescent="0.25">
      <c r="A628">
        <v>2023</v>
      </c>
      <c r="B628" t="s">
        <v>155</v>
      </c>
      <c r="C628" t="s">
        <v>953</v>
      </c>
      <c r="D628" t="s">
        <v>959</v>
      </c>
      <c r="E628" s="15"/>
      <c r="F628" s="15"/>
      <c r="G628" s="15"/>
      <c r="H628" s="15"/>
      <c r="I628" s="15"/>
    </row>
    <row r="629" spans="1:9" x14ac:dyDescent="0.25">
      <c r="A629">
        <v>2023</v>
      </c>
      <c r="B629" t="s">
        <v>155</v>
      </c>
      <c r="C629" t="s">
        <v>953</v>
      </c>
      <c r="D629" t="s">
        <v>960</v>
      </c>
      <c r="E629" s="15"/>
      <c r="F629" s="15"/>
      <c r="G629" s="15"/>
      <c r="H629" s="15"/>
      <c r="I629" s="15"/>
    </row>
    <row r="630" spans="1:9" x14ac:dyDescent="0.25">
      <c r="A630">
        <v>2023</v>
      </c>
      <c r="B630" t="s">
        <v>155</v>
      </c>
      <c r="C630" t="s">
        <v>953</v>
      </c>
      <c r="D630" t="s">
        <v>961</v>
      </c>
      <c r="E630" s="15"/>
      <c r="F630" s="15"/>
      <c r="G630" s="15"/>
      <c r="H630" s="15"/>
      <c r="I630" s="15"/>
    </row>
    <row r="631" spans="1:9" x14ac:dyDescent="0.25">
      <c r="A631">
        <v>2023</v>
      </c>
      <c r="B631" t="s">
        <v>155</v>
      </c>
      <c r="C631" t="s">
        <v>953</v>
      </c>
      <c r="D631" t="s">
        <v>962</v>
      </c>
      <c r="E631" s="15"/>
      <c r="F631" s="15"/>
      <c r="G631" s="15"/>
      <c r="H631" s="15"/>
      <c r="I631" s="15"/>
    </row>
    <row r="632" spans="1:9" x14ac:dyDescent="0.25">
      <c r="A632">
        <v>2023</v>
      </c>
      <c r="B632" t="s">
        <v>155</v>
      </c>
      <c r="C632" t="s">
        <v>953</v>
      </c>
      <c r="D632" t="s">
        <v>963</v>
      </c>
      <c r="E632" s="15"/>
      <c r="F632" s="15"/>
      <c r="G632" s="15"/>
      <c r="H632" s="15"/>
      <c r="I632" s="15"/>
    </row>
    <row r="633" spans="1:9" x14ac:dyDescent="0.25">
      <c r="A633">
        <v>2023</v>
      </c>
      <c r="B633" t="s">
        <v>155</v>
      </c>
      <c r="C633" t="s">
        <v>953</v>
      </c>
      <c r="D633" t="s">
        <v>964</v>
      </c>
      <c r="E633" s="15"/>
      <c r="F633" s="15"/>
      <c r="G633" s="15"/>
      <c r="H633" s="15"/>
      <c r="I633" s="15"/>
    </row>
    <row r="634" spans="1:9" x14ac:dyDescent="0.25">
      <c r="A634">
        <v>2023</v>
      </c>
      <c r="B634" t="s">
        <v>155</v>
      </c>
      <c r="C634" t="s">
        <v>953</v>
      </c>
      <c r="D634" t="s">
        <v>965</v>
      </c>
      <c r="E634" s="15"/>
      <c r="F634" s="15"/>
      <c r="G634" s="15"/>
      <c r="H634" s="15"/>
      <c r="I634" s="15"/>
    </row>
    <row r="635" spans="1:9" x14ac:dyDescent="0.25">
      <c r="A635">
        <v>2023</v>
      </c>
      <c r="B635" t="s">
        <v>62</v>
      </c>
      <c r="C635" t="s">
        <v>369</v>
      </c>
      <c r="D635" t="s">
        <v>852</v>
      </c>
      <c r="E635" s="15"/>
      <c r="F635" s="15"/>
      <c r="G635" s="15"/>
      <c r="H635" s="15"/>
      <c r="I635" s="15"/>
    </row>
    <row r="636" spans="1:9" x14ac:dyDescent="0.25">
      <c r="A636">
        <v>2023</v>
      </c>
      <c r="B636" t="s">
        <v>63</v>
      </c>
      <c r="C636" t="s">
        <v>306</v>
      </c>
      <c r="D636" t="s">
        <v>403</v>
      </c>
      <c r="E636" s="15"/>
      <c r="F636" s="15"/>
      <c r="G636" s="15"/>
      <c r="H636" s="15"/>
      <c r="I636" s="15"/>
    </row>
    <row r="637" spans="1:9" x14ac:dyDescent="0.25">
      <c r="A637">
        <v>2023</v>
      </c>
      <c r="B637" t="s">
        <v>63</v>
      </c>
      <c r="C637" t="s">
        <v>306</v>
      </c>
      <c r="D637" t="s">
        <v>404</v>
      </c>
      <c r="E637" s="15"/>
      <c r="F637" s="15"/>
      <c r="G637" s="15"/>
      <c r="H637" s="15"/>
      <c r="I637" s="15"/>
    </row>
    <row r="638" spans="1:9" x14ac:dyDescent="0.25">
      <c r="A638">
        <v>2023</v>
      </c>
      <c r="B638" t="s">
        <v>63</v>
      </c>
      <c r="C638" t="s">
        <v>306</v>
      </c>
      <c r="D638" t="s">
        <v>685</v>
      </c>
      <c r="E638" s="15"/>
      <c r="F638" s="15"/>
      <c r="G638" s="15"/>
      <c r="H638" s="15"/>
      <c r="I638" s="15"/>
    </row>
    <row r="639" spans="1:9" x14ac:dyDescent="0.25">
      <c r="A639">
        <v>2023</v>
      </c>
      <c r="B639" t="s">
        <v>63</v>
      </c>
      <c r="C639" t="s">
        <v>307</v>
      </c>
      <c r="D639" t="s">
        <v>403</v>
      </c>
      <c r="E639" s="15"/>
      <c r="F639" s="15"/>
      <c r="G639" s="15"/>
      <c r="H639" s="15"/>
      <c r="I639" s="15"/>
    </row>
    <row r="640" spans="1:9" x14ac:dyDescent="0.25">
      <c r="A640">
        <v>2023</v>
      </c>
      <c r="B640" t="s">
        <v>63</v>
      </c>
      <c r="C640" t="s">
        <v>307</v>
      </c>
      <c r="D640" t="s">
        <v>686</v>
      </c>
      <c r="E640" s="15"/>
      <c r="F640" s="15"/>
      <c r="G640" s="15"/>
      <c r="H640" s="15"/>
      <c r="I640" s="15"/>
    </row>
    <row r="641" spans="1:9" x14ac:dyDescent="0.25">
      <c r="A641">
        <v>2023</v>
      </c>
      <c r="B641" t="s">
        <v>63</v>
      </c>
      <c r="C641" t="s">
        <v>308</v>
      </c>
      <c r="D641" t="s">
        <v>403</v>
      </c>
      <c r="E641" s="15"/>
      <c r="F641" s="15"/>
      <c r="G641" s="15"/>
      <c r="H641" s="15"/>
      <c r="I641" s="15"/>
    </row>
    <row r="642" spans="1:9" x14ac:dyDescent="0.25">
      <c r="A642">
        <v>2023</v>
      </c>
      <c r="B642" t="s">
        <v>63</v>
      </c>
      <c r="C642" t="s">
        <v>308</v>
      </c>
      <c r="D642" t="s">
        <v>404</v>
      </c>
      <c r="E642" s="15"/>
      <c r="F642" s="15"/>
      <c r="G642" s="15"/>
      <c r="H642" s="15"/>
      <c r="I642" s="15"/>
    </row>
    <row r="643" spans="1:9" x14ac:dyDescent="0.25">
      <c r="A643">
        <v>2023</v>
      </c>
      <c r="B643" t="s">
        <v>63</v>
      </c>
      <c r="C643" t="s">
        <v>308</v>
      </c>
      <c r="D643" t="s">
        <v>687</v>
      </c>
      <c r="E643" s="15"/>
      <c r="F643" s="15"/>
      <c r="G643" s="15"/>
      <c r="H643" s="15"/>
      <c r="I643" s="15"/>
    </row>
    <row r="644" spans="1:9" x14ac:dyDescent="0.25">
      <c r="A644">
        <v>2023</v>
      </c>
      <c r="B644" t="s">
        <v>63</v>
      </c>
      <c r="C644" t="s">
        <v>309</v>
      </c>
      <c r="D644" t="s">
        <v>403</v>
      </c>
      <c r="E644" s="15"/>
      <c r="F644" s="15"/>
      <c r="G644" s="15"/>
      <c r="H644" s="15"/>
      <c r="I644" s="15"/>
    </row>
    <row r="645" spans="1:9" x14ac:dyDescent="0.25">
      <c r="A645">
        <v>2023</v>
      </c>
      <c r="B645" t="s">
        <v>63</v>
      </c>
      <c r="C645" t="s">
        <v>309</v>
      </c>
      <c r="D645" t="s">
        <v>688</v>
      </c>
      <c r="E645" s="15"/>
      <c r="F645" s="15"/>
      <c r="G645" s="15"/>
      <c r="H645" s="15"/>
      <c r="I645" s="15"/>
    </row>
    <row r="646" spans="1:9" x14ac:dyDescent="0.25">
      <c r="A646">
        <v>2023</v>
      </c>
      <c r="B646" t="s">
        <v>63</v>
      </c>
      <c r="C646" t="s">
        <v>310</v>
      </c>
      <c r="D646" t="s">
        <v>403</v>
      </c>
      <c r="E646" s="15"/>
      <c r="F646" s="15"/>
      <c r="G646" s="15"/>
      <c r="H646" s="15"/>
      <c r="I646" s="15"/>
    </row>
    <row r="647" spans="1:9" x14ac:dyDescent="0.25">
      <c r="A647">
        <v>2023</v>
      </c>
      <c r="B647" t="s">
        <v>63</v>
      </c>
      <c r="C647" t="s">
        <v>310</v>
      </c>
      <c r="D647" t="s">
        <v>689</v>
      </c>
      <c r="E647" s="15"/>
      <c r="F647" s="15"/>
      <c r="G647" s="15"/>
      <c r="H647" s="15"/>
      <c r="I647" s="15"/>
    </row>
    <row r="648" spans="1:9" x14ac:dyDescent="0.25">
      <c r="A648">
        <v>2023</v>
      </c>
      <c r="B648" t="s">
        <v>64</v>
      </c>
      <c r="C648" t="s">
        <v>64</v>
      </c>
      <c r="D648" t="s">
        <v>403</v>
      </c>
      <c r="E648" s="15"/>
      <c r="F648" s="15"/>
      <c r="G648" s="15"/>
      <c r="H648" s="15"/>
      <c r="I648" s="15"/>
    </row>
    <row r="649" spans="1:9" x14ac:dyDescent="0.25">
      <c r="A649">
        <v>2023</v>
      </c>
      <c r="B649" t="s">
        <v>64</v>
      </c>
      <c r="C649" t="s">
        <v>64</v>
      </c>
      <c r="D649" t="s">
        <v>404</v>
      </c>
      <c r="E649" s="15"/>
      <c r="F649" s="15"/>
      <c r="G649" s="15"/>
      <c r="H649" s="15"/>
      <c r="I649" s="15"/>
    </row>
    <row r="650" spans="1:9" x14ac:dyDescent="0.25">
      <c r="A650">
        <v>2023</v>
      </c>
      <c r="B650" t="s">
        <v>64</v>
      </c>
      <c r="C650" t="s">
        <v>64</v>
      </c>
      <c r="D650" t="s">
        <v>853</v>
      </c>
      <c r="E650" s="15"/>
      <c r="F650" s="15"/>
      <c r="G650" s="15"/>
      <c r="H650" s="15"/>
      <c r="I650" s="15"/>
    </row>
    <row r="651" spans="1:9" x14ac:dyDescent="0.25">
      <c r="A651">
        <v>2023</v>
      </c>
      <c r="B651" t="s">
        <v>64</v>
      </c>
      <c r="C651" t="s">
        <v>64</v>
      </c>
      <c r="D651" t="s">
        <v>854</v>
      </c>
      <c r="E651" s="15"/>
      <c r="F651" s="15"/>
      <c r="G651" s="15"/>
      <c r="H651" s="15"/>
      <c r="I651" s="15"/>
    </row>
    <row r="652" spans="1:9" x14ac:dyDescent="0.25">
      <c r="A652">
        <v>2023</v>
      </c>
      <c r="B652" t="s">
        <v>64</v>
      </c>
      <c r="C652" t="s">
        <v>64</v>
      </c>
      <c r="D652" t="s">
        <v>855</v>
      </c>
      <c r="E652" s="15"/>
      <c r="F652" s="15"/>
      <c r="G652" s="15"/>
      <c r="H652" s="15"/>
      <c r="I652" s="15"/>
    </row>
    <row r="653" spans="1:9" x14ac:dyDescent="0.25">
      <c r="A653">
        <v>2023</v>
      </c>
      <c r="B653" t="s">
        <v>64</v>
      </c>
      <c r="C653" t="s">
        <v>305</v>
      </c>
      <c r="D653" t="s">
        <v>403</v>
      </c>
      <c r="E653" s="15"/>
      <c r="F653" s="15"/>
      <c r="G653" s="15"/>
      <c r="H653" s="15"/>
      <c r="I653" s="15"/>
    </row>
    <row r="654" spans="1:9" x14ac:dyDescent="0.25">
      <c r="A654">
        <v>2023</v>
      </c>
      <c r="B654" t="s">
        <v>64</v>
      </c>
      <c r="C654" t="s">
        <v>305</v>
      </c>
      <c r="D654" t="s">
        <v>404</v>
      </c>
      <c r="E654" s="15"/>
      <c r="F654" s="15"/>
      <c r="G654" s="15"/>
      <c r="H654" s="15"/>
      <c r="I654" s="15"/>
    </row>
    <row r="655" spans="1:9" x14ac:dyDescent="0.25">
      <c r="A655">
        <v>2023</v>
      </c>
      <c r="B655" t="s">
        <v>64</v>
      </c>
      <c r="C655" t="s">
        <v>305</v>
      </c>
      <c r="D655" t="s">
        <v>856</v>
      </c>
      <c r="E655" s="15"/>
      <c r="F655" s="15"/>
      <c r="G655" s="15"/>
      <c r="H655" s="15"/>
      <c r="I655" s="15"/>
    </row>
    <row r="656" spans="1:9" x14ac:dyDescent="0.25">
      <c r="A656">
        <v>2023</v>
      </c>
      <c r="B656" t="s">
        <v>65</v>
      </c>
      <c r="C656" t="s">
        <v>65</v>
      </c>
      <c r="D656" t="s">
        <v>403</v>
      </c>
      <c r="E656" s="15"/>
      <c r="F656" s="15"/>
      <c r="G656" s="15"/>
      <c r="H656" s="15"/>
      <c r="I656" s="15"/>
    </row>
    <row r="657" spans="1:9" x14ac:dyDescent="0.25">
      <c r="A657">
        <v>2023</v>
      </c>
      <c r="B657" t="s">
        <v>65</v>
      </c>
      <c r="C657" t="s">
        <v>65</v>
      </c>
      <c r="D657" t="s">
        <v>404</v>
      </c>
      <c r="E657" s="15"/>
      <c r="F657" s="15"/>
      <c r="G657" s="15"/>
      <c r="H657" s="15"/>
      <c r="I657" s="15"/>
    </row>
    <row r="658" spans="1:9" x14ac:dyDescent="0.25">
      <c r="A658">
        <v>2023</v>
      </c>
      <c r="B658" t="s">
        <v>65</v>
      </c>
      <c r="C658" t="s">
        <v>65</v>
      </c>
      <c r="D658" t="s">
        <v>857</v>
      </c>
      <c r="E658" s="15"/>
      <c r="F658" s="15"/>
      <c r="G658" s="15"/>
      <c r="H658" s="15"/>
      <c r="I658" s="15"/>
    </row>
    <row r="659" spans="1:9" x14ac:dyDescent="0.25">
      <c r="A659">
        <v>2023</v>
      </c>
      <c r="B659" t="s">
        <v>65</v>
      </c>
      <c r="C659" t="s">
        <v>65</v>
      </c>
      <c r="D659" t="s">
        <v>858</v>
      </c>
      <c r="E659" s="15"/>
      <c r="F659" s="15"/>
      <c r="G659" s="15"/>
      <c r="H659" s="15"/>
      <c r="I659" s="15"/>
    </row>
    <row r="660" spans="1:9" x14ac:dyDescent="0.25">
      <c r="A660">
        <v>2023</v>
      </c>
      <c r="B660" t="s">
        <v>65</v>
      </c>
      <c r="C660" t="s">
        <v>65</v>
      </c>
      <c r="D660" t="s">
        <v>859</v>
      </c>
      <c r="E660" s="15"/>
      <c r="F660" s="15"/>
      <c r="G660" s="15"/>
      <c r="H660" s="15"/>
      <c r="I660" s="15"/>
    </row>
    <row r="661" spans="1:9" x14ac:dyDescent="0.25">
      <c r="A661">
        <v>2023</v>
      </c>
      <c r="B661" t="s">
        <v>66</v>
      </c>
      <c r="C661" t="s">
        <v>66</v>
      </c>
      <c r="D661" t="s">
        <v>403</v>
      </c>
      <c r="E661" s="15"/>
      <c r="F661" s="15"/>
      <c r="G661" s="15"/>
      <c r="H661" s="15"/>
      <c r="I661" s="15"/>
    </row>
    <row r="662" spans="1:9" x14ac:dyDescent="0.25">
      <c r="A662">
        <v>2023</v>
      </c>
      <c r="B662" t="s">
        <v>66</v>
      </c>
      <c r="C662" t="s">
        <v>66</v>
      </c>
      <c r="D662" t="s">
        <v>860</v>
      </c>
      <c r="E662" s="15"/>
      <c r="F662" s="15"/>
      <c r="G662" s="15"/>
      <c r="H662" s="15"/>
      <c r="I662" s="15"/>
    </row>
    <row r="663" spans="1:9" x14ac:dyDescent="0.25">
      <c r="A663">
        <v>2023</v>
      </c>
      <c r="B663" t="s">
        <v>66</v>
      </c>
      <c r="C663" t="s">
        <v>66</v>
      </c>
      <c r="D663" t="s">
        <v>861</v>
      </c>
      <c r="E663" s="15"/>
      <c r="F663" s="15"/>
      <c r="G663" s="15"/>
      <c r="H663" s="15"/>
      <c r="I663" s="15"/>
    </row>
    <row r="664" spans="1:9" x14ac:dyDescent="0.25">
      <c r="A664">
        <v>2023</v>
      </c>
      <c r="B664" t="s">
        <v>67</v>
      </c>
      <c r="C664" t="s">
        <v>67</v>
      </c>
      <c r="D664" t="s">
        <v>403</v>
      </c>
      <c r="E664" s="15"/>
      <c r="F664" s="15"/>
      <c r="G664" s="15"/>
      <c r="H664" s="15"/>
      <c r="I664" s="15"/>
    </row>
    <row r="665" spans="1:9" x14ac:dyDescent="0.25">
      <c r="A665">
        <v>2023</v>
      </c>
      <c r="B665" t="s">
        <v>67</v>
      </c>
      <c r="C665" t="s">
        <v>67</v>
      </c>
      <c r="D665" t="s">
        <v>404</v>
      </c>
      <c r="E665" s="15"/>
      <c r="F665" s="15"/>
      <c r="G665" s="15"/>
      <c r="H665" s="15"/>
      <c r="I665" s="15"/>
    </row>
    <row r="666" spans="1:9" x14ac:dyDescent="0.25">
      <c r="A666">
        <v>2023</v>
      </c>
      <c r="B666" t="s">
        <v>67</v>
      </c>
      <c r="C666" t="s">
        <v>67</v>
      </c>
      <c r="D666" t="s">
        <v>862</v>
      </c>
      <c r="E666" s="15"/>
      <c r="F666" s="15"/>
      <c r="G666" s="15"/>
      <c r="H666" s="15"/>
      <c r="I666" s="15"/>
    </row>
    <row r="667" spans="1:9" x14ac:dyDescent="0.25">
      <c r="A667">
        <v>2023</v>
      </c>
      <c r="B667" t="s">
        <v>67</v>
      </c>
      <c r="C667" t="s">
        <v>67</v>
      </c>
      <c r="D667" t="s">
        <v>863</v>
      </c>
      <c r="E667" s="15"/>
      <c r="F667" s="15"/>
      <c r="G667" s="15"/>
      <c r="H667" s="15"/>
      <c r="I667" s="15"/>
    </row>
    <row r="668" spans="1:9" x14ac:dyDescent="0.25">
      <c r="A668">
        <v>2023</v>
      </c>
      <c r="B668" t="s">
        <v>67</v>
      </c>
      <c r="C668" t="s">
        <v>67</v>
      </c>
      <c r="D668" t="s">
        <v>864</v>
      </c>
      <c r="E668" s="15"/>
      <c r="F668" s="15"/>
      <c r="G668" s="15"/>
      <c r="H668" s="15"/>
      <c r="I668" s="15"/>
    </row>
    <row r="669" spans="1:9" x14ac:dyDescent="0.25">
      <c r="A669">
        <v>2023</v>
      </c>
      <c r="B669" t="s">
        <v>67</v>
      </c>
      <c r="C669" t="s">
        <v>67</v>
      </c>
      <c r="D669" t="s">
        <v>865</v>
      </c>
      <c r="E669" s="15"/>
      <c r="F669" s="15"/>
      <c r="G669" s="15"/>
      <c r="H669" s="15"/>
      <c r="I669" s="15"/>
    </row>
    <row r="670" spans="1:9" x14ac:dyDescent="0.25">
      <c r="A670">
        <v>2023</v>
      </c>
      <c r="B670" t="s">
        <v>68</v>
      </c>
      <c r="C670" t="s">
        <v>68</v>
      </c>
      <c r="D670" t="s">
        <v>403</v>
      </c>
      <c r="E670" s="15"/>
      <c r="F670" s="15"/>
      <c r="G670" s="15"/>
      <c r="H670" s="15"/>
      <c r="I670" s="15"/>
    </row>
    <row r="671" spans="1:9" x14ac:dyDescent="0.25">
      <c r="A671">
        <v>2023</v>
      </c>
      <c r="B671" t="s">
        <v>68</v>
      </c>
      <c r="C671" t="s">
        <v>68</v>
      </c>
      <c r="D671" t="s">
        <v>404</v>
      </c>
      <c r="E671" s="15"/>
      <c r="F671" s="15"/>
      <c r="G671" s="15"/>
      <c r="H671" s="15"/>
      <c r="I671" s="15"/>
    </row>
    <row r="672" spans="1:9" x14ac:dyDescent="0.25">
      <c r="A672">
        <v>2023</v>
      </c>
      <c r="B672" t="s">
        <v>68</v>
      </c>
      <c r="C672" t="s">
        <v>68</v>
      </c>
      <c r="D672" t="s">
        <v>866</v>
      </c>
      <c r="E672" s="15"/>
      <c r="F672" s="15"/>
      <c r="G672" s="15"/>
      <c r="H672" s="15"/>
      <c r="I672" s="15"/>
    </row>
    <row r="673" spans="1:9" x14ac:dyDescent="0.25">
      <c r="A673">
        <v>2023</v>
      </c>
      <c r="B673" t="s">
        <v>68</v>
      </c>
      <c r="C673" t="s">
        <v>68</v>
      </c>
      <c r="D673" t="s">
        <v>867</v>
      </c>
      <c r="E673" s="15"/>
      <c r="F673" s="15"/>
      <c r="G673" s="15"/>
      <c r="H673" s="15"/>
      <c r="I673" s="15"/>
    </row>
    <row r="674" spans="1:9" x14ac:dyDescent="0.25">
      <c r="A674">
        <v>2023</v>
      </c>
      <c r="B674" t="s">
        <v>68</v>
      </c>
      <c r="C674" t="s">
        <v>68</v>
      </c>
      <c r="D674" t="s">
        <v>868</v>
      </c>
      <c r="E674" s="15"/>
      <c r="F674" s="15"/>
      <c r="G674" s="15"/>
      <c r="H674" s="15"/>
      <c r="I674" s="15"/>
    </row>
    <row r="675" spans="1:9" x14ac:dyDescent="0.25">
      <c r="A675">
        <v>2023</v>
      </c>
      <c r="B675" t="s">
        <v>68</v>
      </c>
      <c r="C675" t="s">
        <v>370</v>
      </c>
      <c r="D675" t="s">
        <v>403</v>
      </c>
      <c r="E675" s="15"/>
      <c r="F675" s="15"/>
      <c r="G675" s="15"/>
      <c r="H675" s="15"/>
      <c r="I675" s="15"/>
    </row>
    <row r="676" spans="1:9" x14ac:dyDescent="0.25">
      <c r="A676">
        <v>2023</v>
      </c>
      <c r="B676" t="s">
        <v>68</v>
      </c>
      <c r="C676" t="s">
        <v>370</v>
      </c>
      <c r="D676" t="s">
        <v>869</v>
      </c>
      <c r="E676" s="15"/>
      <c r="F676" s="15"/>
      <c r="G676" s="15"/>
      <c r="H676" s="15"/>
      <c r="I676" s="15"/>
    </row>
    <row r="677" spans="1:9" x14ac:dyDescent="0.25">
      <c r="A677">
        <v>2023</v>
      </c>
      <c r="B677" t="s">
        <v>42</v>
      </c>
      <c r="C677" t="s">
        <v>966</v>
      </c>
      <c r="D677" t="s">
        <v>403</v>
      </c>
      <c r="E677" s="15"/>
      <c r="F677" s="15"/>
      <c r="G677" s="15"/>
      <c r="H677" s="15"/>
      <c r="I677" s="15"/>
    </row>
    <row r="678" spans="1:9" x14ac:dyDescent="0.25">
      <c r="A678">
        <v>2023</v>
      </c>
      <c r="B678" t="s">
        <v>42</v>
      </c>
      <c r="C678" t="s">
        <v>966</v>
      </c>
      <c r="D678" t="s">
        <v>404</v>
      </c>
      <c r="E678" s="15"/>
      <c r="F678" s="15"/>
      <c r="G678" s="15"/>
      <c r="H678" s="15"/>
      <c r="I678" s="15"/>
    </row>
    <row r="679" spans="1:9" x14ac:dyDescent="0.25">
      <c r="A679">
        <v>2023</v>
      </c>
      <c r="B679" t="s">
        <v>42</v>
      </c>
      <c r="C679" t="s">
        <v>966</v>
      </c>
      <c r="D679" t="s">
        <v>967</v>
      </c>
      <c r="E679" s="15"/>
      <c r="F679" s="15"/>
      <c r="G679" s="15"/>
      <c r="H679" s="15"/>
      <c r="I679" s="15"/>
    </row>
    <row r="680" spans="1:9" x14ac:dyDescent="0.25">
      <c r="A680">
        <v>2023</v>
      </c>
      <c r="B680" t="s">
        <v>42</v>
      </c>
      <c r="C680" t="s">
        <v>966</v>
      </c>
      <c r="D680" t="s">
        <v>968</v>
      </c>
      <c r="E680" s="15"/>
      <c r="F680" s="15"/>
      <c r="G680" s="15"/>
      <c r="H680" s="15"/>
      <c r="I680" s="15"/>
    </row>
    <row r="681" spans="1:9" x14ac:dyDescent="0.25">
      <c r="A681">
        <v>2023</v>
      </c>
      <c r="B681" t="s">
        <v>42</v>
      </c>
      <c r="C681" t="s">
        <v>966</v>
      </c>
      <c r="D681" t="s">
        <v>969</v>
      </c>
      <c r="E681" s="15"/>
      <c r="F681" s="15"/>
      <c r="G681" s="15"/>
      <c r="H681" s="15"/>
      <c r="I681" s="15"/>
    </row>
    <row r="682" spans="1:9" x14ac:dyDescent="0.25">
      <c r="A682">
        <v>2023</v>
      </c>
      <c r="B682" t="s">
        <v>42</v>
      </c>
      <c r="C682" t="s">
        <v>966</v>
      </c>
      <c r="D682" t="s">
        <v>970</v>
      </c>
      <c r="E682" s="15"/>
      <c r="F682" s="15"/>
      <c r="G682" s="15"/>
      <c r="H682" s="15"/>
      <c r="I682" s="15"/>
    </row>
    <row r="683" spans="1:9" x14ac:dyDescent="0.25">
      <c r="A683">
        <v>2023</v>
      </c>
      <c r="B683" t="s">
        <v>42</v>
      </c>
      <c r="C683" t="s">
        <v>966</v>
      </c>
      <c r="D683" t="s">
        <v>971</v>
      </c>
      <c r="E683" s="15"/>
      <c r="F683" s="15"/>
      <c r="G683" s="15"/>
      <c r="H683" s="15"/>
      <c r="I683" s="15"/>
    </row>
    <row r="684" spans="1:9" x14ac:dyDescent="0.25">
      <c r="A684">
        <v>2023</v>
      </c>
      <c r="B684" t="s">
        <v>42</v>
      </c>
      <c r="C684" t="s">
        <v>972</v>
      </c>
      <c r="D684" t="s">
        <v>403</v>
      </c>
      <c r="E684" s="15"/>
      <c r="F684" s="15"/>
      <c r="G684" s="15"/>
      <c r="H684" s="15"/>
      <c r="I684" s="15"/>
    </row>
    <row r="685" spans="1:9" x14ac:dyDescent="0.25">
      <c r="A685">
        <v>2023</v>
      </c>
      <c r="B685" t="s">
        <v>42</v>
      </c>
      <c r="C685" t="s">
        <v>972</v>
      </c>
      <c r="D685" t="s">
        <v>404</v>
      </c>
      <c r="E685" s="15"/>
      <c r="F685" s="15"/>
      <c r="G685" s="15"/>
      <c r="H685" s="15"/>
      <c r="I685" s="15"/>
    </row>
    <row r="686" spans="1:9" x14ac:dyDescent="0.25">
      <c r="A686">
        <v>2023</v>
      </c>
      <c r="B686" t="s">
        <v>42</v>
      </c>
      <c r="C686" t="s">
        <v>972</v>
      </c>
      <c r="D686" t="s">
        <v>967</v>
      </c>
      <c r="E686" s="15"/>
      <c r="F686" s="15"/>
      <c r="G686" s="15"/>
      <c r="H686" s="15"/>
      <c r="I686" s="15"/>
    </row>
    <row r="687" spans="1:9" x14ac:dyDescent="0.25">
      <c r="A687">
        <v>2023</v>
      </c>
      <c r="B687" t="s">
        <v>42</v>
      </c>
      <c r="C687" t="s">
        <v>972</v>
      </c>
      <c r="D687" t="s">
        <v>968</v>
      </c>
      <c r="E687" s="15"/>
      <c r="F687" s="15"/>
      <c r="G687" s="15"/>
      <c r="H687" s="15"/>
      <c r="I687" s="15"/>
    </row>
    <row r="688" spans="1:9" x14ac:dyDescent="0.25">
      <c r="A688">
        <v>2023</v>
      </c>
      <c r="B688" t="s">
        <v>42</v>
      </c>
      <c r="C688" t="s">
        <v>972</v>
      </c>
      <c r="D688" t="s">
        <v>969</v>
      </c>
      <c r="E688" s="15"/>
      <c r="F688" s="15"/>
      <c r="G688" s="15"/>
      <c r="H688" s="15"/>
      <c r="I688" s="15"/>
    </row>
    <row r="689" spans="1:9" x14ac:dyDescent="0.25">
      <c r="A689">
        <v>2023</v>
      </c>
      <c r="B689" t="s">
        <v>42</v>
      </c>
      <c r="C689" t="s">
        <v>972</v>
      </c>
      <c r="D689" t="s">
        <v>970</v>
      </c>
      <c r="E689" s="15"/>
      <c r="F689" s="15"/>
      <c r="G689" s="15"/>
      <c r="H689" s="15"/>
      <c r="I689" s="15"/>
    </row>
    <row r="690" spans="1:9" x14ac:dyDescent="0.25">
      <c r="A690">
        <v>2023</v>
      </c>
      <c r="B690" t="s">
        <v>42</v>
      </c>
      <c r="C690" t="s">
        <v>973</v>
      </c>
      <c r="D690" t="s">
        <v>403</v>
      </c>
      <c r="E690" s="15"/>
      <c r="F690" s="15"/>
      <c r="G690" s="15"/>
      <c r="H690" s="15"/>
      <c r="I690" s="15"/>
    </row>
    <row r="691" spans="1:9" x14ac:dyDescent="0.25">
      <c r="A691">
        <v>2023</v>
      </c>
      <c r="B691" t="s">
        <v>42</v>
      </c>
      <c r="C691" t="s">
        <v>973</v>
      </c>
      <c r="D691" t="s">
        <v>967</v>
      </c>
      <c r="E691" s="15"/>
      <c r="F691" s="15"/>
      <c r="G691" s="15"/>
      <c r="H691" s="15"/>
      <c r="I691" s="15"/>
    </row>
    <row r="692" spans="1:9" x14ac:dyDescent="0.25">
      <c r="A692">
        <v>2023</v>
      </c>
      <c r="B692" t="s">
        <v>42</v>
      </c>
      <c r="C692" t="s">
        <v>974</v>
      </c>
      <c r="D692" t="s">
        <v>403</v>
      </c>
      <c r="E692" s="15"/>
      <c r="F692" s="15"/>
      <c r="G692" s="15"/>
      <c r="H692" s="15"/>
      <c r="I692" s="15"/>
    </row>
    <row r="693" spans="1:9" x14ac:dyDescent="0.25">
      <c r="A693">
        <v>2023</v>
      </c>
      <c r="B693" t="s">
        <v>42</v>
      </c>
      <c r="C693" t="s">
        <v>974</v>
      </c>
      <c r="D693" t="s">
        <v>404</v>
      </c>
      <c r="E693" s="15"/>
      <c r="F693" s="15"/>
      <c r="G693" s="15"/>
      <c r="H693" s="15"/>
      <c r="I693" s="15"/>
    </row>
    <row r="694" spans="1:9" x14ac:dyDescent="0.25">
      <c r="A694">
        <v>2023</v>
      </c>
      <c r="B694" t="s">
        <v>42</v>
      </c>
      <c r="C694" t="s">
        <v>974</v>
      </c>
      <c r="D694" t="s">
        <v>967</v>
      </c>
      <c r="E694" s="15"/>
      <c r="F694" s="15"/>
      <c r="G694" s="15"/>
      <c r="H694" s="15"/>
      <c r="I694" s="15"/>
    </row>
    <row r="695" spans="1:9" x14ac:dyDescent="0.25">
      <c r="A695">
        <v>2023</v>
      </c>
      <c r="B695" t="s">
        <v>42</v>
      </c>
      <c r="C695" t="s">
        <v>974</v>
      </c>
      <c r="D695" t="s">
        <v>968</v>
      </c>
      <c r="E695" s="15"/>
      <c r="F695" s="15"/>
      <c r="G695" s="15"/>
      <c r="H695" s="15"/>
      <c r="I695" s="15"/>
    </row>
    <row r="696" spans="1:9" x14ac:dyDescent="0.25">
      <c r="A696">
        <v>2023</v>
      </c>
      <c r="B696" t="s">
        <v>42</v>
      </c>
      <c r="C696" t="s">
        <v>974</v>
      </c>
      <c r="D696" t="s">
        <v>969</v>
      </c>
      <c r="E696" s="15"/>
      <c r="F696" s="15"/>
      <c r="G696" s="15"/>
      <c r="H696" s="15"/>
      <c r="I696" s="15"/>
    </row>
    <row r="697" spans="1:9" x14ac:dyDescent="0.25">
      <c r="A697">
        <v>2023</v>
      </c>
      <c r="B697" t="s">
        <v>42</v>
      </c>
      <c r="C697" t="s">
        <v>974</v>
      </c>
      <c r="D697" t="s">
        <v>970</v>
      </c>
      <c r="E697" s="15"/>
      <c r="F697" s="15"/>
      <c r="G697" s="15"/>
      <c r="H697" s="15"/>
      <c r="I697" s="15"/>
    </row>
    <row r="698" spans="1:9" x14ac:dyDescent="0.25">
      <c r="A698">
        <v>2023</v>
      </c>
      <c r="B698" t="s">
        <v>42</v>
      </c>
      <c r="C698" t="s">
        <v>975</v>
      </c>
      <c r="D698" t="s">
        <v>403</v>
      </c>
      <c r="E698" s="15"/>
      <c r="F698" s="15"/>
      <c r="G698" s="15"/>
      <c r="H698" s="15"/>
      <c r="I698" s="15"/>
    </row>
    <row r="699" spans="1:9" x14ac:dyDescent="0.25">
      <c r="A699">
        <v>2023</v>
      </c>
      <c r="B699" t="s">
        <v>42</v>
      </c>
      <c r="C699" t="s">
        <v>975</v>
      </c>
      <c r="D699" t="s">
        <v>967</v>
      </c>
      <c r="E699" s="15"/>
      <c r="F699" s="15"/>
      <c r="G699" s="15"/>
      <c r="H699" s="15"/>
      <c r="I699" s="15"/>
    </row>
    <row r="700" spans="1:9" x14ac:dyDescent="0.25">
      <c r="A700">
        <v>2023</v>
      </c>
      <c r="B700" t="s">
        <v>42</v>
      </c>
      <c r="C700" t="s">
        <v>976</v>
      </c>
      <c r="D700" t="s">
        <v>403</v>
      </c>
      <c r="E700" s="15"/>
      <c r="F700" s="15"/>
      <c r="G700" s="15"/>
      <c r="H700" s="15"/>
      <c r="I700" s="15"/>
    </row>
    <row r="701" spans="1:9" x14ac:dyDescent="0.25">
      <c r="A701">
        <v>2023</v>
      </c>
      <c r="B701" t="s">
        <v>42</v>
      </c>
      <c r="C701" t="s">
        <v>976</v>
      </c>
      <c r="D701" t="s">
        <v>404</v>
      </c>
      <c r="E701" s="15"/>
      <c r="F701" s="15"/>
      <c r="G701" s="15"/>
      <c r="H701" s="15"/>
      <c r="I701" s="15"/>
    </row>
    <row r="702" spans="1:9" x14ac:dyDescent="0.25">
      <c r="A702">
        <v>2023</v>
      </c>
      <c r="B702" t="s">
        <v>42</v>
      </c>
      <c r="C702" t="s">
        <v>976</v>
      </c>
      <c r="D702" t="s">
        <v>967</v>
      </c>
      <c r="E702" s="15"/>
      <c r="F702" s="15"/>
      <c r="G702" s="15"/>
      <c r="H702" s="15"/>
      <c r="I702" s="15"/>
    </row>
    <row r="703" spans="1:9" x14ac:dyDescent="0.25">
      <c r="A703">
        <v>2023</v>
      </c>
      <c r="B703" t="s">
        <v>42</v>
      </c>
      <c r="C703" t="s">
        <v>976</v>
      </c>
      <c r="D703" t="s">
        <v>968</v>
      </c>
      <c r="E703" s="15"/>
      <c r="F703" s="15"/>
      <c r="G703" s="15"/>
      <c r="H703" s="15"/>
      <c r="I703" s="15"/>
    </row>
    <row r="704" spans="1:9" x14ac:dyDescent="0.25">
      <c r="A704">
        <v>2023</v>
      </c>
      <c r="B704" t="s">
        <v>42</v>
      </c>
      <c r="C704" t="s">
        <v>976</v>
      </c>
      <c r="D704" t="s">
        <v>969</v>
      </c>
      <c r="E704" s="15"/>
      <c r="F704" s="15"/>
      <c r="G704" s="15"/>
      <c r="H704" s="15"/>
      <c r="I704" s="15"/>
    </row>
    <row r="705" spans="1:9" x14ac:dyDescent="0.25">
      <c r="A705">
        <v>2023</v>
      </c>
      <c r="B705" t="s">
        <v>42</v>
      </c>
      <c r="C705" t="s">
        <v>976</v>
      </c>
      <c r="D705" t="s">
        <v>970</v>
      </c>
      <c r="E705" s="15"/>
      <c r="F705" s="15"/>
      <c r="G705" s="15"/>
      <c r="H705" s="15"/>
      <c r="I705" s="15"/>
    </row>
    <row r="706" spans="1:9" x14ac:dyDescent="0.25">
      <c r="A706">
        <v>2023</v>
      </c>
      <c r="B706" t="s">
        <v>42</v>
      </c>
      <c r="C706" t="s">
        <v>977</v>
      </c>
      <c r="D706" t="s">
        <v>403</v>
      </c>
      <c r="E706" s="15"/>
      <c r="F706" s="15"/>
      <c r="G706" s="15"/>
      <c r="H706" s="15"/>
      <c r="I706" s="15"/>
    </row>
    <row r="707" spans="1:9" x14ac:dyDescent="0.25">
      <c r="A707">
        <v>2023</v>
      </c>
      <c r="B707" t="s">
        <v>42</v>
      </c>
      <c r="C707" t="s">
        <v>977</v>
      </c>
      <c r="D707" t="s">
        <v>404</v>
      </c>
      <c r="E707" s="15"/>
      <c r="F707" s="15"/>
      <c r="G707" s="15"/>
      <c r="H707" s="15"/>
      <c r="I707" s="15"/>
    </row>
    <row r="708" spans="1:9" x14ac:dyDescent="0.25">
      <c r="A708">
        <v>2023</v>
      </c>
      <c r="B708" t="s">
        <v>42</v>
      </c>
      <c r="C708" t="s">
        <v>977</v>
      </c>
      <c r="D708" t="s">
        <v>967</v>
      </c>
      <c r="E708" s="15"/>
      <c r="F708" s="15"/>
      <c r="G708" s="15"/>
      <c r="H708" s="15"/>
      <c r="I708" s="15"/>
    </row>
    <row r="709" spans="1:9" x14ac:dyDescent="0.25">
      <c r="A709">
        <v>2023</v>
      </c>
      <c r="B709" t="s">
        <v>42</v>
      </c>
      <c r="C709" t="s">
        <v>977</v>
      </c>
      <c r="D709" t="s">
        <v>968</v>
      </c>
      <c r="E709" s="15"/>
      <c r="F709" s="15"/>
      <c r="G709" s="15"/>
      <c r="H709" s="15"/>
      <c r="I709" s="15"/>
    </row>
    <row r="710" spans="1:9" x14ac:dyDescent="0.25">
      <c r="A710">
        <v>2023</v>
      </c>
      <c r="B710" t="s">
        <v>42</v>
      </c>
      <c r="C710" t="s">
        <v>977</v>
      </c>
      <c r="D710" t="s">
        <v>969</v>
      </c>
      <c r="E710" s="15"/>
      <c r="F710" s="15"/>
      <c r="G710" s="15"/>
      <c r="H710" s="15"/>
      <c r="I710" s="15"/>
    </row>
    <row r="711" spans="1:9" x14ac:dyDescent="0.25">
      <c r="A711">
        <v>2023</v>
      </c>
      <c r="B711" t="s">
        <v>42</v>
      </c>
      <c r="C711" t="s">
        <v>977</v>
      </c>
      <c r="D711" t="s">
        <v>970</v>
      </c>
      <c r="E711" s="15"/>
      <c r="F711" s="15"/>
      <c r="G711" s="15"/>
      <c r="H711" s="15"/>
      <c r="I711" s="15"/>
    </row>
    <row r="712" spans="1:9" x14ac:dyDescent="0.25">
      <c r="A712">
        <v>2023</v>
      </c>
      <c r="B712" t="s">
        <v>42</v>
      </c>
      <c r="C712" t="s">
        <v>978</v>
      </c>
      <c r="D712" t="s">
        <v>403</v>
      </c>
      <c r="E712" s="15"/>
      <c r="F712" s="15"/>
      <c r="G712" s="15"/>
      <c r="H712" s="15"/>
      <c r="I712" s="15"/>
    </row>
    <row r="713" spans="1:9" x14ac:dyDescent="0.25">
      <c r="A713">
        <v>2023</v>
      </c>
      <c r="B713" t="s">
        <v>42</v>
      </c>
      <c r="C713" t="s">
        <v>978</v>
      </c>
      <c r="D713" t="s">
        <v>404</v>
      </c>
      <c r="E713" s="15"/>
      <c r="F713" s="15"/>
      <c r="G713" s="15"/>
      <c r="H713" s="15"/>
      <c r="I713" s="15"/>
    </row>
    <row r="714" spans="1:9" x14ac:dyDescent="0.25">
      <c r="A714">
        <v>2023</v>
      </c>
      <c r="B714" t="s">
        <v>42</v>
      </c>
      <c r="C714" t="s">
        <v>978</v>
      </c>
      <c r="D714" t="s">
        <v>967</v>
      </c>
      <c r="E714" s="15"/>
      <c r="F714" s="15"/>
      <c r="G714" s="15"/>
      <c r="H714" s="15"/>
      <c r="I714" s="15"/>
    </row>
    <row r="715" spans="1:9" x14ac:dyDescent="0.25">
      <c r="A715">
        <v>2023</v>
      </c>
      <c r="B715" t="s">
        <v>42</v>
      </c>
      <c r="C715" t="s">
        <v>978</v>
      </c>
      <c r="D715" t="s">
        <v>968</v>
      </c>
      <c r="E715" s="15"/>
      <c r="F715" s="15"/>
      <c r="G715" s="15"/>
      <c r="H715" s="15"/>
      <c r="I715" s="15"/>
    </row>
    <row r="716" spans="1:9" x14ac:dyDescent="0.25">
      <c r="A716">
        <v>2023</v>
      </c>
      <c r="B716" t="s">
        <v>42</v>
      </c>
      <c r="C716" t="s">
        <v>978</v>
      </c>
      <c r="D716" t="s">
        <v>969</v>
      </c>
      <c r="E716" s="15"/>
      <c r="F716" s="15"/>
      <c r="G716" s="15"/>
      <c r="H716" s="15"/>
      <c r="I716" s="15"/>
    </row>
    <row r="717" spans="1:9" x14ac:dyDescent="0.25">
      <c r="A717">
        <v>2023</v>
      </c>
      <c r="B717" t="s">
        <v>42</v>
      </c>
      <c r="C717" t="s">
        <v>978</v>
      </c>
      <c r="D717" t="s">
        <v>970</v>
      </c>
      <c r="E717" s="15"/>
      <c r="F717" s="15"/>
      <c r="G717" s="15"/>
      <c r="H717" s="15"/>
      <c r="I717" s="15"/>
    </row>
    <row r="718" spans="1:9" x14ac:dyDescent="0.25">
      <c r="A718">
        <v>2023</v>
      </c>
      <c r="B718" t="s">
        <v>42</v>
      </c>
      <c r="C718" t="s">
        <v>979</v>
      </c>
      <c r="D718" t="s">
        <v>403</v>
      </c>
      <c r="E718" s="15"/>
      <c r="F718" s="15"/>
      <c r="G718" s="15"/>
      <c r="H718" s="15"/>
      <c r="I718" s="15"/>
    </row>
    <row r="719" spans="1:9" x14ac:dyDescent="0.25">
      <c r="A719">
        <v>2023</v>
      </c>
      <c r="B719" t="s">
        <v>42</v>
      </c>
      <c r="C719" t="s">
        <v>979</v>
      </c>
      <c r="D719" t="s">
        <v>404</v>
      </c>
      <c r="E719" s="15"/>
      <c r="F719" s="15"/>
      <c r="G719" s="15"/>
      <c r="H719" s="15"/>
      <c r="I719" s="15"/>
    </row>
    <row r="720" spans="1:9" x14ac:dyDescent="0.25">
      <c r="A720">
        <v>2023</v>
      </c>
      <c r="B720" t="s">
        <v>42</v>
      </c>
      <c r="C720" t="s">
        <v>979</v>
      </c>
      <c r="D720" t="s">
        <v>967</v>
      </c>
      <c r="E720" s="15"/>
      <c r="F720" s="15"/>
      <c r="G720" s="15"/>
      <c r="H720" s="15"/>
      <c r="I720" s="15"/>
    </row>
    <row r="721" spans="1:9" x14ac:dyDescent="0.25">
      <c r="A721">
        <v>2023</v>
      </c>
      <c r="B721" t="s">
        <v>42</v>
      </c>
      <c r="C721" t="s">
        <v>979</v>
      </c>
      <c r="D721" t="s">
        <v>968</v>
      </c>
      <c r="E721" s="15"/>
      <c r="F721" s="15"/>
      <c r="G721" s="15"/>
      <c r="H721" s="15"/>
      <c r="I721" s="15"/>
    </row>
    <row r="722" spans="1:9" x14ac:dyDescent="0.25">
      <c r="A722">
        <v>2023</v>
      </c>
      <c r="B722" t="s">
        <v>42</v>
      </c>
      <c r="C722" t="s">
        <v>979</v>
      </c>
      <c r="D722" t="s">
        <v>969</v>
      </c>
      <c r="E722" s="15"/>
      <c r="F722" s="15"/>
      <c r="G722" s="15"/>
      <c r="H722" s="15"/>
      <c r="I722" s="15"/>
    </row>
    <row r="723" spans="1:9" x14ac:dyDescent="0.25">
      <c r="A723">
        <v>2023</v>
      </c>
      <c r="B723" t="s">
        <v>42</v>
      </c>
      <c r="C723" t="s">
        <v>979</v>
      </c>
      <c r="D723" t="s">
        <v>970</v>
      </c>
      <c r="E723" s="15"/>
      <c r="F723" s="15"/>
      <c r="G723" s="15"/>
      <c r="H723" s="15"/>
      <c r="I723" s="15"/>
    </row>
    <row r="724" spans="1:9" x14ac:dyDescent="0.25">
      <c r="A724">
        <v>2023</v>
      </c>
      <c r="B724" t="s">
        <v>42</v>
      </c>
      <c r="C724" t="s">
        <v>980</v>
      </c>
      <c r="D724" t="s">
        <v>403</v>
      </c>
      <c r="E724" s="15"/>
      <c r="F724" s="15"/>
      <c r="G724" s="15"/>
      <c r="H724" s="15"/>
      <c r="I724" s="15"/>
    </row>
    <row r="725" spans="1:9" x14ac:dyDescent="0.25">
      <c r="A725">
        <v>2023</v>
      </c>
      <c r="B725" t="s">
        <v>42</v>
      </c>
      <c r="C725" t="s">
        <v>980</v>
      </c>
      <c r="D725" t="s">
        <v>404</v>
      </c>
      <c r="E725" s="15"/>
      <c r="F725" s="15"/>
      <c r="G725" s="15"/>
      <c r="H725" s="15"/>
      <c r="I725" s="15"/>
    </row>
    <row r="726" spans="1:9" x14ac:dyDescent="0.25">
      <c r="A726">
        <v>2023</v>
      </c>
      <c r="B726" t="s">
        <v>42</v>
      </c>
      <c r="C726" t="s">
        <v>980</v>
      </c>
      <c r="D726" t="s">
        <v>967</v>
      </c>
      <c r="E726" s="15"/>
      <c r="F726" s="15"/>
      <c r="G726" s="15"/>
      <c r="H726" s="15"/>
      <c r="I726" s="15"/>
    </row>
    <row r="727" spans="1:9" x14ac:dyDescent="0.25">
      <c r="A727">
        <v>2023</v>
      </c>
      <c r="B727" t="s">
        <v>42</v>
      </c>
      <c r="C727" t="s">
        <v>980</v>
      </c>
      <c r="D727" t="s">
        <v>968</v>
      </c>
      <c r="E727" s="15"/>
      <c r="F727" s="15"/>
      <c r="G727" s="15"/>
      <c r="H727" s="15"/>
      <c r="I727" s="15"/>
    </row>
    <row r="728" spans="1:9" x14ac:dyDescent="0.25">
      <c r="A728">
        <v>2023</v>
      </c>
      <c r="B728" t="s">
        <v>42</v>
      </c>
      <c r="C728" t="s">
        <v>980</v>
      </c>
      <c r="D728" t="s">
        <v>969</v>
      </c>
      <c r="E728" s="15"/>
      <c r="F728" s="15"/>
      <c r="G728" s="15"/>
      <c r="H728" s="15"/>
      <c r="I728" s="15"/>
    </row>
    <row r="729" spans="1:9" x14ac:dyDescent="0.25">
      <c r="A729">
        <v>2023</v>
      </c>
      <c r="B729" t="s">
        <v>42</v>
      </c>
      <c r="C729" t="s">
        <v>980</v>
      </c>
      <c r="D729" t="s">
        <v>970</v>
      </c>
      <c r="E729" s="15"/>
      <c r="F729" s="15"/>
      <c r="G729" s="15"/>
      <c r="H729" s="15"/>
      <c r="I729" s="15"/>
    </row>
    <row r="730" spans="1:9" x14ac:dyDescent="0.25">
      <c r="A730">
        <v>2023</v>
      </c>
      <c r="B730" t="s">
        <v>42</v>
      </c>
      <c r="C730" t="s">
        <v>981</v>
      </c>
      <c r="D730" t="s">
        <v>403</v>
      </c>
      <c r="E730" s="15"/>
      <c r="F730" s="15"/>
      <c r="G730" s="15"/>
      <c r="H730" s="15"/>
      <c r="I730" s="15"/>
    </row>
    <row r="731" spans="1:9" x14ac:dyDescent="0.25">
      <c r="A731">
        <v>2023</v>
      </c>
      <c r="B731" t="s">
        <v>42</v>
      </c>
      <c r="C731" t="s">
        <v>981</v>
      </c>
      <c r="D731" t="s">
        <v>404</v>
      </c>
      <c r="E731" s="15"/>
      <c r="F731" s="15"/>
      <c r="G731" s="15"/>
      <c r="H731" s="15"/>
      <c r="I731" s="15"/>
    </row>
    <row r="732" spans="1:9" x14ac:dyDescent="0.25">
      <c r="A732">
        <v>2023</v>
      </c>
      <c r="B732" t="s">
        <v>42</v>
      </c>
      <c r="C732" t="s">
        <v>981</v>
      </c>
      <c r="D732" t="s">
        <v>967</v>
      </c>
      <c r="E732" s="15"/>
      <c r="F732" s="15"/>
      <c r="G732" s="15"/>
      <c r="H732" s="15"/>
      <c r="I732" s="15"/>
    </row>
    <row r="733" spans="1:9" x14ac:dyDescent="0.25">
      <c r="A733">
        <v>2023</v>
      </c>
      <c r="B733" t="s">
        <v>42</v>
      </c>
      <c r="C733" t="s">
        <v>981</v>
      </c>
      <c r="D733" t="s">
        <v>968</v>
      </c>
      <c r="E733" s="15"/>
      <c r="F733" s="15"/>
      <c r="G733" s="15"/>
      <c r="H733" s="15"/>
      <c r="I733" s="15"/>
    </row>
    <row r="734" spans="1:9" x14ac:dyDescent="0.25">
      <c r="A734">
        <v>2023</v>
      </c>
      <c r="B734" t="s">
        <v>42</v>
      </c>
      <c r="C734" t="s">
        <v>981</v>
      </c>
      <c r="D734" t="s">
        <v>969</v>
      </c>
      <c r="E734" s="15"/>
      <c r="F734" s="15"/>
      <c r="G734" s="15"/>
      <c r="H734" s="15"/>
      <c r="I734" s="15"/>
    </row>
    <row r="735" spans="1:9" x14ac:dyDescent="0.25">
      <c r="A735">
        <v>2023</v>
      </c>
      <c r="B735" t="s">
        <v>42</v>
      </c>
      <c r="C735" t="s">
        <v>981</v>
      </c>
      <c r="D735" t="s">
        <v>970</v>
      </c>
      <c r="E735" s="15"/>
      <c r="F735" s="15"/>
      <c r="G735" s="15"/>
      <c r="H735" s="15"/>
      <c r="I735" s="15"/>
    </row>
    <row r="736" spans="1:9" x14ac:dyDescent="0.25">
      <c r="A736">
        <v>2023</v>
      </c>
      <c r="B736" t="s">
        <v>42</v>
      </c>
      <c r="C736" t="s">
        <v>982</v>
      </c>
      <c r="D736" t="s">
        <v>403</v>
      </c>
      <c r="E736" s="15"/>
      <c r="F736" s="15"/>
      <c r="G736" s="15"/>
      <c r="H736" s="15"/>
      <c r="I736" s="15"/>
    </row>
    <row r="737" spans="1:9" x14ac:dyDescent="0.25">
      <c r="A737">
        <v>2023</v>
      </c>
      <c r="B737" t="s">
        <v>42</v>
      </c>
      <c r="C737" t="s">
        <v>982</v>
      </c>
      <c r="D737" t="s">
        <v>404</v>
      </c>
      <c r="E737" s="15"/>
      <c r="F737" s="15"/>
      <c r="G737" s="15"/>
      <c r="H737" s="15"/>
      <c r="I737" s="15"/>
    </row>
    <row r="738" spans="1:9" x14ac:dyDescent="0.25">
      <c r="A738">
        <v>2023</v>
      </c>
      <c r="B738" t="s">
        <v>42</v>
      </c>
      <c r="C738" t="s">
        <v>982</v>
      </c>
      <c r="D738" t="s">
        <v>967</v>
      </c>
      <c r="E738" s="15"/>
      <c r="F738" s="15"/>
      <c r="G738" s="15"/>
      <c r="H738" s="15"/>
      <c r="I738" s="15"/>
    </row>
    <row r="739" spans="1:9" x14ac:dyDescent="0.25">
      <c r="A739">
        <v>2023</v>
      </c>
      <c r="B739" t="s">
        <v>42</v>
      </c>
      <c r="C739" t="s">
        <v>982</v>
      </c>
      <c r="D739" t="s">
        <v>969</v>
      </c>
      <c r="E739" s="15"/>
      <c r="F739" s="15"/>
      <c r="G739" s="15"/>
      <c r="H739" s="15"/>
      <c r="I739" s="15"/>
    </row>
    <row r="740" spans="1:9" x14ac:dyDescent="0.25">
      <c r="A740">
        <v>2023</v>
      </c>
      <c r="B740" t="s">
        <v>42</v>
      </c>
      <c r="C740" t="s">
        <v>1088</v>
      </c>
      <c r="D740" t="s">
        <v>403</v>
      </c>
      <c r="E740" s="15"/>
      <c r="F740" s="15"/>
      <c r="G740" s="15"/>
      <c r="H740" s="15"/>
      <c r="I740" s="15"/>
    </row>
    <row r="741" spans="1:9" x14ac:dyDescent="0.25">
      <c r="A741">
        <v>2023</v>
      </c>
      <c r="B741" t="s">
        <v>42</v>
      </c>
      <c r="C741" t="s">
        <v>1088</v>
      </c>
      <c r="D741" t="s">
        <v>404</v>
      </c>
      <c r="E741" s="15"/>
      <c r="F741" s="15"/>
      <c r="G741" s="15"/>
      <c r="H741" s="15"/>
      <c r="I741" s="15"/>
    </row>
    <row r="742" spans="1:9" x14ac:dyDescent="0.25">
      <c r="A742">
        <v>2023</v>
      </c>
      <c r="B742" t="s">
        <v>42</v>
      </c>
      <c r="C742" t="s">
        <v>1088</v>
      </c>
      <c r="D742" t="s">
        <v>967</v>
      </c>
      <c r="E742" s="15"/>
      <c r="F742" s="15"/>
      <c r="G742" s="15"/>
      <c r="H742" s="15"/>
      <c r="I742" s="15"/>
    </row>
    <row r="743" spans="1:9" x14ac:dyDescent="0.25">
      <c r="A743">
        <v>2023</v>
      </c>
      <c r="B743" t="s">
        <v>42</v>
      </c>
      <c r="C743" t="s">
        <v>1088</v>
      </c>
      <c r="D743" t="s">
        <v>968</v>
      </c>
      <c r="E743" s="15"/>
      <c r="F743" s="15"/>
      <c r="G743" s="15"/>
      <c r="H743" s="15"/>
      <c r="I743" s="15"/>
    </row>
    <row r="744" spans="1:9" x14ac:dyDescent="0.25">
      <c r="A744">
        <v>2023</v>
      </c>
      <c r="B744" t="s">
        <v>42</v>
      </c>
      <c r="C744" t="s">
        <v>1088</v>
      </c>
      <c r="D744" t="s">
        <v>969</v>
      </c>
      <c r="E744" s="15"/>
      <c r="F744" s="15"/>
      <c r="G744" s="15"/>
      <c r="H744" s="15"/>
      <c r="I744" s="15"/>
    </row>
    <row r="745" spans="1:9" x14ac:dyDescent="0.25">
      <c r="A745">
        <v>2023</v>
      </c>
      <c r="B745" t="s">
        <v>42</v>
      </c>
      <c r="C745" t="s">
        <v>1088</v>
      </c>
      <c r="D745" t="s">
        <v>970</v>
      </c>
      <c r="E745" s="15"/>
      <c r="F745" s="15"/>
      <c r="G745" s="15"/>
      <c r="H745" s="15"/>
      <c r="I745" s="15"/>
    </row>
    <row r="746" spans="1:9" x14ac:dyDescent="0.25">
      <c r="A746">
        <v>2023</v>
      </c>
      <c r="B746" t="s">
        <v>42</v>
      </c>
      <c r="C746" t="s">
        <v>983</v>
      </c>
      <c r="D746" t="s">
        <v>403</v>
      </c>
      <c r="E746" s="15"/>
      <c r="F746" s="15"/>
      <c r="G746" s="15"/>
      <c r="H746" s="15"/>
      <c r="I746" s="15"/>
    </row>
    <row r="747" spans="1:9" x14ac:dyDescent="0.25">
      <c r="A747">
        <v>2023</v>
      </c>
      <c r="B747" t="s">
        <v>42</v>
      </c>
      <c r="C747" t="s">
        <v>983</v>
      </c>
      <c r="D747" t="s">
        <v>404</v>
      </c>
      <c r="E747" s="15"/>
      <c r="F747" s="15"/>
      <c r="G747" s="15"/>
      <c r="H747" s="15"/>
      <c r="I747" s="15"/>
    </row>
    <row r="748" spans="1:9" x14ac:dyDescent="0.25">
      <c r="A748">
        <v>2023</v>
      </c>
      <c r="B748" t="s">
        <v>42</v>
      </c>
      <c r="C748" t="s">
        <v>983</v>
      </c>
      <c r="D748" t="s">
        <v>967</v>
      </c>
      <c r="E748" s="15"/>
      <c r="F748" s="15"/>
      <c r="G748" s="15"/>
      <c r="H748" s="15"/>
      <c r="I748" s="15"/>
    </row>
    <row r="749" spans="1:9" x14ac:dyDescent="0.25">
      <c r="A749">
        <v>2023</v>
      </c>
      <c r="B749" t="s">
        <v>42</v>
      </c>
      <c r="C749" t="s">
        <v>983</v>
      </c>
      <c r="D749" t="s">
        <v>968</v>
      </c>
      <c r="E749" s="15"/>
      <c r="F749" s="15"/>
      <c r="G749" s="15"/>
      <c r="H749" s="15"/>
      <c r="I749" s="15"/>
    </row>
    <row r="750" spans="1:9" x14ac:dyDescent="0.25">
      <c r="A750">
        <v>2023</v>
      </c>
      <c r="B750" t="s">
        <v>42</v>
      </c>
      <c r="C750" t="s">
        <v>983</v>
      </c>
      <c r="D750" t="s">
        <v>969</v>
      </c>
      <c r="E750" s="15"/>
      <c r="F750" s="15"/>
      <c r="G750" s="15"/>
      <c r="H750" s="15"/>
      <c r="I750" s="15"/>
    </row>
    <row r="751" spans="1:9" x14ac:dyDescent="0.25">
      <c r="A751">
        <v>2023</v>
      </c>
      <c r="B751" t="s">
        <v>42</v>
      </c>
      <c r="C751" t="s">
        <v>983</v>
      </c>
      <c r="D751" t="s">
        <v>970</v>
      </c>
      <c r="E751" s="15"/>
      <c r="F751" s="15"/>
      <c r="G751" s="15"/>
      <c r="H751" s="15"/>
      <c r="I751" s="15"/>
    </row>
    <row r="752" spans="1:9" x14ac:dyDescent="0.25">
      <c r="A752">
        <v>2023</v>
      </c>
      <c r="B752" t="s">
        <v>42</v>
      </c>
      <c r="C752" t="s">
        <v>984</v>
      </c>
      <c r="D752" t="s">
        <v>403</v>
      </c>
      <c r="E752" s="15"/>
      <c r="F752" s="15"/>
      <c r="G752" s="15"/>
      <c r="H752" s="15"/>
      <c r="I752" s="15"/>
    </row>
    <row r="753" spans="1:9" x14ac:dyDescent="0.25">
      <c r="A753">
        <v>2023</v>
      </c>
      <c r="B753" t="s">
        <v>42</v>
      </c>
      <c r="C753" t="s">
        <v>984</v>
      </c>
      <c r="D753" t="s">
        <v>404</v>
      </c>
      <c r="E753" s="15"/>
      <c r="F753" s="15"/>
      <c r="G753" s="15"/>
      <c r="H753" s="15"/>
      <c r="I753" s="15"/>
    </row>
    <row r="754" spans="1:9" x14ac:dyDescent="0.25">
      <c r="A754">
        <v>2023</v>
      </c>
      <c r="B754" t="s">
        <v>42</v>
      </c>
      <c r="C754" t="s">
        <v>984</v>
      </c>
      <c r="D754" t="s">
        <v>967</v>
      </c>
      <c r="E754" s="15"/>
      <c r="F754" s="15"/>
      <c r="G754" s="15"/>
      <c r="H754" s="15"/>
      <c r="I754" s="15"/>
    </row>
    <row r="755" spans="1:9" x14ac:dyDescent="0.25">
      <c r="A755">
        <v>2023</v>
      </c>
      <c r="B755" t="s">
        <v>42</v>
      </c>
      <c r="C755" t="s">
        <v>984</v>
      </c>
      <c r="D755" t="s">
        <v>969</v>
      </c>
      <c r="E755" s="15"/>
      <c r="F755" s="15"/>
      <c r="G755" s="15"/>
      <c r="H755" s="15"/>
      <c r="I755" s="15"/>
    </row>
    <row r="756" spans="1:9" x14ac:dyDescent="0.25">
      <c r="A756">
        <v>2023</v>
      </c>
      <c r="B756" t="s">
        <v>42</v>
      </c>
      <c r="C756" t="s">
        <v>984</v>
      </c>
      <c r="D756" t="s">
        <v>970</v>
      </c>
      <c r="E756" s="15"/>
      <c r="F756" s="15"/>
      <c r="G756" s="15"/>
      <c r="H756" s="15"/>
      <c r="I756" s="15"/>
    </row>
    <row r="757" spans="1:9" x14ac:dyDescent="0.25">
      <c r="A757">
        <v>2023</v>
      </c>
      <c r="B757" t="s">
        <v>42</v>
      </c>
      <c r="C757" t="s">
        <v>985</v>
      </c>
      <c r="D757" t="s">
        <v>403</v>
      </c>
      <c r="E757" s="15"/>
      <c r="F757" s="15"/>
      <c r="G757" s="15"/>
      <c r="H757" s="15"/>
      <c r="I757" s="15"/>
    </row>
    <row r="758" spans="1:9" x14ac:dyDescent="0.25">
      <c r="A758">
        <v>2023</v>
      </c>
      <c r="B758" t="s">
        <v>42</v>
      </c>
      <c r="C758" t="s">
        <v>985</v>
      </c>
      <c r="D758" t="s">
        <v>967</v>
      </c>
      <c r="E758" s="15"/>
      <c r="F758" s="15"/>
      <c r="G758" s="15"/>
      <c r="H758" s="15"/>
      <c r="I758" s="15"/>
    </row>
    <row r="759" spans="1:9" x14ac:dyDescent="0.25">
      <c r="A759">
        <v>2023</v>
      </c>
      <c r="B759" t="s">
        <v>42</v>
      </c>
      <c r="C759" t="s">
        <v>985</v>
      </c>
      <c r="D759" t="s">
        <v>969</v>
      </c>
      <c r="E759" s="15"/>
      <c r="F759" s="15"/>
      <c r="G759" s="15"/>
      <c r="H759" s="15"/>
      <c r="I759" s="15"/>
    </row>
    <row r="760" spans="1:9" x14ac:dyDescent="0.25">
      <c r="A760">
        <v>2023</v>
      </c>
      <c r="B760" t="s">
        <v>42</v>
      </c>
      <c r="C760" t="s">
        <v>985</v>
      </c>
      <c r="D760" t="s">
        <v>970</v>
      </c>
      <c r="E760" s="15"/>
      <c r="F760" s="15"/>
      <c r="G760" s="15"/>
      <c r="H760" s="15"/>
      <c r="I760" s="15"/>
    </row>
    <row r="761" spans="1:9" x14ac:dyDescent="0.25">
      <c r="A761">
        <v>2023</v>
      </c>
      <c r="B761" t="s">
        <v>42</v>
      </c>
      <c r="C761" t="s">
        <v>986</v>
      </c>
      <c r="D761" t="s">
        <v>403</v>
      </c>
      <c r="E761" s="15"/>
      <c r="F761" s="15"/>
      <c r="G761" s="15"/>
      <c r="H761" s="15"/>
      <c r="I761" s="15"/>
    </row>
    <row r="762" spans="1:9" x14ac:dyDescent="0.25">
      <c r="A762">
        <v>2023</v>
      </c>
      <c r="B762" t="s">
        <v>42</v>
      </c>
      <c r="C762" t="s">
        <v>986</v>
      </c>
      <c r="D762" t="s">
        <v>404</v>
      </c>
      <c r="E762" s="15"/>
      <c r="F762" s="15"/>
      <c r="G762" s="15"/>
      <c r="H762" s="15"/>
      <c r="I762" s="15"/>
    </row>
    <row r="763" spans="1:9" x14ac:dyDescent="0.25">
      <c r="A763">
        <v>2023</v>
      </c>
      <c r="B763" t="s">
        <v>42</v>
      </c>
      <c r="C763" t="s">
        <v>986</v>
      </c>
      <c r="D763" t="s">
        <v>967</v>
      </c>
      <c r="E763" s="15"/>
      <c r="F763" s="15"/>
      <c r="G763" s="15"/>
      <c r="H763" s="15"/>
      <c r="I763" s="15"/>
    </row>
    <row r="764" spans="1:9" x14ac:dyDescent="0.25">
      <c r="A764">
        <v>2023</v>
      </c>
      <c r="B764" t="s">
        <v>42</v>
      </c>
      <c r="C764" t="s">
        <v>986</v>
      </c>
      <c r="D764" t="s">
        <v>968</v>
      </c>
      <c r="E764" s="15"/>
      <c r="F764" s="15"/>
      <c r="G764" s="15"/>
      <c r="H764" s="15"/>
      <c r="I764" s="15"/>
    </row>
    <row r="765" spans="1:9" x14ac:dyDescent="0.25">
      <c r="A765">
        <v>2023</v>
      </c>
      <c r="B765" t="s">
        <v>42</v>
      </c>
      <c r="C765" t="s">
        <v>986</v>
      </c>
      <c r="D765" t="s">
        <v>969</v>
      </c>
      <c r="E765" s="15"/>
      <c r="F765" s="15"/>
      <c r="G765" s="15"/>
      <c r="H765" s="15"/>
      <c r="I765" s="15"/>
    </row>
    <row r="766" spans="1:9" x14ac:dyDescent="0.25">
      <c r="A766">
        <v>2023</v>
      </c>
      <c r="B766" t="s">
        <v>42</v>
      </c>
      <c r="C766" t="s">
        <v>986</v>
      </c>
      <c r="D766" t="s">
        <v>970</v>
      </c>
      <c r="E766" s="15"/>
      <c r="F766" s="15"/>
      <c r="G766" s="15"/>
      <c r="H766" s="15"/>
      <c r="I766" s="15"/>
    </row>
    <row r="767" spans="1:9" x14ac:dyDescent="0.25">
      <c r="A767">
        <v>2023</v>
      </c>
      <c r="B767" t="s">
        <v>42</v>
      </c>
      <c r="C767" t="s">
        <v>987</v>
      </c>
      <c r="D767" t="s">
        <v>403</v>
      </c>
      <c r="E767" s="15"/>
      <c r="F767" s="15"/>
      <c r="G767" s="15"/>
      <c r="H767" s="15"/>
      <c r="I767" s="15"/>
    </row>
    <row r="768" spans="1:9" x14ac:dyDescent="0.25">
      <c r="A768">
        <v>2023</v>
      </c>
      <c r="B768" t="s">
        <v>42</v>
      </c>
      <c r="C768" t="s">
        <v>987</v>
      </c>
      <c r="D768" t="s">
        <v>967</v>
      </c>
      <c r="E768" s="15"/>
      <c r="F768" s="15"/>
      <c r="G768" s="15"/>
      <c r="H768" s="15"/>
      <c r="I768" s="15"/>
    </row>
    <row r="769" spans="1:9" x14ac:dyDescent="0.25">
      <c r="A769">
        <v>2023</v>
      </c>
      <c r="B769" t="s">
        <v>42</v>
      </c>
      <c r="C769" t="s">
        <v>987</v>
      </c>
      <c r="D769" t="s">
        <v>968</v>
      </c>
      <c r="E769" s="15"/>
      <c r="F769" s="15"/>
      <c r="G769" s="15"/>
      <c r="H769" s="15"/>
      <c r="I769" s="15"/>
    </row>
    <row r="770" spans="1:9" x14ac:dyDescent="0.25">
      <c r="A770">
        <v>2023</v>
      </c>
      <c r="B770" t="s">
        <v>42</v>
      </c>
      <c r="C770" t="s">
        <v>987</v>
      </c>
      <c r="D770" t="s">
        <v>969</v>
      </c>
      <c r="E770" s="15"/>
      <c r="F770" s="15"/>
      <c r="G770" s="15"/>
      <c r="H770" s="15"/>
      <c r="I770" s="15"/>
    </row>
    <row r="771" spans="1:9" x14ac:dyDescent="0.25">
      <c r="A771">
        <v>2023</v>
      </c>
      <c r="B771" t="s">
        <v>42</v>
      </c>
      <c r="C771" t="s">
        <v>987</v>
      </c>
      <c r="D771" t="s">
        <v>970</v>
      </c>
      <c r="E771" s="15"/>
      <c r="F771" s="15"/>
      <c r="G771" s="15"/>
      <c r="H771" s="15"/>
      <c r="I771" s="15"/>
    </row>
    <row r="772" spans="1:9" x14ac:dyDescent="0.25">
      <c r="A772">
        <v>2023</v>
      </c>
      <c r="B772" t="s">
        <v>42</v>
      </c>
      <c r="C772" t="s">
        <v>988</v>
      </c>
      <c r="D772" t="s">
        <v>403</v>
      </c>
      <c r="E772" s="15"/>
      <c r="F772" s="15"/>
      <c r="G772" s="15"/>
      <c r="H772" s="15"/>
      <c r="I772" s="15"/>
    </row>
    <row r="773" spans="1:9" x14ac:dyDescent="0.25">
      <c r="A773">
        <v>2023</v>
      </c>
      <c r="B773" t="s">
        <v>42</v>
      </c>
      <c r="C773" t="s">
        <v>988</v>
      </c>
      <c r="D773" t="s">
        <v>404</v>
      </c>
      <c r="E773" s="15"/>
      <c r="F773" s="15"/>
      <c r="G773" s="15"/>
      <c r="H773" s="15"/>
      <c r="I773" s="15"/>
    </row>
    <row r="774" spans="1:9" x14ac:dyDescent="0.25">
      <c r="A774">
        <v>2023</v>
      </c>
      <c r="B774" t="s">
        <v>42</v>
      </c>
      <c r="C774" t="s">
        <v>988</v>
      </c>
      <c r="D774" t="s">
        <v>967</v>
      </c>
      <c r="E774" s="15"/>
      <c r="F774" s="15"/>
      <c r="G774" s="15"/>
      <c r="H774" s="15"/>
      <c r="I774" s="15"/>
    </row>
    <row r="775" spans="1:9" x14ac:dyDescent="0.25">
      <c r="A775">
        <v>2023</v>
      </c>
      <c r="B775" t="s">
        <v>42</v>
      </c>
      <c r="C775" t="s">
        <v>988</v>
      </c>
      <c r="D775" t="s">
        <v>969</v>
      </c>
      <c r="E775" s="15"/>
      <c r="F775" s="15"/>
      <c r="G775" s="15"/>
      <c r="H775" s="15"/>
      <c r="I775" s="15"/>
    </row>
    <row r="776" spans="1:9" x14ac:dyDescent="0.25">
      <c r="A776">
        <v>2023</v>
      </c>
      <c r="B776" t="s">
        <v>42</v>
      </c>
      <c r="C776" t="s">
        <v>988</v>
      </c>
      <c r="D776" t="s">
        <v>970</v>
      </c>
      <c r="E776" s="15"/>
      <c r="F776" s="15"/>
      <c r="G776" s="15"/>
      <c r="H776" s="15"/>
      <c r="I776" s="15"/>
    </row>
    <row r="777" spans="1:9" x14ac:dyDescent="0.25">
      <c r="A777">
        <v>2023</v>
      </c>
      <c r="B777" t="s">
        <v>42</v>
      </c>
      <c r="C777" t="s">
        <v>989</v>
      </c>
      <c r="D777" t="s">
        <v>403</v>
      </c>
      <c r="E777" s="15"/>
      <c r="F777" s="15"/>
      <c r="G777" s="15"/>
      <c r="H777" s="15"/>
      <c r="I777" s="15"/>
    </row>
    <row r="778" spans="1:9" x14ac:dyDescent="0.25">
      <c r="A778">
        <v>2023</v>
      </c>
      <c r="B778" t="s">
        <v>42</v>
      </c>
      <c r="C778" t="s">
        <v>989</v>
      </c>
      <c r="D778" t="s">
        <v>967</v>
      </c>
      <c r="E778" s="15"/>
      <c r="F778" s="15"/>
      <c r="G778" s="15"/>
      <c r="H778" s="15"/>
      <c r="I778" s="15"/>
    </row>
    <row r="779" spans="1:9" x14ac:dyDescent="0.25">
      <c r="A779">
        <v>2023</v>
      </c>
      <c r="B779" t="s">
        <v>42</v>
      </c>
      <c r="C779" t="s">
        <v>989</v>
      </c>
      <c r="D779" t="s">
        <v>969</v>
      </c>
      <c r="E779" s="15"/>
      <c r="F779" s="15"/>
      <c r="G779" s="15"/>
      <c r="H779" s="15"/>
      <c r="I779" s="15"/>
    </row>
    <row r="780" spans="1:9" x14ac:dyDescent="0.25">
      <c r="A780">
        <v>2023</v>
      </c>
      <c r="B780" t="s">
        <v>42</v>
      </c>
      <c r="C780" t="s">
        <v>989</v>
      </c>
      <c r="D780" t="s">
        <v>970</v>
      </c>
      <c r="E780" s="15"/>
      <c r="F780" s="15"/>
      <c r="G780" s="15"/>
      <c r="H780" s="15"/>
      <c r="I780" s="15"/>
    </row>
    <row r="781" spans="1:9" x14ac:dyDescent="0.25">
      <c r="A781">
        <v>2023</v>
      </c>
      <c r="B781" t="s">
        <v>42</v>
      </c>
      <c r="C781" t="s">
        <v>990</v>
      </c>
      <c r="D781" t="s">
        <v>403</v>
      </c>
      <c r="E781" s="15"/>
      <c r="F781" s="15"/>
      <c r="G781" s="15"/>
      <c r="H781" s="15"/>
      <c r="I781" s="15"/>
    </row>
    <row r="782" spans="1:9" x14ac:dyDescent="0.25">
      <c r="A782">
        <v>2023</v>
      </c>
      <c r="B782" t="s">
        <v>42</v>
      </c>
      <c r="C782" t="s">
        <v>990</v>
      </c>
      <c r="D782" t="s">
        <v>404</v>
      </c>
      <c r="E782" s="15"/>
      <c r="F782" s="15"/>
      <c r="G782" s="15"/>
      <c r="H782" s="15"/>
      <c r="I782" s="15"/>
    </row>
    <row r="783" spans="1:9" x14ac:dyDescent="0.25">
      <c r="A783">
        <v>2023</v>
      </c>
      <c r="B783" t="s">
        <v>42</v>
      </c>
      <c r="C783" t="s">
        <v>990</v>
      </c>
      <c r="D783" t="s">
        <v>967</v>
      </c>
      <c r="E783" s="15"/>
      <c r="F783" s="15"/>
      <c r="G783" s="15"/>
      <c r="H783" s="15"/>
      <c r="I783" s="15"/>
    </row>
    <row r="784" spans="1:9" x14ac:dyDescent="0.25">
      <c r="A784">
        <v>2023</v>
      </c>
      <c r="B784" t="s">
        <v>42</v>
      </c>
      <c r="C784" t="s">
        <v>991</v>
      </c>
      <c r="D784" t="s">
        <v>403</v>
      </c>
      <c r="E784" s="15"/>
      <c r="F784" s="15"/>
      <c r="G784" s="15"/>
      <c r="H784" s="15"/>
      <c r="I784" s="15"/>
    </row>
    <row r="785" spans="1:9" x14ac:dyDescent="0.25">
      <c r="A785">
        <v>2023</v>
      </c>
      <c r="B785" t="s">
        <v>42</v>
      </c>
      <c r="C785" t="s">
        <v>991</v>
      </c>
      <c r="D785" t="s">
        <v>404</v>
      </c>
      <c r="E785" s="15"/>
      <c r="F785" s="15"/>
      <c r="G785" s="15"/>
      <c r="H785" s="15"/>
      <c r="I785" s="15"/>
    </row>
    <row r="786" spans="1:9" x14ac:dyDescent="0.25">
      <c r="A786">
        <v>2023</v>
      </c>
      <c r="B786" t="s">
        <v>42</v>
      </c>
      <c r="C786" t="s">
        <v>991</v>
      </c>
      <c r="D786" t="s">
        <v>967</v>
      </c>
      <c r="E786" s="15"/>
      <c r="F786" s="15"/>
      <c r="G786" s="15"/>
      <c r="H786" s="15"/>
      <c r="I786" s="15"/>
    </row>
    <row r="787" spans="1:9" x14ac:dyDescent="0.25">
      <c r="A787">
        <v>2023</v>
      </c>
      <c r="B787" t="s">
        <v>42</v>
      </c>
      <c r="C787" t="s">
        <v>991</v>
      </c>
      <c r="D787" t="s">
        <v>968</v>
      </c>
      <c r="E787" s="15"/>
      <c r="F787" s="15"/>
      <c r="G787" s="15"/>
      <c r="H787" s="15"/>
      <c r="I787" s="15"/>
    </row>
    <row r="788" spans="1:9" x14ac:dyDescent="0.25">
      <c r="A788">
        <v>2023</v>
      </c>
      <c r="B788" t="s">
        <v>42</v>
      </c>
      <c r="C788" t="s">
        <v>991</v>
      </c>
      <c r="D788" t="s">
        <v>969</v>
      </c>
      <c r="E788" s="15"/>
      <c r="F788" s="15"/>
      <c r="G788" s="15"/>
      <c r="H788" s="15"/>
      <c r="I788" s="15"/>
    </row>
    <row r="789" spans="1:9" x14ac:dyDescent="0.25">
      <c r="A789">
        <v>2023</v>
      </c>
      <c r="B789" t="s">
        <v>42</v>
      </c>
      <c r="C789" t="s">
        <v>991</v>
      </c>
      <c r="D789" t="s">
        <v>970</v>
      </c>
      <c r="E789" s="15"/>
      <c r="F789" s="15"/>
      <c r="G789" s="15"/>
      <c r="H789" s="15"/>
      <c r="I789" s="15"/>
    </row>
    <row r="790" spans="1:9" x14ac:dyDescent="0.25">
      <c r="A790">
        <v>2023</v>
      </c>
      <c r="B790" t="s">
        <v>42</v>
      </c>
      <c r="C790" t="s">
        <v>992</v>
      </c>
      <c r="D790" t="s">
        <v>403</v>
      </c>
      <c r="E790" s="15"/>
      <c r="F790" s="15"/>
      <c r="G790" s="15"/>
      <c r="H790" s="15"/>
      <c r="I790" s="15"/>
    </row>
    <row r="791" spans="1:9" x14ac:dyDescent="0.25">
      <c r="A791">
        <v>2023</v>
      </c>
      <c r="B791" t="s">
        <v>42</v>
      </c>
      <c r="C791" t="s">
        <v>992</v>
      </c>
      <c r="D791" t="s">
        <v>404</v>
      </c>
      <c r="E791" s="15"/>
      <c r="F791" s="15"/>
      <c r="G791" s="15"/>
      <c r="H791" s="15"/>
      <c r="I791" s="15"/>
    </row>
    <row r="792" spans="1:9" x14ac:dyDescent="0.25">
      <c r="A792">
        <v>2023</v>
      </c>
      <c r="B792" t="s">
        <v>42</v>
      </c>
      <c r="C792" t="s">
        <v>992</v>
      </c>
      <c r="D792" t="s">
        <v>967</v>
      </c>
      <c r="E792" s="15"/>
      <c r="F792" s="15"/>
      <c r="G792" s="15"/>
      <c r="H792" s="15"/>
      <c r="I792" s="15"/>
    </row>
    <row r="793" spans="1:9" x14ac:dyDescent="0.25">
      <c r="A793">
        <v>2023</v>
      </c>
      <c r="B793" t="s">
        <v>42</v>
      </c>
      <c r="C793" t="s">
        <v>992</v>
      </c>
      <c r="D793" t="s">
        <v>968</v>
      </c>
      <c r="E793" s="15"/>
      <c r="F793" s="15"/>
      <c r="G793" s="15"/>
      <c r="H793" s="15"/>
      <c r="I793" s="15"/>
    </row>
    <row r="794" spans="1:9" x14ac:dyDescent="0.25">
      <c r="A794">
        <v>2023</v>
      </c>
      <c r="B794" t="s">
        <v>42</v>
      </c>
      <c r="C794" t="s">
        <v>992</v>
      </c>
      <c r="D794" t="s">
        <v>969</v>
      </c>
      <c r="E794" s="15"/>
      <c r="F794" s="15"/>
      <c r="G794" s="15"/>
      <c r="H794" s="15"/>
      <c r="I794" s="15"/>
    </row>
    <row r="795" spans="1:9" x14ac:dyDescent="0.25">
      <c r="A795">
        <v>2023</v>
      </c>
      <c r="B795" t="s">
        <v>42</v>
      </c>
      <c r="C795" t="s">
        <v>992</v>
      </c>
      <c r="D795" t="s">
        <v>970</v>
      </c>
      <c r="E795" s="15"/>
      <c r="F795" s="15"/>
      <c r="G795" s="15"/>
      <c r="H795" s="15"/>
      <c r="I795" s="15"/>
    </row>
    <row r="796" spans="1:9" x14ac:dyDescent="0.25">
      <c r="A796">
        <v>2023</v>
      </c>
      <c r="B796" t="s">
        <v>42</v>
      </c>
      <c r="C796" t="s">
        <v>993</v>
      </c>
      <c r="D796" t="s">
        <v>403</v>
      </c>
      <c r="E796" s="15"/>
      <c r="F796" s="15"/>
      <c r="G796" s="15"/>
      <c r="H796" s="15"/>
      <c r="I796" s="15"/>
    </row>
    <row r="797" spans="1:9" x14ac:dyDescent="0.25">
      <c r="A797">
        <v>2023</v>
      </c>
      <c r="B797" t="s">
        <v>42</v>
      </c>
      <c r="C797" t="s">
        <v>993</v>
      </c>
      <c r="D797" t="s">
        <v>404</v>
      </c>
      <c r="E797" s="15"/>
      <c r="F797" s="15"/>
      <c r="G797" s="15"/>
      <c r="H797" s="15"/>
      <c r="I797" s="15"/>
    </row>
    <row r="798" spans="1:9" x14ac:dyDescent="0.25">
      <c r="A798">
        <v>2023</v>
      </c>
      <c r="B798" t="s">
        <v>42</v>
      </c>
      <c r="C798" t="s">
        <v>993</v>
      </c>
      <c r="D798" t="s">
        <v>967</v>
      </c>
      <c r="E798" s="15"/>
      <c r="F798" s="15"/>
      <c r="G798" s="15"/>
      <c r="H798" s="15"/>
      <c r="I798" s="15"/>
    </row>
    <row r="799" spans="1:9" x14ac:dyDescent="0.25">
      <c r="A799">
        <v>2023</v>
      </c>
      <c r="B799" t="s">
        <v>42</v>
      </c>
      <c r="C799" t="s">
        <v>993</v>
      </c>
      <c r="D799" t="s">
        <v>968</v>
      </c>
      <c r="E799" s="15"/>
      <c r="F799" s="15"/>
      <c r="G799" s="15"/>
      <c r="H799" s="15"/>
      <c r="I799" s="15"/>
    </row>
    <row r="800" spans="1:9" x14ac:dyDescent="0.25">
      <c r="A800">
        <v>2023</v>
      </c>
      <c r="B800" t="s">
        <v>42</v>
      </c>
      <c r="C800" t="s">
        <v>993</v>
      </c>
      <c r="D800" t="s">
        <v>969</v>
      </c>
      <c r="E800" s="15"/>
      <c r="F800" s="15"/>
      <c r="G800" s="15"/>
      <c r="H800" s="15"/>
      <c r="I800" s="15"/>
    </row>
    <row r="801" spans="1:9" x14ac:dyDescent="0.25">
      <c r="A801">
        <v>2023</v>
      </c>
      <c r="B801" t="s">
        <v>42</v>
      </c>
      <c r="C801" t="s">
        <v>993</v>
      </c>
      <c r="D801" t="s">
        <v>970</v>
      </c>
      <c r="E801" s="15"/>
      <c r="F801" s="15"/>
      <c r="G801" s="15"/>
      <c r="H801" s="15"/>
      <c r="I801" s="15"/>
    </row>
    <row r="802" spans="1:9" x14ac:dyDescent="0.25">
      <c r="A802">
        <v>2023</v>
      </c>
      <c r="B802" t="s">
        <v>42</v>
      </c>
      <c r="C802" t="s">
        <v>994</v>
      </c>
      <c r="D802" t="s">
        <v>403</v>
      </c>
      <c r="E802" s="15"/>
      <c r="F802" s="15"/>
      <c r="G802" s="15"/>
      <c r="H802" s="15"/>
      <c r="I802" s="15"/>
    </row>
    <row r="803" spans="1:9" x14ac:dyDescent="0.25">
      <c r="A803">
        <v>2023</v>
      </c>
      <c r="B803" t="s">
        <v>42</v>
      </c>
      <c r="C803" t="s">
        <v>994</v>
      </c>
      <c r="D803" t="s">
        <v>404</v>
      </c>
      <c r="E803" s="15"/>
      <c r="F803" s="15"/>
      <c r="G803" s="15"/>
      <c r="H803" s="15"/>
      <c r="I803" s="15"/>
    </row>
    <row r="804" spans="1:9" x14ac:dyDescent="0.25">
      <c r="A804">
        <v>2023</v>
      </c>
      <c r="B804" t="s">
        <v>42</v>
      </c>
      <c r="C804" t="s">
        <v>994</v>
      </c>
      <c r="D804" t="s">
        <v>967</v>
      </c>
      <c r="E804" s="15"/>
      <c r="F804" s="15"/>
      <c r="G804" s="15"/>
      <c r="H804" s="15"/>
      <c r="I804" s="15"/>
    </row>
    <row r="805" spans="1:9" x14ac:dyDescent="0.25">
      <c r="A805">
        <v>2023</v>
      </c>
      <c r="B805" t="s">
        <v>42</v>
      </c>
      <c r="C805" t="s">
        <v>994</v>
      </c>
      <c r="D805" t="s">
        <v>968</v>
      </c>
      <c r="E805" s="15"/>
      <c r="F805" s="15"/>
      <c r="G805" s="15"/>
      <c r="H805" s="15"/>
      <c r="I805" s="15"/>
    </row>
    <row r="806" spans="1:9" x14ac:dyDescent="0.25">
      <c r="A806">
        <v>2023</v>
      </c>
      <c r="B806" t="s">
        <v>42</v>
      </c>
      <c r="C806" t="s">
        <v>994</v>
      </c>
      <c r="D806" t="s">
        <v>969</v>
      </c>
      <c r="E806" s="15"/>
      <c r="F806" s="15"/>
      <c r="G806" s="15"/>
      <c r="H806" s="15"/>
      <c r="I806" s="15"/>
    </row>
    <row r="807" spans="1:9" x14ac:dyDescent="0.25">
      <c r="A807">
        <v>2023</v>
      </c>
      <c r="B807" t="s">
        <v>42</v>
      </c>
      <c r="C807" t="s">
        <v>994</v>
      </c>
      <c r="D807" t="s">
        <v>970</v>
      </c>
      <c r="E807" s="15"/>
      <c r="F807" s="15"/>
      <c r="G807" s="15"/>
      <c r="H807" s="15"/>
      <c r="I807" s="15"/>
    </row>
    <row r="808" spans="1:9" x14ac:dyDescent="0.25">
      <c r="A808">
        <v>2023</v>
      </c>
      <c r="B808" t="s">
        <v>42</v>
      </c>
      <c r="C808" t="s">
        <v>995</v>
      </c>
      <c r="D808" t="s">
        <v>403</v>
      </c>
      <c r="E808" s="15"/>
      <c r="F808" s="15"/>
      <c r="G808" s="15"/>
      <c r="H808" s="15"/>
      <c r="I808" s="15"/>
    </row>
    <row r="809" spans="1:9" x14ac:dyDescent="0.25">
      <c r="A809">
        <v>2023</v>
      </c>
      <c r="B809" t="s">
        <v>42</v>
      </c>
      <c r="C809" t="s">
        <v>995</v>
      </c>
      <c r="D809" t="s">
        <v>404</v>
      </c>
      <c r="E809" s="15"/>
      <c r="F809" s="15"/>
      <c r="G809" s="15"/>
      <c r="H809" s="15"/>
      <c r="I809" s="15"/>
    </row>
    <row r="810" spans="1:9" x14ac:dyDescent="0.25">
      <c r="A810">
        <v>2023</v>
      </c>
      <c r="B810" t="s">
        <v>42</v>
      </c>
      <c r="C810" t="s">
        <v>995</v>
      </c>
      <c r="D810" t="s">
        <v>967</v>
      </c>
      <c r="E810" s="15"/>
      <c r="F810" s="15"/>
      <c r="G810" s="15"/>
      <c r="H810" s="15"/>
      <c r="I810" s="15"/>
    </row>
    <row r="811" spans="1:9" x14ac:dyDescent="0.25">
      <c r="A811">
        <v>2023</v>
      </c>
      <c r="B811" t="s">
        <v>42</v>
      </c>
      <c r="C811" t="s">
        <v>995</v>
      </c>
      <c r="D811" t="s">
        <v>969</v>
      </c>
      <c r="E811" s="15"/>
      <c r="F811" s="15"/>
      <c r="G811" s="15"/>
      <c r="H811" s="15"/>
      <c r="I811" s="15"/>
    </row>
    <row r="812" spans="1:9" x14ac:dyDescent="0.25">
      <c r="A812">
        <v>2023</v>
      </c>
      <c r="B812" t="s">
        <v>42</v>
      </c>
      <c r="C812" t="s">
        <v>995</v>
      </c>
      <c r="D812" t="s">
        <v>970</v>
      </c>
      <c r="E812" s="15"/>
      <c r="F812" s="15"/>
      <c r="G812" s="15"/>
      <c r="H812" s="15"/>
      <c r="I812" s="15"/>
    </row>
    <row r="813" spans="1:9" x14ac:dyDescent="0.25">
      <c r="A813">
        <v>2023</v>
      </c>
      <c r="B813" t="s">
        <v>42</v>
      </c>
      <c r="C813" t="s">
        <v>996</v>
      </c>
      <c r="D813" t="s">
        <v>403</v>
      </c>
      <c r="E813" s="15"/>
      <c r="F813" s="15"/>
      <c r="G813" s="15"/>
      <c r="H813" s="15"/>
      <c r="I813" s="15"/>
    </row>
    <row r="814" spans="1:9" x14ac:dyDescent="0.25">
      <c r="A814">
        <v>2023</v>
      </c>
      <c r="B814" t="s">
        <v>42</v>
      </c>
      <c r="C814" t="s">
        <v>996</v>
      </c>
      <c r="D814" t="s">
        <v>404</v>
      </c>
      <c r="E814" s="15"/>
      <c r="F814" s="15"/>
      <c r="G814" s="15"/>
      <c r="H814" s="15"/>
      <c r="I814" s="15"/>
    </row>
    <row r="815" spans="1:9" x14ac:dyDescent="0.25">
      <c r="A815">
        <v>2023</v>
      </c>
      <c r="B815" t="s">
        <v>42</v>
      </c>
      <c r="C815" t="s">
        <v>996</v>
      </c>
      <c r="D815" t="s">
        <v>967</v>
      </c>
      <c r="E815" s="15"/>
      <c r="F815" s="15"/>
      <c r="G815" s="15"/>
      <c r="H815" s="15"/>
      <c r="I815" s="15"/>
    </row>
    <row r="816" spans="1:9" x14ac:dyDescent="0.25">
      <c r="A816">
        <v>2023</v>
      </c>
      <c r="B816" t="s">
        <v>42</v>
      </c>
      <c r="C816" t="s">
        <v>996</v>
      </c>
      <c r="D816" t="s">
        <v>969</v>
      </c>
      <c r="E816" s="15"/>
      <c r="F816" s="15"/>
      <c r="G816" s="15"/>
      <c r="H816" s="15"/>
      <c r="I816" s="15"/>
    </row>
    <row r="817" spans="1:9" x14ac:dyDescent="0.25">
      <c r="A817">
        <v>2023</v>
      </c>
      <c r="B817" t="s">
        <v>42</v>
      </c>
      <c r="C817" t="s">
        <v>996</v>
      </c>
      <c r="D817" t="s">
        <v>970</v>
      </c>
      <c r="E817" s="15"/>
      <c r="F817" s="15"/>
      <c r="G817" s="15"/>
      <c r="H817" s="15"/>
      <c r="I817" s="15"/>
    </row>
    <row r="818" spans="1:9" x14ac:dyDescent="0.25">
      <c r="A818">
        <v>2023</v>
      </c>
      <c r="B818" t="s">
        <v>42</v>
      </c>
      <c r="C818" t="s">
        <v>997</v>
      </c>
      <c r="D818" t="s">
        <v>403</v>
      </c>
      <c r="E818" s="15"/>
      <c r="F818" s="15"/>
      <c r="G818" s="15"/>
      <c r="H818" s="15"/>
      <c r="I818" s="15"/>
    </row>
    <row r="819" spans="1:9" x14ac:dyDescent="0.25">
      <c r="A819">
        <v>2023</v>
      </c>
      <c r="B819" t="s">
        <v>42</v>
      </c>
      <c r="C819" t="s">
        <v>997</v>
      </c>
      <c r="D819" t="s">
        <v>404</v>
      </c>
      <c r="E819" s="15"/>
      <c r="F819" s="15"/>
      <c r="G819" s="15"/>
      <c r="H819" s="15"/>
      <c r="I819" s="15"/>
    </row>
    <row r="820" spans="1:9" x14ac:dyDescent="0.25">
      <c r="A820">
        <v>2023</v>
      </c>
      <c r="B820" t="s">
        <v>42</v>
      </c>
      <c r="C820" t="s">
        <v>997</v>
      </c>
      <c r="D820" t="s">
        <v>967</v>
      </c>
      <c r="E820" s="15"/>
      <c r="F820" s="15"/>
      <c r="G820" s="15"/>
      <c r="H820" s="15"/>
      <c r="I820" s="15"/>
    </row>
    <row r="821" spans="1:9" x14ac:dyDescent="0.25">
      <c r="A821">
        <v>2023</v>
      </c>
      <c r="B821" t="s">
        <v>42</v>
      </c>
      <c r="C821" t="s">
        <v>997</v>
      </c>
      <c r="D821" t="s">
        <v>969</v>
      </c>
      <c r="E821" s="15"/>
      <c r="F821" s="15"/>
      <c r="G821" s="15"/>
      <c r="H821" s="15"/>
      <c r="I821" s="15"/>
    </row>
    <row r="822" spans="1:9" x14ac:dyDescent="0.25">
      <c r="A822">
        <v>2023</v>
      </c>
      <c r="B822" t="s">
        <v>42</v>
      </c>
      <c r="C822" t="s">
        <v>997</v>
      </c>
      <c r="D822" t="s">
        <v>970</v>
      </c>
      <c r="E822" s="15"/>
      <c r="F822" s="15"/>
      <c r="G822" s="15"/>
      <c r="H822" s="15"/>
      <c r="I822" s="15"/>
    </row>
    <row r="823" spans="1:9" x14ac:dyDescent="0.25">
      <c r="A823">
        <v>2023</v>
      </c>
      <c r="B823" t="s">
        <v>42</v>
      </c>
      <c r="C823" t="s">
        <v>998</v>
      </c>
      <c r="D823" t="s">
        <v>403</v>
      </c>
      <c r="E823" s="15"/>
      <c r="F823" s="15"/>
      <c r="G823" s="15"/>
      <c r="H823" s="15"/>
      <c r="I823" s="15"/>
    </row>
    <row r="824" spans="1:9" x14ac:dyDescent="0.25">
      <c r="A824">
        <v>2023</v>
      </c>
      <c r="B824" t="s">
        <v>42</v>
      </c>
      <c r="C824" t="s">
        <v>998</v>
      </c>
      <c r="D824" t="s">
        <v>404</v>
      </c>
      <c r="E824" s="15"/>
      <c r="F824" s="15"/>
      <c r="G824" s="15"/>
      <c r="H824" s="15"/>
      <c r="I824" s="15"/>
    </row>
    <row r="825" spans="1:9" x14ac:dyDescent="0.25">
      <c r="A825">
        <v>2023</v>
      </c>
      <c r="B825" t="s">
        <v>42</v>
      </c>
      <c r="C825" t="s">
        <v>998</v>
      </c>
      <c r="D825" t="s">
        <v>967</v>
      </c>
      <c r="E825" s="15"/>
      <c r="F825" s="15"/>
      <c r="G825" s="15"/>
      <c r="H825" s="15"/>
      <c r="I825" s="15"/>
    </row>
    <row r="826" spans="1:9" x14ac:dyDescent="0.25">
      <c r="A826">
        <v>2023</v>
      </c>
      <c r="B826" t="s">
        <v>42</v>
      </c>
      <c r="C826" t="s">
        <v>998</v>
      </c>
      <c r="D826" t="s">
        <v>968</v>
      </c>
      <c r="E826" s="15"/>
      <c r="F826" s="15"/>
      <c r="G826" s="15"/>
      <c r="H826" s="15"/>
      <c r="I826" s="15"/>
    </row>
    <row r="827" spans="1:9" x14ac:dyDescent="0.25">
      <c r="A827">
        <v>2023</v>
      </c>
      <c r="B827" t="s">
        <v>42</v>
      </c>
      <c r="C827" t="s">
        <v>998</v>
      </c>
      <c r="D827" t="s">
        <v>969</v>
      </c>
      <c r="E827" s="15"/>
      <c r="F827" s="15"/>
      <c r="G827" s="15"/>
      <c r="H827" s="15"/>
      <c r="I827" s="15"/>
    </row>
    <row r="828" spans="1:9" x14ac:dyDescent="0.25">
      <c r="A828">
        <v>2023</v>
      </c>
      <c r="B828" t="s">
        <v>42</v>
      </c>
      <c r="C828" t="s">
        <v>998</v>
      </c>
      <c r="D828" t="s">
        <v>970</v>
      </c>
      <c r="E828" s="15"/>
      <c r="F828" s="15"/>
      <c r="G828" s="15"/>
      <c r="H828" s="15"/>
      <c r="I828" s="15"/>
    </row>
    <row r="829" spans="1:9" x14ac:dyDescent="0.25">
      <c r="A829">
        <v>2023</v>
      </c>
      <c r="B829" t="s">
        <v>42</v>
      </c>
      <c r="C829" t="s">
        <v>999</v>
      </c>
      <c r="D829" t="s">
        <v>403</v>
      </c>
      <c r="E829" s="15"/>
      <c r="F829" s="15"/>
      <c r="G829" s="15"/>
      <c r="H829" s="15"/>
      <c r="I829" s="15"/>
    </row>
    <row r="830" spans="1:9" x14ac:dyDescent="0.25">
      <c r="A830">
        <v>2023</v>
      </c>
      <c r="B830" t="s">
        <v>42</v>
      </c>
      <c r="C830" t="s">
        <v>999</v>
      </c>
      <c r="D830" t="s">
        <v>404</v>
      </c>
      <c r="E830" s="15"/>
      <c r="F830" s="15"/>
      <c r="G830" s="15"/>
      <c r="H830" s="15"/>
      <c r="I830" s="15"/>
    </row>
    <row r="831" spans="1:9" x14ac:dyDescent="0.25">
      <c r="A831">
        <v>2023</v>
      </c>
      <c r="B831" t="s">
        <v>42</v>
      </c>
      <c r="C831" t="s">
        <v>999</v>
      </c>
      <c r="D831" t="s">
        <v>967</v>
      </c>
      <c r="E831" s="15"/>
      <c r="F831" s="15"/>
      <c r="G831" s="15"/>
      <c r="H831" s="15"/>
      <c r="I831" s="15"/>
    </row>
    <row r="832" spans="1:9" x14ac:dyDescent="0.25">
      <c r="A832">
        <v>2023</v>
      </c>
      <c r="B832" t="s">
        <v>42</v>
      </c>
      <c r="C832" t="s">
        <v>999</v>
      </c>
      <c r="D832" t="s">
        <v>968</v>
      </c>
      <c r="E832" s="15"/>
      <c r="F832" s="15"/>
      <c r="G832" s="15"/>
      <c r="H832" s="15"/>
      <c r="I832" s="15"/>
    </row>
    <row r="833" spans="1:9" x14ac:dyDescent="0.25">
      <c r="A833">
        <v>2023</v>
      </c>
      <c r="B833" t="s">
        <v>42</v>
      </c>
      <c r="C833" t="s">
        <v>999</v>
      </c>
      <c r="D833" t="s">
        <v>969</v>
      </c>
      <c r="E833" s="15"/>
      <c r="F833" s="15"/>
      <c r="G833" s="15"/>
      <c r="H833" s="15"/>
      <c r="I833" s="15"/>
    </row>
    <row r="834" spans="1:9" x14ac:dyDescent="0.25">
      <c r="A834">
        <v>2023</v>
      </c>
      <c r="B834" t="s">
        <v>42</v>
      </c>
      <c r="C834" t="s">
        <v>999</v>
      </c>
      <c r="D834" t="s">
        <v>970</v>
      </c>
      <c r="E834" s="15"/>
      <c r="F834" s="15"/>
      <c r="G834" s="15"/>
      <c r="H834" s="15"/>
      <c r="I834" s="15"/>
    </row>
    <row r="835" spans="1:9" x14ac:dyDescent="0.25">
      <c r="A835">
        <v>2023</v>
      </c>
      <c r="B835" t="s">
        <v>42</v>
      </c>
      <c r="C835" t="s">
        <v>1000</v>
      </c>
      <c r="D835" t="s">
        <v>403</v>
      </c>
      <c r="E835" s="15"/>
      <c r="F835" s="15"/>
      <c r="G835" s="15"/>
      <c r="H835" s="15"/>
      <c r="I835" s="15"/>
    </row>
    <row r="836" spans="1:9" x14ac:dyDescent="0.25">
      <c r="A836">
        <v>2023</v>
      </c>
      <c r="B836" t="s">
        <v>42</v>
      </c>
      <c r="C836" t="s">
        <v>1000</v>
      </c>
      <c r="D836" t="s">
        <v>404</v>
      </c>
      <c r="E836" s="15"/>
      <c r="F836" s="15"/>
      <c r="G836" s="15"/>
      <c r="H836" s="15"/>
      <c r="I836" s="15"/>
    </row>
    <row r="837" spans="1:9" x14ac:dyDescent="0.25">
      <c r="A837">
        <v>2023</v>
      </c>
      <c r="B837" t="s">
        <v>42</v>
      </c>
      <c r="C837" t="s">
        <v>1000</v>
      </c>
      <c r="D837" t="s">
        <v>967</v>
      </c>
      <c r="E837" s="15"/>
      <c r="F837" s="15"/>
      <c r="G837" s="15"/>
      <c r="H837" s="15"/>
      <c r="I837" s="15"/>
    </row>
    <row r="838" spans="1:9" x14ac:dyDescent="0.25">
      <c r="A838">
        <v>2023</v>
      </c>
      <c r="B838" t="s">
        <v>42</v>
      </c>
      <c r="C838" t="s">
        <v>1000</v>
      </c>
      <c r="D838" t="s">
        <v>968</v>
      </c>
      <c r="E838" s="15"/>
      <c r="F838" s="15"/>
      <c r="G838" s="15"/>
      <c r="H838" s="15"/>
      <c r="I838" s="15"/>
    </row>
    <row r="839" spans="1:9" x14ac:dyDescent="0.25">
      <c r="A839">
        <v>2023</v>
      </c>
      <c r="B839" t="s">
        <v>42</v>
      </c>
      <c r="C839" t="s">
        <v>1000</v>
      </c>
      <c r="D839" t="s">
        <v>969</v>
      </c>
      <c r="E839" s="15"/>
      <c r="F839" s="15"/>
      <c r="G839" s="15"/>
      <c r="H839" s="15"/>
      <c r="I839" s="15"/>
    </row>
    <row r="840" spans="1:9" x14ac:dyDescent="0.25">
      <c r="A840">
        <v>2023</v>
      </c>
      <c r="B840" t="s">
        <v>42</v>
      </c>
      <c r="C840" t="s">
        <v>1000</v>
      </c>
      <c r="D840" t="s">
        <v>970</v>
      </c>
      <c r="E840" s="15"/>
      <c r="F840" s="15"/>
      <c r="G840" s="15"/>
      <c r="H840" s="15"/>
      <c r="I840" s="15"/>
    </row>
    <row r="841" spans="1:9" x14ac:dyDescent="0.25">
      <c r="A841">
        <v>2023</v>
      </c>
      <c r="B841" t="s">
        <v>42</v>
      </c>
      <c r="C841" t="s">
        <v>1001</v>
      </c>
      <c r="D841" t="s">
        <v>403</v>
      </c>
      <c r="E841" s="15"/>
      <c r="F841" s="15"/>
      <c r="G841" s="15"/>
      <c r="H841" s="15"/>
      <c r="I841" s="15"/>
    </row>
    <row r="842" spans="1:9" x14ac:dyDescent="0.25">
      <c r="A842">
        <v>2023</v>
      </c>
      <c r="B842" t="s">
        <v>42</v>
      </c>
      <c r="C842" t="s">
        <v>1001</v>
      </c>
      <c r="D842" t="s">
        <v>404</v>
      </c>
      <c r="E842" s="15"/>
      <c r="F842" s="15"/>
      <c r="G842" s="15"/>
      <c r="H842" s="15"/>
      <c r="I842" s="15"/>
    </row>
    <row r="843" spans="1:9" x14ac:dyDescent="0.25">
      <c r="A843">
        <v>2023</v>
      </c>
      <c r="B843" t="s">
        <v>42</v>
      </c>
      <c r="C843" t="s">
        <v>1001</v>
      </c>
      <c r="D843" t="s">
        <v>967</v>
      </c>
      <c r="E843" s="15"/>
      <c r="F843" s="15"/>
      <c r="G843" s="15"/>
      <c r="H843" s="15"/>
      <c r="I843" s="15"/>
    </row>
    <row r="844" spans="1:9" x14ac:dyDescent="0.25">
      <c r="A844">
        <v>2023</v>
      </c>
      <c r="B844" t="s">
        <v>42</v>
      </c>
      <c r="C844" t="s">
        <v>1001</v>
      </c>
      <c r="D844" t="s">
        <v>968</v>
      </c>
      <c r="E844" s="15"/>
      <c r="F844" s="15"/>
      <c r="G844" s="15"/>
      <c r="H844" s="15"/>
      <c r="I844" s="15"/>
    </row>
    <row r="845" spans="1:9" x14ac:dyDescent="0.25">
      <c r="A845">
        <v>2023</v>
      </c>
      <c r="B845" t="s">
        <v>42</v>
      </c>
      <c r="C845" t="s">
        <v>1001</v>
      </c>
      <c r="D845" t="s">
        <v>969</v>
      </c>
      <c r="E845" s="15"/>
      <c r="F845" s="15"/>
      <c r="G845" s="15"/>
      <c r="H845" s="15"/>
      <c r="I845" s="15"/>
    </row>
    <row r="846" spans="1:9" x14ac:dyDescent="0.25">
      <c r="A846">
        <v>2023</v>
      </c>
      <c r="B846" t="s">
        <v>42</v>
      </c>
      <c r="C846" t="s">
        <v>1001</v>
      </c>
      <c r="D846" t="s">
        <v>970</v>
      </c>
      <c r="E846" s="15"/>
      <c r="F846" s="15"/>
      <c r="G846" s="15"/>
      <c r="H846" s="15"/>
      <c r="I846" s="15"/>
    </row>
    <row r="847" spans="1:9" x14ac:dyDescent="0.25">
      <c r="A847">
        <v>2023</v>
      </c>
      <c r="B847" t="s">
        <v>42</v>
      </c>
      <c r="C847" t="s">
        <v>1002</v>
      </c>
      <c r="D847" t="s">
        <v>403</v>
      </c>
      <c r="E847" s="15"/>
      <c r="F847" s="15"/>
      <c r="G847" s="15"/>
      <c r="H847" s="15"/>
      <c r="I847" s="15"/>
    </row>
    <row r="848" spans="1:9" x14ac:dyDescent="0.25">
      <c r="A848">
        <v>2023</v>
      </c>
      <c r="B848" t="s">
        <v>42</v>
      </c>
      <c r="C848" t="s">
        <v>1002</v>
      </c>
      <c r="D848" t="s">
        <v>404</v>
      </c>
      <c r="E848" s="15"/>
      <c r="F848" s="15"/>
      <c r="G848" s="15"/>
      <c r="H848" s="15"/>
      <c r="I848" s="15"/>
    </row>
    <row r="849" spans="1:9" x14ac:dyDescent="0.25">
      <c r="A849">
        <v>2023</v>
      </c>
      <c r="B849" t="s">
        <v>42</v>
      </c>
      <c r="C849" t="s">
        <v>1002</v>
      </c>
      <c r="D849" t="s">
        <v>967</v>
      </c>
      <c r="E849" s="15"/>
      <c r="F849" s="15"/>
      <c r="G849" s="15"/>
      <c r="H849" s="15"/>
      <c r="I849" s="15"/>
    </row>
    <row r="850" spans="1:9" x14ac:dyDescent="0.25">
      <c r="A850">
        <v>2023</v>
      </c>
      <c r="B850" t="s">
        <v>42</v>
      </c>
      <c r="C850" t="s">
        <v>1002</v>
      </c>
      <c r="D850" t="s">
        <v>968</v>
      </c>
      <c r="E850" s="15"/>
      <c r="F850" s="15"/>
      <c r="G850" s="15"/>
      <c r="H850" s="15"/>
      <c r="I850" s="15"/>
    </row>
    <row r="851" spans="1:9" x14ac:dyDescent="0.25">
      <c r="A851">
        <v>2023</v>
      </c>
      <c r="B851" t="s">
        <v>42</v>
      </c>
      <c r="C851" t="s">
        <v>1002</v>
      </c>
      <c r="D851" t="s">
        <v>969</v>
      </c>
      <c r="E851" s="15"/>
      <c r="F851" s="15"/>
      <c r="G851" s="15"/>
      <c r="H851" s="15"/>
      <c r="I851" s="15"/>
    </row>
    <row r="852" spans="1:9" x14ac:dyDescent="0.25">
      <c r="A852">
        <v>2023</v>
      </c>
      <c r="B852" t="s">
        <v>42</v>
      </c>
      <c r="C852" t="s">
        <v>1002</v>
      </c>
      <c r="D852" t="s">
        <v>970</v>
      </c>
      <c r="E852" s="15"/>
      <c r="F852" s="15"/>
      <c r="G852" s="15"/>
      <c r="H852" s="15"/>
      <c r="I852" s="15"/>
    </row>
    <row r="853" spans="1:9" x14ac:dyDescent="0.25">
      <c r="A853">
        <v>2023</v>
      </c>
      <c r="B853" t="s">
        <v>42</v>
      </c>
      <c r="C853" t="s">
        <v>1003</v>
      </c>
      <c r="D853" t="s">
        <v>403</v>
      </c>
      <c r="E853" s="15"/>
      <c r="F853" s="15"/>
      <c r="G853" s="15"/>
      <c r="H853" s="15"/>
      <c r="I853" s="15"/>
    </row>
    <row r="854" spans="1:9" x14ac:dyDescent="0.25">
      <c r="A854">
        <v>2023</v>
      </c>
      <c r="B854" t="s">
        <v>42</v>
      </c>
      <c r="C854" t="s">
        <v>1003</v>
      </c>
      <c r="D854" t="s">
        <v>404</v>
      </c>
      <c r="E854" s="15"/>
      <c r="F854" s="15"/>
      <c r="G854" s="15"/>
      <c r="H854" s="15"/>
      <c r="I854" s="15"/>
    </row>
    <row r="855" spans="1:9" x14ac:dyDescent="0.25">
      <c r="A855">
        <v>2023</v>
      </c>
      <c r="B855" t="s">
        <v>42</v>
      </c>
      <c r="C855" t="s">
        <v>1003</v>
      </c>
      <c r="D855" t="s">
        <v>967</v>
      </c>
      <c r="E855" s="15"/>
      <c r="F855" s="15"/>
      <c r="G855" s="15"/>
      <c r="H855" s="15"/>
      <c r="I855" s="15"/>
    </row>
    <row r="856" spans="1:9" x14ac:dyDescent="0.25">
      <c r="A856">
        <v>2023</v>
      </c>
      <c r="B856" t="s">
        <v>42</v>
      </c>
      <c r="C856" t="s">
        <v>1003</v>
      </c>
      <c r="D856" t="s">
        <v>968</v>
      </c>
      <c r="E856" s="15"/>
      <c r="F856" s="15"/>
      <c r="G856" s="15"/>
      <c r="H856" s="15"/>
      <c r="I856" s="15"/>
    </row>
    <row r="857" spans="1:9" x14ac:dyDescent="0.25">
      <c r="A857">
        <v>2023</v>
      </c>
      <c r="B857" t="s">
        <v>42</v>
      </c>
      <c r="C857" t="s">
        <v>1003</v>
      </c>
      <c r="D857" t="s">
        <v>969</v>
      </c>
      <c r="E857" s="15"/>
      <c r="F857" s="15"/>
      <c r="G857" s="15"/>
      <c r="H857" s="15"/>
      <c r="I857" s="15"/>
    </row>
    <row r="858" spans="1:9" x14ac:dyDescent="0.25">
      <c r="A858">
        <v>2023</v>
      </c>
      <c r="B858" t="s">
        <v>42</v>
      </c>
      <c r="C858" t="s">
        <v>1004</v>
      </c>
      <c r="D858" t="s">
        <v>403</v>
      </c>
      <c r="E858" s="15"/>
      <c r="F858" s="15"/>
      <c r="G858" s="15"/>
      <c r="H858" s="15"/>
      <c r="I858" s="15"/>
    </row>
    <row r="859" spans="1:9" x14ac:dyDescent="0.25">
      <c r="A859">
        <v>2023</v>
      </c>
      <c r="B859" t="s">
        <v>42</v>
      </c>
      <c r="C859" t="s">
        <v>1004</v>
      </c>
      <c r="D859" t="s">
        <v>404</v>
      </c>
      <c r="E859" s="15"/>
      <c r="F859" s="15"/>
      <c r="G859" s="15"/>
      <c r="H859" s="15"/>
      <c r="I859" s="15"/>
    </row>
    <row r="860" spans="1:9" x14ac:dyDescent="0.25">
      <c r="A860">
        <v>2023</v>
      </c>
      <c r="B860" t="s">
        <v>42</v>
      </c>
      <c r="C860" t="s">
        <v>1004</v>
      </c>
      <c r="D860" t="s">
        <v>967</v>
      </c>
      <c r="E860" s="15"/>
      <c r="F860" s="15"/>
      <c r="G860" s="15"/>
      <c r="H860" s="15"/>
      <c r="I860" s="15"/>
    </row>
    <row r="861" spans="1:9" x14ac:dyDescent="0.25">
      <c r="A861">
        <v>2023</v>
      </c>
      <c r="B861" t="s">
        <v>42</v>
      </c>
      <c r="C861" t="s">
        <v>1004</v>
      </c>
      <c r="D861" t="s">
        <v>968</v>
      </c>
      <c r="E861" s="15"/>
      <c r="F861" s="15"/>
      <c r="G861" s="15"/>
      <c r="H861" s="15"/>
      <c r="I861" s="15"/>
    </row>
    <row r="862" spans="1:9" x14ac:dyDescent="0.25">
      <c r="A862">
        <v>2023</v>
      </c>
      <c r="B862" t="s">
        <v>42</v>
      </c>
      <c r="C862" t="s">
        <v>1004</v>
      </c>
      <c r="D862" t="s">
        <v>969</v>
      </c>
      <c r="E862" s="15"/>
      <c r="F862" s="15"/>
      <c r="G862" s="15"/>
      <c r="H862" s="15"/>
      <c r="I862" s="15"/>
    </row>
    <row r="863" spans="1:9" x14ac:dyDescent="0.25">
      <c r="A863">
        <v>2023</v>
      </c>
      <c r="B863" t="s">
        <v>42</v>
      </c>
      <c r="C863" t="s">
        <v>1004</v>
      </c>
      <c r="D863" t="s">
        <v>970</v>
      </c>
      <c r="E863" s="15"/>
      <c r="F863" s="15"/>
      <c r="G863" s="15"/>
      <c r="H863" s="15"/>
      <c r="I863" s="15"/>
    </row>
    <row r="864" spans="1:9" x14ac:dyDescent="0.25">
      <c r="A864">
        <v>2023</v>
      </c>
      <c r="B864" t="s">
        <v>42</v>
      </c>
      <c r="C864" t="s">
        <v>1005</v>
      </c>
      <c r="D864" t="s">
        <v>403</v>
      </c>
      <c r="E864" s="15"/>
      <c r="F864" s="15"/>
      <c r="G864" s="15"/>
      <c r="H864" s="15"/>
      <c r="I864" s="15"/>
    </row>
    <row r="865" spans="1:9" x14ac:dyDescent="0.25">
      <c r="A865">
        <v>2023</v>
      </c>
      <c r="B865" t="s">
        <v>42</v>
      </c>
      <c r="C865" t="s">
        <v>1005</v>
      </c>
      <c r="D865" t="s">
        <v>404</v>
      </c>
      <c r="E865" s="15"/>
      <c r="F865" s="15"/>
      <c r="G865" s="15"/>
      <c r="H865" s="15"/>
      <c r="I865" s="15"/>
    </row>
    <row r="866" spans="1:9" x14ac:dyDescent="0.25">
      <c r="A866">
        <v>2023</v>
      </c>
      <c r="B866" t="s">
        <v>42</v>
      </c>
      <c r="C866" t="s">
        <v>1005</v>
      </c>
      <c r="D866" t="s">
        <v>967</v>
      </c>
      <c r="E866" s="15"/>
      <c r="F866" s="15"/>
      <c r="G866" s="15"/>
      <c r="H866" s="15"/>
      <c r="I866" s="15"/>
    </row>
    <row r="867" spans="1:9" x14ac:dyDescent="0.25">
      <c r="A867">
        <v>2023</v>
      </c>
      <c r="B867" t="s">
        <v>42</v>
      </c>
      <c r="C867" t="s">
        <v>1005</v>
      </c>
      <c r="D867" t="s">
        <v>968</v>
      </c>
      <c r="E867" s="15"/>
      <c r="F867" s="15"/>
      <c r="G867" s="15"/>
      <c r="H867" s="15"/>
      <c r="I867" s="15"/>
    </row>
    <row r="868" spans="1:9" x14ac:dyDescent="0.25">
      <c r="A868">
        <v>2023</v>
      </c>
      <c r="B868" t="s">
        <v>42</v>
      </c>
      <c r="C868" t="s">
        <v>1005</v>
      </c>
      <c r="D868" t="s">
        <v>969</v>
      </c>
      <c r="E868" s="15"/>
      <c r="F868" s="15"/>
      <c r="G868" s="15"/>
      <c r="H868" s="15"/>
      <c r="I868" s="15"/>
    </row>
    <row r="869" spans="1:9" x14ac:dyDescent="0.25">
      <c r="A869">
        <v>2023</v>
      </c>
      <c r="B869" t="s">
        <v>42</v>
      </c>
      <c r="C869" t="s">
        <v>1005</v>
      </c>
      <c r="D869" t="s">
        <v>970</v>
      </c>
      <c r="E869" s="15"/>
      <c r="F869" s="15"/>
      <c r="G869" s="15"/>
      <c r="H869" s="15"/>
      <c r="I869" s="15"/>
    </row>
    <row r="870" spans="1:9" x14ac:dyDescent="0.25">
      <c r="A870">
        <v>2023</v>
      </c>
      <c r="B870" t="s">
        <v>42</v>
      </c>
      <c r="C870" t="s">
        <v>1006</v>
      </c>
      <c r="D870" t="s">
        <v>403</v>
      </c>
      <c r="E870" s="15"/>
      <c r="F870" s="15"/>
      <c r="G870" s="15"/>
      <c r="H870" s="15"/>
      <c r="I870" s="15"/>
    </row>
    <row r="871" spans="1:9" x14ac:dyDescent="0.25">
      <c r="A871">
        <v>2023</v>
      </c>
      <c r="B871" t="s">
        <v>42</v>
      </c>
      <c r="C871" t="s">
        <v>1006</v>
      </c>
      <c r="D871" t="s">
        <v>404</v>
      </c>
      <c r="E871" s="15"/>
      <c r="F871" s="15"/>
      <c r="G871" s="15"/>
      <c r="H871" s="15"/>
      <c r="I871" s="15"/>
    </row>
    <row r="872" spans="1:9" x14ac:dyDescent="0.25">
      <c r="A872">
        <v>2023</v>
      </c>
      <c r="B872" t="s">
        <v>42</v>
      </c>
      <c r="C872" t="s">
        <v>1006</v>
      </c>
      <c r="D872" t="s">
        <v>967</v>
      </c>
      <c r="E872" s="15"/>
      <c r="F872" s="15"/>
      <c r="G872" s="15"/>
      <c r="H872" s="15"/>
      <c r="I872" s="15"/>
    </row>
    <row r="873" spans="1:9" x14ac:dyDescent="0.25">
      <c r="A873">
        <v>2023</v>
      </c>
      <c r="B873" t="s">
        <v>42</v>
      </c>
      <c r="C873" t="s">
        <v>1006</v>
      </c>
      <c r="D873" t="s">
        <v>968</v>
      </c>
      <c r="E873" s="15"/>
      <c r="F873" s="15"/>
      <c r="G873" s="15"/>
      <c r="H873" s="15"/>
      <c r="I873" s="15"/>
    </row>
    <row r="874" spans="1:9" x14ac:dyDescent="0.25">
      <c r="A874">
        <v>2023</v>
      </c>
      <c r="B874" t="s">
        <v>42</v>
      </c>
      <c r="C874" t="s">
        <v>1006</v>
      </c>
      <c r="D874" t="s">
        <v>969</v>
      </c>
      <c r="E874" s="15"/>
      <c r="F874" s="15"/>
      <c r="G874" s="15"/>
      <c r="H874" s="15"/>
      <c r="I874" s="15"/>
    </row>
    <row r="875" spans="1:9" x14ac:dyDescent="0.25">
      <c r="A875">
        <v>2023</v>
      </c>
      <c r="B875" t="s">
        <v>42</v>
      </c>
      <c r="C875" t="s">
        <v>1006</v>
      </c>
      <c r="D875" t="s">
        <v>970</v>
      </c>
      <c r="E875" s="15"/>
      <c r="F875" s="15"/>
      <c r="G875" s="15"/>
      <c r="H875" s="15"/>
      <c r="I875" s="15"/>
    </row>
    <row r="876" spans="1:9" x14ac:dyDescent="0.25">
      <c r="A876">
        <v>2023</v>
      </c>
      <c r="B876" t="s">
        <v>42</v>
      </c>
      <c r="C876" t="s">
        <v>1007</v>
      </c>
      <c r="D876" t="s">
        <v>403</v>
      </c>
      <c r="E876" s="15"/>
      <c r="F876" s="15"/>
      <c r="G876" s="15"/>
      <c r="H876" s="15"/>
      <c r="I876" s="15"/>
    </row>
    <row r="877" spans="1:9" x14ac:dyDescent="0.25">
      <c r="A877">
        <v>2023</v>
      </c>
      <c r="B877" t="s">
        <v>42</v>
      </c>
      <c r="C877" t="s">
        <v>1007</v>
      </c>
      <c r="D877" t="s">
        <v>404</v>
      </c>
      <c r="E877" s="15"/>
      <c r="F877" s="15"/>
      <c r="G877" s="15"/>
      <c r="H877" s="15"/>
      <c r="I877" s="15"/>
    </row>
    <row r="878" spans="1:9" x14ac:dyDescent="0.25">
      <c r="A878">
        <v>2023</v>
      </c>
      <c r="B878" t="s">
        <v>42</v>
      </c>
      <c r="C878" t="s">
        <v>1007</v>
      </c>
      <c r="D878" t="s">
        <v>967</v>
      </c>
      <c r="E878" s="15"/>
      <c r="F878" s="15"/>
      <c r="G878" s="15"/>
      <c r="H878" s="15"/>
      <c r="I878" s="15"/>
    </row>
    <row r="879" spans="1:9" x14ac:dyDescent="0.25">
      <c r="A879">
        <v>2023</v>
      </c>
      <c r="B879" t="s">
        <v>42</v>
      </c>
      <c r="C879" t="s">
        <v>1007</v>
      </c>
      <c r="D879" t="s">
        <v>968</v>
      </c>
      <c r="E879" s="15"/>
      <c r="F879" s="15"/>
      <c r="G879" s="15"/>
      <c r="H879" s="15"/>
      <c r="I879" s="15"/>
    </row>
    <row r="880" spans="1:9" x14ac:dyDescent="0.25">
      <c r="A880">
        <v>2023</v>
      </c>
      <c r="B880" t="s">
        <v>42</v>
      </c>
      <c r="C880" t="s">
        <v>1007</v>
      </c>
      <c r="D880" t="s">
        <v>969</v>
      </c>
      <c r="E880" s="15"/>
      <c r="F880" s="15"/>
      <c r="G880" s="15"/>
      <c r="H880" s="15"/>
      <c r="I880" s="15"/>
    </row>
    <row r="881" spans="1:9" x14ac:dyDescent="0.25">
      <c r="A881">
        <v>2023</v>
      </c>
      <c r="B881" t="s">
        <v>42</v>
      </c>
      <c r="C881" t="s">
        <v>1007</v>
      </c>
      <c r="D881" t="s">
        <v>970</v>
      </c>
      <c r="E881" s="15"/>
      <c r="F881" s="15"/>
      <c r="G881" s="15"/>
      <c r="H881" s="15"/>
      <c r="I881" s="15"/>
    </row>
    <row r="882" spans="1:9" x14ac:dyDescent="0.25">
      <c r="A882">
        <v>2023</v>
      </c>
      <c r="B882" t="s">
        <v>42</v>
      </c>
      <c r="C882" t="s">
        <v>1008</v>
      </c>
      <c r="D882" t="s">
        <v>403</v>
      </c>
      <c r="E882" s="15"/>
      <c r="F882" s="15"/>
      <c r="G882" s="15"/>
      <c r="H882" s="15"/>
      <c r="I882" s="15"/>
    </row>
    <row r="883" spans="1:9" x14ac:dyDescent="0.25">
      <c r="A883">
        <v>2023</v>
      </c>
      <c r="B883" t="s">
        <v>42</v>
      </c>
      <c r="C883" t="s">
        <v>1008</v>
      </c>
      <c r="D883" t="s">
        <v>404</v>
      </c>
      <c r="E883" s="15"/>
      <c r="F883" s="15"/>
      <c r="G883" s="15"/>
      <c r="H883" s="15"/>
      <c r="I883" s="15"/>
    </row>
    <row r="884" spans="1:9" x14ac:dyDescent="0.25">
      <c r="A884">
        <v>2023</v>
      </c>
      <c r="B884" t="s">
        <v>42</v>
      </c>
      <c r="C884" t="s">
        <v>1008</v>
      </c>
      <c r="D884" t="s">
        <v>967</v>
      </c>
      <c r="E884" s="15"/>
      <c r="F884" s="15"/>
      <c r="G884" s="15"/>
      <c r="H884" s="15"/>
      <c r="I884" s="15"/>
    </row>
    <row r="885" spans="1:9" x14ac:dyDescent="0.25">
      <c r="A885">
        <v>2023</v>
      </c>
      <c r="B885" t="s">
        <v>42</v>
      </c>
      <c r="C885" t="s">
        <v>1008</v>
      </c>
      <c r="D885" t="s">
        <v>968</v>
      </c>
      <c r="E885" s="15"/>
      <c r="F885" s="15"/>
      <c r="G885" s="15"/>
      <c r="H885" s="15"/>
      <c r="I885" s="15"/>
    </row>
    <row r="886" spans="1:9" x14ac:dyDescent="0.25">
      <c r="A886">
        <v>2023</v>
      </c>
      <c r="B886" t="s">
        <v>42</v>
      </c>
      <c r="C886" t="s">
        <v>1008</v>
      </c>
      <c r="D886" t="s">
        <v>969</v>
      </c>
      <c r="E886" s="15"/>
      <c r="F886" s="15"/>
      <c r="G886" s="15"/>
      <c r="H886" s="15"/>
      <c r="I886" s="15"/>
    </row>
    <row r="887" spans="1:9" x14ac:dyDescent="0.25">
      <c r="A887">
        <v>2023</v>
      </c>
      <c r="B887" t="s">
        <v>42</v>
      </c>
      <c r="C887" t="s">
        <v>1008</v>
      </c>
      <c r="D887" t="s">
        <v>970</v>
      </c>
      <c r="E887" s="15"/>
      <c r="F887" s="15"/>
      <c r="G887" s="15"/>
      <c r="H887" s="15"/>
      <c r="I887" s="15"/>
    </row>
    <row r="888" spans="1:9" x14ac:dyDescent="0.25">
      <c r="A888">
        <v>2023</v>
      </c>
      <c r="B888" t="s">
        <v>42</v>
      </c>
      <c r="C888" t="s">
        <v>1009</v>
      </c>
      <c r="D888" t="s">
        <v>403</v>
      </c>
      <c r="E888" s="15"/>
      <c r="F888" s="15"/>
      <c r="G888" s="15"/>
      <c r="H888" s="15"/>
      <c r="I888" s="15"/>
    </row>
    <row r="889" spans="1:9" x14ac:dyDescent="0.25">
      <c r="A889">
        <v>2023</v>
      </c>
      <c r="B889" t="s">
        <v>42</v>
      </c>
      <c r="C889" t="s">
        <v>1009</v>
      </c>
      <c r="D889" t="s">
        <v>404</v>
      </c>
      <c r="E889" s="15"/>
      <c r="F889" s="15"/>
      <c r="G889" s="15"/>
      <c r="H889" s="15"/>
      <c r="I889" s="15"/>
    </row>
    <row r="890" spans="1:9" x14ac:dyDescent="0.25">
      <c r="A890">
        <v>2023</v>
      </c>
      <c r="B890" t="s">
        <v>42</v>
      </c>
      <c r="C890" t="s">
        <v>1009</v>
      </c>
      <c r="D890" t="s">
        <v>967</v>
      </c>
      <c r="E890" s="15"/>
      <c r="F890" s="15"/>
      <c r="G890" s="15"/>
      <c r="H890" s="15"/>
      <c r="I890" s="15"/>
    </row>
    <row r="891" spans="1:9" x14ac:dyDescent="0.25">
      <c r="A891">
        <v>2023</v>
      </c>
      <c r="B891" t="s">
        <v>42</v>
      </c>
      <c r="C891" t="s">
        <v>1009</v>
      </c>
      <c r="D891" t="s">
        <v>969</v>
      </c>
      <c r="E891" s="15"/>
      <c r="F891" s="15"/>
      <c r="G891" s="15"/>
      <c r="H891" s="15"/>
      <c r="I891" s="15"/>
    </row>
    <row r="892" spans="1:9" x14ac:dyDescent="0.25">
      <c r="A892">
        <v>2023</v>
      </c>
      <c r="B892" t="s">
        <v>42</v>
      </c>
      <c r="C892" t="s">
        <v>1009</v>
      </c>
      <c r="D892" t="s">
        <v>970</v>
      </c>
      <c r="E892" s="15"/>
      <c r="F892" s="15"/>
      <c r="G892" s="15"/>
      <c r="H892" s="15"/>
      <c r="I892" s="15"/>
    </row>
    <row r="893" spans="1:9" x14ac:dyDescent="0.25">
      <c r="A893">
        <v>2023</v>
      </c>
      <c r="B893" t="s">
        <v>42</v>
      </c>
      <c r="C893" t="s">
        <v>1010</v>
      </c>
      <c r="D893" t="s">
        <v>403</v>
      </c>
      <c r="E893" s="15"/>
      <c r="F893" s="15"/>
      <c r="G893" s="15"/>
      <c r="H893" s="15"/>
      <c r="I893" s="15"/>
    </row>
    <row r="894" spans="1:9" x14ac:dyDescent="0.25">
      <c r="A894">
        <v>2023</v>
      </c>
      <c r="B894" t="s">
        <v>42</v>
      </c>
      <c r="C894" t="s">
        <v>1010</v>
      </c>
      <c r="D894" t="s">
        <v>404</v>
      </c>
      <c r="E894" s="15"/>
      <c r="F894" s="15"/>
      <c r="G894" s="15"/>
      <c r="H894" s="15"/>
      <c r="I894" s="15"/>
    </row>
    <row r="895" spans="1:9" x14ac:dyDescent="0.25">
      <c r="A895">
        <v>2023</v>
      </c>
      <c r="B895" t="s">
        <v>42</v>
      </c>
      <c r="C895" t="s">
        <v>1010</v>
      </c>
      <c r="D895" t="s">
        <v>967</v>
      </c>
      <c r="E895" s="15"/>
      <c r="F895" s="15"/>
      <c r="G895" s="15"/>
      <c r="H895" s="15"/>
      <c r="I895" s="15"/>
    </row>
    <row r="896" spans="1:9" x14ac:dyDescent="0.25">
      <c r="A896">
        <v>2023</v>
      </c>
      <c r="B896" t="s">
        <v>42</v>
      </c>
      <c r="C896" t="s">
        <v>1010</v>
      </c>
      <c r="D896" t="s">
        <v>968</v>
      </c>
      <c r="E896" s="15"/>
      <c r="F896" s="15"/>
      <c r="G896" s="15"/>
      <c r="H896" s="15"/>
      <c r="I896" s="15"/>
    </row>
    <row r="897" spans="1:9" x14ac:dyDescent="0.25">
      <c r="A897">
        <v>2023</v>
      </c>
      <c r="B897" t="s">
        <v>42</v>
      </c>
      <c r="C897" t="s">
        <v>1010</v>
      </c>
      <c r="D897" t="s">
        <v>969</v>
      </c>
      <c r="E897" s="15"/>
      <c r="F897" s="15"/>
      <c r="G897" s="15"/>
      <c r="H897" s="15"/>
      <c r="I897" s="15"/>
    </row>
    <row r="898" spans="1:9" x14ac:dyDescent="0.25">
      <c r="A898">
        <v>2023</v>
      </c>
      <c r="B898" t="s">
        <v>42</v>
      </c>
      <c r="C898" t="s">
        <v>1010</v>
      </c>
      <c r="D898" t="s">
        <v>970</v>
      </c>
      <c r="E898" s="15"/>
      <c r="F898" s="15"/>
      <c r="G898" s="15"/>
      <c r="H898" s="15"/>
      <c r="I898" s="15"/>
    </row>
    <row r="899" spans="1:9" x14ac:dyDescent="0.25">
      <c r="A899">
        <v>2023</v>
      </c>
      <c r="B899" t="s">
        <v>42</v>
      </c>
      <c r="C899" t="s">
        <v>1011</v>
      </c>
      <c r="D899" t="s">
        <v>403</v>
      </c>
      <c r="E899" s="15"/>
      <c r="F899" s="15"/>
      <c r="G899" s="15"/>
      <c r="H899" s="15"/>
      <c r="I899" s="15"/>
    </row>
    <row r="900" spans="1:9" x14ac:dyDescent="0.25">
      <c r="A900">
        <v>2023</v>
      </c>
      <c r="B900" t="s">
        <v>42</v>
      </c>
      <c r="C900" t="s">
        <v>1011</v>
      </c>
      <c r="D900" t="s">
        <v>404</v>
      </c>
      <c r="E900" s="15"/>
      <c r="F900" s="15"/>
      <c r="G900" s="15"/>
      <c r="H900" s="15"/>
      <c r="I900" s="15"/>
    </row>
    <row r="901" spans="1:9" x14ac:dyDescent="0.25">
      <c r="A901">
        <v>2023</v>
      </c>
      <c r="B901" t="s">
        <v>42</v>
      </c>
      <c r="C901" t="s">
        <v>1011</v>
      </c>
      <c r="D901" t="s">
        <v>967</v>
      </c>
      <c r="E901" s="15"/>
      <c r="F901" s="15"/>
      <c r="G901" s="15"/>
      <c r="H901" s="15"/>
      <c r="I901" s="15"/>
    </row>
    <row r="902" spans="1:9" x14ac:dyDescent="0.25">
      <c r="A902">
        <v>2023</v>
      </c>
      <c r="B902" t="s">
        <v>42</v>
      </c>
      <c r="C902" t="s">
        <v>1011</v>
      </c>
      <c r="D902" t="s">
        <v>968</v>
      </c>
      <c r="E902" s="15"/>
      <c r="F902" s="15"/>
      <c r="G902" s="15"/>
      <c r="H902" s="15"/>
      <c r="I902" s="15"/>
    </row>
    <row r="903" spans="1:9" x14ac:dyDescent="0.25">
      <c r="A903">
        <v>2023</v>
      </c>
      <c r="B903" t="s">
        <v>42</v>
      </c>
      <c r="C903" t="s">
        <v>1011</v>
      </c>
      <c r="D903" t="s">
        <v>969</v>
      </c>
      <c r="E903" s="15"/>
      <c r="F903" s="15"/>
      <c r="G903" s="15"/>
      <c r="H903" s="15"/>
      <c r="I903" s="15"/>
    </row>
    <row r="904" spans="1:9" x14ac:dyDescent="0.25">
      <c r="A904">
        <v>2023</v>
      </c>
      <c r="B904" t="s">
        <v>42</v>
      </c>
      <c r="C904" t="s">
        <v>1011</v>
      </c>
      <c r="D904" t="s">
        <v>970</v>
      </c>
      <c r="E904" s="15"/>
      <c r="F904" s="15"/>
      <c r="G904" s="15"/>
      <c r="H904" s="15"/>
      <c r="I904" s="15"/>
    </row>
    <row r="905" spans="1:9" x14ac:dyDescent="0.25">
      <c r="A905">
        <v>2023</v>
      </c>
      <c r="B905" t="s">
        <v>42</v>
      </c>
      <c r="C905" t="s">
        <v>1012</v>
      </c>
      <c r="D905" t="s">
        <v>403</v>
      </c>
      <c r="E905" s="15"/>
      <c r="F905" s="15"/>
      <c r="G905" s="15"/>
      <c r="H905" s="15"/>
      <c r="I905" s="15"/>
    </row>
    <row r="906" spans="1:9" x14ac:dyDescent="0.25">
      <c r="A906">
        <v>2023</v>
      </c>
      <c r="B906" t="s">
        <v>42</v>
      </c>
      <c r="C906" t="s">
        <v>1012</v>
      </c>
      <c r="D906" t="s">
        <v>404</v>
      </c>
      <c r="E906" s="15"/>
      <c r="F906" s="15"/>
      <c r="G906" s="15"/>
      <c r="H906" s="15"/>
      <c r="I906" s="15"/>
    </row>
    <row r="907" spans="1:9" x14ac:dyDescent="0.25">
      <c r="A907">
        <v>2023</v>
      </c>
      <c r="B907" t="s">
        <v>42</v>
      </c>
      <c r="C907" t="s">
        <v>1012</v>
      </c>
      <c r="D907" t="s">
        <v>967</v>
      </c>
      <c r="E907" s="15"/>
      <c r="F907" s="15"/>
      <c r="G907" s="15"/>
      <c r="H907" s="15"/>
      <c r="I907" s="15"/>
    </row>
    <row r="908" spans="1:9" x14ac:dyDescent="0.25">
      <c r="A908">
        <v>2023</v>
      </c>
      <c r="B908" t="s">
        <v>42</v>
      </c>
      <c r="C908" t="s">
        <v>1012</v>
      </c>
      <c r="D908" t="s">
        <v>968</v>
      </c>
      <c r="E908" s="15"/>
      <c r="F908" s="15"/>
      <c r="G908" s="15"/>
      <c r="H908" s="15"/>
      <c r="I908" s="15"/>
    </row>
    <row r="909" spans="1:9" x14ac:dyDescent="0.25">
      <c r="A909">
        <v>2023</v>
      </c>
      <c r="B909" t="s">
        <v>42</v>
      </c>
      <c r="C909" t="s">
        <v>1012</v>
      </c>
      <c r="D909" t="s">
        <v>969</v>
      </c>
      <c r="E909" s="15"/>
      <c r="F909" s="15"/>
      <c r="G909" s="15"/>
      <c r="H909" s="15"/>
      <c r="I909" s="15"/>
    </row>
    <row r="910" spans="1:9" x14ac:dyDescent="0.25">
      <c r="A910">
        <v>2023</v>
      </c>
      <c r="B910" t="s">
        <v>42</v>
      </c>
      <c r="C910" t="s">
        <v>1012</v>
      </c>
      <c r="D910" t="s">
        <v>970</v>
      </c>
      <c r="E910" s="15"/>
      <c r="F910" s="15"/>
      <c r="G910" s="15"/>
      <c r="H910" s="15"/>
      <c r="I910" s="15"/>
    </row>
    <row r="911" spans="1:9" x14ac:dyDescent="0.25">
      <c r="A911">
        <v>2023</v>
      </c>
      <c r="B911" t="s">
        <v>42</v>
      </c>
      <c r="C911" t="s">
        <v>1013</v>
      </c>
      <c r="D911" t="s">
        <v>403</v>
      </c>
      <c r="E911" s="15"/>
      <c r="F911" s="15"/>
      <c r="G911" s="15"/>
      <c r="H911" s="15"/>
      <c r="I911" s="15"/>
    </row>
    <row r="912" spans="1:9" x14ac:dyDescent="0.25">
      <c r="A912">
        <v>2023</v>
      </c>
      <c r="B912" t="s">
        <v>42</v>
      </c>
      <c r="C912" t="s">
        <v>1013</v>
      </c>
      <c r="D912" t="s">
        <v>967</v>
      </c>
      <c r="E912" s="15"/>
      <c r="F912" s="15"/>
      <c r="G912" s="15"/>
      <c r="H912" s="15"/>
      <c r="I912" s="15"/>
    </row>
    <row r="913" spans="1:9" x14ac:dyDescent="0.25">
      <c r="A913">
        <v>2023</v>
      </c>
      <c r="B913" t="s">
        <v>42</v>
      </c>
      <c r="C913" t="s">
        <v>1013</v>
      </c>
      <c r="D913" t="s">
        <v>969</v>
      </c>
      <c r="E913" s="15"/>
      <c r="F913" s="15"/>
      <c r="G913" s="15"/>
      <c r="H913" s="15"/>
      <c r="I913" s="15"/>
    </row>
    <row r="914" spans="1:9" x14ac:dyDescent="0.25">
      <c r="A914">
        <v>2023</v>
      </c>
      <c r="B914" t="s">
        <v>42</v>
      </c>
      <c r="C914" t="s">
        <v>1013</v>
      </c>
      <c r="D914" t="s">
        <v>970</v>
      </c>
      <c r="E914" s="15"/>
      <c r="F914" s="15"/>
      <c r="G914" s="15"/>
      <c r="H914" s="15"/>
      <c r="I914" s="15"/>
    </row>
    <row r="915" spans="1:9" x14ac:dyDescent="0.25">
      <c r="A915">
        <v>2023</v>
      </c>
      <c r="B915" t="s">
        <v>42</v>
      </c>
      <c r="C915" t="s">
        <v>1014</v>
      </c>
      <c r="D915" t="s">
        <v>403</v>
      </c>
      <c r="E915" s="15"/>
      <c r="F915" s="15"/>
      <c r="G915" s="15"/>
      <c r="H915" s="15"/>
      <c r="I915" s="15"/>
    </row>
    <row r="916" spans="1:9" x14ac:dyDescent="0.25">
      <c r="A916">
        <v>2023</v>
      </c>
      <c r="B916" t="s">
        <v>42</v>
      </c>
      <c r="C916" t="s">
        <v>1014</v>
      </c>
      <c r="D916" t="s">
        <v>967</v>
      </c>
      <c r="E916" s="15"/>
      <c r="F916" s="15"/>
      <c r="G916" s="15"/>
      <c r="H916" s="15"/>
      <c r="I916" s="15"/>
    </row>
    <row r="917" spans="1:9" x14ac:dyDescent="0.25">
      <c r="A917">
        <v>2023</v>
      </c>
      <c r="B917" t="s">
        <v>42</v>
      </c>
      <c r="C917" t="s">
        <v>1014</v>
      </c>
      <c r="D917" t="s">
        <v>969</v>
      </c>
      <c r="E917" s="15"/>
      <c r="F917" s="15"/>
      <c r="G917" s="15"/>
      <c r="H917" s="15"/>
      <c r="I917" s="15"/>
    </row>
    <row r="918" spans="1:9" x14ac:dyDescent="0.25">
      <c r="A918">
        <v>2023</v>
      </c>
      <c r="B918" t="s">
        <v>42</v>
      </c>
      <c r="C918" t="s">
        <v>1014</v>
      </c>
      <c r="D918" t="s">
        <v>970</v>
      </c>
      <c r="E918" s="15"/>
      <c r="F918" s="15"/>
      <c r="G918" s="15"/>
      <c r="H918" s="15"/>
      <c r="I918" s="15"/>
    </row>
    <row r="919" spans="1:9" x14ac:dyDescent="0.25">
      <c r="A919">
        <v>2023</v>
      </c>
      <c r="B919" t="s">
        <v>42</v>
      </c>
      <c r="C919" t="s">
        <v>1015</v>
      </c>
      <c r="D919" t="s">
        <v>403</v>
      </c>
      <c r="E919" s="15"/>
      <c r="F919" s="15"/>
      <c r="G919" s="15"/>
      <c r="H919" s="15"/>
      <c r="I919" s="15"/>
    </row>
    <row r="920" spans="1:9" x14ac:dyDescent="0.25">
      <c r="A920">
        <v>2023</v>
      </c>
      <c r="B920" t="s">
        <v>42</v>
      </c>
      <c r="C920" t="s">
        <v>1015</v>
      </c>
      <c r="D920" t="s">
        <v>404</v>
      </c>
      <c r="E920" s="15"/>
      <c r="F920" s="15"/>
      <c r="G920" s="15"/>
      <c r="H920" s="15"/>
      <c r="I920" s="15"/>
    </row>
    <row r="921" spans="1:9" x14ac:dyDescent="0.25">
      <c r="A921">
        <v>2023</v>
      </c>
      <c r="B921" t="s">
        <v>42</v>
      </c>
      <c r="C921" t="s">
        <v>1015</v>
      </c>
      <c r="D921" t="s">
        <v>967</v>
      </c>
      <c r="E921" s="15"/>
      <c r="F921" s="15"/>
      <c r="G921" s="15"/>
      <c r="H921" s="15"/>
      <c r="I921" s="15"/>
    </row>
    <row r="922" spans="1:9" x14ac:dyDescent="0.25">
      <c r="A922">
        <v>2023</v>
      </c>
      <c r="B922" t="s">
        <v>42</v>
      </c>
      <c r="C922" t="s">
        <v>1015</v>
      </c>
      <c r="D922" t="s">
        <v>968</v>
      </c>
      <c r="E922" s="15"/>
      <c r="F922" s="15"/>
      <c r="G922" s="15"/>
      <c r="H922" s="15"/>
      <c r="I922" s="15"/>
    </row>
    <row r="923" spans="1:9" x14ac:dyDescent="0.25">
      <c r="A923">
        <v>2023</v>
      </c>
      <c r="B923" t="s">
        <v>42</v>
      </c>
      <c r="C923" t="s">
        <v>1015</v>
      </c>
      <c r="D923" t="s">
        <v>969</v>
      </c>
      <c r="E923" s="15"/>
      <c r="F923" s="15"/>
      <c r="G923" s="15"/>
      <c r="H923" s="15"/>
      <c r="I923" s="15"/>
    </row>
    <row r="924" spans="1:9" x14ac:dyDescent="0.25">
      <c r="A924">
        <v>2023</v>
      </c>
      <c r="B924" t="s">
        <v>42</v>
      </c>
      <c r="C924" t="s">
        <v>1015</v>
      </c>
      <c r="D924" t="s">
        <v>970</v>
      </c>
      <c r="E924" s="15"/>
      <c r="F924" s="15"/>
      <c r="G924" s="15"/>
      <c r="H924" s="15"/>
      <c r="I924" s="15"/>
    </row>
    <row r="925" spans="1:9" x14ac:dyDescent="0.25">
      <c r="A925">
        <v>2023</v>
      </c>
      <c r="B925" t="s">
        <v>42</v>
      </c>
      <c r="C925" t="s">
        <v>1016</v>
      </c>
      <c r="D925" t="s">
        <v>403</v>
      </c>
      <c r="E925" s="15"/>
      <c r="F925" s="15"/>
      <c r="G925" s="15"/>
      <c r="H925" s="15"/>
      <c r="I925" s="15"/>
    </row>
    <row r="926" spans="1:9" x14ac:dyDescent="0.25">
      <c r="A926">
        <v>2023</v>
      </c>
      <c r="B926" t="s">
        <v>42</v>
      </c>
      <c r="C926" t="s">
        <v>1016</v>
      </c>
      <c r="D926" t="s">
        <v>404</v>
      </c>
      <c r="E926" s="15"/>
      <c r="F926" s="15"/>
      <c r="G926" s="15"/>
      <c r="H926" s="15"/>
      <c r="I926" s="15"/>
    </row>
    <row r="927" spans="1:9" x14ac:dyDescent="0.25">
      <c r="A927">
        <v>2023</v>
      </c>
      <c r="B927" t="s">
        <v>42</v>
      </c>
      <c r="C927" t="s">
        <v>1016</v>
      </c>
      <c r="D927" t="s">
        <v>967</v>
      </c>
      <c r="E927" s="15"/>
      <c r="F927" s="15"/>
      <c r="G927" s="15"/>
      <c r="H927" s="15"/>
      <c r="I927" s="15"/>
    </row>
    <row r="928" spans="1:9" x14ac:dyDescent="0.25">
      <c r="A928">
        <v>2023</v>
      </c>
      <c r="B928" t="s">
        <v>42</v>
      </c>
      <c r="C928" t="s">
        <v>1016</v>
      </c>
      <c r="D928" t="s">
        <v>968</v>
      </c>
      <c r="E928" s="15"/>
      <c r="F928" s="15"/>
      <c r="G928" s="15"/>
      <c r="H928" s="15"/>
      <c r="I928" s="15"/>
    </row>
    <row r="929" spans="1:9" x14ac:dyDescent="0.25">
      <c r="A929">
        <v>2023</v>
      </c>
      <c r="B929" t="s">
        <v>42</v>
      </c>
      <c r="C929" t="s">
        <v>1016</v>
      </c>
      <c r="D929" t="s">
        <v>969</v>
      </c>
      <c r="E929" s="15"/>
      <c r="F929" s="15"/>
      <c r="G929" s="15"/>
      <c r="H929" s="15"/>
      <c r="I929" s="15"/>
    </row>
    <row r="930" spans="1:9" x14ac:dyDescent="0.25">
      <c r="A930">
        <v>2023</v>
      </c>
      <c r="B930" t="s">
        <v>42</v>
      </c>
      <c r="C930" t="s">
        <v>1016</v>
      </c>
      <c r="D930" t="s">
        <v>970</v>
      </c>
      <c r="E930" s="15"/>
      <c r="F930" s="15"/>
      <c r="G930" s="15"/>
      <c r="H930" s="15"/>
      <c r="I930" s="15"/>
    </row>
    <row r="931" spans="1:9" x14ac:dyDescent="0.25">
      <c r="A931">
        <v>2023</v>
      </c>
      <c r="B931" t="s">
        <v>42</v>
      </c>
      <c r="C931" t="s">
        <v>1017</v>
      </c>
      <c r="D931" t="s">
        <v>403</v>
      </c>
      <c r="E931" s="15"/>
      <c r="F931" s="15"/>
      <c r="G931" s="15"/>
      <c r="H931" s="15"/>
      <c r="I931" s="15"/>
    </row>
    <row r="932" spans="1:9" x14ac:dyDescent="0.25">
      <c r="A932">
        <v>2023</v>
      </c>
      <c r="B932" t="s">
        <v>42</v>
      </c>
      <c r="C932" t="s">
        <v>1017</v>
      </c>
      <c r="D932" t="s">
        <v>404</v>
      </c>
      <c r="E932" s="15"/>
      <c r="F932" s="15"/>
      <c r="G932" s="15"/>
      <c r="H932" s="15"/>
      <c r="I932" s="15"/>
    </row>
    <row r="933" spans="1:9" x14ac:dyDescent="0.25">
      <c r="A933">
        <v>2023</v>
      </c>
      <c r="B933" t="s">
        <v>42</v>
      </c>
      <c r="C933" t="s">
        <v>1017</v>
      </c>
      <c r="D933" t="s">
        <v>967</v>
      </c>
      <c r="E933" s="15"/>
      <c r="F933" s="15"/>
      <c r="G933" s="15"/>
      <c r="H933" s="15"/>
      <c r="I933" s="15"/>
    </row>
    <row r="934" spans="1:9" x14ac:dyDescent="0.25">
      <c r="A934">
        <v>2023</v>
      </c>
      <c r="B934" t="s">
        <v>42</v>
      </c>
      <c r="C934" t="s">
        <v>1017</v>
      </c>
      <c r="D934" t="s">
        <v>968</v>
      </c>
      <c r="E934" s="15"/>
      <c r="F934" s="15"/>
      <c r="G934" s="15"/>
      <c r="H934" s="15"/>
      <c r="I934" s="15"/>
    </row>
    <row r="935" spans="1:9" x14ac:dyDescent="0.25">
      <c r="A935">
        <v>2023</v>
      </c>
      <c r="B935" t="s">
        <v>42</v>
      </c>
      <c r="C935" t="s">
        <v>1017</v>
      </c>
      <c r="D935" t="s">
        <v>969</v>
      </c>
      <c r="E935" s="15"/>
      <c r="F935" s="15"/>
      <c r="G935" s="15"/>
      <c r="H935" s="15"/>
      <c r="I935" s="15"/>
    </row>
    <row r="936" spans="1:9" x14ac:dyDescent="0.25">
      <c r="A936">
        <v>2023</v>
      </c>
      <c r="B936" t="s">
        <v>42</v>
      </c>
      <c r="C936" t="s">
        <v>1017</v>
      </c>
      <c r="D936" t="s">
        <v>970</v>
      </c>
      <c r="E936" s="15"/>
      <c r="F936" s="15"/>
      <c r="G936" s="15"/>
      <c r="H936" s="15"/>
      <c r="I936" s="15"/>
    </row>
    <row r="937" spans="1:9" x14ac:dyDescent="0.25">
      <c r="A937">
        <v>2023</v>
      </c>
      <c r="B937" t="s">
        <v>42</v>
      </c>
      <c r="C937" t="s">
        <v>1018</v>
      </c>
      <c r="D937" t="s">
        <v>403</v>
      </c>
      <c r="E937" s="15"/>
      <c r="F937" s="15"/>
      <c r="G937" s="15"/>
      <c r="H937" s="15"/>
      <c r="I937" s="15"/>
    </row>
    <row r="938" spans="1:9" x14ac:dyDescent="0.25">
      <c r="A938">
        <v>2023</v>
      </c>
      <c r="B938" t="s">
        <v>42</v>
      </c>
      <c r="C938" t="s">
        <v>1018</v>
      </c>
      <c r="D938" t="s">
        <v>967</v>
      </c>
      <c r="E938" s="15"/>
      <c r="F938" s="15"/>
      <c r="G938" s="15"/>
      <c r="H938" s="15"/>
      <c r="I938" s="15"/>
    </row>
    <row r="939" spans="1:9" x14ac:dyDescent="0.25">
      <c r="A939">
        <v>2023</v>
      </c>
      <c r="B939" t="s">
        <v>42</v>
      </c>
      <c r="C939" t="s">
        <v>1018</v>
      </c>
      <c r="D939" t="s">
        <v>968</v>
      </c>
      <c r="E939" s="15"/>
      <c r="F939" s="15"/>
      <c r="G939" s="15"/>
      <c r="H939" s="15"/>
      <c r="I939" s="15"/>
    </row>
    <row r="940" spans="1:9" x14ac:dyDescent="0.25">
      <c r="A940">
        <v>2023</v>
      </c>
      <c r="B940" t="s">
        <v>42</v>
      </c>
      <c r="C940" t="s">
        <v>1018</v>
      </c>
      <c r="D940" t="s">
        <v>969</v>
      </c>
      <c r="E940" s="15"/>
      <c r="F940" s="15"/>
      <c r="G940" s="15"/>
      <c r="H940" s="15"/>
      <c r="I940" s="15"/>
    </row>
    <row r="941" spans="1:9" x14ac:dyDescent="0.25">
      <c r="A941">
        <v>2023</v>
      </c>
      <c r="B941" t="s">
        <v>42</v>
      </c>
      <c r="C941" t="s">
        <v>1018</v>
      </c>
      <c r="D941" t="s">
        <v>970</v>
      </c>
      <c r="E941" s="15"/>
      <c r="F941" s="15"/>
      <c r="G941" s="15"/>
      <c r="H941" s="15"/>
      <c r="I941" s="15"/>
    </row>
    <row r="942" spans="1:9" x14ac:dyDescent="0.25">
      <c r="A942">
        <v>2023</v>
      </c>
      <c r="B942" t="s">
        <v>42</v>
      </c>
      <c r="C942" t="s">
        <v>1019</v>
      </c>
      <c r="D942" t="s">
        <v>403</v>
      </c>
      <c r="E942" s="15"/>
      <c r="F942" s="15"/>
      <c r="G942" s="15"/>
      <c r="H942" s="15"/>
      <c r="I942" s="15"/>
    </row>
    <row r="943" spans="1:9" x14ac:dyDescent="0.25">
      <c r="A943">
        <v>2023</v>
      </c>
      <c r="B943" t="s">
        <v>42</v>
      </c>
      <c r="C943" t="s">
        <v>1019</v>
      </c>
      <c r="D943" t="s">
        <v>404</v>
      </c>
      <c r="E943" s="15"/>
      <c r="F943" s="15"/>
      <c r="G943" s="15"/>
      <c r="H943" s="15"/>
      <c r="I943" s="15"/>
    </row>
    <row r="944" spans="1:9" x14ac:dyDescent="0.25">
      <c r="A944">
        <v>2023</v>
      </c>
      <c r="B944" t="s">
        <v>42</v>
      </c>
      <c r="C944" t="s">
        <v>1019</v>
      </c>
      <c r="D944" t="s">
        <v>967</v>
      </c>
      <c r="E944" s="15"/>
      <c r="F944" s="15"/>
      <c r="G944" s="15"/>
      <c r="H944" s="15"/>
      <c r="I944" s="15"/>
    </row>
    <row r="945" spans="1:9" x14ac:dyDescent="0.25">
      <c r="A945">
        <v>2023</v>
      </c>
      <c r="B945" t="s">
        <v>42</v>
      </c>
      <c r="C945" t="s">
        <v>1019</v>
      </c>
      <c r="D945" t="s">
        <v>968</v>
      </c>
      <c r="E945" s="15"/>
      <c r="F945" s="15"/>
      <c r="G945" s="15"/>
      <c r="H945" s="15"/>
      <c r="I945" s="15"/>
    </row>
    <row r="946" spans="1:9" x14ac:dyDescent="0.25">
      <c r="A946">
        <v>2023</v>
      </c>
      <c r="B946" t="s">
        <v>42</v>
      </c>
      <c r="C946" t="s">
        <v>1019</v>
      </c>
      <c r="D946" t="s">
        <v>969</v>
      </c>
      <c r="E946" s="15"/>
      <c r="F946" s="15"/>
      <c r="G946" s="15"/>
      <c r="H946" s="15"/>
      <c r="I946" s="15"/>
    </row>
    <row r="947" spans="1:9" x14ac:dyDescent="0.25">
      <c r="A947">
        <v>2023</v>
      </c>
      <c r="B947" t="s">
        <v>42</v>
      </c>
      <c r="C947" t="s">
        <v>1019</v>
      </c>
      <c r="D947" t="s">
        <v>970</v>
      </c>
      <c r="E947" s="15"/>
      <c r="F947" s="15"/>
      <c r="G947" s="15"/>
      <c r="H947" s="15"/>
      <c r="I947" s="15"/>
    </row>
    <row r="948" spans="1:9" x14ac:dyDescent="0.25">
      <c r="A948">
        <v>2023</v>
      </c>
      <c r="B948" t="s">
        <v>42</v>
      </c>
      <c r="C948" t="s">
        <v>1020</v>
      </c>
      <c r="D948" t="s">
        <v>403</v>
      </c>
      <c r="E948" s="15"/>
      <c r="F948" s="15"/>
      <c r="G948" s="15"/>
      <c r="H948" s="15"/>
      <c r="I948" s="15"/>
    </row>
    <row r="949" spans="1:9" x14ac:dyDescent="0.25">
      <c r="A949">
        <v>2023</v>
      </c>
      <c r="B949" t="s">
        <v>42</v>
      </c>
      <c r="C949" t="s">
        <v>1020</v>
      </c>
      <c r="D949" t="s">
        <v>404</v>
      </c>
      <c r="E949" s="15"/>
      <c r="F949" s="15"/>
      <c r="G949" s="15"/>
      <c r="H949" s="15"/>
      <c r="I949" s="15"/>
    </row>
    <row r="950" spans="1:9" x14ac:dyDescent="0.25">
      <c r="A950">
        <v>2023</v>
      </c>
      <c r="B950" t="s">
        <v>42</v>
      </c>
      <c r="C950" t="s">
        <v>1020</v>
      </c>
      <c r="D950" t="s">
        <v>967</v>
      </c>
      <c r="E950" s="15"/>
      <c r="F950" s="15"/>
      <c r="G950" s="15"/>
      <c r="H950" s="15"/>
      <c r="I950" s="15"/>
    </row>
    <row r="951" spans="1:9" x14ac:dyDescent="0.25">
      <c r="A951">
        <v>2023</v>
      </c>
      <c r="B951" t="s">
        <v>42</v>
      </c>
      <c r="C951" t="s">
        <v>1020</v>
      </c>
      <c r="D951" t="s">
        <v>968</v>
      </c>
      <c r="E951" s="15"/>
      <c r="F951" s="15"/>
      <c r="G951" s="15"/>
      <c r="H951" s="15"/>
      <c r="I951" s="15"/>
    </row>
    <row r="952" spans="1:9" x14ac:dyDescent="0.25">
      <c r="A952">
        <v>2023</v>
      </c>
      <c r="B952" t="s">
        <v>42</v>
      </c>
      <c r="C952" t="s">
        <v>1020</v>
      </c>
      <c r="D952" t="s">
        <v>969</v>
      </c>
      <c r="E952" s="15"/>
      <c r="F952" s="15"/>
      <c r="G952" s="15"/>
      <c r="H952" s="15"/>
      <c r="I952" s="15"/>
    </row>
    <row r="953" spans="1:9" x14ac:dyDescent="0.25">
      <c r="A953">
        <v>2023</v>
      </c>
      <c r="B953" t="s">
        <v>42</v>
      </c>
      <c r="C953" t="s">
        <v>1020</v>
      </c>
      <c r="D953" t="s">
        <v>970</v>
      </c>
      <c r="E953" s="15"/>
      <c r="F953" s="15"/>
      <c r="G953" s="15"/>
      <c r="H953" s="15"/>
      <c r="I953" s="15"/>
    </row>
    <row r="954" spans="1:9" x14ac:dyDescent="0.25">
      <c r="A954">
        <v>2023</v>
      </c>
      <c r="B954" t="s">
        <v>42</v>
      </c>
      <c r="C954" t="s">
        <v>1021</v>
      </c>
      <c r="D954" t="s">
        <v>403</v>
      </c>
      <c r="E954" s="15"/>
      <c r="F954" s="15"/>
      <c r="G954" s="15"/>
      <c r="H954" s="15"/>
      <c r="I954" s="15"/>
    </row>
    <row r="955" spans="1:9" x14ac:dyDescent="0.25">
      <c r="A955">
        <v>2023</v>
      </c>
      <c r="B955" t="s">
        <v>42</v>
      </c>
      <c r="C955" t="s">
        <v>1021</v>
      </c>
      <c r="D955" t="s">
        <v>967</v>
      </c>
      <c r="E955" s="15"/>
      <c r="F955" s="15"/>
      <c r="G955" s="15"/>
      <c r="H955" s="15"/>
      <c r="I955" s="15"/>
    </row>
    <row r="956" spans="1:9" x14ac:dyDescent="0.25">
      <c r="A956">
        <v>2023</v>
      </c>
      <c r="B956" t="s">
        <v>42</v>
      </c>
      <c r="C956" t="s">
        <v>1021</v>
      </c>
      <c r="D956" t="s">
        <v>968</v>
      </c>
      <c r="E956" s="15"/>
      <c r="F956" s="15"/>
      <c r="G956" s="15"/>
      <c r="H956" s="15"/>
      <c r="I956" s="15"/>
    </row>
    <row r="957" spans="1:9" x14ac:dyDescent="0.25">
      <c r="A957">
        <v>2023</v>
      </c>
      <c r="B957" t="s">
        <v>42</v>
      </c>
      <c r="C957" t="s">
        <v>1021</v>
      </c>
      <c r="D957" t="s">
        <v>969</v>
      </c>
      <c r="E957" s="15"/>
      <c r="F957" s="15"/>
      <c r="G957" s="15"/>
      <c r="H957" s="15"/>
      <c r="I957" s="15"/>
    </row>
    <row r="958" spans="1:9" x14ac:dyDescent="0.25">
      <c r="A958">
        <v>2023</v>
      </c>
      <c r="B958" t="s">
        <v>42</v>
      </c>
      <c r="C958" t="s">
        <v>1021</v>
      </c>
      <c r="D958" t="s">
        <v>970</v>
      </c>
      <c r="E958" s="15"/>
      <c r="F958" s="15"/>
      <c r="G958" s="15"/>
      <c r="H958" s="15"/>
      <c r="I958" s="15"/>
    </row>
    <row r="959" spans="1:9" x14ac:dyDescent="0.25">
      <c r="A959">
        <v>2023</v>
      </c>
      <c r="B959" t="s">
        <v>42</v>
      </c>
      <c r="C959" t="s">
        <v>1022</v>
      </c>
      <c r="D959" t="s">
        <v>403</v>
      </c>
      <c r="E959" s="15"/>
      <c r="F959" s="15"/>
      <c r="G959" s="15"/>
      <c r="H959" s="15"/>
      <c r="I959" s="15"/>
    </row>
    <row r="960" spans="1:9" x14ac:dyDescent="0.25">
      <c r="A960">
        <v>2023</v>
      </c>
      <c r="B960" t="s">
        <v>42</v>
      </c>
      <c r="C960" t="s">
        <v>1022</v>
      </c>
      <c r="D960" t="s">
        <v>404</v>
      </c>
      <c r="E960" s="15"/>
      <c r="F960" s="15"/>
      <c r="G960" s="15"/>
      <c r="H960" s="15"/>
      <c r="I960" s="15"/>
    </row>
    <row r="961" spans="1:9" x14ac:dyDescent="0.25">
      <c r="A961">
        <v>2023</v>
      </c>
      <c r="B961" t="s">
        <v>42</v>
      </c>
      <c r="C961" t="s">
        <v>1022</v>
      </c>
      <c r="D961" t="s">
        <v>967</v>
      </c>
      <c r="E961" s="15"/>
      <c r="F961" s="15"/>
      <c r="G961" s="15"/>
      <c r="H961" s="15"/>
      <c r="I961" s="15"/>
    </row>
    <row r="962" spans="1:9" x14ac:dyDescent="0.25">
      <c r="A962">
        <v>2023</v>
      </c>
      <c r="B962" t="s">
        <v>42</v>
      </c>
      <c r="C962" t="s">
        <v>1022</v>
      </c>
      <c r="D962" t="s">
        <v>968</v>
      </c>
      <c r="E962" s="15"/>
      <c r="F962" s="15"/>
      <c r="G962" s="15"/>
      <c r="H962" s="15"/>
      <c r="I962" s="15"/>
    </row>
    <row r="963" spans="1:9" x14ac:dyDescent="0.25">
      <c r="A963">
        <v>2023</v>
      </c>
      <c r="B963" t="s">
        <v>42</v>
      </c>
      <c r="C963" t="s">
        <v>1022</v>
      </c>
      <c r="D963" t="s">
        <v>969</v>
      </c>
      <c r="E963" s="15"/>
      <c r="F963" s="15"/>
      <c r="G963" s="15"/>
      <c r="H963" s="15"/>
      <c r="I963" s="15"/>
    </row>
    <row r="964" spans="1:9" x14ac:dyDescent="0.25">
      <c r="A964">
        <v>2023</v>
      </c>
      <c r="B964" t="s">
        <v>42</v>
      </c>
      <c r="C964" t="s">
        <v>1022</v>
      </c>
      <c r="D964" t="s">
        <v>970</v>
      </c>
      <c r="E964" s="15"/>
      <c r="F964" s="15"/>
      <c r="G964" s="15"/>
      <c r="H964" s="15"/>
      <c r="I964" s="15"/>
    </row>
    <row r="965" spans="1:9" x14ac:dyDescent="0.25">
      <c r="A965">
        <v>2023</v>
      </c>
      <c r="B965" t="s">
        <v>42</v>
      </c>
      <c r="C965" t="s">
        <v>1023</v>
      </c>
      <c r="D965" t="s">
        <v>403</v>
      </c>
      <c r="E965" s="15"/>
      <c r="F965" s="15"/>
      <c r="G965" s="15"/>
      <c r="H965" s="15"/>
      <c r="I965" s="15"/>
    </row>
    <row r="966" spans="1:9" x14ac:dyDescent="0.25">
      <c r="A966">
        <v>2023</v>
      </c>
      <c r="B966" t="s">
        <v>42</v>
      </c>
      <c r="C966" t="s">
        <v>1023</v>
      </c>
      <c r="D966" t="s">
        <v>404</v>
      </c>
      <c r="E966" s="15"/>
      <c r="F966" s="15"/>
      <c r="G966" s="15"/>
      <c r="H966" s="15"/>
      <c r="I966" s="15"/>
    </row>
    <row r="967" spans="1:9" x14ac:dyDescent="0.25">
      <c r="A967">
        <v>2023</v>
      </c>
      <c r="B967" t="s">
        <v>42</v>
      </c>
      <c r="C967" t="s">
        <v>1023</v>
      </c>
      <c r="D967" t="s">
        <v>967</v>
      </c>
      <c r="E967" s="15"/>
      <c r="F967" s="15"/>
      <c r="G967" s="15"/>
      <c r="H967" s="15"/>
      <c r="I967" s="15"/>
    </row>
    <row r="968" spans="1:9" x14ac:dyDescent="0.25">
      <c r="A968">
        <v>2023</v>
      </c>
      <c r="B968" t="s">
        <v>42</v>
      </c>
      <c r="C968" t="s">
        <v>1023</v>
      </c>
      <c r="D968" t="s">
        <v>968</v>
      </c>
      <c r="E968" s="15"/>
      <c r="F968" s="15"/>
      <c r="G968" s="15"/>
      <c r="H968" s="15"/>
      <c r="I968" s="15"/>
    </row>
    <row r="969" spans="1:9" x14ac:dyDescent="0.25">
      <c r="A969">
        <v>2023</v>
      </c>
      <c r="B969" t="s">
        <v>42</v>
      </c>
      <c r="C969" t="s">
        <v>1023</v>
      </c>
      <c r="D969" t="s">
        <v>969</v>
      </c>
      <c r="E969" s="15"/>
      <c r="F969" s="15"/>
      <c r="G969" s="15"/>
      <c r="H969" s="15"/>
      <c r="I969" s="15"/>
    </row>
    <row r="970" spans="1:9" x14ac:dyDescent="0.25">
      <c r="A970">
        <v>2023</v>
      </c>
      <c r="B970" t="s">
        <v>42</v>
      </c>
      <c r="C970" t="s">
        <v>1023</v>
      </c>
      <c r="D970" t="s">
        <v>970</v>
      </c>
      <c r="E970" s="15"/>
      <c r="F970" s="15"/>
      <c r="G970" s="15"/>
      <c r="H970" s="15"/>
      <c r="I970" s="15"/>
    </row>
    <row r="971" spans="1:9" x14ac:dyDescent="0.25">
      <c r="A971">
        <v>2023</v>
      </c>
      <c r="B971" t="s">
        <v>42</v>
      </c>
      <c r="C971" t="s">
        <v>1024</v>
      </c>
      <c r="D971" t="s">
        <v>403</v>
      </c>
      <c r="E971" s="15"/>
      <c r="F971" s="15"/>
      <c r="G971" s="15"/>
      <c r="H971" s="15"/>
      <c r="I971" s="15"/>
    </row>
    <row r="972" spans="1:9" x14ac:dyDescent="0.25">
      <c r="A972">
        <v>2023</v>
      </c>
      <c r="B972" t="s">
        <v>42</v>
      </c>
      <c r="C972" t="s">
        <v>1024</v>
      </c>
      <c r="D972" t="s">
        <v>404</v>
      </c>
      <c r="E972" s="15"/>
      <c r="F972" s="15"/>
      <c r="G972" s="15"/>
      <c r="H972" s="15"/>
      <c r="I972" s="15"/>
    </row>
    <row r="973" spans="1:9" x14ac:dyDescent="0.25">
      <c r="A973">
        <v>2023</v>
      </c>
      <c r="B973" t="s">
        <v>42</v>
      </c>
      <c r="C973" t="s">
        <v>1024</v>
      </c>
      <c r="D973" t="s">
        <v>967</v>
      </c>
      <c r="E973" s="15"/>
      <c r="F973" s="15"/>
      <c r="G973" s="15"/>
      <c r="H973" s="15"/>
      <c r="I973" s="15"/>
    </row>
    <row r="974" spans="1:9" x14ac:dyDescent="0.25">
      <c r="A974">
        <v>2023</v>
      </c>
      <c r="B974" t="s">
        <v>42</v>
      </c>
      <c r="C974" t="s">
        <v>1024</v>
      </c>
      <c r="D974" t="s">
        <v>968</v>
      </c>
      <c r="E974" s="15"/>
      <c r="F974" s="15"/>
      <c r="G974" s="15"/>
      <c r="H974" s="15"/>
      <c r="I974" s="15"/>
    </row>
    <row r="975" spans="1:9" x14ac:dyDescent="0.25">
      <c r="A975">
        <v>2023</v>
      </c>
      <c r="B975" t="s">
        <v>42</v>
      </c>
      <c r="C975" t="s">
        <v>1024</v>
      </c>
      <c r="D975" t="s">
        <v>969</v>
      </c>
      <c r="E975" s="15"/>
      <c r="F975" s="15"/>
      <c r="G975" s="15"/>
      <c r="H975" s="15"/>
      <c r="I975" s="15"/>
    </row>
    <row r="976" spans="1:9" x14ac:dyDescent="0.25">
      <c r="A976">
        <v>2023</v>
      </c>
      <c r="B976" t="s">
        <v>42</v>
      </c>
      <c r="C976" t="s">
        <v>1024</v>
      </c>
      <c r="D976" t="s">
        <v>970</v>
      </c>
      <c r="E976" s="15"/>
      <c r="F976" s="15"/>
      <c r="G976" s="15"/>
      <c r="H976" s="15"/>
      <c r="I976" s="15"/>
    </row>
    <row r="977" spans="1:9" x14ac:dyDescent="0.25">
      <c r="A977">
        <v>2023</v>
      </c>
      <c r="B977" t="s">
        <v>42</v>
      </c>
      <c r="C977" t="s">
        <v>1025</v>
      </c>
      <c r="D977" t="s">
        <v>403</v>
      </c>
      <c r="E977" s="15"/>
      <c r="F977" s="15"/>
      <c r="G977" s="15"/>
      <c r="H977" s="15"/>
      <c r="I977" s="15"/>
    </row>
    <row r="978" spans="1:9" x14ac:dyDescent="0.25">
      <c r="A978">
        <v>2023</v>
      </c>
      <c r="B978" t="s">
        <v>42</v>
      </c>
      <c r="C978" t="s">
        <v>1025</v>
      </c>
      <c r="D978" t="s">
        <v>404</v>
      </c>
      <c r="E978" s="15"/>
      <c r="F978" s="15"/>
      <c r="G978" s="15"/>
      <c r="H978" s="15"/>
      <c r="I978" s="15"/>
    </row>
    <row r="979" spans="1:9" x14ac:dyDescent="0.25">
      <c r="A979">
        <v>2023</v>
      </c>
      <c r="B979" t="s">
        <v>42</v>
      </c>
      <c r="C979" t="s">
        <v>1025</v>
      </c>
      <c r="D979" t="s">
        <v>967</v>
      </c>
      <c r="E979" s="15"/>
      <c r="F979" s="15"/>
      <c r="G979" s="15"/>
      <c r="H979" s="15"/>
      <c r="I979" s="15"/>
    </row>
    <row r="980" spans="1:9" x14ac:dyDescent="0.25">
      <c r="A980">
        <v>2023</v>
      </c>
      <c r="B980" t="s">
        <v>42</v>
      </c>
      <c r="C980" t="s">
        <v>1025</v>
      </c>
      <c r="D980" t="s">
        <v>968</v>
      </c>
      <c r="E980" s="15"/>
      <c r="F980" s="15"/>
      <c r="G980" s="15"/>
      <c r="H980" s="15"/>
      <c r="I980" s="15"/>
    </row>
    <row r="981" spans="1:9" x14ac:dyDescent="0.25">
      <c r="A981">
        <v>2023</v>
      </c>
      <c r="B981" t="s">
        <v>42</v>
      </c>
      <c r="C981" t="s">
        <v>1025</v>
      </c>
      <c r="D981" t="s">
        <v>969</v>
      </c>
      <c r="E981" s="15"/>
      <c r="F981" s="15"/>
      <c r="G981" s="15"/>
      <c r="H981" s="15"/>
      <c r="I981" s="15"/>
    </row>
    <row r="982" spans="1:9" x14ac:dyDescent="0.25">
      <c r="A982">
        <v>2023</v>
      </c>
      <c r="B982" t="s">
        <v>42</v>
      </c>
      <c r="C982" t="s">
        <v>1025</v>
      </c>
      <c r="D982" t="s">
        <v>970</v>
      </c>
      <c r="E982" s="15"/>
      <c r="F982" s="15"/>
      <c r="G982" s="15"/>
      <c r="H982" s="15"/>
      <c r="I982" s="15"/>
    </row>
    <row r="983" spans="1:9" x14ac:dyDescent="0.25">
      <c r="A983">
        <v>2023</v>
      </c>
      <c r="B983" t="s">
        <v>42</v>
      </c>
      <c r="C983" t="s">
        <v>1026</v>
      </c>
      <c r="D983" t="s">
        <v>403</v>
      </c>
      <c r="E983" s="15"/>
      <c r="F983" s="15"/>
      <c r="G983" s="15"/>
      <c r="H983" s="15"/>
      <c r="I983" s="15"/>
    </row>
    <row r="984" spans="1:9" x14ac:dyDescent="0.25">
      <c r="A984">
        <v>2023</v>
      </c>
      <c r="B984" t="s">
        <v>42</v>
      </c>
      <c r="C984" t="s">
        <v>1026</v>
      </c>
      <c r="D984" t="s">
        <v>404</v>
      </c>
      <c r="E984" s="15"/>
      <c r="F984" s="15"/>
      <c r="G984" s="15"/>
      <c r="H984" s="15"/>
      <c r="I984" s="15"/>
    </row>
    <row r="985" spans="1:9" x14ac:dyDescent="0.25">
      <c r="A985">
        <v>2023</v>
      </c>
      <c r="B985" t="s">
        <v>42</v>
      </c>
      <c r="C985" t="s">
        <v>1026</v>
      </c>
      <c r="D985" t="s">
        <v>967</v>
      </c>
      <c r="E985" s="15"/>
      <c r="F985" s="15"/>
      <c r="G985" s="15"/>
      <c r="H985" s="15"/>
      <c r="I985" s="15"/>
    </row>
    <row r="986" spans="1:9" x14ac:dyDescent="0.25">
      <c r="A986">
        <v>2023</v>
      </c>
      <c r="B986" t="s">
        <v>42</v>
      </c>
      <c r="C986" t="s">
        <v>1026</v>
      </c>
      <c r="D986" t="s">
        <v>968</v>
      </c>
      <c r="E986" s="15"/>
      <c r="F986" s="15"/>
      <c r="G986" s="15"/>
      <c r="H986" s="15"/>
      <c r="I986" s="15"/>
    </row>
    <row r="987" spans="1:9" x14ac:dyDescent="0.25">
      <c r="A987">
        <v>2023</v>
      </c>
      <c r="B987" t="s">
        <v>42</v>
      </c>
      <c r="C987" t="s">
        <v>1026</v>
      </c>
      <c r="D987" t="s">
        <v>969</v>
      </c>
      <c r="E987" s="15"/>
      <c r="F987" s="15"/>
      <c r="G987" s="15"/>
      <c r="H987" s="15"/>
      <c r="I987" s="15"/>
    </row>
    <row r="988" spans="1:9" x14ac:dyDescent="0.25">
      <c r="A988">
        <v>2023</v>
      </c>
      <c r="B988" t="s">
        <v>42</v>
      </c>
      <c r="C988" t="s">
        <v>1026</v>
      </c>
      <c r="D988" t="s">
        <v>970</v>
      </c>
      <c r="E988" s="15"/>
      <c r="F988" s="15"/>
      <c r="G988" s="15"/>
      <c r="H988" s="15"/>
      <c r="I988" s="15"/>
    </row>
    <row r="989" spans="1:9" x14ac:dyDescent="0.25">
      <c r="A989">
        <v>2023</v>
      </c>
      <c r="B989" t="s">
        <v>42</v>
      </c>
      <c r="C989" t="s">
        <v>1027</v>
      </c>
      <c r="D989" t="s">
        <v>403</v>
      </c>
      <c r="E989" s="15"/>
      <c r="F989" s="15"/>
      <c r="G989" s="15"/>
      <c r="H989" s="15"/>
      <c r="I989" s="15"/>
    </row>
    <row r="990" spans="1:9" x14ac:dyDescent="0.25">
      <c r="A990">
        <v>2023</v>
      </c>
      <c r="B990" t="s">
        <v>42</v>
      </c>
      <c r="C990" t="s">
        <v>1027</v>
      </c>
      <c r="D990" t="s">
        <v>404</v>
      </c>
      <c r="E990" s="15"/>
      <c r="F990" s="15"/>
      <c r="G990" s="15"/>
      <c r="H990" s="15"/>
      <c r="I990" s="15"/>
    </row>
    <row r="991" spans="1:9" x14ac:dyDescent="0.25">
      <c r="A991">
        <v>2023</v>
      </c>
      <c r="B991" t="s">
        <v>42</v>
      </c>
      <c r="C991" t="s">
        <v>1027</v>
      </c>
      <c r="D991" t="s">
        <v>967</v>
      </c>
      <c r="E991" s="15"/>
      <c r="F991" s="15"/>
      <c r="G991" s="15"/>
      <c r="H991" s="15"/>
      <c r="I991" s="15"/>
    </row>
    <row r="992" spans="1:9" x14ac:dyDescent="0.25">
      <c r="A992">
        <v>2023</v>
      </c>
      <c r="B992" t="s">
        <v>42</v>
      </c>
      <c r="C992" t="s">
        <v>1027</v>
      </c>
      <c r="D992" t="s">
        <v>968</v>
      </c>
      <c r="E992" s="15"/>
      <c r="F992" s="15"/>
      <c r="G992" s="15"/>
      <c r="H992" s="15"/>
      <c r="I992" s="15"/>
    </row>
    <row r="993" spans="1:9" x14ac:dyDescent="0.25">
      <c r="A993">
        <v>2023</v>
      </c>
      <c r="B993" t="s">
        <v>42</v>
      </c>
      <c r="C993" t="s">
        <v>1027</v>
      </c>
      <c r="D993" t="s">
        <v>969</v>
      </c>
      <c r="E993" s="15"/>
      <c r="F993" s="15"/>
      <c r="G993" s="15"/>
      <c r="H993" s="15"/>
      <c r="I993" s="15"/>
    </row>
    <row r="994" spans="1:9" x14ac:dyDescent="0.25">
      <c r="A994">
        <v>2023</v>
      </c>
      <c r="B994" t="s">
        <v>42</v>
      </c>
      <c r="C994" t="s">
        <v>1027</v>
      </c>
      <c r="D994" t="s">
        <v>970</v>
      </c>
      <c r="E994" s="15"/>
      <c r="F994" s="15"/>
      <c r="G994" s="15"/>
      <c r="H994" s="15"/>
      <c r="I994" s="15"/>
    </row>
    <row r="995" spans="1:9" x14ac:dyDescent="0.25">
      <c r="A995">
        <v>2023</v>
      </c>
      <c r="B995" t="s">
        <v>42</v>
      </c>
      <c r="C995" t="s">
        <v>1028</v>
      </c>
      <c r="D995" t="s">
        <v>403</v>
      </c>
      <c r="E995" s="15"/>
      <c r="F995" s="15"/>
      <c r="G995" s="15"/>
      <c r="H995" s="15"/>
      <c r="I995" s="15"/>
    </row>
    <row r="996" spans="1:9" x14ac:dyDescent="0.25">
      <c r="A996">
        <v>2023</v>
      </c>
      <c r="B996" t="s">
        <v>42</v>
      </c>
      <c r="C996" t="s">
        <v>1028</v>
      </c>
      <c r="D996" t="s">
        <v>404</v>
      </c>
      <c r="E996" s="15"/>
      <c r="F996" s="15"/>
      <c r="G996" s="15"/>
      <c r="H996" s="15"/>
      <c r="I996" s="15"/>
    </row>
    <row r="997" spans="1:9" x14ac:dyDescent="0.25">
      <c r="A997">
        <v>2023</v>
      </c>
      <c r="B997" t="s">
        <v>42</v>
      </c>
      <c r="C997" t="s">
        <v>1028</v>
      </c>
      <c r="D997" t="s">
        <v>967</v>
      </c>
      <c r="E997" s="15"/>
      <c r="F997" s="15"/>
      <c r="G997" s="15"/>
      <c r="H997" s="15"/>
      <c r="I997" s="15"/>
    </row>
    <row r="998" spans="1:9" x14ac:dyDescent="0.25">
      <c r="A998">
        <v>2023</v>
      </c>
      <c r="B998" t="s">
        <v>42</v>
      </c>
      <c r="C998" t="s">
        <v>1028</v>
      </c>
      <c r="D998" t="s">
        <v>968</v>
      </c>
      <c r="E998" s="15"/>
      <c r="F998" s="15"/>
      <c r="G998" s="15"/>
      <c r="H998" s="15"/>
      <c r="I998" s="15"/>
    </row>
    <row r="999" spans="1:9" x14ac:dyDescent="0.25">
      <c r="A999">
        <v>2023</v>
      </c>
      <c r="B999" t="s">
        <v>42</v>
      </c>
      <c r="C999" t="s">
        <v>1028</v>
      </c>
      <c r="D999" t="s">
        <v>969</v>
      </c>
      <c r="E999" s="15"/>
      <c r="F999" s="15"/>
      <c r="G999" s="15"/>
      <c r="H999" s="15"/>
      <c r="I999" s="15"/>
    </row>
    <row r="1000" spans="1:9" x14ac:dyDescent="0.25">
      <c r="A1000">
        <v>2023</v>
      </c>
      <c r="B1000" t="s">
        <v>42</v>
      </c>
      <c r="C1000" t="s">
        <v>1028</v>
      </c>
      <c r="D1000" t="s">
        <v>970</v>
      </c>
      <c r="E1000" s="15"/>
      <c r="F1000" s="15"/>
      <c r="G1000" s="15"/>
      <c r="H1000" s="15"/>
      <c r="I1000" s="15"/>
    </row>
    <row r="1001" spans="1:9" x14ac:dyDescent="0.25">
      <c r="A1001">
        <v>2023</v>
      </c>
      <c r="B1001" t="s">
        <v>42</v>
      </c>
      <c r="C1001" t="s">
        <v>1029</v>
      </c>
      <c r="D1001" t="s">
        <v>403</v>
      </c>
      <c r="E1001" s="15"/>
      <c r="F1001" s="15"/>
      <c r="G1001" s="15"/>
      <c r="H1001" s="15"/>
      <c r="I1001" s="15"/>
    </row>
    <row r="1002" spans="1:9" x14ac:dyDescent="0.25">
      <c r="A1002">
        <v>2023</v>
      </c>
      <c r="B1002" t="s">
        <v>42</v>
      </c>
      <c r="C1002" t="s">
        <v>1029</v>
      </c>
      <c r="D1002" t="s">
        <v>404</v>
      </c>
      <c r="E1002" s="15"/>
      <c r="F1002" s="15"/>
      <c r="G1002" s="15"/>
      <c r="H1002" s="15"/>
      <c r="I1002" s="15"/>
    </row>
    <row r="1003" spans="1:9" x14ac:dyDescent="0.25">
      <c r="A1003">
        <v>2023</v>
      </c>
      <c r="B1003" t="s">
        <v>42</v>
      </c>
      <c r="C1003" t="s">
        <v>1029</v>
      </c>
      <c r="D1003" t="s">
        <v>967</v>
      </c>
      <c r="E1003" s="15"/>
      <c r="F1003" s="15"/>
      <c r="G1003" s="15"/>
      <c r="H1003" s="15"/>
      <c r="I1003" s="15"/>
    </row>
    <row r="1004" spans="1:9" x14ac:dyDescent="0.25">
      <c r="A1004">
        <v>2023</v>
      </c>
      <c r="B1004" t="s">
        <v>42</v>
      </c>
      <c r="C1004" t="s">
        <v>1029</v>
      </c>
      <c r="D1004" t="s">
        <v>969</v>
      </c>
      <c r="E1004" s="15"/>
      <c r="F1004" s="15"/>
      <c r="G1004" s="15"/>
      <c r="H1004" s="15"/>
      <c r="I1004" s="15"/>
    </row>
    <row r="1005" spans="1:9" x14ac:dyDescent="0.25">
      <c r="A1005">
        <v>2023</v>
      </c>
      <c r="B1005" t="s">
        <v>42</v>
      </c>
      <c r="C1005" t="s">
        <v>1029</v>
      </c>
      <c r="D1005" t="s">
        <v>970</v>
      </c>
      <c r="E1005" s="15"/>
      <c r="F1005" s="15"/>
      <c r="G1005" s="15"/>
      <c r="H1005" s="15"/>
      <c r="I1005" s="15"/>
    </row>
    <row r="1006" spans="1:9" x14ac:dyDescent="0.25">
      <c r="A1006">
        <v>2023</v>
      </c>
      <c r="B1006" t="s">
        <v>42</v>
      </c>
      <c r="C1006" t="s">
        <v>1030</v>
      </c>
      <c r="D1006" t="s">
        <v>403</v>
      </c>
      <c r="E1006" s="15"/>
      <c r="F1006" s="15"/>
      <c r="G1006" s="15"/>
      <c r="H1006" s="15"/>
      <c r="I1006" s="15"/>
    </row>
    <row r="1007" spans="1:9" x14ac:dyDescent="0.25">
      <c r="A1007">
        <v>2023</v>
      </c>
      <c r="B1007" t="s">
        <v>42</v>
      </c>
      <c r="C1007" t="s">
        <v>1030</v>
      </c>
      <c r="D1007" t="s">
        <v>404</v>
      </c>
      <c r="E1007" s="15"/>
      <c r="F1007" s="15"/>
      <c r="G1007" s="15"/>
      <c r="H1007" s="15"/>
      <c r="I1007" s="15"/>
    </row>
    <row r="1008" spans="1:9" x14ac:dyDescent="0.25">
      <c r="A1008">
        <v>2023</v>
      </c>
      <c r="B1008" t="s">
        <v>42</v>
      </c>
      <c r="C1008" t="s">
        <v>1030</v>
      </c>
      <c r="D1008" t="s">
        <v>967</v>
      </c>
      <c r="E1008" s="15"/>
      <c r="F1008" s="15"/>
      <c r="G1008" s="15"/>
      <c r="H1008" s="15"/>
      <c r="I1008" s="15"/>
    </row>
    <row r="1009" spans="1:9" x14ac:dyDescent="0.25">
      <c r="A1009">
        <v>2023</v>
      </c>
      <c r="B1009" t="s">
        <v>42</v>
      </c>
      <c r="C1009" t="s">
        <v>1030</v>
      </c>
      <c r="D1009" t="s">
        <v>969</v>
      </c>
      <c r="E1009" s="15"/>
      <c r="F1009" s="15"/>
      <c r="G1009" s="15"/>
      <c r="H1009" s="15"/>
      <c r="I1009" s="15"/>
    </row>
    <row r="1010" spans="1:9" x14ac:dyDescent="0.25">
      <c r="A1010">
        <v>2023</v>
      </c>
      <c r="B1010" t="s">
        <v>42</v>
      </c>
      <c r="C1010" t="s">
        <v>1030</v>
      </c>
      <c r="D1010" t="s">
        <v>970</v>
      </c>
      <c r="E1010" s="15"/>
      <c r="F1010" s="15"/>
      <c r="G1010" s="15"/>
      <c r="H1010" s="15"/>
      <c r="I1010" s="15"/>
    </row>
    <row r="1011" spans="1:9" x14ac:dyDescent="0.25">
      <c r="A1011">
        <v>2023</v>
      </c>
      <c r="B1011" t="s">
        <v>42</v>
      </c>
      <c r="C1011" t="s">
        <v>1031</v>
      </c>
      <c r="D1011" t="s">
        <v>403</v>
      </c>
      <c r="E1011" s="15"/>
      <c r="F1011" s="15"/>
      <c r="G1011" s="15"/>
      <c r="H1011" s="15"/>
      <c r="I1011" s="15"/>
    </row>
    <row r="1012" spans="1:9" x14ac:dyDescent="0.25">
      <c r="A1012">
        <v>2023</v>
      </c>
      <c r="B1012" t="s">
        <v>42</v>
      </c>
      <c r="C1012" t="s">
        <v>1031</v>
      </c>
      <c r="D1012" t="s">
        <v>404</v>
      </c>
      <c r="E1012" s="15"/>
      <c r="F1012" s="15"/>
      <c r="G1012" s="15"/>
      <c r="H1012" s="15"/>
      <c r="I1012" s="15"/>
    </row>
    <row r="1013" spans="1:9" x14ac:dyDescent="0.25">
      <c r="A1013">
        <v>2023</v>
      </c>
      <c r="B1013" t="s">
        <v>42</v>
      </c>
      <c r="C1013" t="s">
        <v>1031</v>
      </c>
      <c r="D1013" t="s">
        <v>967</v>
      </c>
      <c r="E1013" s="15"/>
      <c r="F1013" s="15"/>
      <c r="G1013" s="15"/>
      <c r="H1013" s="15"/>
      <c r="I1013" s="15"/>
    </row>
    <row r="1014" spans="1:9" x14ac:dyDescent="0.25">
      <c r="A1014">
        <v>2023</v>
      </c>
      <c r="B1014" t="s">
        <v>42</v>
      </c>
      <c r="C1014" t="s">
        <v>1031</v>
      </c>
      <c r="D1014" t="s">
        <v>968</v>
      </c>
      <c r="E1014" s="15"/>
      <c r="F1014" s="15"/>
      <c r="G1014" s="15"/>
      <c r="H1014" s="15"/>
      <c r="I1014" s="15"/>
    </row>
    <row r="1015" spans="1:9" x14ac:dyDescent="0.25">
      <c r="A1015">
        <v>2023</v>
      </c>
      <c r="B1015" t="s">
        <v>42</v>
      </c>
      <c r="C1015" t="s">
        <v>1031</v>
      </c>
      <c r="D1015" t="s">
        <v>969</v>
      </c>
      <c r="E1015" s="15"/>
      <c r="F1015" s="15"/>
      <c r="G1015" s="15"/>
      <c r="H1015" s="15"/>
      <c r="I1015" s="15"/>
    </row>
    <row r="1016" spans="1:9" x14ac:dyDescent="0.25">
      <c r="A1016">
        <v>2023</v>
      </c>
      <c r="B1016" t="s">
        <v>42</v>
      </c>
      <c r="C1016" t="s">
        <v>1031</v>
      </c>
      <c r="D1016" t="s">
        <v>970</v>
      </c>
      <c r="E1016" s="15"/>
      <c r="F1016" s="15"/>
      <c r="G1016" s="15"/>
      <c r="H1016" s="15"/>
      <c r="I1016" s="15"/>
    </row>
    <row r="1017" spans="1:9" x14ac:dyDescent="0.25">
      <c r="A1017">
        <v>2023</v>
      </c>
      <c r="B1017" t="s">
        <v>42</v>
      </c>
      <c r="C1017" t="s">
        <v>1032</v>
      </c>
      <c r="D1017" t="s">
        <v>403</v>
      </c>
      <c r="E1017" s="15"/>
      <c r="F1017" s="15"/>
      <c r="G1017" s="15"/>
      <c r="H1017" s="15"/>
      <c r="I1017" s="15"/>
    </row>
    <row r="1018" spans="1:9" x14ac:dyDescent="0.25">
      <c r="A1018">
        <v>2023</v>
      </c>
      <c r="B1018" t="s">
        <v>42</v>
      </c>
      <c r="C1018" t="s">
        <v>1032</v>
      </c>
      <c r="D1018" t="s">
        <v>404</v>
      </c>
      <c r="E1018" s="15"/>
      <c r="F1018" s="15"/>
      <c r="G1018" s="15"/>
      <c r="H1018" s="15"/>
      <c r="I1018" s="15"/>
    </row>
    <row r="1019" spans="1:9" x14ac:dyDescent="0.25">
      <c r="A1019">
        <v>2023</v>
      </c>
      <c r="B1019" t="s">
        <v>42</v>
      </c>
      <c r="C1019" t="s">
        <v>1032</v>
      </c>
      <c r="D1019" t="s">
        <v>967</v>
      </c>
      <c r="E1019" s="15"/>
      <c r="F1019" s="15"/>
      <c r="G1019" s="15"/>
      <c r="H1019" s="15"/>
      <c r="I1019" s="15"/>
    </row>
    <row r="1020" spans="1:9" x14ac:dyDescent="0.25">
      <c r="A1020">
        <v>2023</v>
      </c>
      <c r="B1020" t="s">
        <v>42</v>
      </c>
      <c r="C1020" t="s">
        <v>1032</v>
      </c>
      <c r="D1020" t="s">
        <v>968</v>
      </c>
      <c r="E1020" s="15"/>
      <c r="F1020" s="15"/>
      <c r="G1020" s="15"/>
      <c r="H1020" s="15"/>
      <c r="I1020" s="15"/>
    </row>
    <row r="1021" spans="1:9" x14ac:dyDescent="0.25">
      <c r="A1021">
        <v>2023</v>
      </c>
      <c r="B1021" t="s">
        <v>42</v>
      </c>
      <c r="C1021" t="s">
        <v>1032</v>
      </c>
      <c r="D1021" t="s">
        <v>969</v>
      </c>
      <c r="E1021" s="15"/>
      <c r="F1021" s="15"/>
      <c r="G1021" s="15"/>
      <c r="H1021" s="15"/>
      <c r="I1021" s="15"/>
    </row>
    <row r="1022" spans="1:9" x14ac:dyDescent="0.25">
      <c r="A1022">
        <v>2023</v>
      </c>
      <c r="B1022" t="s">
        <v>42</v>
      </c>
      <c r="C1022" t="s">
        <v>1032</v>
      </c>
      <c r="D1022" t="s">
        <v>970</v>
      </c>
      <c r="E1022" s="15"/>
      <c r="F1022" s="15"/>
      <c r="G1022" s="15"/>
      <c r="H1022" s="15"/>
      <c r="I1022" s="15"/>
    </row>
    <row r="1023" spans="1:9" x14ac:dyDescent="0.25">
      <c r="A1023">
        <v>2023</v>
      </c>
      <c r="B1023" t="s">
        <v>42</v>
      </c>
      <c r="C1023" t="s">
        <v>1033</v>
      </c>
      <c r="D1023" t="s">
        <v>403</v>
      </c>
      <c r="E1023" s="15"/>
      <c r="F1023" s="15"/>
      <c r="G1023" s="15"/>
      <c r="H1023" s="15"/>
      <c r="I1023" s="15"/>
    </row>
    <row r="1024" spans="1:9" x14ac:dyDescent="0.25">
      <c r="A1024">
        <v>2023</v>
      </c>
      <c r="B1024" t="s">
        <v>42</v>
      </c>
      <c r="C1024" t="s">
        <v>1033</v>
      </c>
      <c r="D1024" t="s">
        <v>404</v>
      </c>
      <c r="E1024" s="15"/>
      <c r="F1024" s="15"/>
      <c r="G1024" s="15"/>
      <c r="H1024" s="15"/>
      <c r="I1024" s="15"/>
    </row>
    <row r="1025" spans="1:9" x14ac:dyDescent="0.25">
      <c r="A1025">
        <v>2023</v>
      </c>
      <c r="B1025" t="s">
        <v>42</v>
      </c>
      <c r="C1025" t="s">
        <v>1033</v>
      </c>
      <c r="D1025" t="s">
        <v>967</v>
      </c>
      <c r="E1025" s="15"/>
      <c r="F1025" s="15"/>
      <c r="G1025" s="15"/>
      <c r="H1025" s="15"/>
      <c r="I1025" s="15"/>
    </row>
    <row r="1026" spans="1:9" x14ac:dyDescent="0.25">
      <c r="A1026">
        <v>2023</v>
      </c>
      <c r="B1026" t="s">
        <v>42</v>
      </c>
      <c r="C1026" t="s">
        <v>1033</v>
      </c>
      <c r="D1026" t="s">
        <v>969</v>
      </c>
      <c r="E1026" s="15"/>
      <c r="F1026" s="15"/>
      <c r="G1026" s="15"/>
      <c r="H1026" s="15"/>
      <c r="I1026" s="15"/>
    </row>
    <row r="1027" spans="1:9" x14ac:dyDescent="0.25">
      <c r="A1027">
        <v>2023</v>
      </c>
      <c r="B1027" t="s">
        <v>42</v>
      </c>
      <c r="C1027" t="s">
        <v>1033</v>
      </c>
      <c r="D1027" t="s">
        <v>970</v>
      </c>
      <c r="E1027" s="15"/>
      <c r="F1027" s="15"/>
      <c r="G1027" s="15"/>
      <c r="H1027" s="15"/>
      <c r="I1027" s="15"/>
    </row>
    <row r="1028" spans="1:9" x14ac:dyDescent="0.25">
      <c r="A1028">
        <v>2023</v>
      </c>
      <c r="B1028" t="s">
        <v>42</v>
      </c>
      <c r="C1028" t="s">
        <v>1034</v>
      </c>
      <c r="D1028" t="s">
        <v>403</v>
      </c>
      <c r="E1028" s="15"/>
      <c r="F1028" s="15"/>
      <c r="G1028" s="15"/>
      <c r="H1028" s="15"/>
      <c r="I1028" s="15"/>
    </row>
    <row r="1029" spans="1:9" x14ac:dyDescent="0.25">
      <c r="A1029">
        <v>2023</v>
      </c>
      <c r="B1029" t="s">
        <v>42</v>
      </c>
      <c r="C1029" t="s">
        <v>1034</v>
      </c>
      <c r="D1029" t="s">
        <v>404</v>
      </c>
      <c r="E1029" s="15"/>
      <c r="F1029" s="15"/>
      <c r="G1029" s="15"/>
      <c r="H1029" s="15"/>
      <c r="I1029" s="15"/>
    </row>
    <row r="1030" spans="1:9" x14ac:dyDescent="0.25">
      <c r="A1030">
        <v>2023</v>
      </c>
      <c r="B1030" t="s">
        <v>42</v>
      </c>
      <c r="C1030" t="s">
        <v>1034</v>
      </c>
      <c r="D1030" t="s">
        <v>967</v>
      </c>
      <c r="E1030" s="15"/>
      <c r="F1030" s="15"/>
      <c r="G1030" s="15"/>
      <c r="H1030" s="15"/>
      <c r="I1030" s="15"/>
    </row>
    <row r="1031" spans="1:9" x14ac:dyDescent="0.25">
      <c r="A1031">
        <v>2023</v>
      </c>
      <c r="B1031" t="s">
        <v>42</v>
      </c>
      <c r="C1031" t="s">
        <v>1034</v>
      </c>
      <c r="D1031" t="s">
        <v>968</v>
      </c>
      <c r="E1031" s="15"/>
      <c r="F1031" s="15"/>
      <c r="G1031" s="15"/>
      <c r="H1031" s="15"/>
      <c r="I1031" s="15"/>
    </row>
    <row r="1032" spans="1:9" x14ac:dyDescent="0.25">
      <c r="A1032">
        <v>2023</v>
      </c>
      <c r="B1032" t="s">
        <v>42</v>
      </c>
      <c r="C1032" t="s">
        <v>1034</v>
      </c>
      <c r="D1032" t="s">
        <v>969</v>
      </c>
      <c r="E1032" s="15"/>
      <c r="F1032" s="15"/>
      <c r="G1032" s="15"/>
      <c r="H1032" s="15"/>
      <c r="I1032" s="15"/>
    </row>
    <row r="1033" spans="1:9" x14ac:dyDescent="0.25">
      <c r="A1033">
        <v>2023</v>
      </c>
      <c r="B1033" t="s">
        <v>42</v>
      </c>
      <c r="C1033" t="s">
        <v>1034</v>
      </c>
      <c r="D1033" t="s">
        <v>970</v>
      </c>
      <c r="E1033" s="15"/>
      <c r="F1033" s="15"/>
      <c r="G1033" s="15"/>
      <c r="H1033" s="15"/>
      <c r="I1033" s="15"/>
    </row>
    <row r="1034" spans="1:9" x14ac:dyDescent="0.25">
      <c r="A1034">
        <v>2023</v>
      </c>
      <c r="B1034" t="s">
        <v>42</v>
      </c>
      <c r="C1034" t="s">
        <v>1035</v>
      </c>
      <c r="D1034" t="s">
        <v>403</v>
      </c>
      <c r="E1034" s="15"/>
      <c r="F1034" s="15"/>
      <c r="G1034" s="15"/>
      <c r="H1034" s="15"/>
      <c r="I1034" s="15"/>
    </row>
    <row r="1035" spans="1:9" x14ac:dyDescent="0.25">
      <c r="A1035">
        <v>2023</v>
      </c>
      <c r="B1035" t="s">
        <v>42</v>
      </c>
      <c r="C1035" t="s">
        <v>1035</v>
      </c>
      <c r="D1035" t="s">
        <v>404</v>
      </c>
      <c r="E1035" s="15"/>
      <c r="F1035" s="15"/>
      <c r="G1035" s="15"/>
      <c r="H1035" s="15"/>
      <c r="I1035" s="15"/>
    </row>
    <row r="1036" spans="1:9" x14ac:dyDescent="0.25">
      <c r="A1036">
        <v>2023</v>
      </c>
      <c r="B1036" t="s">
        <v>42</v>
      </c>
      <c r="C1036" t="s">
        <v>1035</v>
      </c>
      <c r="D1036" t="s">
        <v>967</v>
      </c>
      <c r="E1036" s="15"/>
      <c r="F1036" s="15"/>
      <c r="G1036" s="15"/>
      <c r="H1036" s="15"/>
      <c r="I1036" s="15"/>
    </row>
    <row r="1037" spans="1:9" x14ac:dyDescent="0.25">
      <c r="A1037">
        <v>2023</v>
      </c>
      <c r="B1037" t="s">
        <v>42</v>
      </c>
      <c r="C1037" t="s">
        <v>1035</v>
      </c>
      <c r="D1037" t="s">
        <v>968</v>
      </c>
      <c r="E1037" s="15"/>
      <c r="F1037" s="15"/>
      <c r="G1037" s="15"/>
      <c r="H1037" s="15"/>
      <c r="I1037" s="15"/>
    </row>
    <row r="1038" spans="1:9" x14ac:dyDescent="0.25">
      <c r="A1038">
        <v>2023</v>
      </c>
      <c r="B1038" t="s">
        <v>42</v>
      </c>
      <c r="C1038" t="s">
        <v>1035</v>
      </c>
      <c r="D1038" t="s">
        <v>969</v>
      </c>
      <c r="E1038" s="15"/>
      <c r="F1038" s="15"/>
      <c r="G1038" s="15"/>
      <c r="H1038" s="15"/>
      <c r="I1038" s="15"/>
    </row>
    <row r="1039" spans="1:9" x14ac:dyDescent="0.25">
      <c r="A1039">
        <v>2023</v>
      </c>
      <c r="B1039" t="s">
        <v>42</v>
      </c>
      <c r="C1039" t="s">
        <v>1035</v>
      </c>
      <c r="D1039" t="s">
        <v>970</v>
      </c>
      <c r="E1039" s="15"/>
      <c r="F1039" s="15"/>
      <c r="G1039" s="15"/>
      <c r="H1039" s="15"/>
      <c r="I1039" s="15"/>
    </row>
    <row r="1040" spans="1:9" x14ac:dyDescent="0.25">
      <c r="A1040">
        <v>2023</v>
      </c>
      <c r="B1040" t="s">
        <v>42</v>
      </c>
      <c r="C1040" t="s">
        <v>1036</v>
      </c>
      <c r="D1040" t="s">
        <v>403</v>
      </c>
      <c r="E1040" s="15"/>
      <c r="F1040" s="15"/>
      <c r="G1040" s="15"/>
      <c r="H1040" s="15"/>
      <c r="I1040" s="15"/>
    </row>
    <row r="1041" spans="1:9" x14ac:dyDescent="0.25">
      <c r="A1041">
        <v>2023</v>
      </c>
      <c r="B1041" t="s">
        <v>42</v>
      </c>
      <c r="C1041" t="s">
        <v>1036</v>
      </c>
      <c r="D1041" t="s">
        <v>404</v>
      </c>
      <c r="E1041" s="15"/>
      <c r="F1041" s="15"/>
      <c r="G1041" s="15"/>
      <c r="H1041" s="15"/>
      <c r="I1041" s="15"/>
    </row>
    <row r="1042" spans="1:9" x14ac:dyDescent="0.25">
      <c r="A1042">
        <v>2023</v>
      </c>
      <c r="B1042" t="s">
        <v>42</v>
      </c>
      <c r="C1042" t="s">
        <v>1036</v>
      </c>
      <c r="D1042" t="s">
        <v>967</v>
      </c>
      <c r="E1042" s="15"/>
      <c r="F1042" s="15"/>
      <c r="G1042" s="15"/>
      <c r="H1042" s="15"/>
      <c r="I1042" s="15"/>
    </row>
    <row r="1043" spans="1:9" x14ac:dyDescent="0.25">
      <c r="A1043">
        <v>2023</v>
      </c>
      <c r="B1043" t="s">
        <v>42</v>
      </c>
      <c r="C1043" t="s">
        <v>1036</v>
      </c>
      <c r="D1043" t="s">
        <v>968</v>
      </c>
      <c r="E1043" s="15"/>
      <c r="F1043" s="15"/>
      <c r="G1043" s="15"/>
      <c r="H1043" s="15"/>
      <c r="I1043" s="15"/>
    </row>
    <row r="1044" spans="1:9" x14ac:dyDescent="0.25">
      <c r="A1044">
        <v>2023</v>
      </c>
      <c r="B1044" t="s">
        <v>42</v>
      </c>
      <c r="C1044" t="s">
        <v>1036</v>
      </c>
      <c r="D1044" t="s">
        <v>969</v>
      </c>
      <c r="E1044" s="15"/>
      <c r="F1044" s="15"/>
      <c r="G1044" s="15"/>
      <c r="H1044" s="15"/>
      <c r="I1044" s="15"/>
    </row>
    <row r="1045" spans="1:9" x14ac:dyDescent="0.25">
      <c r="A1045">
        <v>2023</v>
      </c>
      <c r="B1045" t="s">
        <v>42</v>
      </c>
      <c r="C1045" t="s">
        <v>1036</v>
      </c>
      <c r="D1045" t="s">
        <v>970</v>
      </c>
      <c r="E1045" s="15"/>
      <c r="F1045" s="15"/>
      <c r="G1045" s="15"/>
      <c r="H1045" s="15"/>
      <c r="I1045" s="15"/>
    </row>
    <row r="1046" spans="1:9" x14ac:dyDescent="0.25">
      <c r="A1046">
        <v>2023</v>
      </c>
      <c r="B1046" t="s">
        <v>42</v>
      </c>
      <c r="C1046" t="s">
        <v>1037</v>
      </c>
      <c r="D1046" t="s">
        <v>403</v>
      </c>
      <c r="E1046" s="15"/>
      <c r="F1046" s="15"/>
      <c r="G1046" s="15"/>
      <c r="H1046" s="15"/>
      <c r="I1046" s="15"/>
    </row>
    <row r="1047" spans="1:9" x14ac:dyDescent="0.25">
      <c r="A1047">
        <v>2023</v>
      </c>
      <c r="B1047" t="s">
        <v>42</v>
      </c>
      <c r="C1047" t="s">
        <v>1037</v>
      </c>
      <c r="D1047" t="s">
        <v>404</v>
      </c>
      <c r="E1047" s="15"/>
      <c r="F1047" s="15"/>
      <c r="G1047" s="15"/>
      <c r="H1047" s="15"/>
      <c r="I1047" s="15"/>
    </row>
    <row r="1048" spans="1:9" x14ac:dyDescent="0.25">
      <c r="A1048">
        <v>2023</v>
      </c>
      <c r="B1048" t="s">
        <v>42</v>
      </c>
      <c r="C1048" t="s">
        <v>1037</v>
      </c>
      <c r="D1048" t="s">
        <v>967</v>
      </c>
      <c r="E1048" s="15"/>
      <c r="F1048" s="15"/>
      <c r="G1048" s="15"/>
      <c r="H1048" s="15"/>
      <c r="I1048" s="15"/>
    </row>
    <row r="1049" spans="1:9" x14ac:dyDescent="0.25">
      <c r="A1049">
        <v>2023</v>
      </c>
      <c r="B1049" t="s">
        <v>42</v>
      </c>
      <c r="C1049" t="s">
        <v>1037</v>
      </c>
      <c r="D1049" t="s">
        <v>968</v>
      </c>
      <c r="E1049" s="15"/>
      <c r="F1049" s="15"/>
      <c r="G1049" s="15"/>
      <c r="H1049" s="15"/>
      <c r="I1049" s="15"/>
    </row>
    <row r="1050" spans="1:9" x14ac:dyDescent="0.25">
      <c r="A1050">
        <v>2023</v>
      </c>
      <c r="B1050" t="s">
        <v>42</v>
      </c>
      <c r="C1050" t="s">
        <v>1037</v>
      </c>
      <c r="D1050" t="s">
        <v>969</v>
      </c>
      <c r="E1050" s="15"/>
      <c r="F1050" s="15"/>
      <c r="G1050" s="15"/>
      <c r="H1050" s="15"/>
      <c r="I1050" s="15"/>
    </row>
    <row r="1051" spans="1:9" x14ac:dyDescent="0.25">
      <c r="A1051">
        <v>2023</v>
      </c>
      <c r="B1051" t="s">
        <v>42</v>
      </c>
      <c r="C1051" t="s">
        <v>1037</v>
      </c>
      <c r="D1051" t="s">
        <v>970</v>
      </c>
      <c r="E1051" s="15"/>
      <c r="F1051" s="15"/>
      <c r="G1051" s="15"/>
      <c r="H1051" s="15"/>
      <c r="I1051" s="15"/>
    </row>
    <row r="1052" spans="1:9" x14ac:dyDescent="0.25">
      <c r="A1052">
        <v>2023</v>
      </c>
      <c r="B1052" t="s">
        <v>42</v>
      </c>
      <c r="C1052" t="s">
        <v>1037</v>
      </c>
      <c r="D1052" t="s">
        <v>971</v>
      </c>
      <c r="E1052" s="15"/>
      <c r="F1052" s="15"/>
      <c r="G1052" s="15"/>
      <c r="H1052" s="15"/>
      <c r="I1052" s="15"/>
    </row>
    <row r="1053" spans="1:9" x14ac:dyDescent="0.25">
      <c r="A1053">
        <v>2023</v>
      </c>
      <c r="B1053" t="s">
        <v>42</v>
      </c>
      <c r="C1053" t="s">
        <v>1038</v>
      </c>
      <c r="D1053" t="s">
        <v>403</v>
      </c>
      <c r="E1053" s="15"/>
      <c r="F1053" s="15"/>
      <c r="G1053" s="15"/>
      <c r="H1053" s="15"/>
      <c r="I1053" s="15"/>
    </row>
    <row r="1054" spans="1:9" x14ac:dyDescent="0.25">
      <c r="A1054">
        <v>2023</v>
      </c>
      <c r="B1054" t="s">
        <v>42</v>
      </c>
      <c r="C1054" t="s">
        <v>1038</v>
      </c>
      <c r="D1054" t="s">
        <v>404</v>
      </c>
      <c r="E1054" s="15"/>
      <c r="F1054" s="15"/>
      <c r="G1054" s="15"/>
      <c r="H1054" s="15"/>
      <c r="I1054" s="15"/>
    </row>
    <row r="1055" spans="1:9" x14ac:dyDescent="0.25">
      <c r="A1055">
        <v>2023</v>
      </c>
      <c r="B1055" t="s">
        <v>42</v>
      </c>
      <c r="C1055" t="s">
        <v>1038</v>
      </c>
      <c r="D1055" t="s">
        <v>967</v>
      </c>
      <c r="E1055" s="15"/>
      <c r="F1055" s="15"/>
      <c r="G1055" s="15"/>
      <c r="H1055" s="15"/>
      <c r="I1055" s="15"/>
    </row>
    <row r="1056" spans="1:9" x14ac:dyDescent="0.25">
      <c r="A1056">
        <v>2023</v>
      </c>
      <c r="B1056" t="s">
        <v>42</v>
      </c>
      <c r="C1056" t="s">
        <v>1038</v>
      </c>
      <c r="D1056" t="s">
        <v>968</v>
      </c>
      <c r="E1056" s="15"/>
      <c r="F1056" s="15"/>
      <c r="G1056" s="15"/>
      <c r="H1056" s="15"/>
      <c r="I1056" s="15"/>
    </row>
    <row r="1057" spans="1:9" x14ac:dyDescent="0.25">
      <c r="A1057">
        <v>2023</v>
      </c>
      <c r="B1057" t="s">
        <v>42</v>
      </c>
      <c r="C1057" t="s">
        <v>1038</v>
      </c>
      <c r="D1057" t="s">
        <v>969</v>
      </c>
      <c r="E1057" s="15"/>
      <c r="F1057" s="15"/>
      <c r="G1057" s="15"/>
      <c r="H1057" s="15"/>
      <c r="I1057" s="15"/>
    </row>
    <row r="1058" spans="1:9" x14ac:dyDescent="0.25">
      <c r="A1058">
        <v>2023</v>
      </c>
      <c r="B1058" t="s">
        <v>42</v>
      </c>
      <c r="C1058" t="s">
        <v>1038</v>
      </c>
      <c r="D1058" t="s">
        <v>970</v>
      </c>
      <c r="E1058" s="15"/>
      <c r="F1058" s="15"/>
      <c r="G1058" s="15"/>
      <c r="H1058" s="15"/>
      <c r="I1058" s="15"/>
    </row>
    <row r="1059" spans="1:9" x14ac:dyDescent="0.25">
      <c r="A1059">
        <v>2023</v>
      </c>
      <c r="B1059" t="s">
        <v>42</v>
      </c>
      <c r="C1059" t="s">
        <v>1039</v>
      </c>
      <c r="D1059" t="s">
        <v>403</v>
      </c>
      <c r="E1059" s="15"/>
      <c r="F1059" s="15"/>
      <c r="G1059" s="15"/>
      <c r="H1059" s="15"/>
      <c r="I1059" s="15"/>
    </row>
    <row r="1060" spans="1:9" x14ac:dyDescent="0.25">
      <c r="A1060">
        <v>2023</v>
      </c>
      <c r="B1060" t="s">
        <v>42</v>
      </c>
      <c r="C1060" t="s">
        <v>1039</v>
      </c>
      <c r="D1060" t="s">
        <v>404</v>
      </c>
      <c r="E1060" s="15"/>
      <c r="F1060" s="15"/>
      <c r="G1060" s="15"/>
      <c r="H1060" s="15"/>
      <c r="I1060" s="15"/>
    </row>
    <row r="1061" spans="1:9" x14ac:dyDescent="0.25">
      <c r="A1061">
        <v>2023</v>
      </c>
      <c r="B1061" t="s">
        <v>42</v>
      </c>
      <c r="C1061" t="s">
        <v>1039</v>
      </c>
      <c r="D1061" t="s">
        <v>967</v>
      </c>
      <c r="E1061" s="15"/>
      <c r="F1061" s="15"/>
      <c r="G1061" s="15"/>
      <c r="H1061" s="15"/>
      <c r="I1061" s="15"/>
    </row>
    <row r="1062" spans="1:9" x14ac:dyDescent="0.25">
      <c r="A1062">
        <v>2023</v>
      </c>
      <c r="B1062" t="s">
        <v>42</v>
      </c>
      <c r="C1062" t="s">
        <v>1039</v>
      </c>
      <c r="D1062" t="s">
        <v>968</v>
      </c>
      <c r="E1062" s="15"/>
      <c r="F1062" s="15"/>
      <c r="G1062" s="15"/>
      <c r="H1062" s="15"/>
      <c r="I1062" s="15"/>
    </row>
    <row r="1063" spans="1:9" x14ac:dyDescent="0.25">
      <c r="A1063">
        <v>2023</v>
      </c>
      <c r="B1063" t="s">
        <v>42</v>
      </c>
      <c r="C1063" t="s">
        <v>1039</v>
      </c>
      <c r="D1063" t="s">
        <v>969</v>
      </c>
      <c r="E1063" s="15"/>
      <c r="F1063" s="15"/>
      <c r="G1063" s="15"/>
      <c r="H1063" s="15"/>
      <c r="I1063" s="15"/>
    </row>
    <row r="1064" spans="1:9" x14ac:dyDescent="0.25">
      <c r="A1064">
        <v>2023</v>
      </c>
      <c r="B1064" t="s">
        <v>42</v>
      </c>
      <c r="C1064" t="s">
        <v>1039</v>
      </c>
      <c r="D1064" t="s">
        <v>970</v>
      </c>
      <c r="E1064" s="15"/>
      <c r="F1064" s="15"/>
      <c r="G1064" s="15"/>
      <c r="H1064" s="15"/>
      <c r="I1064" s="15"/>
    </row>
    <row r="1065" spans="1:9" x14ac:dyDescent="0.25">
      <c r="A1065">
        <v>2023</v>
      </c>
      <c r="B1065" t="s">
        <v>42</v>
      </c>
      <c r="C1065" t="s">
        <v>1040</v>
      </c>
      <c r="D1065" t="s">
        <v>403</v>
      </c>
      <c r="E1065" s="15"/>
      <c r="F1065" s="15"/>
      <c r="G1065" s="15"/>
      <c r="H1065" s="15"/>
      <c r="I1065" s="15"/>
    </row>
    <row r="1066" spans="1:9" x14ac:dyDescent="0.25">
      <c r="A1066">
        <v>2023</v>
      </c>
      <c r="B1066" t="s">
        <v>42</v>
      </c>
      <c r="C1066" t="s">
        <v>1040</v>
      </c>
      <c r="D1066" t="s">
        <v>404</v>
      </c>
      <c r="E1066" s="15"/>
      <c r="F1066" s="15"/>
      <c r="G1066" s="15"/>
      <c r="H1066" s="15"/>
      <c r="I1066" s="15"/>
    </row>
    <row r="1067" spans="1:9" x14ac:dyDescent="0.25">
      <c r="A1067">
        <v>2023</v>
      </c>
      <c r="B1067" t="s">
        <v>42</v>
      </c>
      <c r="C1067" t="s">
        <v>1040</v>
      </c>
      <c r="D1067" t="s">
        <v>967</v>
      </c>
      <c r="E1067" s="15"/>
      <c r="F1067" s="15"/>
      <c r="G1067" s="15"/>
      <c r="H1067" s="15"/>
      <c r="I1067" s="15"/>
    </row>
    <row r="1068" spans="1:9" x14ac:dyDescent="0.25">
      <c r="A1068">
        <v>2023</v>
      </c>
      <c r="B1068" t="s">
        <v>42</v>
      </c>
      <c r="C1068" t="s">
        <v>1040</v>
      </c>
      <c r="D1068" t="s">
        <v>968</v>
      </c>
      <c r="E1068" s="15"/>
      <c r="F1068" s="15"/>
      <c r="G1068" s="15"/>
      <c r="H1068" s="15"/>
      <c r="I1068" s="15"/>
    </row>
    <row r="1069" spans="1:9" x14ac:dyDescent="0.25">
      <c r="A1069">
        <v>2023</v>
      </c>
      <c r="B1069" t="s">
        <v>42</v>
      </c>
      <c r="C1069" t="s">
        <v>1040</v>
      </c>
      <c r="D1069" t="s">
        <v>969</v>
      </c>
      <c r="E1069" s="15"/>
      <c r="F1069" s="15"/>
      <c r="G1069" s="15"/>
      <c r="H1069" s="15"/>
      <c r="I1069" s="15"/>
    </row>
    <row r="1070" spans="1:9" x14ac:dyDescent="0.25">
      <c r="A1070">
        <v>2023</v>
      </c>
      <c r="B1070" t="s">
        <v>42</v>
      </c>
      <c r="C1070" t="s">
        <v>1040</v>
      </c>
      <c r="D1070" t="s">
        <v>970</v>
      </c>
      <c r="E1070" s="15"/>
      <c r="F1070" s="15"/>
      <c r="G1070" s="15"/>
      <c r="H1070" s="15"/>
      <c r="I1070" s="15"/>
    </row>
    <row r="1071" spans="1:9" x14ac:dyDescent="0.25">
      <c r="A1071">
        <v>2023</v>
      </c>
      <c r="B1071" t="s">
        <v>42</v>
      </c>
      <c r="C1071" t="s">
        <v>1041</v>
      </c>
      <c r="D1071" t="s">
        <v>403</v>
      </c>
      <c r="E1071" s="15"/>
      <c r="F1071" s="15"/>
      <c r="G1071" s="15"/>
      <c r="H1071" s="15"/>
      <c r="I1071" s="15"/>
    </row>
    <row r="1072" spans="1:9" x14ac:dyDescent="0.25">
      <c r="A1072">
        <v>2023</v>
      </c>
      <c r="B1072" t="s">
        <v>42</v>
      </c>
      <c r="C1072" t="s">
        <v>1041</v>
      </c>
      <c r="D1072" t="s">
        <v>404</v>
      </c>
      <c r="E1072" s="15"/>
      <c r="F1072" s="15"/>
      <c r="G1072" s="15"/>
      <c r="H1072" s="15"/>
      <c r="I1072" s="15"/>
    </row>
    <row r="1073" spans="1:9" x14ac:dyDescent="0.25">
      <c r="A1073">
        <v>2023</v>
      </c>
      <c r="B1073" t="s">
        <v>42</v>
      </c>
      <c r="C1073" t="s">
        <v>1041</v>
      </c>
      <c r="D1073" t="s">
        <v>967</v>
      </c>
      <c r="E1073" s="15"/>
      <c r="F1073" s="15"/>
      <c r="G1073" s="15"/>
      <c r="H1073" s="15"/>
      <c r="I1073" s="15"/>
    </row>
    <row r="1074" spans="1:9" x14ac:dyDescent="0.25">
      <c r="A1074">
        <v>2023</v>
      </c>
      <c r="B1074" t="s">
        <v>42</v>
      </c>
      <c r="C1074" t="s">
        <v>1041</v>
      </c>
      <c r="D1074" t="s">
        <v>968</v>
      </c>
      <c r="E1074" s="15"/>
      <c r="F1074" s="15"/>
      <c r="G1074" s="15"/>
      <c r="H1074" s="15"/>
      <c r="I1074" s="15"/>
    </row>
    <row r="1075" spans="1:9" x14ac:dyDescent="0.25">
      <c r="A1075">
        <v>2023</v>
      </c>
      <c r="B1075" t="s">
        <v>42</v>
      </c>
      <c r="C1075" t="s">
        <v>1041</v>
      </c>
      <c r="D1075" t="s">
        <v>969</v>
      </c>
      <c r="E1075" s="15"/>
      <c r="F1075" s="15"/>
      <c r="G1075" s="15"/>
      <c r="H1075" s="15"/>
      <c r="I1075" s="15"/>
    </row>
    <row r="1076" spans="1:9" x14ac:dyDescent="0.25">
      <c r="A1076">
        <v>2023</v>
      </c>
      <c r="B1076" t="s">
        <v>42</v>
      </c>
      <c r="C1076" t="s">
        <v>1041</v>
      </c>
      <c r="D1076" t="s">
        <v>970</v>
      </c>
      <c r="E1076" s="15"/>
      <c r="F1076" s="15"/>
      <c r="G1076" s="15"/>
      <c r="H1076" s="15"/>
      <c r="I1076" s="15"/>
    </row>
    <row r="1077" spans="1:9" x14ac:dyDescent="0.25">
      <c r="A1077">
        <v>2023</v>
      </c>
      <c r="B1077" t="s">
        <v>42</v>
      </c>
      <c r="C1077" t="s">
        <v>1042</v>
      </c>
      <c r="D1077" t="s">
        <v>403</v>
      </c>
      <c r="E1077" s="15"/>
      <c r="F1077" s="15"/>
      <c r="G1077" s="15"/>
      <c r="H1077" s="15"/>
      <c r="I1077" s="15"/>
    </row>
    <row r="1078" spans="1:9" x14ac:dyDescent="0.25">
      <c r="A1078">
        <v>2023</v>
      </c>
      <c r="B1078" t="s">
        <v>42</v>
      </c>
      <c r="C1078" t="s">
        <v>1042</v>
      </c>
      <c r="D1078" t="s">
        <v>967</v>
      </c>
      <c r="E1078" s="15"/>
      <c r="F1078" s="15"/>
      <c r="G1078" s="15"/>
      <c r="H1078" s="15"/>
      <c r="I1078" s="15"/>
    </row>
    <row r="1079" spans="1:9" x14ac:dyDescent="0.25">
      <c r="A1079">
        <v>2023</v>
      </c>
      <c r="B1079" t="s">
        <v>42</v>
      </c>
      <c r="C1079" t="s">
        <v>1042</v>
      </c>
      <c r="D1079" t="s">
        <v>969</v>
      </c>
      <c r="E1079" s="15"/>
      <c r="F1079" s="15"/>
      <c r="G1079" s="15"/>
      <c r="H1079" s="15"/>
      <c r="I1079" s="15"/>
    </row>
    <row r="1080" spans="1:9" x14ac:dyDescent="0.25">
      <c r="A1080">
        <v>2023</v>
      </c>
      <c r="B1080" t="s">
        <v>42</v>
      </c>
      <c r="C1080" t="s">
        <v>1043</v>
      </c>
      <c r="D1080" t="s">
        <v>403</v>
      </c>
      <c r="E1080" s="15"/>
      <c r="F1080" s="15"/>
      <c r="G1080" s="15"/>
      <c r="H1080" s="15"/>
      <c r="I1080" s="15"/>
    </row>
    <row r="1081" spans="1:9" x14ac:dyDescent="0.25">
      <c r="A1081">
        <v>2023</v>
      </c>
      <c r="B1081" t="s">
        <v>42</v>
      </c>
      <c r="C1081" t="s">
        <v>1043</v>
      </c>
      <c r="D1081" t="s">
        <v>404</v>
      </c>
      <c r="E1081" s="15"/>
      <c r="F1081" s="15"/>
      <c r="G1081" s="15"/>
      <c r="H1081" s="15"/>
      <c r="I1081" s="15"/>
    </row>
    <row r="1082" spans="1:9" x14ac:dyDescent="0.25">
      <c r="A1082">
        <v>2023</v>
      </c>
      <c r="B1082" t="s">
        <v>42</v>
      </c>
      <c r="C1082" t="s">
        <v>1043</v>
      </c>
      <c r="D1082" t="s">
        <v>967</v>
      </c>
      <c r="E1082" s="15"/>
      <c r="F1082" s="15"/>
      <c r="G1082" s="15"/>
      <c r="H1082" s="15"/>
      <c r="I1082" s="15"/>
    </row>
    <row r="1083" spans="1:9" x14ac:dyDescent="0.25">
      <c r="A1083">
        <v>2023</v>
      </c>
      <c r="B1083" t="s">
        <v>42</v>
      </c>
      <c r="C1083" t="s">
        <v>1043</v>
      </c>
      <c r="D1083" t="s">
        <v>968</v>
      </c>
      <c r="E1083" s="15"/>
      <c r="F1083" s="15"/>
      <c r="G1083" s="15"/>
      <c r="H1083" s="15"/>
      <c r="I1083" s="15"/>
    </row>
    <row r="1084" spans="1:9" x14ac:dyDescent="0.25">
      <c r="A1084">
        <v>2023</v>
      </c>
      <c r="B1084" t="s">
        <v>42</v>
      </c>
      <c r="C1084" t="s">
        <v>1043</v>
      </c>
      <c r="D1084" t="s">
        <v>969</v>
      </c>
      <c r="E1084" s="15"/>
      <c r="F1084" s="15"/>
      <c r="G1084" s="15"/>
      <c r="H1084" s="15"/>
      <c r="I1084" s="15"/>
    </row>
    <row r="1085" spans="1:9" x14ac:dyDescent="0.25">
      <c r="A1085">
        <v>2023</v>
      </c>
      <c r="B1085" t="s">
        <v>42</v>
      </c>
      <c r="C1085" t="s">
        <v>1043</v>
      </c>
      <c r="D1085" t="s">
        <v>970</v>
      </c>
      <c r="E1085" s="15"/>
      <c r="F1085" s="15"/>
      <c r="G1085" s="15"/>
      <c r="H1085" s="15"/>
      <c r="I1085" s="15"/>
    </row>
    <row r="1086" spans="1:9" x14ac:dyDescent="0.25">
      <c r="A1086">
        <v>2023</v>
      </c>
      <c r="B1086" t="s">
        <v>42</v>
      </c>
      <c r="C1086" t="s">
        <v>1044</v>
      </c>
      <c r="D1086" t="s">
        <v>403</v>
      </c>
      <c r="E1086" s="15"/>
      <c r="F1086" s="15"/>
      <c r="G1086" s="15"/>
      <c r="H1086" s="15"/>
      <c r="I1086" s="15"/>
    </row>
    <row r="1087" spans="1:9" x14ac:dyDescent="0.25">
      <c r="A1087">
        <v>2023</v>
      </c>
      <c r="B1087" t="s">
        <v>42</v>
      </c>
      <c r="C1087" t="s">
        <v>1044</v>
      </c>
      <c r="D1087" t="s">
        <v>967</v>
      </c>
      <c r="E1087" s="15"/>
      <c r="F1087" s="15"/>
      <c r="G1087" s="15"/>
      <c r="H1087" s="15"/>
      <c r="I1087" s="15"/>
    </row>
    <row r="1088" spans="1:9" x14ac:dyDescent="0.25">
      <c r="A1088">
        <v>2023</v>
      </c>
      <c r="B1088" t="s">
        <v>42</v>
      </c>
      <c r="C1088" t="s">
        <v>1044</v>
      </c>
      <c r="D1088" t="s">
        <v>968</v>
      </c>
      <c r="E1088" s="15"/>
      <c r="F1088" s="15"/>
      <c r="G1088" s="15"/>
      <c r="H1088" s="15"/>
      <c r="I1088" s="15"/>
    </row>
    <row r="1089" spans="1:9" x14ac:dyDescent="0.25">
      <c r="A1089">
        <v>2023</v>
      </c>
      <c r="B1089" t="s">
        <v>42</v>
      </c>
      <c r="C1089" t="s">
        <v>1044</v>
      </c>
      <c r="D1089" t="s">
        <v>969</v>
      </c>
      <c r="E1089" s="15"/>
      <c r="F1089" s="15"/>
      <c r="G1089" s="15"/>
      <c r="H1089" s="15"/>
      <c r="I1089" s="15"/>
    </row>
    <row r="1090" spans="1:9" x14ac:dyDescent="0.25">
      <c r="A1090">
        <v>2023</v>
      </c>
      <c r="B1090" t="s">
        <v>42</v>
      </c>
      <c r="C1090" t="s">
        <v>1044</v>
      </c>
      <c r="D1090" t="s">
        <v>970</v>
      </c>
      <c r="E1090" s="15"/>
      <c r="F1090" s="15"/>
      <c r="G1090" s="15"/>
      <c r="H1090" s="15"/>
      <c r="I1090" s="15"/>
    </row>
    <row r="1091" spans="1:9" x14ac:dyDescent="0.25">
      <c r="A1091">
        <v>2023</v>
      </c>
      <c r="B1091" t="s">
        <v>42</v>
      </c>
      <c r="C1091" t="s">
        <v>1045</v>
      </c>
      <c r="D1091" t="s">
        <v>403</v>
      </c>
      <c r="E1091" s="15"/>
      <c r="F1091" s="15"/>
      <c r="G1091" s="15"/>
      <c r="H1091" s="15"/>
      <c r="I1091" s="15"/>
    </row>
    <row r="1092" spans="1:9" x14ac:dyDescent="0.25">
      <c r="A1092">
        <v>2023</v>
      </c>
      <c r="B1092" t="s">
        <v>42</v>
      </c>
      <c r="C1092" t="s">
        <v>1045</v>
      </c>
      <c r="D1092" t="s">
        <v>404</v>
      </c>
      <c r="E1092" s="15"/>
      <c r="F1092" s="15"/>
      <c r="G1092" s="15"/>
      <c r="H1092" s="15"/>
      <c r="I1092" s="15"/>
    </row>
    <row r="1093" spans="1:9" x14ac:dyDescent="0.25">
      <c r="A1093">
        <v>2023</v>
      </c>
      <c r="B1093" t="s">
        <v>42</v>
      </c>
      <c r="C1093" t="s">
        <v>1045</v>
      </c>
      <c r="D1093" t="s">
        <v>967</v>
      </c>
      <c r="E1093" s="15"/>
      <c r="F1093" s="15"/>
      <c r="G1093" s="15"/>
      <c r="H1093" s="15"/>
      <c r="I1093" s="15"/>
    </row>
    <row r="1094" spans="1:9" x14ac:dyDescent="0.25">
      <c r="A1094">
        <v>2023</v>
      </c>
      <c r="B1094" t="s">
        <v>42</v>
      </c>
      <c r="C1094" t="s">
        <v>1045</v>
      </c>
      <c r="D1094" t="s">
        <v>968</v>
      </c>
      <c r="E1094" s="15"/>
      <c r="F1094" s="15"/>
      <c r="G1094" s="15"/>
      <c r="H1094" s="15"/>
      <c r="I1094" s="15"/>
    </row>
    <row r="1095" spans="1:9" x14ac:dyDescent="0.25">
      <c r="A1095">
        <v>2023</v>
      </c>
      <c r="B1095" t="s">
        <v>42</v>
      </c>
      <c r="C1095" t="s">
        <v>1045</v>
      </c>
      <c r="D1095" t="s">
        <v>969</v>
      </c>
      <c r="E1095" s="15"/>
      <c r="F1095" s="15"/>
      <c r="G1095" s="15"/>
      <c r="H1095" s="15"/>
      <c r="I1095" s="15"/>
    </row>
    <row r="1096" spans="1:9" x14ac:dyDescent="0.25">
      <c r="A1096">
        <v>2023</v>
      </c>
      <c r="B1096" t="s">
        <v>42</v>
      </c>
      <c r="C1096" t="s">
        <v>1045</v>
      </c>
      <c r="D1096" t="s">
        <v>970</v>
      </c>
      <c r="E1096" s="15"/>
      <c r="F1096" s="15"/>
      <c r="G1096" s="15"/>
      <c r="H1096" s="15"/>
      <c r="I1096" s="15"/>
    </row>
    <row r="1097" spans="1:9" x14ac:dyDescent="0.25">
      <c r="A1097">
        <v>2023</v>
      </c>
      <c r="B1097" t="s">
        <v>42</v>
      </c>
      <c r="C1097" t="s">
        <v>1046</v>
      </c>
      <c r="D1097" t="s">
        <v>403</v>
      </c>
      <c r="E1097" s="15"/>
      <c r="F1097" s="15"/>
      <c r="G1097" s="15"/>
      <c r="H1097" s="15"/>
      <c r="I1097" s="15"/>
    </row>
    <row r="1098" spans="1:9" x14ac:dyDescent="0.25">
      <c r="A1098">
        <v>2023</v>
      </c>
      <c r="B1098" t="s">
        <v>42</v>
      </c>
      <c r="C1098" t="s">
        <v>1046</v>
      </c>
      <c r="D1098" t="s">
        <v>404</v>
      </c>
      <c r="E1098" s="15"/>
      <c r="F1098" s="15"/>
      <c r="G1098" s="15"/>
      <c r="H1098" s="15"/>
      <c r="I1098" s="15"/>
    </row>
    <row r="1099" spans="1:9" x14ac:dyDescent="0.25">
      <c r="A1099">
        <v>2023</v>
      </c>
      <c r="B1099" t="s">
        <v>42</v>
      </c>
      <c r="C1099" t="s">
        <v>1046</v>
      </c>
      <c r="D1099" t="s">
        <v>967</v>
      </c>
      <c r="E1099" s="15"/>
      <c r="F1099" s="15"/>
      <c r="G1099" s="15"/>
      <c r="H1099" s="15"/>
      <c r="I1099" s="15"/>
    </row>
    <row r="1100" spans="1:9" x14ac:dyDescent="0.25">
      <c r="A1100">
        <v>2023</v>
      </c>
      <c r="B1100" t="s">
        <v>42</v>
      </c>
      <c r="C1100" t="s">
        <v>1046</v>
      </c>
      <c r="D1100" t="s">
        <v>968</v>
      </c>
      <c r="E1100" s="15"/>
      <c r="F1100" s="15"/>
      <c r="G1100" s="15"/>
      <c r="H1100" s="15"/>
      <c r="I1100" s="15"/>
    </row>
    <row r="1101" spans="1:9" x14ac:dyDescent="0.25">
      <c r="A1101">
        <v>2023</v>
      </c>
      <c r="B1101" t="s">
        <v>42</v>
      </c>
      <c r="C1101" t="s">
        <v>1046</v>
      </c>
      <c r="D1101" t="s">
        <v>969</v>
      </c>
      <c r="E1101" s="15"/>
      <c r="F1101" s="15"/>
      <c r="G1101" s="15"/>
      <c r="H1101" s="15"/>
      <c r="I1101" s="15"/>
    </row>
    <row r="1102" spans="1:9" x14ac:dyDescent="0.25">
      <c r="A1102">
        <v>2023</v>
      </c>
      <c r="B1102" t="s">
        <v>42</v>
      </c>
      <c r="C1102" t="s">
        <v>1046</v>
      </c>
      <c r="D1102" t="s">
        <v>970</v>
      </c>
      <c r="E1102" s="15"/>
      <c r="F1102" s="15"/>
      <c r="G1102" s="15"/>
      <c r="H1102" s="15"/>
      <c r="I1102" s="15"/>
    </row>
    <row r="1103" spans="1:9" x14ac:dyDescent="0.25">
      <c r="A1103">
        <v>2023</v>
      </c>
      <c r="B1103" t="s">
        <v>42</v>
      </c>
      <c r="C1103" t="s">
        <v>1047</v>
      </c>
      <c r="D1103" t="s">
        <v>403</v>
      </c>
      <c r="E1103" s="15"/>
      <c r="F1103" s="15"/>
      <c r="G1103" s="15"/>
      <c r="H1103" s="15"/>
      <c r="I1103" s="15"/>
    </row>
    <row r="1104" spans="1:9" x14ac:dyDescent="0.25">
      <c r="A1104">
        <v>2023</v>
      </c>
      <c r="B1104" t="s">
        <v>42</v>
      </c>
      <c r="C1104" t="s">
        <v>1047</v>
      </c>
      <c r="D1104" t="s">
        <v>404</v>
      </c>
      <c r="E1104" s="15"/>
      <c r="F1104" s="15"/>
      <c r="G1104" s="15"/>
      <c r="H1104" s="15"/>
      <c r="I1104" s="15"/>
    </row>
    <row r="1105" spans="1:9" x14ac:dyDescent="0.25">
      <c r="A1105">
        <v>2023</v>
      </c>
      <c r="B1105" t="s">
        <v>42</v>
      </c>
      <c r="C1105" t="s">
        <v>1047</v>
      </c>
      <c r="D1105" t="s">
        <v>967</v>
      </c>
      <c r="E1105" s="15"/>
      <c r="F1105" s="15"/>
      <c r="G1105" s="15"/>
      <c r="H1105" s="15"/>
      <c r="I1105" s="15"/>
    </row>
    <row r="1106" spans="1:9" x14ac:dyDescent="0.25">
      <c r="A1106">
        <v>2023</v>
      </c>
      <c r="B1106" t="s">
        <v>42</v>
      </c>
      <c r="C1106" t="s">
        <v>1047</v>
      </c>
      <c r="D1106" t="s">
        <v>968</v>
      </c>
      <c r="E1106" s="15"/>
      <c r="F1106" s="15"/>
      <c r="G1106" s="15"/>
      <c r="H1106" s="15"/>
      <c r="I1106" s="15"/>
    </row>
    <row r="1107" spans="1:9" x14ac:dyDescent="0.25">
      <c r="A1107">
        <v>2023</v>
      </c>
      <c r="B1107" t="s">
        <v>42</v>
      </c>
      <c r="C1107" t="s">
        <v>1047</v>
      </c>
      <c r="D1107" t="s">
        <v>969</v>
      </c>
      <c r="E1107" s="15"/>
      <c r="F1107" s="15"/>
      <c r="G1107" s="15"/>
      <c r="H1107" s="15"/>
      <c r="I1107" s="15"/>
    </row>
    <row r="1108" spans="1:9" x14ac:dyDescent="0.25">
      <c r="A1108">
        <v>2023</v>
      </c>
      <c r="B1108" t="s">
        <v>42</v>
      </c>
      <c r="C1108" t="s">
        <v>1047</v>
      </c>
      <c r="D1108" t="s">
        <v>970</v>
      </c>
      <c r="E1108" s="15"/>
      <c r="F1108" s="15"/>
      <c r="G1108" s="15"/>
      <c r="H1108" s="15"/>
      <c r="I1108" s="15"/>
    </row>
    <row r="1109" spans="1:9" x14ac:dyDescent="0.25">
      <c r="A1109">
        <v>2023</v>
      </c>
      <c r="B1109" t="s">
        <v>42</v>
      </c>
      <c r="C1109" t="s">
        <v>1048</v>
      </c>
      <c r="D1109" t="s">
        <v>403</v>
      </c>
      <c r="E1109" s="15"/>
      <c r="F1109" s="15"/>
      <c r="G1109" s="15"/>
      <c r="H1109" s="15"/>
      <c r="I1109" s="15"/>
    </row>
    <row r="1110" spans="1:9" x14ac:dyDescent="0.25">
      <c r="A1110">
        <v>2023</v>
      </c>
      <c r="B1110" t="s">
        <v>42</v>
      </c>
      <c r="C1110" t="s">
        <v>1048</v>
      </c>
      <c r="D1110" t="s">
        <v>404</v>
      </c>
      <c r="E1110" s="15"/>
      <c r="F1110" s="15"/>
      <c r="G1110" s="15"/>
      <c r="H1110" s="15"/>
      <c r="I1110" s="15"/>
    </row>
    <row r="1111" spans="1:9" x14ac:dyDescent="0.25">
      <c r="A1111">
        <v>2023</v>
      </c>
      <c r="B1111" t="s">
        <v>42</v>
      </c>
      <c r="C1111" t="s">
        <v>1048</v>
      </c>
      <c r="D1111" t="s">
        <v>967</v>
      </c>
      <c r="E1111" s="15"/>
      <c r="F1111" s="15"/>
      <c r="G1111" s="15"/>
      <c r="H1111" s="15"/>
      <c r="I1111" s="15"/>
    </row>
    <row r="1112" spans="1:9" x14ac:dyDescent="0.25">
      <c r="A1112">
        <v>2023</v>
      </c>
      <c r="B1112" t="s">
        <v>42</v>
      </c>
      <c r="C1112" t="s">
        <v>1048</v>
      </c>
      <c r="D1112" t="s">
        <v>969</v>
      </c>
      <c r="E1112" s="15"/>
      <c r="F1112" s="15"/>
      <c r="G1112" s="15"/>
      <c r="H1112" s="15"/>
      <c r="I1112" s="15"/>
    </row>
    <row r="1113" spans="1:9" x14ac:dyDescent="0.25">
      <c r="A1113">
        <v>2023</v>
      </c>
      <c r="B1113" t="s">
        <v>42</v>
      </c>
      <c r="C1113" t="s">
        <v>1048</v>
      </c>
      <c r="D1113" t="s">
        <v>970</v>
      </c>
      <c r="E1113" s="15"/>
      <c r="F1113" s="15"/>
      <c r="G1113" s="15"/>
      <c r="H1113" s="15"/>
      <c r="I1113" s="15"/>
    </row>
    <row r="1114" spans="1:9" x14ac:dyDescent="0.25">
      <c r="A1114">
        <v>2023</v>
      </c>
      <c r="B1114" t="s">
        <v>42</v>
      </c>
      <c r="C1114" t="s">
        <v>1049</v>
      </c>
      <c r="D1114" t="s">
        <v>403</v>
      </c>
      <c r="E1114" s="15"/>
      <c r="F1114" s="15"/>
      <c r="G1114" s="15"/>
      <c r="H1114" s="15"/>
      <c r="I1114" s="15"/>
    </row>
    <row r="1115" spans="1:9" x14ac:dyDescent="0.25">
      <c r="A1115">
        <v>2023</v>
      </c>
      <c r="B1115" t="s">
        <v>42</v>
      </c>
      <c r="C1115" t="s">
        <v>1049</v>
      </c>
      <c r="D1115" t="s">
        <v>404</v>
      </c>
      <c r="E1115" s="15"/>
      <c r="F1115" s="15"/>
      <c r="G1115" s="15"/>
      <c r="H1115" s="15"/>
      <c r="I1115" s="15"/>
    </row>
    <row r="1116" spans="1:9" x14ac:dyDescent="0.25">
      <c r="A1116">
        <v>2023</v>
      </c>
      <c r="B1116" t="s">
        <v>42</v>
      </c>
      <c r="C1116" t="s">
        <v>1049</v>
      </c>
      <c r="D1116" t="s">
        <v>967</v>
      </c>
      <c r="E1116" s="15"/>
      <c r="F1116" s="15"/>
      <c r="G1116" s="15"/>
      <c r="H1116" s="15"/>
      <c r="I1116" s="15"/>
    </row>
    <row r="1117" spans="1:9" x14ac:dyDescent="0.25">
      <c r="A1117">
        <v>2023</v>
      </c>
      <c r="B1117" t="s">
        <v>42</v>
      </c>
      <c r="C1117" t="s">
        <v>1049</v>
      </c>
      <c r="D1117" t="s">
        <v>968</v>
      </c>
      <c r="E1117" s="15"/>
      <c r="F1117" s="15"/>
      <c r="G1117" s="15"/>
      <c r="H1117" s="15"/>
      <c r="I1117" s="15"/>
    </row>
    <row r="1118" spans="1:9" x14ac:dyDescent="0.25">
      <c r="A1118">
        <v>2023</v>
      </c>
      <c r="B1118" t="s">
        <v>42</v>
      </c>
      <c r="C1118" t="s">
        <v>1049</v>
      </c>
      <c r="D1118" t="s">
        <v>969</v>
      </c>
      <c r="E1118" s="15"/>
      <c r="F1118" s="15"/>
      <c r="G1118" s="15"/>
      <c r="H1118" s="15"/>
      <c r="I1118" s="15"/>
    </row>
    <row r="1119" spans="1:9" x14ac:dyDescent="0.25">
      <c r="A1119">
        <v>2023</v>
      </c>
      <c r="B1119" t="s">
        <v>42</v>
      </c>
      <c r="C1119" t="s">
        <v>1049</v>
      </c>
      <c r="D1119" t="s">
        <v>970</v>
      </c>
      <c r="E1119" s="15"/>
      <c r="F1119" s="15"/>
      <c r="G1119" s="15"/>
      <c r="H1119" s="15"/>
      <c r="I1119" s="15"/>
    </row>
    <row r="1120" spans="1:9" x14ac:dyDescent="0.25">
      <c r="A1120">
        <v>2023</v>
      </c>
      <c r="B1120" t="s">
        <v>42</v>
      </c>
      <c r="C1120" t="s">
        <v>1050</v>
      </c>
      <c r="D1120" t="s">
        <v>403</v>
      </c>
      <c r="E1120" s="15"/>
      <c r="F1120" s="15"/>
      <c r="G1120" s="15"/>
      <c r="H1120" s="15"/>
      <c r="I1120" s="15"/>
    </row>
    <row r="1121" spans="1:9" x14ac:dyDescent="0.25">
      <c r="A1121">
        <v>2023</v>
      </c>
      <c r="B1121" t="s">
        <v>42</v>
      </c>
      <c r="C1121" t="s">
        <v>1050</v>
      </c>
      <c r="D1121" t="s">
        <v>404</v>
      </c>
      <c r="E1121" s="15"/>
      <c r="F1121" s="15"/>
      <c r="G1121" s="15"/>
      <c r="H1121" s="15"/>
      <c r="I1121" s="15"/>
    </row>
    <row r="1122" spans="1:9" x14ac:dyDescent="0.25">
      <c r="A1122">
        <v>2023</v>
      </c>
      <c r="B1122" t="s">
        <v>42</v>
      </c>
      <c r="C1122" t="s">
        <v>1050</v>
      </c>
      <c r="D1122" t="s">
        <v>967</v>
      </c>
      <c r="E1122" s="15"/>
      <c r="F1122" s="15"/>
      <c r="G1122" s="15"/>
      <c r="H1122" s="15"/>
      <c r="I1122" s="15"/>
    </row>
    <row r="1123" spans="1:9" x14ac:dyDescent="0.25">
      <c r="A1123">
        <v>2023</v>
      </c>
      <c r="B1123" t="s">
        <v>42</v>
      </c>
      <c r="C1123" t="s">
        <v>1050</v>
      </c>
      <c r="D1123" t="s">
        <v>968</v>
      </c>
      <c r="E1123" s="15"/>
      <c r="F1123" s="15"/>
      <c r="G1123" s="15"/>
      <c r="H1123" s="15"/>
      <c r="I1123" s="15"/>
    </row>
    <row r="1124" spans="1:9" x14ac:dyDescent="0.25">
      <c r="A1124">
        <v>2023</v>
      </c>
      <c r="B1124" t="s">
        <v>42</v>
      </c>
      <c r="C1124" t="s">
        <v>1050</v>
      </c>
      <c r="D1124" t="s">
        <v>969</v>
      </c>
      <c r="E1124" s="15"/>
      <c r="F1124" s="15"/>
      <c r="G1124" s="15"/>
      <c r="H1124" s="15"/>
      <c r="I1124" s="15"/>
    </row>
    <row r="1125" spans="1:9" x14ac:dyDescent="0.25">
      <c r="A1125">
        <v>2023</v>
      </c>
      <c r="B1125" t="s">
        <v>42</v>
      </c>
      <c r="C1125" t="s">
        <v>1050</v>
      </c>
      <c r="D1125" t="s">
        <v>970</v>
      </c>
      <c r="E1125" s="15"/>
      <c r="F1125" s="15"/>
      <c r="G1125" s="15"/>
      <c r="H1125" s="15"/>
      <c r="I1125" s="15"/>
    </row>
    <row r="1126" spans="1:9" x14ac:dyDescent="0.25">
      <c r="A1126">
        <v>2023</v>
      </c>
      <c r="B1126" t="s">
        <v>42</v>
      </c>
      <c r="C1126" t="s">
        <v>1051</v>
      </c>
      <c r="D1126" t="s">
        <v>403</v>
      </c>
      <c r="E1126" s="15"/>
      <c r="F1126" s="15"/>
      <c r="G1126" s="15"/>
      <c r="H1126" s="15"/>
      <c r="I1126" s="15"/>
    </row>
    <row r="1127" spans="1:9" x14ac:dyDescent="0.25">
      <c r="A1127">
        <v>2023</v>
      </c>
      <c r="B1127" t="s">
        <v>42</v>
      </c>
      <c r="C1127" t="s">
        <v>1051</v>
      </c>
      <c r="D1127" t="s">
        <v>404</v>
      </c>
      <c r="E1127" s="15"/>
      <c r="F1127" s="15"/>
      <c r="G1127" s="15"/>
      <c r="H1127" s="15"/>
      <c r="I1127" s="15"/>
    </row>
    <row r="1128" spans="1:9" x14ac:dyDescent="0.25">
      <c r="A1128">
        <v>2023</v>
      </c>
      <c r="B1128" t="s">
        <v>42</v>
      </c>
      <c r="C1128" t="s">
        <v>1051</v>
      </c>
      <c r="D1128" t="s">
        <v>967</v>
      </c>
      <c r="E1128" s="15"/>
      <c r="F1128" s="15"/>
      <c r="G1128" s="15"/>
      <c r="H1128" s="15"/>
      <c r="I1128" s="15"/>
    </row>
    <row r="1129" spans="1:9" x14ac:dyDescent="0.25">
      <c r="A1129">
        <v>2023</v>
      </c>
      <c r="B1129" t="s">
        <v>42</v>
      </c>
      <c r="C1129" t="s">
        <v>1051</v>
      </c>
      <c r="D1129" t="s">
        <v>968</v>
      </c>
      <c r="E1129" s="15"/>
      <c r="F1129" s="15"/>
      <c r="G1129" s="15"/>
      <c r="H1129" s="15"/>
      <c r="I1129" s="15"/>
    </row>
    <row r="1130" spans="1:9" x14ac:dyDescent="0.25">
      <c r="A1130">
        <v>2023</v>
      </c>
      <c r="B1130" t="s">
        <v>42</v>
      </c>
      <c r="C1130" t="s">
        <v>1051</v>
      </c>
      <c r="D1130" t="s">
        <v>969</v>
      </c>
      <c r="E1130" s="15"/>
      <c r="F1130" s="15"/>
      <c r="G1130" s="15"/>
      <c r="H1130" s="15"/>
      <c r="I1130" s="15"/>
    </row>
    <row r="1131" spans="1:9" x14ac:dyDescent="0.25">
      <c r="A1131">
        <v>2023</v>
      </c>
      <c r="B1131" t="s">
        <v>42</v>
      </c>
      <c r="C1131" t="s">
        <v>1051</v>
      </c>
      <c r="D1131" t="s">
        <v>970</v>
      </c>
      <c r="E1131" s="15"/>
      <c r="F1131" s="15"/>
      <c r="G1131" s="15"/>
      <c r="H1131" s="15"/>
      <c r="I1131" s="15"/>
    </row>
    <row r="1132" spans="1:9" x14ac:dyDescent="0.25">
      <c r="A1132">
        <v>2023</v>
      </c>
      <c r="B1132" t="s">
        <v>42</v>
      </c>
      <c r="C1132" t="s">
        <v>1052</v>
      </c>
      <c r="D1132" t="s">
        <v>403</v>
      </c>
      <c r="E1132" s="15"/>
      <c r="F1132" s="15"/>
      <c r="G1132" s="15"/>
      <c r="H1132" s="15"/>
      <c r="I1132" s="15"/>
    </row>
    <row r="1133" spans="1:9" x14ac:dyDescent="0.25">
      <c r="A1133">
        <v>2023</v>
      </c>
      <c r="B1133" t="s">
        <v>42</v>
      </c>
      <c r="C1133" t="s">
        <v>1052</v>
      </c>
      <c r="D1133" t="s">
        <v>404</v>
      </c>
      <c r="E1133" s="15"/>
      <c r="F1133" s="15"/>
      <c r="G1133" s="15"/>
      <c r="H1133" s="15"/>
      <c r="I1133" s="15"/>
    </row>
    <row r="1134" spans="1:9" x14ac:dyDescent="0.25">
      <c r="A1134">
        <v>2023</v>
      </c>
      <c r="B1134" t="s">
        <v>42</v>
      </c>
      <c r="C1134" t="s">
        <v>1052</v>
      </c>
      <c r="D1134" t="s">
        <v>967</v>
      </c>
      <c r="E1134" s="15"/>
      <c r="F1134" s="15"/>
      <c r="G1134" s="15"/>
      <c r="H1134" s="15"/>
      <c r="I1134" s="15"/>
    </row>
    <row r="1135" spans="1:9" x14ac:dyDescent="0.25">
      <c r="A1135">
        <v>2023</v>
      </c>
      <c r="B1135" t="s">
        <v>42</v>
      </c>
      <c r="C1135" t="s">
        <v>1052</v>
      </c>
      <c r="D1135" t="s">
        <v>968</v>
      </c>
      <c r="E1135" s="15"/>
      <c r="F1135" s="15"/>
      <c r="G1135" s="15"/>
      <c r="H1135" s="15"/>
      <c r="I1135" s="15"/>
    </row>
    <row r="1136" spans="1:9" x14ac:dyDescent="0.25">
      <c r="A1136">
        <v>2023</v>
      </c>
      <c r="B1136" t="s">
        <v>42</v>
      </c>
      <c r="C1136" t="s">
        <v>1052</v>
      </c>
      <c r="D1136" t="s">
        <v>969</v>
      </c>
      <c r="E1136" s="15"/>
      <c r="F1136" s="15"/>
      <c r="G1136" s="15"/>
      <c r="H1136" s="15"/>
      <c r="I1136" s="15"/>
    </row>
    <row r="1137" spans="1:9" x14ac:dyDescent="0.25">
      <c r="A1137">
        <v>2023</v>
      </c>
      <c r="B1137" t="s">
        <v>42</v>
      </c>
      <c r="C1137" t="s">
        <v>1052</v>
      </c>
      <c r="D1137" t="s">
        <v>970</v>
      </c>
      <c r="E1137" s="15"/>
      <c r="F1137" s="15"/>
      <c r="G1137" s="15"/>
      <c r="H1137" s="15"/>
      <c r="I1137" s="15"/>
    </row>
    <row r="1138" spans="1:9" x14ac:dyDescent="0.25">
      <c r="A1138">
        <v>2023</v>
      </c>
      <c r="B1138" t="s">
        <v>42</v>
      </c>
      <c r="C1138" t="s">
        <v>1053</v>
      </c>
      <c r="D1138" t="s">
        <v>403</v>
      </c>
      <c r="E1138" s="15"/>
      <c r="F1138" s="15"/>
      <c r="G1138" s="15"/>
      <c r="H1138" s="15"/>
      <c r="I1138" s="15"/>
    </row>
    <row r="1139" spans="1:9" x14ac:dyDescent="0.25">
      <c r="A1139">
        <v>2023</v>
      </c>
      <c r="B1139" t="s">
        <v>42</v>
      </c>
      <c r="C1139" t="s">
        <v>1053</v>
      </c>
      <c r="D1139" t="s">
        <v>967</v>
      </c>
      <c r="E1139" s="15"/>
      <c r="F1139" s="15"/>
      <c r="G1139" s="15"/>
      <c r="H1139" s="15"/>
      <c r="I1139" s="15"/>
    </row>
    <row r="1140" spans="1:9" x14ac:dyDescent="0.25">
      <c r="A1140">
        <v>2023</v>
      </c>
      <c r="B1140" t="s">
        <v>42</v>
      </c>
      <c r="C1140" t="s">
        <v>1053</v>
      </c>
      <c r="D1140" t="s">
        <v>969</v>
      </c>
      <c r="E1140" s="15"/>
      <c r="F1140" s="15"/>
      <c r="G1140" s="15"/>
      <c r="H1140" s="15"/>
      <c r="I1140" s="15"/>
    </row>
    <row r="1141" spans="1:9" x14ac:dyDescent="0.25">
      <c r="A1141">
        <v>2023</v>
      </c>
      <c r="B1141" t="s">
        <v>42</v>
      </c>
      <c r="C1141" t="s">
        <v>1053</v>
      </c>
      <c r="D1141" t="s">
        <v>970</v>
      </c>
      <c r="E1141" s="15"/>
      <c r="F1141" s="15"/>
      <c r="G1141" s="15"/>
      <c r="H1141" s="15"/>
      <c r="I1141" s="15"/>
    </row>
    <row r="1142" spans="1:9" x14ac:dyDescent="0.25">
      <c r="A1142">
        <v>2023</v>
      </c>
      <c r="B1142" t="s">
        <v>42</v>
      </c>
      <c r="C1142" t="s">
        <v>1054</v>
      </c>
      <c r="D1142" t="s">
        <v>403</v>
      </c>
      <c r="E1142" s="15"/>
      <c r="F1142" s="15"/>
      <c r="G1142" s="15"/>
      <c r="H1142" s="15"/>
      <c r="I1142" s="15"/>
    </row>
    <row r="1143" spans="1:9" x14ac:dyDescent="0.25">
      <c r="A1143">
        <v>2023</v>
      </c>
      <c r="B1143" t="s">
        <v>42</v>
      </c>
      <c r="C1143" t="s">
        <v>1054</v>
      </c>
      <c r="D1143" t="s">
        <v>967</v>
      </c>
      <c r="E1143" s="15"/>
      <c r="F1143" s="15"/>
      <c r="G1143" s="15"/>
      <c r="H1143" s="15"/>
      <c r="I1143" s="15"/>
    </row>
    <row r="1144" spans="1:9" x14ac:dyDescent="0.25">
      <c r="A1144">
        <v>2023</v>
      </c>
      <c r="B1144" t="s">
        <v>42</v>
      </c>
      <c r="C1144" t="s">
        <v>1054</v>
      </c>
      <c r="D1144" t="s">
        <v>969</v>
      </c>
      <c r="E1144" s="15"/>
      <c r="F1144" s="15"/>
      <c r="G1144" s="15"/>
      <c r="H1144" s="15"/>
      <c r="I1144" s="15"/>
    </row>
    <row r="1145" spans="1:9" x14ac:dyDescent="0.25">
      <c r="A1145">
        <v>2023</v>
      </c>
      <c r="B1145" t="s">
        <v>42</v>
      </c>
      <c r="C1145" t="s">
        <v>1054</v>
      </c>
      <c r="D1145" t="s">
        <v>970</v>
      </c>
      <c r="E1145" s="15"/>
      <c r="F1145" s="15"/>
      <c r="G1145" s="15"/>
      <c r="H1145" s="15"/>
      <c r="I1145" s="15"/>
    </row>
    <row r="1146" spans="1:9" x14ac:dyDescent="0.25">
      <c r="A1146">
        <v>2023</v>
      </c>
      <c r="B1146" t="s">
        <v>42</v>
      </c>
      <c r="C1146" t="s">
        <v>1055</v>
      </c>
      <c r="D1146" t="s">
        <v>403</v>
      </c>
      <c r="E1146" s="15"/>
      <c r="F1146" s="15"/>
      <c r="G1146" s="15"/>
      <c r="H1146" s="15"/>
      <c r="I1146" s="15"/>
    </row>
    <row r="1147" spans="1:9" x14ac:dyDescent="0.25">
      <c r="A1147">
        <v>2023</v>
      </c>
      <c r="B1147" t="s">
        <v>42</v>
      </c>
      <c r="C1147" t="s">
        <v>1055</v>
      </c>
      <c r="D1147" t="s">
        <v>967</v>
      </c>
      <c r="E1147" s="15"/>
      <c r="F1147" s="15"/>
      <c r="G1147" s="15"/>
      <c r="H1147" s="15"/>
      <c r="I1147" s="15"/>
    </row>
    <row r="1148" spans="1:9" x14ac:dyDescent="0.25">
      <c r="A1148">
        <v>2023</v>
      </c>
      <c r="B1148" t="s">
        <v>42</v>
      </c>
      <c r="C1148" t="s">
        <v>1055</v>
      </c>
      <c r="D1148" t="s">
        <v>969</v>
      </c>
      <c r="E1148" s="15"/>
      <c r="F1148" s="15"/>
      <c r="G1148" s="15"/>
      <c r="H1148" s="15"/>
      <c r="I1148" s="15"/>
    </row>
    <row r="1149" spans="1:9" x14ac:dyDescent="0.25">
      <c r="A1149">
        <v>2023</v>
      </c>
      <c r="B1149" t="s">
        <v>42</v>
      </c>
      <c r="C1149" t="s">
        <v>1055</v>
      </c>
      <c r="D1149" t="s">
        <v>970</v>
      </c>
      <c r="E1149" s="15"/>
      <c r="F1149" s="15"/>
      <c r="G1149" s="15"/>
      <c r="H1149" s="15"/>
      <c r="I1149" s="15"/>
    </row>
    <row r="1150" spans="1:9" x14ac:dyDescent="0.25">
      <c r="A1150">
        <v>2023</v>
      </c>
      <c r="B1150" t="s">
        <v>42</v>
      </c>
      <c r="C1150" t="s">
        <v>1056</v>
      </c>
      <c r="D1150" t="s">
        <v>403</v>
      </c>
      <c r="E1150" s="15"/>
      <c r="F1150" s="15"/>
      <c r="G1150" s="15"/>
      <c r="H1150" s="15"/>
      <c r="I1150" s="15"/>
    </row>
    <row r="1151" spans="1:9" x14ac:dyDescent="0.25">
      <c r="A1151">
        <v>2023</v>
      </c>
      <c r="B1151" t="s">
        <v>42</v>
      </c>
      <c r="C1151" t="s">
        <v>1056</v>
      </c>
      <c r="D1151" t="s">
        <v>404</v>
      </c>
      <c r="E1151" s="15"/>
      <c r="F1151" s="15"/>
      <c r="G1151" s="15"/>
      <c r="H1151" s="15"/>
      <c r="I1151" s="15"/>
    </row>
    <row r="1152" spans="1:9" x14ac:dyDescent="0.25">
      <c r="A1152">
        <v>2023</v>
      </c>
      <c r="B1152" t="s">
        <v>42</v>
      </c>
      <c r="C1152" t="s">
        <v>1056</v>
      </c>
      <c r="D1152" t="s">
        <v>967</v>
      </c>
      <c r="E1152" s="15"/>
      <c r="F1152" s="15"/>
      <c r="G1152" s="15"/>
      <c r="H1152" s="15"/>
      <c r="I1152" s="15"/>
    </row>
    <row r="1153" spans="1:9" x14ac:dyDescent="0.25">
      <c r="A1153">
        <v>2023</v>
      </c>
      <c r="B1153" t="s">
        <v>42</v>
      </c>
      <c r="C1153" t="s">
        <v>1056</v>
      </c>
      <c r="D1153" t="s">
        <v>969</v>
      </c>
      <c r="E1153" s="15"/>
      <c r="F1153" s="15"/>
      <c r="G1153" s="15"/>
      <c r="H1153" s="15"/>
      <c r="I1153" s="15"/>
    </row>
    <row r="1154" spans="1:9" x14ac:dyDescent="0.25">
      <c r="A1154">
        <v>2023</v>
      </c>
      <c r="B1154" t="s">
        <v>42</v>
      </c>
      <c r="C1154" t="s">
        <v>1056</v>
      </c>
      <c r="D1154" t="s">
        <v>970</v>
      </c>
      <c r="E1154" s="15"/>
      <c r="F1154" s="15"/>
      <c r="G1154" s="15"/>
      <c r="H1154" s="15"/>
      <c r="I1154" s="15"/>
    </row>
    <row r="1155" spans="1:9" x14ac:dyDescent="0.25">
      <c r="A1155">
        <v>2023</v>
      </c>
      <c r="B1155" t="s">
        <v>42</v>
      </c>
      <c r="C1155" t="s">
        <v>1057</v>
      </c>
      <c r="D1155" t="s">
        <v>403</v>
      </c>
      <c r="E1155" s="15"/>
      <c r="F1155" s="15"/>
      <c r="G1155" s="15"/>
      <c r="H1155" s="15"/>
      <c r="I1155" s="15"/>
    </row>
    <row r="1156" spans="1:9" x14ac:dyDescent="0.25">
      <c r="A1156">
        <v>2023</v>
      </c>
      <c r="B1156" t="s">
        <v>42</v>
      </c>
      <c r="C1156" t="s">
        <v>1057</v>
      </c>
      <c r="D1156" t="s">
        <v>967</v>
      </c>
      <c r="E1156" s="15"/>
      <c r="F1156" s="15"/>
      <c r="G1156" s="15"/>
      <c r="H1156" s="15"/>
      <c r="I1156" s="15"/>
    </row>
    <row r="1157" spans="1:9" x14ac:dyDescent="0.25">
      <c r="A1157">
        <v>2023</v>
      </c>
      <c r="B1157" t="s">
        <v>42</v>
      </c>
      <c r="C1157" t="s">
        <v>1057</v>
      </c>
      <c r="D1157" t="s">
        <v>969</v>
      </c>
      <c r="E1157" s="15"/>
      <c r="F1157" s="15"/>
      <c r="G1157" s="15"/>
      <c r="H1157" s="15"/>
      <c r="I1157" s="15"/>
    </row>
    <row r="1158" spans="1:9" x14ac:dyDescent="0.25">
      <c r="A1158">
        <v>2023</v>
      </c>
      <c r="B1158" t="s">
        <v>42</v>
      </c>
      <c r="C1158" t="s">
        <v>1057</v>
      </c>
      <c r="D1158" t="s">
        <v>970</v>
      </c>
      <c r="E1158" s="15"/>
      <c r="F1158" s="15"/>
      <c r="G1158" s="15"/>
      <c r="H1158" s="15"/>
      <c r="I1158" s="15"/>
    </row>
    <row r="1159" spans="1:9" x14ac:dyDescent="0.25">
      <c r="A1159">
        <v>2023</v>
      </c>
      <c r="B1159" t="s">
        <v>42</v>
      </c>
      <c r="C1159" t="s">
        <v>1058</v>
      </c>
      <c r="D1159" t="s">
        <v>403</v>
      </c>
      <c r="E1159" s="15"/>
      <c r="F1159" s="15"/>
      <c r="G1159" s="15"/>
      <c r="H1159" s="15"/>
      <c r="I1159" s="15"/>
    </row>
    <row r="1160" spans="1:9" x14ac:dyDescent="0.25">
      <c r="A1160">
        <v>2023</v>
      </c>
      <c r="B1160" t="s">
        <v>42</v>
      </c>
      <c r="C1160" t="s">
        <v>1058</v>
      </c>
      <c r="D1160" t="s">
        <v>967</v>
      </c>
      <c r="E1160" s="15"/>
      <c r="F1160" s="15"/>
      <c r="G1160" s="15"/>
      <c r="H1160" s="15"/>
      <c r="I1160" s="15"/>
    </row>
    <row r="1161" spans="1:9" x14ac:dyDescent="0.25">
      <c r="A1161">
        <v>2023</v>
      </c>
      <c r="B1161" t="s">
        <v>42</v>
      </c>
      <c r="C1161" t="s">
        <v>1058</v>
      </c>
      <c r="D1161" t="s">
        <v>969</v>
      </c>
      <c r="E1161" s="15"/>
      <c r="F1161" s="15"/>
      <c r="G1161" s="15"/>
      <c r="H1161" s="15"/>
      <c r="I1161" s="15"/>
    </row>
    <row r="1162" spans="1:9" x14ac:dyDescent="0.25">
      <c r="A1162">
        <v>2023</v>
      </c>
      <c r="B1162" t="s">
        <v>42</v>
      </c>
      <c r="C1162" t="s">
        <v>1058</v>
      </c>
      <c r="D1162" t="s">
        <v>970</v>
      </c>
      <c r="E1162" s="15"/>
      <c r="F1162" s="15"/>
      <c r="G1162" s="15"/>
      <c r="H1162" s="15"/>
      <c r="I1162" s="15"/>
    </row>
    <row r="1163" spans="1:9" x14ac:dyDescent="0.25">
      <c r="A1163">
        <v>2023</v>
      </c>
      <c r="B1163" t="s">
        <v>42</v>
      </c>
      <c r="C1163" t="s">
        <v>1059</v>
      </c>
      <c r="D1163" t="s">
        <v>403</v>
      </c>
      <c r="E1163" s="15"/>
      <c r="F1163" s="15"/>
      <c r="G1163" s="15"/>
      <c r="H1163" s="15"/>
      <c r="I1163" s="15"/>
    </row>
    <row r="1164" spans="1:9" x14ac:dyDescent="0.25">
      <c r="A1164">
        <v>2023</v>
      </c>
      <c r="B1164" t="s">
        <v>42</v>
      </c>
      <c r="C1164" t="s">
        <v>1059</v>
      </c>
      <c r="D1164" t="s">
        <v>404</v>
      </c>
      <c r="E1164" s="15"/>
      <c r="F1164" s="15"/>
      <c r="G1164" s="15"/>
      <c r="H1164" s="15"/>
      <c r="I1164" s="15"/>
    </row>
    <row r="1165" spans="1:9" x14ac:dyDescent="0.25">
      <c r="A1165">
        <v>2023</v>
      </c>
      <c r="B1165" t="s">
        <v>42</v>
      </c>
      <c r="C1165" t="s">
        <v>1059</v>
      </c>
      <c r="D1165" t="s">
        <v>967</v>
      </c>
      <c r="E1165" s="15"/>
      <c r="F1165" s="15"/>
      <c r="G1165" s="15"/>
      <c r="H1165" s="15"/>
      <c r="I1165" s="15"/>
    </row>
    <row r="1166" spans="1:9" x14ac:dyDescent="0.25">
      <c r="A1166">
        <v>2023</v>
      </c>
      <c r="B1166" t="s">
        <v>42</v>
      </c>
      <c r="C1166" t="s">
        <v>1059</v>
      </c>
      <c r="D1166" t="s">
        <v>968</v>
      </c>
      <c r="E1166" s="15"/>
      <c r="F1166" s="15"/>
      <c r="G1166" s="15"/>
      <c r="H1166" s="15"/>
      <c r="I1166" s="15"/>
    </row>
    <row r="1167" spans="1:9" x14ac:dyDescent="0.25">
      <c r="A1167">
        <v>2023</v>
      </c>
      <c r="B1167" t="s">
        <v>42</v>
      </c>
      <c r="C1167" t="s">
        <v>1059</v>
      </c>
      <c r="D1167" t="s">
        <v>969</v>
      </c>
      <c r="E1167" s="15"/>
      <c r="F1167" s="15"/>
      <c r="G1167" s="15"/>
      <c r="H1167" s="15"/>
      <c r="I1167" s="15"/>
    </row>
    <row r="1168" spans="1:9" x14ac:dyDescent="0.25">
      <c r="A1168">
        <v>2023</v>
      </c>
      <c r="B1168" t="s">
        <v>42</v>
      </c>
      <c r="C1168" t="s">
        <v>1059</v>
      </c>
      <c r="D1168" t="s">
        <v>970</v>
      </c>
      <c r="E1168" s="15"/>
      <c r="F1168" s="15"/>
      <c r="G1168" s="15"/>
      <c r="H1168" s="15"/>
      <c r="I1168" s="15"/>
    </row>
    <row r="1169" spans="1:9" x14ac:dyDescent="0.25">
      <c r="A1169">
        <v>2023</v>
      </c>
      <c r="B1169" t="s">
        <v>42</v>
      </c>
      <c r="C1169" t="s">
        <v>1060</v>
      </c>
      <c r="D1169" t="s">
        <v>403</v>
      </c>
      <c r="E1169" s="15"/>
      <c r="F1169" s="15"/>
      <c r="G1169" s="15"/>
      <c r="H1169" s="15"/>
      <c r="I1169" s="15"/>
    </row>
    <row r="1170" spans="1:9" x14ac:dyDescent="0.25">
      <c r="A1170">
        <v>2023</v>
      </c>
      <c r="B1170" t="s">
        <v>42</v>
      </c>
      <c r="C1170" t="s">
        <v>1060</v>
      </c>
      <c r="D1170" t="s">
        <v>967</v>
      </c>
      <c r="E1170" s="15"/>
      <c r="F1170" s="15"/>
      <c r="G1170" s="15"/>
      <c r="H1170" s="15"/>
      <c r="I1170" s="15"/>
    </row>
    <row r="1171" spans="1:9" x14ac:dyDescent="0.25">
      <c r="A1171">
        <v>2023</v>
      </c>
      <c r="B1171" t="s">
        <v>42</v>
      </c>
      <c r="C1171" t="s">
        <v>1060</v>
      </c>
      <c r="D1171" t="s">
        <v>968</v>
      </c>
      <c r="E1171" s="15"/>
      <c r="F1171" s="15"/>
      <c r="G1171" s="15"/>
      <c r="H1171" s="15"/>
      <c r="I1171" s="15"/>
    </row>
    <row r="1172" spans="1:9" x14ac:dyDescent="0.25">
      <c r="A1172">
        <v>2023</v>
      </c>
      <c r="B1172" t="s">
        <v>42</v>
      </c>
      <c r="C1172" t="s">
        <v>1061</v>
      </c>
      <c r="D1172" t="s">
        <v>403</v>
      </c>
      <c r="E1172" s="15"/>
      <c r="F1172" s="15"/>
      <c r="G1172" s="15"/>
      <c r="H1172" s="15"/>
      <c r="I1172" s="15"/>
    </row>
    <row r="1173" spans="1:9" x14ac:dyDescent="0.25">
      <c r="A1173">
        <v>2023</v>
      </c>
      <c r="B1173" t="s">
        <v>42</v>
      </c>
      <c r="C1173" t="s">
        <v>1061</v>
      </c>
      <c r="D1173" t="s">
        <v>404</v>
      </c>
      <c r="E1173" s="15"/>
      <c r="F1173" s="15"/>
      <c r="G1173" s="15"/>
      <c r="H1173" s="15"/>
      <c r="I1173" s="15"/>
    </row>
    <row r="1174" spans="1:9" x14ac:dyDescent="0.25">
      <c r="A1174">
        <v>2023</v>
      </c>
      <c r="B1174" t="s">
        <v>42</v>
      </c>
      <c r="C1174" t="s">
        <v>1061</v>
      </c>
      <c r="D1174" t="s">
        <v>967</v>
      </c>
      <c r="E1174" s="15"/>
      <c r="F1174" s="15"/>
      <c r="G1174" s="15"/>
      <c r="H1174" s="15"/>
      <c r="I1174" s="15"/>
    </row>
    <row r="1175" spans="1:9" x14ac:dyDescent="0.25">
      <c r="A1175">
        <v>2023</v>
      </c>
      <c r="B1175" t="s">
        <v>42</v>
      </c>
      <c r="C1175" t="s">
        <v>1061</v>
      </c>
      <c r="D1175" t="s">
        <v>969</v>
      </c>
      <c r="E1175" s="15"/>
      <c r="F1175" s="15"/>
      <c r="G1175" s="15"/>
      <c r="H1175" s="15"/>
      <c r="I1175" s="15"/>
    </row>
    <row r="1176" spans="1:9" x14ac:dyDescent="0.25">
      <c r="A1176">
        <v>2023</v>
      </c>
      <c r="B1176" t="s">
        <v>42</v>
      </c>
      <c r="C1176" t="s">
        <v>1061</v>
      </c>
      <c r="D1176" t="s">
        <v>970</v>
      </c>
      <c r="E1176" s="15"/>
      <c r="F1176" s="15"/>
      <c r="G1176" s="15"/>
      <c r="H1176" s="15"/>
      <c r="I1176" s="15"/>
    </row>
    <row r="1177" spans="1:9" x14ac:dyDescent="0.25">
      <c r="A1177">
        <v>2023</v>
      </c>
      <c r="B1177" t="s">
        <v>42</v>
      </c>
      <c r="C1177" t="s">
        <v>1062</v>
      </c>
      <c r="D1177" t="s">
        <v>403</v>
      </c>
      <c r="E1177" s="15"/>
      <c r="F1177" s="15"/>
      <c r="G1177" s="15"/>
      <c r="H1177" s="15"/>
      <c r="I1177" s="15"/>
    </row>
    <row r="1178" spans="1:9" x14ac:dyDescent="0.25">
      <c r="A1178">
        <v>2023</v>
      </c>
      <c r="B1178" t="s">
        <v>42</v>
      </c>
      <c r="C1178" t="s">
        <v>1062</v>
      </c>
      <c r="D1178" t="s">
        <v>404</v>
      </c>
      <c r="E1178" s="15"/>
      <c r="F1178" s="15"/>
      <c r="G1178" s="15"/>
      <c r="H1178" s="15"/>
      <c r="I1178" s="15"/>
    </row>
    <row r="1179" spans="1:9" x14ac:dyDescent="0.25">
      <c r="A1179">
        <v>2023</v>
      </c>
      <c r="B1179" t="s">
        <v>42</v>
      </c>
      <c r="C1179" t="s">
        <v>1062</v>
      </c>
      <c r="D1179" t="s">
        <v>967</v>
      </c>
      <c r="E1179" s="15"/>
      <c r="F1179" s="15"/>
      <c r="G1179" s="15"/>
      <c r="H1179" s="15"/>
      <c r="I1179" s="15"/>
    </row>
    <row r="1180" spans="1:9" x14ac:dyDescent="0.25">
      <c r="A1180">
        <v>2023</v>
      </c>
      <c r="B1180" t="s">
        <v>42</v>
      </c>
      <c r="C1180" t="s">
        <v>1062</v>
      </c>
      <c r="D1180" t="s">
        <v>968</v>
      </c>
      <c r="E1180" s="15"/>
      <c r="F1180" s="15"/>
      <c r="G1180" s="15"/>
      <c r="H1180" s="15"/>
      <c r="I1180" s="15"/>
    </row>
    <row r="1181" spans="1:9" x14ac:dyDescent="0.25">
      <c r="A1181">
        <v>2023</v>
      </c>
      <c r="B1181" t="s">
        <v>42</v>
      </c>
      <c r="C1181" t="s">
        <v>1062</v>
      </c>
      <c r="D1181" t="s">
        <v>969</v>
      </c>
      <c r="E1181" s="15"/>
      <c r="F1181" s="15"/>
      <c r="G1181" s="15"/>
      <c r="H1181" s="15"/>
      <c r="I1181" s="15"/>
    </row>
    <row r="1182" spans="1:9" x14ac:dyDescent="0.25">
      <c r="A1182">
        <v>2023</v>
      </c>
      <c r="B1182" t="s">
        <v>42</v>
      </c>
      <c r="C1182" t="s">
        <v>1062</v>
      </c>
      <c r="D1182" t="s">
        <v>970</v>
      </c>
      <c r="E1182" s="15"/>
      <c r="F1182" s="15"/>
      <c r="G1182" s="15"/>
      <c r="H1182" s="15"/>
      <c r="I1182" s="15"/>
    </row>
    <row r="1183" spans="1:9" x14ac:dyDescent="0.25">
      <c r="A1183">
        <v>2023</v>
      </c>
      <c r="B1183" t="s">
        <v>42</v>
      </c>
      <c r="C1183" t="s">
        <v>1063</v>
      </c>
      <c r="D1183" t="s">
        <v>967</v>
      </c>
      <c r="E1183" s="15"/>
      <c r="F1183" s="15"/>
      <c r="G1183" s="15"/>
      <c r="H1183" s="15"/>
      <c r="I1183" s="15"/>
    </row>
    <row r="1184" spans="1:9" x14ac:dyDescent="0.25">
      <c r="A1184">
        <v>2023</v>
      </c>
      <c r="B1184" t="s">
        <v>42</v>
      </c>
      <c r="C1184" t="s">
        <v>1064</v>
      </c>
      <c r="D1184" t="s">
        <v>403</v>
      </c>
      <c r="E1184" s="15"/>
      <c r="F1184" s="15"/>
      <c r="G1184" s="15"/>
      <c r="H1184" s="15"/>
      <c r="I1184" s="15"/>
    </row>
    <row r="1185" spans="1:9" x14ac:dyDescent="0.25">
      <c r="A1185">
        <v>2023</v>
      </c>
      <c r="B1185" t="s">
        <v>42</v>
      </c>
      <c r="C1185" t="s">
        <v>1064</v>
      </c>
      <c r="D1185" t="s">
        <v>967</v>
      </c>
      <c r="E1185" s="15"/>
      <c r="F1185" s="15"/>
      <c r="G1185" s="15"/>
      <c r="H1185" s="15"/>
      <c r="I1185" s="15"/>
    </row>
    <row r="1186" spans="1:9" x14ac:dyDescent="0.25">
      <c r="A1186">
        <v>2023</v>
      </c>
      <c r="B1186" t="s">
        <v>42</v>
      </c>
      <c r="C1186" t="s">
        <v>1064</v>
      </c>
      <c r="D1186" t="s">
        <v>969</v>
      </c>
      <c r="E1186" s="15"/>
      <c r="F1186" s="15"/>
      <c r="G1186" s="15"/>
      <c r="H1186" s="15"/>
      <c r="I1186" s="15"/>
    </row>
    <row r="1187" spans="1:9" x14ac:dyDescent="0.25">
      <c r="A1187">
        <v>2023</v>
      </c>
      <c r="B1187" t="s">
        <v>42</v>
      </c>
      <c r="C1187" t="s">
        <v>1064</v>
      </c>
      <c r="D1187" t="s">
        <v>970</v>
      </c>
      <c r="E1187" s="15"/>
      <c r="F1187" s="15"/>
      <c r="G1187" s="15"/>
      <c r="H1187" s="15"/>
      <c r="I1187" s="15"/>
    </row>
    <row r="1188" spans="1:9" x14ac:dyDescent="0.25">
      <c r="A1188">
        <v>2023</v>
      </c>
      <c r="B1188" t="s">
        <v>42</v>
      </c>
      <c r="C1188" t="s">
        <v>1065</v>
      </c>
      <c r="D1188" t="s">
        <v>403</v>
      </c>
      <c r="E1188" s="15"/>
      <c r="F1188" s="15"/>
      <c r="G1188" s="15"/>
      <c r="H1188" s="15"/>
      <c r="I1188" s="15"/>
    </row>
    <row r="1189" spans="1:9" x14ac:dyDescent="0.25">
      <c r="A1189">
        <v>2023</v>
      </c>
      <c r="B1189" t="s">
        <v>42</v>
      </c>
      <c r="C1189" t="s">
        <v>1065</v>
      </c>
      <c r="D1189" t="s">
        <v>404</v>
      </c>
      <c r="E1189" s="15"/>
      <c r="F1189" s="15"/>
      <c r="G1189" s="15"/>
      <c r="H1189" s="15"/>
      <c r="I1189" s="15"/>
    </row>
    <row r="1190" spans="1:9" x14ac:dyDescent="0.25">
      <c r="A1190">
        <v>2023</v>
      </c>
      <c r="B1190" t="s">
        <v>42</v>
      </c>
      <c r="C1190" t="s">
        <v>1065</v>
      </c>
      <c r="D1190" t="s">
        <v>967</v>
      </c>
      <c r="E1190" s="15"/>
      <c r="F1190" s="15"/>
      <c r="G1190" s="15"/>
      <c r="H1190" s="15"/>
      <c r="I1190" s="15"/>
    </row>
    <row r="1191" spans="1:9" x14ac:dyDescent="0.25">
      <c r="A1191">
        <v>2023</v>
      </c>
      <c r="B1191" t="s">
        <v>42</v>
      </c>
      <c r="C1191" t="s">
        <v>1065</v>
      </c>
      <c r="D1191" t="s">
        <v>968</v>
      </c>
      <c r="E1191" s="15"/>
      <c r="F1191" s="15"/>
      <c r="G1191" s="15"/>
      <c r="H1191" s="15"/>
      <c r="I1191" s="15"/>
    </row>
    <row r="1192" spans="1:9" x14ac:dyDescent="0.25">
      <c r="A1192">
        <v>2023</v>
      </c>
      <c r="B1192" t="s">
        <v>42</v>
      </c>
      <c r="C1192" t="s">
        <v>1065</v>
      </c>
      <c r="D1192" t="s">
        <v>969</v>
      </c>
      <c r="E1192" s="15"/>
      <c r="F1192" s="15"/>
      <c r="G1192" s="15"/>
      <c r="H1192" s="15"/>
      <c r="I1192" s="15"/>
    </row>
    <row r="1193" spans="1:9" x14ac:dyDescent="0.25">
      <c r="A1193">
        <v>2023</v>
      </c>
      <c r="B1193" t="s">
        <v>42</v>
      </c>
      <c r="C1193" t="s">
        <v>1065</v>
      </c>
      <c r="D1193" t="s">
        <v>970</v>
      </c>
      <c r="E1193" s="15"/>
      <c r="F1193" s="15"/>
      <c r="G1193" s="15"/>
      <c r="H1193" s="15"/>
      <c r="I1193" s="15"/>
    </row>
    <row r="1194" spans="1:9" x14ac:dyDescent="0.25">
      <c r="A1194">
        <v>2023</v>
      </c>
      <c r="B1194" t="s">
        <v>42</v>
      </c>
      <c r="C1194" t="s">
        <v>1066</v>
      </c>
      <c r="D1194" t="s">
        <v>403</v>
      </c>
      <c r="E1194" s="15"/>
      <c r="F1194" s="15"/>
      <c r="G1194" s="15"/>
      <c r="H1194" s="15"/>
      <c r="I1194" s="15"/>
    </row>
    <row r="1195" spans="1:9" x14ac:dyDescent="0.25">
      <c r="A1195">
        <v>2023</v>
      </c>
      <c r="B1195" t="s">
        <v>42</v>
      </c>
      <c r="C1195" t="s">
        <v>1066</v>
      </c>
      <c r="D1195" t="s">
        <v>967</v>
      </c>
      <c r="E1195" s="15"/>
      <c r="F1195" s="15"/>
      <c r="G1195" s="15"/>
      <c r="H1195" s="15"/>
      <c r="I1195" s="15"/>
    </row>
    <row r="1196" spans="1:9" x14ac:dyDescent="0.25">
      <c r="A1196">
        <v>2023</v>
      </c>
      <c r="B1196" t="s">
        <v>42</v>
      </c>
      <c r="C1196" t="s">
        <v>1066</v>
      </c>
      <c r="D1196" t="s">
        <v>969</v>
      </c>
      <c r="E1196" s="15"/>
      <c r="F1196" s="15"/>
      <c r="G1196" s="15"/>
      <c r="H1196" s="15"/>
      <c r="I1196" s="15"/>
    </row>
    <row r="1197" spans="1:9" x14ac:dyDescent="0.25">
      <c r="A1197">
        <v>2023</v>
      </c>
      <c r="B1197" t="s">
        <v>42</v>
      </c>
      <c r="C1197" t="s">
        <v>1066</v>
      </c>
      <c r="D1197" t="s">
        <v>970</v>
      </c>
      <c r="E1197" s="15"/>
      <c r="F1197" s="15"/>
      <c r="G1197" s="15"/>
      <c r="H1197" s="15"/>
      <c r="I1197" s="15"/>
    </row>
    <row r="1198" spans="1:9" x14ac:dyDescent="0.25">
      <c r="A1198">
        <v>2023</v>
      </c>
      <c r="B1198" t="s">
        <v>42</v>
      </c>
      <c r="C1198" t="s">
        <v>1067</v>
      </c>
      <c r="D1198" t="s">
        <v>403</v>
      </c>
      <c r="E1198" s="15"/>
      <c r="F1198" s="15"/>
      <c r="G1198" s="15"/>
      <c r="H1198" s="15"/>
      <c r="I1198" s="15"/>
    </row>
    <row r="1199" spans="1:9" x14ac:dyDescent="0.25">
      <c r="A1199">
        <v>2023</v>
      </c>
      <c r="B1199" t="s">
        <v>42</v>
      </c>
      <c r="C1199" t="s">
        <v>1067</v>
      </c>
      <c r="D1199" t="s">
        <v>967</v>
      </c>
      <c r="E1199" s="15"/>
      <c r="F1199" s="15"/>
      <c r="G1199" s="15"/>
      <c r="H1199" s="15"/>
      <c r="I1199" s="15"/>
    </row>
    <row r="1200" spans="1:9" x14ac:dyDescent="0.25">
      <c r="A1200">
        <v>2023</v>
      </c>
      <c r="B1200" t="s">
        <v>42</v>
      </c>
      <c r="C1200" t="s">
        <v>1067</v>
      </c>
      <c r="D1200" t="s">
        <v>969</v>
      </c>
      <c r="E1200" s="15"/>
      <c r="F1200" s="15"/>
      <c r="G1200" s="15"/>
      <c r="H1200" s="15"/>
      <c r="I1200" s="15"/>
    </row>
    <row r="1201" spans="1:9" x14ac:dyDescent="0.25">
      <c r="A1201">
        <v>2023</v>
      </c>
      <c r="B1201" t="s">
        <v>42</v>
      </c>
      <c r="C1201" t="s">
        <v>1067</v>
      </c>
      <c r="D1201" t="s">
        <v>970</v>
      </c>
      <c r="E1201" s="15"/>
      <c r="F1201" s="15"/>
      <c r="G1201" s="15"/>
      <c r="H1201" s="15"/>
      <c r="I1201" s="15"/>
    </row>
    <row r="1202" spans="1:9" x14ac:dyDescent="0.25">
      <c r="A1202">
        <v>2023</v>
      </c>
      <c r="B1202" t="s">
        <v>42</v>
      </c>
      <c r="C1202" t="s">
        <v>1068</v>
      </c>
      <c r="D1202" t="s">
        <v>403</v>
      </c>
      <c r="E1202" s="15"/>
      <c r="F1202" s="15"/>
      <c r="G1202" s="15"/>
      <c r="H1202" s="15"/>
      <c r="I1202" s="15"/>
    </row>
    <row r="1203" spans="1:9" x14ac:dyDescent="0.25">
      <c r="A1203">
        <v>2023</v>
      </c>
      <c r="B1203" t="s">
        <v>42</v>
      </c>
      <c r="C1203" t="s">
        <v>1068</v>
      </c>
      <c r="D1203" t="s">
        <v>967</v>
      </c>
      <c r="E1203" s="15"/>
      <c r="F1203" s="15"/>
      <c r="G1203" s="15"/>
      <c r="H1203" s="15"/>
      <c r="I1203" s="15"/>
    </row>
    <row r="1204" spans="1:9" x14ac:dyDescent="0.25">
      <c r="A1204">
        <v>2023</v>
      </c>
      <c r="B1204" t="s">
        <v>42</v>
      </c>
      <c r="C1204" t="s">
        <v>1068</v>
      </c>
      <c r="D1204" t="s">
        <v>968</v>
      </c>
      <c r="E1204" s="15"/>
      <c r="F1204" s="15"/>
      <c r="G1204" s="15"/>
      <c r="H1204" s="15"/>
      <c r="I1204" s="15"/>
    </row>
    <row r="1205" spans="1:9" x14ac:dyDescent="0.25">
      <c r="A1205">
        <v>2023</v>
      </c>
      <c r="B1205" t="s">
        <v>42</v>
      </c>
      <c r="C1205" t="s">
        <v>1068</v>
      </c>
      <c r="D1205" t="s">
        <v>969</v>
      </c>
      <c r="E1205" s="15"/>
      <c r="F1205" s="15"/>
      <c r="G1205" s="15"/>
      <c r="H1205" s="15"/>
      <c r="I1205" s="15"/>
    </row>
    <row r="1206" spans="1:9" x14ac:dyDescent="0.25">
      <c r="A1206">
        <v>2023</v>
      </c>
      <c r="B1206" t="s">
        <v>42</v>
      </c>
      <c r="C1206" t="s">
        <v>1068</v>
      </c>
      <c r="D1206" t="s">
        <v>970</v>
      </c>
      <c r="E1206" s="15"/>
      <c r="F1206" s="15"/>
      <c r="G1206" s="15"/>
      <c r="H1206" s="15"/>
      <c r="I1206" s="15"/>
    </row>
    <row r="1207" spans="1:9" x14ac:dyDescent="0.25">
      <c r="A1207">
        <v>2023</v>
      </c>
      <c r="B1207" t="s">
        <v>42</v>
      </c>
      <c r="C1207" t="s">
        <v>1069</v>
      </c>
      <c r="D1207" t="s">
        <v>403</v>
      </c>
      <c r="E1207" s="15"/>
      <c r="F1207" s="15"/>
      <c r="G1207" s="15"/>
      <c r="H1207" s="15"/>
      <c r="I1207" s="15"/>
    </row>
    <row r="1208" spans="1:9" x14ac:dyDescent="0.25">
      <c r="A1208">
        <v>2023</v>
      </c>
      <c r="B1208" t="s">
        <v>42</v>
      </c>
      <c r="C1208" t="s">
        <v>1069</v>
      </c>
      <c r="D1208" t="s">
        <v>967</v>
      </c>
      <c r="E1208" s="15"/>
      <c r="F1208" s="15"/>
      <c r="G1208" s="15"/>
      <c r="H1208" s="15"/>
      <c r="I1208" s="15"/>
    </row>
    <row r="1209" spans="1:9" x14ac:dyDescent="0.25">
      <c r="A1209">
        <v>2023</v>
      </c>
      <c r="B1209" t="s">
        <v>42</v>
      </c>
      <c r="C1209" t="s">
        <v>1069</v>
      </c>
      <c r="D1209" t="s">
        <v>969</v>
      </c>
      <c r="E1209" s="15"/>
      <c r="F1209" s="15"/>
      <c r="G1209" s="15"/>
      <c r="H1209" s="15"/>
      <c r="I1209" s="15"/>
    </row>
    <row r="1210" spans="1:9" x14ac:dyDescent="0.25">
      <c r="A1210">
        <v>2023</v>
      </c>
      <c r="B1210" t="s">
        <v>42</v>
      </c>
      <c r="C1210" t="s">
        <v>1069</v>
      </c>
      <c r="D1210" t="s">
        <v>970</v>
      </c>
      <c r="E1210" s="15"/>
      <c r="F1210" s="15"/>
      <c r="G1210" s="15"/>
      <c r="H1210" s="15"/>
      <c r="I1210" s="15"/>
    </row>
    <row r="1211" spans="1:9" x14ac:dyDescent="0.25">
      <c r="A1211">
        <v>2023</v>
      </c>
      <c r="B1211" t="s">
        <v>42</v>
      </c>
      <c r="C1211" t="s">
        <v>1070</v>
      </c>
      <c r="D1211" t="s">
        <v>403</v>
      </c>
      <c r="E1211" s="15"/>
      <c r="F1211" s="15"/>
      <c r="G1211" s="15"/>
      <c r="H1211" s="15"/>
      <c r="I1211" s="15"/>
    </row>
    <row r="1212" spans="1:9" x14ac:dyDescent="0.25">
      <c r="A1212">
        <v>2023</v>
      </c>
      <c r="B1212" t="s">
        <v>42</v>
      </c>
      <c r="C1212" t="s">
        <v>1070</v>
      </c>
      <c r="D1212" t="s">
        <v>404</v>
      </c>
      <c r="E1212" s="15"/>
      <c r="F1212" s="15"/>
      <c r="G1212" s="15"/>
      <c r="H1212" s="15"/>
      <c r="I1212" s="15"/>
    </row>
    <row r="1213" spans="1:9" x14ac:dyDescent="0.25">
      <c r="A1213">
        <v>2023</v>
      </c>
      <c r="B1213" t="s">
        <v>42</v>
      </c>
      <c r="C1213" t="s">
        <v>1070</v>
      </c>
      <c r="D1213" t="s">
        <v>967</v>
      </c>
      <c r="E1213" s="15"/>
      <c r="F1213" s="15"/>
      <c r="G1213" s="15"/>
      <c r="H1213" s="15"/>
      <c r="I1213" s="15"/>
    </row>
    <row r="1214" spans="1:9" x14ac:dyDescent="0.25">
      <c r="A1214">
        <v>2023</v>
      </c>
      <c r="B1214" t="s">
        <v>42</v>
      </c>
      <c r="C1214" t="s">
        <v>1070</v>
      </c>
      <c r="D1214" t="s">
        <v>969</v>
      </c>
      <c r="E1214" s="15"/>
      <c r="F1214" s="15"/>
      <c r="G1214" s="15"/>
      <c r="H1214" s="15"/>
      <c r="I1214" s="15"/>
    </row>
    <row r="1215" spans="1:9" x14ac:dyDescent="0.25">
      <c r="A1215">
        <v>2023</v>
      </c>
      <c r="B1215" t="s">
        <v>42</v>
      </c>
      <c r="C1215" t="s">
        <v>1070</v>
      </c>
      <c r="D1215" t="s">
        <v>970</v>
      </c>
      <c r="E1215" s="15"/>
      <c r="F1215" s="15"/>
      <c r="G1215" s="15"/>
      <c r="H1215" s="15"/>
      <c r="I1215" s="15"/>
    </row>
    <row r="1216" spans="1:9" x14ac:dyDescent="0.25">
      <c r="A1216">
        <v>2023</v>
      </c>
      <c r="B1216" t="s">
        <v>42</v>
      </c>
      <c r="C1216" t="s">
        <v>1071</v>
      </c>
      <c r="D1216" t="s">
        <v>403</v>
      </c>
      <c r="E1216" s="15"/>
      <c r="F1216" s="15"/>
      <c r="G1216" s="15"/>
      <c r="H1216" s="15"/>
      <c r="I1216" s="15"/>
    </row>
    <row r="1217" spans="1:9" x14ac:dyDescent="0.25">
      <c r="A1217">
        <v>2023</v>
      </c>
      <c r="B1217" t="s">
        <v>42</v>
      </c>
      <c r="C1217" t="s">
        <v>1071</v>
      </c>
      <c r="D1217" t="s">
        <v>967</v>
      </c>
      <c r="E1217" s="15"/>
      <c r="F1217" s="15"/>
      <c r="G1217" s="15"/>
      <c r="H1217" s="15"/>
      <c r="I1217" s="15"/>
    </row>
    <row r="1218" spans="1:9" x14ac:dyDescent="0.25">
      <c r="A1218">
        <v>2023</v>
      </c>
      <c r="B1218" t="s">
        <v>42</v>
      </c>
      <c r="C1218" t="s">
        <v>1071</v>
      </c>
      <c r="D1218" t="s">
        <v>969</v>
      </c>
      <c r="E1218" s="15"/>
      <c r="F1218" s="15"/>
      <c r="G1218" s="15"/>
      <c r="H1218" s="15"/>
      <c r="I1218" s="15"/>
    </row>
    <row r="1219" spans="1:9" x14ac:dyDescent="0.25">
      <c r="A1219">
        <v>2023</v>
      </c>
      <c r="B1219" t="s">
        <v>42</v>
      </c>
      <c r="C1219" t="s">
        <v>1071</v>
      </c>
      <c r="D1219" t="s">
        <v>970</v>
      </c>
      <c r="E1219" s="15"/>
      <c r="F1219" s="15"/>
      <c r="G1219" s="15"/>
      <c r="H1219" s="15"/>
      <c r="I1219" s="15"/>
    </row>
    <row r="1220" spans="1:9" x14ac:dyDescent="0.25">
      <c r="A1220">
        <v>2023</v>
      </c>
      <c r="B1220" t="s">
        <v>42</v>
      </c>
      <c r="C1220" t="s">
        <v>1072</v>
      </c>
      <c r="D1220" t="s">
        <v>403</v>
      </c>
      <c r="E1220" s="15"/>
      <c r="F1220" s="15"/>
      <c r="G1220" s="15"/>
      <c r="H1220" s="15"/>
      <c r="I1220" s="15"/>
    </row>
    <row r="1221" spans="1:9" x14ac:dyDescent="0.25">
      <c r="A1221">
        <v>2023</v>
      </c>
      <c r="B1221" t="s">
        <v>42</v>
      </c>
      <c r="C1221" t="s">
        <v>1072</v>
      </c>
      <c r="D1221" t="s">
        <v>404</v>
      </c>
      <c r="E1221" s="15"/>
      <c r="F1221" s="15"/>
      <c r="G1221" s="15"/>
      <c r="H1221" s="15"/>
      <c r="I1221" s="15"/>
    </row>
    <row r="1222" spans="1:9" x14ac:dyDescent="0.25">
      <c r="A1222">
        <v>2023</v>
      </c>
      <c r="B1222" t="s">
        <v>42</v>
      </c>
      <c r="C1222" t="s">
        <v>1072</v>
      </c>
      <c r="D1222" t="s">
        <v>967</v>
      </c>
      <c r="E1222" s="15"/>
      <c r="F1222" s="15"/>
      <c r="G1222" s="15"/>
      <c r="H1222" s="15"/>
      <c r="I1222" s="15"/>
    </row>
    <row r="1223" spans="1:9" x14ac:dyDescent="0.25">
      <c r="A1223">
        <v>2023</v>
      </c>
      <c r="B1223" t="s">
        <v>42</v>
      </c>
      <c r="C1223" t="s">
        <v>1072</v>
      </c>
      <c r="D1223" t="s">
        <v>968</v>
      </c>
      <c r="E1223" s="15"/>
      <c r="F1223" s="15"/>
      <c r="G1223" s="15"/>
      <c r="H1223" s="15"/>
      <c r="I1223" s="15"/>
    </row>
    <row r="1224" spans="1:9" x14ac:dyDescent="0.25">
      <c r="A1224">
        <v>2023</v>
      </c>
      <c r="B1224" t="s">
        <v>42</v>
      </c>
      <c r="C1224" t="s">
        <v>1072</v>
      </c>
      <c r="D1224" t="s">
        <v>969</v>
      </c>
      <c r="E1224" s="15"/>
      <c r="F1224" s="15"/>
      <c r="G1224" s="15"/>
      <c r="H1224" s="15"/>
      <c r="I1224" s="15"/>
    </row>
    <row r="1225" spans="1:9" x14ac:dyDescent="0.25">
      <c r="A1225">
        <v>2023</v>
      </c>
      <c r="B1225" t="s">
        <v>42</v>
      </c>
      <c r="C1225" t="s">
        <v>1072</v>
      </c>
      <c r="D1225" t="s">
        <v>970</v>
      </c>
      <c r="E1225" s="15"/>
      <c r="F1225" s="15"/>
      <c r="G1225" s="15"/>
      <c r="H1225" s="15"/>
      <c r="I1225" s="15"/>
    </row>
    <row r="1226" spans="1:9" x14ac:dyDescent="0.25">
      <c r="A1226">
        <v>2023</v>
      </c>
      <c r="B1226" t="s">
        <v>42</v>
      </c>
      <c r="C1226" t="s">
        <v>1073</v>
      </c>
      <c r="D1226" t="s">
        <v>403</v>
      </c>
      <c r="E1226" s="15"/>
      <c r="F1226" s="15"/>
      <c r="G1226" s="15"/>
      <c r="H1226" s="15"/>
      <c r="I1226" s="15"/>
    </row>
    <row r="1227" spans="1:9" x14ac:dyDescent="0.25">
      <c r="A1227">
        <v>2023</v>
      </c>
      <c r="B1227" t="s">
        <v>42</v>
      </c>
      <c r="C1227" t="s">
        <v>1073</v>
      </c>
      <c r="D1227" t="s">
        <v>967</v>
      </c>
      <c r="E1227" s="15"/>
      <c r="F1227" s="15"/>
      <c r="G1227" s="15"/>
      <c r="H1227" s="15"/>
      <c r="I1227" s="15"/>
    </row>
    <row r="1228" spans="1:9" x14ac:dyDescent="0.25">
      <c r="A1228">
        <v>2023</v>
      </c>
      <c r="B1228" t="s">
        <v>42</v>
      </c>
      <c r="C1228" t="s">
        <v>1073</v>
      </c>
      <c r="D1228" t="s">
        <v>968</v>
      </c>
      <c r="E1228" s="15"/>
      <c r="F1228" s="15"/>
      <c r="G1228" s="15"/>
      <c r="H1228" s="15"/>
      <c r="I1228" s="15"/>
    </row>
    <row r="1229" spans="1:9" x14ac:dyDescent="0.25">
      <c r="A1229">
        <v>2023</v>
      </c>
      <c r="B1229" t="s">
        <v>42</v>
      </c>
      <c r="C1229" t="s">
        <v>1073</v>
      </c>
      <c r="D1229" t="s">
        <v>970</v>
      </c>
      <c r="E1229" s="15"/>
      <c r="F1229" s="15"/>
      <c r="G1229" s="15"/>
      <c r="H1229" s="15"/>
      <c r="I1229" s="15"/>
    </row>
    <row r="1230" spans="1:9" x14ac:dyDescent="0.25">
      <c r="A1230">
        <v>2023</v>
      </c>
      <c r="B1230" t="s">
        <v>42</v>
      </c>
      <c r="C1230" t="s">
        <v>1073</v>
      </c>
      <c r="D1230" t="s">
        <v>1074</v>
      </c>
      <c r="E1230" s="15"/>
      <c r="F1230" s="15"/>
      <c r="G1230" s="15"/>
      <c r="H1230" s="15"/>
      <c r="I1230" s="15"/>
    </row>
    <row r="1231" spans="1:9" x14ac:dyDescent="0.25">
      <c r="A1231">
        <v>2023</v>
      </c>
      <c r="B1231" t="s">
        <v>42</v>
      </c>
      <c r="C1231" t="s">
        <v>1075</v>
      </c>
      <c r="D1231" t="s">
        <v>403</v>
      </c>
      <c r="E1231" s="15"/>
      <c r="F1231" s="15"/>
      <c r="G1231" s="15"/>
      <c r="H1231" s="15"/>
      <c r="I1231" s="15"/>
    </row>
    <row r="1232" spans="1:9" x14ac:dyDescent="0.25">
      <c r="A1232">
        <v>2023</v>
      </c>
      <c r="B1232" t="s">
        <v>42</v>
      </c>
      <c r="C1232" t="s">
        <v>1075</v>
      </c>
      <c r="D1232" t="s">
        <v>967</v>
      </c>
      <c r="E1232" s="15"/>
      <c r="F1232" s="15"/>
      <c r="G1232" s="15"/>
      <c r="H1232" s="15"/>
      <c r="I1232" s="15"/>
    </row>
    <row r="1233" spans="1:9" x14ac:dyDescent="0.25">
      <c r="A1233">
        <v>2023</v>
      </c>
      <c r="B1233" t="s">
        <v>42</v>
      </c>
      <c r="C1233" t="s">
        <v>1075</v>
      </c>
      <c r="D1233" t="s">
        <v>969</v>
      </c>
      <c r="E1233" s="15"/>
      <c r="F1233" s="15"/>
      <c r="G1233" s="15"/>
      <c r="H1233" s="15"/>
      <c r="I1233" s="15"/>
    </row>
    <row r="1234" spans="1:9" x14ac:dyDescent="0.25">
      <c r="A1234">
        <v>2023</v>
      </c>
      <c r="B1234" t="s">
        <v>42</v>
      </c>
      <c r="C1234" t="s">
        <v>1076</v>
      </c>
      <c r="D1234" t="s">
        <v>403</v>
      </c>
      <c r="E1234" s="15"/>
      <c r="F1234" s="15"/>
      <c r="G1234" s="15"/>
      <c r="H1234" s="15"/>
      <c r="I1234" s="15"/>
    </row>
    <row r="1235" spans="1:9" x14ac:dyDescent="0.25">
      <c r="A1235">
        <v>2023</v>
      </c>
      <c r="B1235" t="s">
        <v>42</v>
      </c>
      <c r="C1235" t="s">
        <v>1076</v>
      </c>
      <c r="D1235" t="s">
        <v>967</v>
      </c>
      <c r="E1235" s="15"/>
      <c r="F1235" s="15"/>
      <c r="G1235" s="15"/>
      <c r="H1235" s="15"/>
      <c r="I1235" s="15"/>
    </row>
    <row r="1236" spans="1:9" x14ac:dyDescent="0.25">
      <c r="A1236">
        <v>2023</v>
      </c>
      <c r="B1236" t="s">
        <v>42</v>
      </c>
      <c r="C1236" t="s">
        <v>1076</v>
      </c>
      <c r="D1236" t="s">
        <v>968</v>
      </c>
      <c r="E1236" s="15"/>
      <c r="F1236" s="15"/>
      <c r="G1236" s="15"/>
      <c r="H1236" s="15"/>
      <c r="I1236" s="15"/>
    </row>
    <row r="1237" spans="1:9" x14ac:dyDescent="0.25">
      <c r="A1237">
        <v>2023</v>
      </c>
      <c r="B1237" t="s">
        <v>42</v>
      </c>
      <c r="C1237" t="s">
        <v>1076</v>
      </c>
      <c r="D1237" t="s">
        <v>969</v>
      </c>
      <c r="E1237" s="15"/>
      <c r="F1237" s="15"/>
      <c r="G1237" s="15"/>
      <c r="H1237" s="15"/>
      <c r="I1237" s="15"/>
    </row>
    <row r="1238" spans="1:9" x14ac:dyDescent="0.25">
      <c r="A1238">
        <v>2023</v>
      </c>
      <c r="B1238" t="s">
        <v>42</v>
      </c>
      <c r="C1238" t="s">
        <v>1076</v>
      </c>
      <c r="D1238" t="s">
        <v>970</v>
      </c>
      <c r="E1238" s="15"/>
      <c r="F1238" s="15"/>
      <c r="G1238" s="15"/>
      <c r="H1238" s="15"/>
      <c r="I1238" s="15"/>
    </row>
    <row r="1239" spans="1:9" x14ac:dyDescent="0.25">
      <c r="A1239">
        <v>2023</v>
      </c>
      <c r="B1239" t="s">
        <v>42</v>
      </c>
      <c r="C1239" t="s">
        <v>1077</v>
      </c>
      <c r="D1239" t="s">
        <v>403</v>
      </c>
      <c r="E1239" s="15"/>
      <c r="F1239" s="15"/>
      <c r="G1239" s="15"/>
      <c r="H1239" s="15"/>
      <c r="I1239" s="15"/>
    </row>
    <row r="1240" spans="1:9" x14ac:dyDescent="0.25">
      <c r="A1240">
        <v>2023</v>
      </c>
      <c r="B1240" t="s">
        <v>42</v>
      </c>
      <c r="C1240" t="s">
        <v>1077</v>
      </c>
      <c r="D1240" t="s">
        <v>404</v>
      </c>
      <c r="E1240" s="15"/>
      <c r="F1240" s="15"/>
      <c r="G1240" s="15"/>
      <c r="H1240" s="15"/>
      <c r="I1240" s="15"/>
    </row>
    <row r="1241" spans="1:9" x14ac:dyDescent="0.25">
      <c r="A1241">
        <v>2023</v>
      </c>
      <c r="B1241" t="s">
        <v>42</v>
      </c>
      <c r="C1241" t="s">
        <v>1077</v>
      </c>
      <c r="D1241" t="s">
        <v>967</v>
      </c>
      <c r="E1241" s="15"/>
      <c r="F1241" s="15"/>
      <c r="G1241" s="15"/>
      <c r="H1241" s="15"/>
      <c r="I1241" s="15"/>
    </row>
    <row r="1242" spans="1:9" x14ac:dyDescent="0.25">
      <c r="A1242">
        <v>2023</v>
      </c>
      <c r="B1242" t="s">
        <v>42</v>
      </c>
      <c r="C1242" t="s">
        <v>1077</v>
      </c>
      <c r="D1242" t="s">
        <v>968</v>
      </c>
      <c r="E1242" s="15"/>
      <c r="F1242" s="15"/>
      <c r="G1242" s="15"/>
      <c r="H1242" s="15"/>
      <c r="I1242" s="15"/>
    </row>
    <row r="1243" spans="1:9" x14ac:dyDescent="0.25">
      <c r="A1243">
        <v>2023</v>
      </c>
      <c r="B1243" t="s">
        <v>42</v>
      </c>
      <c r="C1243" t="s">
        <v>1077</v>
      </c>
      <c r="D1243" t="s">
        <v>969</v>
      </c>
      <c r="E1243" s="15"/>
      <c r="F1243" s="15"/>
      <c r="G1243" s="15"/>
      <c r="H1243" s="15"/>
      <c r="I1243" s="15"/>
    </row>
    <row r="1244" spans="1:9" x14ac:dyDescent="0.25">
      <c r="A1244">
        <v>2023</v>
      </c>
      <c r="B1244" t="s">
        <v>42</v>
      </c>
      <c r="C1244" t="s">
        <v>1077</v>
      </c>
      <c r="D1244" t="s">
        <v>970</v>
      </c>
      <c r="E1244" s="15"/>
      <c r="F1244" s="15"/>
      <c r="G1244" s="15"/>
      <c r="H1244" s="15"/>
      <c r="I1244" s="15"/>
    </row>
    <row r="1245" spans="1:9" x14ac:dyDescent="0.25">
      <c r="A1245">
        <v>2023</v>
      </c>
      <c r="B1245" t="s">
        <v>42</v>
      </c>
      <c r="C1245" t="s">
        <v>1078</v>
      </c>
      <c r="D1245" t="s">
        <v>403</v>
      </c>
      <c r="E1245" s="15"/>
      <c r="F1245" s="15"/>
      <c r="G1245" s="15"/>
      <c r="H1245" s="15"/>
      <c r="I1245" s="15"/>
    </row>
    <row r="1246" spans="1:9" x14ac:dyDescent="0.25">
      <c r="A1246">
        <v>2023</v>
      </c>
      <c r="B1246" t="s">
        <v>42</v>
      </c>
      <c r="C1246" t="s">
        <v>1078</v>
      </c>
      <c r="D1246" t="s">
        <v>404</v>
      </c>
      <c r="E1246" s="15"/>
      <c r="F1246" s="15"/>
      <c r="G1246" s="15"/>
      <c r="H1246" s="15"/>
      <c r="I1246" s="15"/>
    </row>
    <row r="1247" spans="1:9" x14ac:dyDescent="0.25">
      <c r="A1247">
        <v>2023</v>
      </c>
      <c r="B1247" t="s">
        <v>42</v>
      </c>
      <c r="C1247" t="s">
        <v>1078</v>
      </c>
      <c r="D1247" t="s">
        <v>967</v>
      </c>
      <c r="E1247" s="15"/>
      <c r="F1247" s="15"/>
      <c r="G1247" s="15"/>
      <c r="H1247" s="15"/>
      <c r="I1247" s="15"/>
    </row>
    <row r="1248" spans="1:9" x14ac:dyDescent="0.25">
      <c r="A1248">
        <v>2023</v>
      </c>
      <c r="B1248" t="s">
        <v>42</v>
      </c>
      <c r="C1248" t="s">
        <v>1078</v>
      </c>
      <c r="D1248" t="s">
        <v>968</v>
      </c>
      <c r="E1248" s="15"/>
      <c r="F1248" s="15"/>
      <c r="G1248" s="15"/>
      <c r="H1248" s="15"/>
      <c r="I1248" s="15"/>
    </row>
    <row r="1249" spans="1:9" x14ac:dyDescent="0.25">
      <c r="A1249">
        <v>2023</v>
      </c>
      <c r="B1249" t="s">
        <v>42</v>
      </c>
      <c r="C1249" t="s">
        <v>1078</v>
      </c>
      <c r="D1249" t="s">
        <v>969</v>
      </c>
      <c r="E1249" s="15"/>
      <c r="F1249" s="15"/>
      <c r="G1249" s="15"/>
      <c r="H1249" s="15"/>
      <c r="I1249" s="15"/>
    </row>
    <row r="1250" spans="1:9" x14ac:dyDescent="0.25">
      <c r="A1250">
        <v>2023</v>
      </c>
      <c r="B1250" t="s">
        <v>42</v>
      </c>
      <c r="C1250" t="s">
        <v>1078</v>
      </c>
      <c r="D1250" t="s">
        <v>970</v>
      </c>
      <c r="E1250" s="15"/>
      <c r="F1250" s="15"/>
      <c r="G1250" s="15"/>
      <c r="H1250" s="15"/>
      <c r="I1250" s="15"/>
    </row>
    <row r="1251" spans="1:9" x14ac:dyDescent="0.25">
      <c r="A1251">
        <v>2023</v>
      </c>
      <c r="B1251" t="s">
        <v>42</v>
      </c>
      <c r="C1251" t="s">
        <v>1079</v>
      </c>
      <c r="D1251" t="s">
        <v>403</v>
      </c>
      <c r="E1251" s="15"/>
      <c r="F1251" s="15"/>
      <c r="G1251" s="15"/>
      <c r="H1251" s="15"/>
      <c r="I1251" s="15"/>
    </row>
    <row r="1252" spans="1:9" x14ac:dyDescent="0.25">
      <c r="A1252">
        <v>2023</v>
      </c>
      <c r="B1252" t="s">
        <v>42</v>
      </c>
      <c r="C1252" t="s">
        <v>1079</v>
      </c>
      <c r="D1252" t="s">
        <v>404</v>
      </c>
      <c r="E1252" s="15"/>
      <c r="F1252" s="15"/>
      <c r="G1252" s="15"/>
      <c r="H1252" s="15"/>
      <c r="I1252" s="15"/>
    </row>
    <row r="1253" spans="1:9" x14ac:dyDescent="0.25">
      <c r="A1253">
        <v>2023</v>
      </c>
      <c r="B1253" t="s">
        <v>42</v>
      </c>
      <c r="C1253" t="s">
        <v>1079</v>
      </c>
      <c r="D1253" t="s">
        <v>967</v>
      </c>
      <c r="E1253" s="15"/>
      <c r="F1253" s="15"/>
      <c r="G1253" s="15"/>
      <c r="H1253" s="15"/>
      <c r="I1253" s="15"/>
    </row>
    <row r="1254" spans="1:9" x14ac:dyDescent="0.25">
      <c r="A1254">
        <v>2023</v>
      </c>
      <c r="B1254" t="s">
        <v>42</v>
      </c>
      <c r="C1254" t="s">
        <v>1079</v>
      </c>
      <c r="D1254" t="s">
        <v>968</v>
      </c>
      <c r="E1254" s="15"/>
      <c r="F1254" s="15"/>
      <c r="G1254" s="15"/>
      <c r="H1254" s="15"/>
      <c r="I1254" s="15"/>
    </row>
    <row r="1255" spans="1:9" x14ac:dyDescent="0.25">
      <c r="A1255">
        <v>2023</v>
      </c>
      <c r="B1255" t="s">
        <v>42</v>
      </c>
      <c r="C1255" t="s">
        <v>1079</v>
      </c>
      <c r="D1255" t="s">
        <v>969</v>
      </c>
      <c r="E1255" s="15"/>
      <c r="F1255" s="15"/>
      <c r="G1255" s="15"/>
      <c r="H1255" s="15"/>
      <c r="I1255" s="15"/>
    </row>
    <row r="1256" spans="1:9" x14ac:dyDescent="0.25">
      <c r="A1256">
        <v>2023</v>
      </c>
      <c r="B1256" t="s">
        <v>42</v>
      </c>
      <c r="C1256" t="s">
        <v>1079</v>
      </c>
      <c r="D1256" t="s">
        <v>970</v>
      </c>
      <c r="E1256" s="15"/>
      <c r="F1256" s="15"/>
      <c r="G1256" s="15"/>
      <c r="H1256" s="15"/>
      <c r="I1256" s="15"/>
    </row>
    <row r="1257" spans="1:9" x14ac:dyDescent="0.25">
      <c r="A1257">
        <v>2023</v>
      </c>
      <c r="B1257" t="s">
        <v>42</v>
      </c>
      <c r="C1257" t="s">
        <v>1080</v>
      </c>
      <c r="D1257" t="s">
        <v>403</v>
      </c>
      <c r="E1257" s="15"/>
      <c r="F1257" s="15"/>
      <c r="G1257" s="15"/>
      <c r="H1257" s="15"/>
      <c r="I1257" s="15"/>
    </row>
    <row r="1258" spans="1:9" x14ac:dyDescent="0.25">
      <c r="A1258">
        <v>2023</v>
      </c>
      <c r="B1258" t="s">
        <v>42</v>
      </c>
      <c r="C1258" t="s">
        <v>1080</v>
      </c>
      <c r="D1258" t="s">
        <v>967</v>
      </c>
      <c r="E1258" s="15"/>
      <c r="F1258" s="15"/>
      <c r="G1258" s="15"/>
      <c r="H1258" s="15"/>
      <c r="I1258" s="15"/>
    </row>
    <row r="1259" spans="1:9" x14ac:dyDescent="0.25">
      <c r="A1259">
        <v>2023</v>
      </c>
      <c r="B1259" t="s">
        <v>42</v>
      </c>
      <c r="C1259" t="s">
        <v>1080</v>
      </c>
      <c r="D1259" t="s">
        <v>968</v>
      </c>
      <c r="E1259" s="15"/>
      <c r="F1259" s="15"/>
      <c r="G1259" s="15"/>
      <c r="H1259" s="15"/>
      <c r="I1259" s="15"/>
    </row>
    <row r="1260" spans="1:9" x14ac:dyDescent="0.25">
      <c r="A1260">
        <v>2023</v>
      </c>
      <c r="B1260" t="s">
        <v>42</v>
      </c>
      <c r="C1260" t="s">
        <v>1080</v>
      </c>
      <c r="D1260" t="s">
        <v>969</v>
      </c>
      <c r="E1260" s="15"/>
      <c r="F1260" s="15"/>
      <c r="G1260" s="15"/>
      <c r="H1260" s="15"/>
      <c r="I1260" s="15"/>
    </row>
    <row r="1261" spans="1:9" x14ac:dyDescent="0.25">
      <c r="A1261">
        <v>2023</v>
      </c>
      <c r="B1261" t="s">
        <v>42</v>
      </c>
      <c r="C1261" t="s">
        <v>1080</v>
      </c>
      <c r="D1261" t="s">
        <v>970</v>
      </c>
      <c r="E1261" s="15"/>
      <c r="F1261" s="15"/>
      <c r="G1261" s="15"/>
      <c r="H1261" s="15"/>
      <c r="I1261" s="15"/>
    </row>
    <row r="1262" spans="1:9" x14ac:dyDescent="0.25">
      <c r="A1262">
        <v>2023</v>
      </c>
      <c r="B1262" t="s">
        <v>42</v>
      </c>
      <c r="C1262" t="s">
        <v>1081</v>
      </c>
      <c r="D1262" t="s">
        <v>403</v>
      </c>
      <c r="E1262" s="15"/>
      <c r="F1262" s="15"/>
      <c r="G1262" s="15"/>
      <c r="H1262" s="15"/>
      <c r="I1262" s="15"/>
    </row>
    <row r="1263" spans="1:9" x14ac:dyDescent="0.25">
      <c r="A1263">
        <v>2023</v>
      </c>
      <c r="B1263" t="s">
        <v>42</v>
      </c>
      <c r="C1263" t="s">
        <v>1081</v>
      </c>
      <c r="D1263" t="s">
        <v>967</v>
      </c>
      <c r="E1263" s="15"/>
      <c r="F1263" s="15"/>
      <c r="G1263" s="15"/>
      <c r="H1263" s="15"/>
      <c r="I1263" s="15"/>
    </row>
    <row r="1264" spans="1:9" x14ac:dyDescent="0.25">
      <c r="A1264">
        <v>2023</v>
      </c>
      <c r="B1264" t="s">
        <v>42</v>
      </c>
      <c r="C1264" t="s">
        <v>1081</v>
      </c>
      <c r="D1264" t="s">
        <v>968</v>
      </c>
      <c r="E1264" s="15"/>
      <c r="F1264" s="15"/>
      <c r="G1264" s="15"/>
      <c r="H1264" s="15"/>
      <c r="I1264" s="15"/>
    </row>
    <row r="1265" spans="1:9" x14ac:dyDescent="0.25">
      <c r="A1265">
        <v>2023</v>
      </c>
      <c r="B1265" t="s">
        <v>42</v>
      </c>
      <c r="C1265" t="s">
        <v>1081</v>
      </c>
      <c r="D1265" t="s">
        <v>969</v>
      </c>
      <c r="E1265" s="15"/>
      <c r="F1265" s="15"/>
      <c r="G1265" s="15"/>
      <c r="H1265" s="15"/>
      <c r="I1265" s="15"/>
    </row>
    <row r="1266" spans="1:9" x14ac:dyDescent="0.25">
      <c r="A1266">
        <v>2023</v>
      </c>
      <c r="B1266" t="s">
        <v>42</v>
      </c>
      <c r="C1266" t="s">
        <v>1081</v>
      </c>
      <c r="D1266" t="s">
        <v>970</v>
      </c>
      <c r="E1266" s="15"/>
      <c r="F1266" s="15"/>
      <c r="G1266" s="15"/>
      <c r="H1266" s="15"/>
      <c r="I1266" s="15"/>
    </row>
    <row r="1267" spans="1:9" x14ac:dyDescent="0.25">
      <c r="A1267">
        <v>2023</v>
      </c>
      <c r="B1267" t="s">
        <v>42</v>
      </c>
      <c r="C1267" t="s">
        <v>1082</v>
      </c>
      <c r="D1267" t="s">
        <v>403</v>
      </c>
      <c r="E1267" s="15"/>
      <c r="F1267" s="15"/>
      <c r="G1267" s="15"/>
      <c r="H1267" s="15"/>
      <c r="I1267" s="15"/>
    </row>
    <row r="1268" spans="1:9" x14ac:dyDescent="0.25">
      <c r="A1268">
        <v>2023</v>
      </c>
      <c r="B1268" t="s">
        <v>42</v>
      </c>
      <c r="C1268" t="s">
        <v>1082</v>
      </c>
      <c r="D1268" t="s">
        <v>404</v>
      </c>
      <c r="E1268" s="15"/>
      <c r="F1268" s="15"/>
      <c r="G1268" s="15"/>
      <c r="H1268" s="15"/>
      <c r="I1268" s="15"/>
    </row>
    <row r="1269" spans="1:9" x14ac:dyDescent="0.25">
      <c r="A1269">
        <v>2023</v>
      </c>
      <c r="B1269" t="s">
        <v>42</v>
      </c>
      <c r="C1269" t="s">
        <v>1082</v>
      </c>
      <c r="D1269" t="s">
        <v>967</v>
      </c>
      <c r="E1269" s="15"/>
      <c r="F1269" s="15"/>
      <c r="G1269" s="15"/>
      <c r="H1269" s="15"/>
      <c r="I1269" s="15"/>
    </row>
    <row r="1270" spans="1:9" x14ac:dyDescent="0.25">
      <c r="A1270">
        <v>2023</v>
      </c>
      <c r="B1270" t="s">
        <v>42</v>
      </c>
      <c r="C1270" t="s">
        <v>1082</v>
      </c>
      <c r="D1270" t="s">
        <v>968</v>
      </c>
      <c r="E1270" s="15"/>
      <c r="F1270" s="15"/>
      <c r="G1270" s="15"/>
      <c r="H1270" s="15"/>
      <c r="I1270" s="15"/>
    </row>
    <row r="1271" spans="1:9" x14ac:dyDescent="0.25">
      <c r="A1271">
        <v>2023</v>
      </c>
      <c r="B1271" t="s">
        <v>42</v>
      </c>
      <c r="C1271" t="s">
        <v>1082</v>
      </c>
      <c r="D1271" t="s">
        <v>969</v>
      </c>
      <c r="E1271" s="15"/>
      <c r="F1271" s="15"/>
      <c r="G1271" s="15"/>
      <c r="H1271" s="15"/>
      <c r="I1271" s="15"/>
    </row>
    <row r="1272" spans="1:9" x14ac:dyDescent="0.25">
      <c r="A1272">
        <v>2023</v>
      </c>
      <c r="B1272" t="s">
        <v>42</v>
      </c>
      <c r="C1272" t="s">
        <v>1082</v>
      </c>
      <c r="D1272" t="s">
        <v>970</v>
      </c>
      <c r="E1272" s="15"/>
      <c r="F1272" s="15"/>
      <c r="G1272" s="15"/>
      <c r="H1272" s="15"/>
      <c r="I1272" s="15"/>
    </row>
    <row r="1273" spans="1:9" x14ac:dyDescent="0.25">
      <c r="A1273">
        <v>2023</v>
      </c>
      <c r="B1273" t="s">
        <v>42</v>
      </c>
      <c r="C1273" t="s">
        <v>1083</v>
      </c>
      <c r="D1273" t="s">
        <v>403</v>
      </c>
      <c r="E1273" s="15"/>
      <c r="F1273" s="15"/>
      <c r="G1273" s="15"/>
      <c r="H1273" s="15"/>
      <c r="I1273" s="15"/>
    </row>
    <row r="1274" spans="1:9" x14ac:dyDescent="0.25">
      <c r="A1274">
        <v>2023</v>
      </c>
      <c r="B1274" t="s">
        <v>42</v>
      </c>
      <c r="C1274" t="s">
        <v>1083</v>
      </c>
      <c r="D1274" t="s">
        <v>967</v>
      </c>
      <c r="E1274" s="15"/>
      <c r="F1274" s="15"/>
      <c r="G1274" s="15"/>
      <c r="H1274" s="15"/>
      <c r="I1274" s="15"/>
    </row>
    <row r="1275" spans="1:9" x14ac:dyDescent="0.25">
      <c r="A1275">
        <v>2023</v>
      </c>
      <c r="B1275" t="s">
        <v>42</v>
      </c>
      <c r="C1275" t="s">
        <v>1083</v>
      </c>
      <c r="D1275" t="s">
        <v>969</v>
      </c>
      <c r="E1275" s="15"/>
      <c r="F1275" s="15"/>
      <c r="G1275" s="15"/>
      <c r="H1275" s="15"/>
      <c r="I1275" s="15"/>
    </row>
    <row r="1276" spans="1:9" x14ac:dyDescent="0.25">
      <c r="A1276">
        <v>2023</v>
      </c>
      <c r="B1276" t="s">
        <v>42</v>
      </c>
      <c r="C1276" t="s">
        <v>1083</v>
      </c>
      <c r="D1276" t="s">
        <v>970</v>
      </c>
      <c r="E1276" s="15"/>
      <c r="F1276" s="15"/>
      <c r="G1276" s="15"/>
      <c r="H1276" s="15"/>
      <c r="I1276" s="15"/>
    </row>
    <row r="1277" spans="1:9" x14ac:dyDescent="0.25">
      <c r="A1277">
        <v>2023</v>
      </c>
      <c r="B1277" t="s">
        <v>42</v>
      </c>
      <c r="C1277" t="s">
        <v>1084</v>
      </c>
      <c r="D1277" t="s">
        <v>403</v>
      </c>
      <c r="E1277" s="15"/>
      <c r="F1277" s="15"/>
      <c r="G1277" s="15"/>
      <c r="H1277" s="15"/>
      <c r="I1277" s="15"/>
    </row>
    <row r="1278" spans="1:9" x14ac:dyDescent="0.25">
      <c r="A1278">
        <v>2023</v>
      </c>
      <c r="B1278" t="s">
        <v>42</v>
      </c>
      <c r="C1278" t="s">
        <v>1084</v>
      </c>
      <c r="D1278" t="s">
        <v>404</v>
      </c>
      <c r="E1278" s="15"/>
      <c r="F1278" s="15"/>
      <c r="G1278" s="15"/>
      <c r="H1278" s="15"/>
      <c r="I1278" s="15"/>
    </row>
    <row r="1279" spans="1:9" x14ac:dyDescent="0.25">
      <c r="A1279">
        <v>2023</v>
      </c>
      <c r="B1279" t="s">
        <v>42</v>
      </c>
      <c r="C1279" t="s">
        <v>1084</v>
      </c>
      <c r="D1279" t="s">
        <v>967</v>
      </c>
      <c r="E1279" s="15"/>
      <c r="F1279" s="15"/>
      <c r="G1279" s="15"/>
      <c r="H1279" s="15"/>
      <c r="I1279" s="15"/>
    </row>
    <row r="1280" spans="1:9" x14ac:dyDescent="0.25">
      <c r="A1280">
        <v>2023</v>
      </c>
      <c r="B1280" t="s">
        <v>42</v>
      </c>
      <c r="C1280" t="s">
        <v>1084</v>
      </c>
      <c r="D1280" t="s">
        <v>968</v>
      </c>
      <c r="E1280" s="15"/>
      <c r="F1280" s="15"/>
      <c r="G1280" s="15"/>
      <c r="H1280" s="15"/>
      <c r="I1280" s="15"/>
    </row>
    <row r="1281" spans="1:9" x14ac:dyDescent="0.25">
      <c r="A1281">
        <v>2023</v>
      </c>
      <c r="B1281" t="s">
        <v>42</v>
      </c>
      <c r="C1281" t="s">
        <v>1084</v>
      </c>
      <c r="D1281" t="s">
        <v>969</v>
      </c>
      <c r="E1281" s="15"/>
      <c r="F1281" s="15"/>
      <c r="G1281" s="15"/>
      <c r="H1281" s="15"/>
      <c r="I1281" s="15"/>
    </row>
    <row r="1282" spans="1:9" x14ac:dyDescent="0.25">
      <c r="A1282">
        <v>2023</v>
      </c>
      <c r="B1282" t="s">
        <v>42</v>
      </c>
      <c r="C1282" t="s">
        <v>1084</v>
      </c>
      <c r="D1282" t="s">
        <v>970</v>
      </c>
      <c r="E1282" s="15"/>
      <c r="F1282" s="15"/>
      <c r="G1282" s="15"/>
      <c r="H1282" s="15"/>
      <c r="I1282" s="15"/>
    </row>
    <row r="1283" spans="1:9" x14ac:dyDescent="0.25">
      <c r="A1283">
        <v>2023</v>
      </c>
      <c r="B1283" t="s">
        <v>42</v>
      </c>
      <c r="C1283" t="s">
        <v>1085</v>
      </c>
      <c r="D1283" t="s">
        <v>403</v>
      </c>
      <c r="E1283" s="15"/>
      <c r="F1283" s="15"/>
      <c r="G1283" s="15"/>
      <c r="H1283" s="15"/>
      <c r="I1283" s="15"/>
    </row>
    <row r="1284" spans="1:9" x14ac:dyDescent="0.25">
      <c r="A1284">
        <v>2023</v>
      </c>
      <c r="B1284" t="s">
        <v>42</v>
      </c>
      <c r="C1284" t="s">
        <v>1085</v>
      </c>
      <c r="D1284" t="s">
        <v>404</v>
      </c>
      <c r="E1284" s="15"/>
      <c r="F1284" s="15"/>
      <c r="G1284" s="15"/>
      <c r="H1284" s="15"/>
      <c r="I1284" s="15"/>
    </row>
    <row r="1285" spans="1:9" x14ac:dyDescent="0.25">
      <c r="A1285">
        <v>2023</v>
      </c>
      <c r="B1285" t="s">
        <v>42</v>
      </c>
      <c r="C1285" t="s">
        <v>1085</v>
      </c>
      <c r="D1285" t="s">
        <v>967</v>
      </c>
      <c r="E1285" s="15"/>
      <c r="F1285" s="15"/>
      <c r="G1285" s="15"/>
      <c r="H1285" s="15"/>
      <c r="I1285" s="15"/>
    </row>
    <row r="1286" spans="1:9" x14ac:dyDescent="0.25">
      <c r="A1286">
        <v>2023</v>
      </c>
      <c r="B1286" t="s">
        <v>42</v>
      </c>
      <c r="C1286" t="s">
        <v>1085</v>
      </c>
      <c r="D1286" t="s">
        <v>968</v>
      </c>
      <c r="E1286" s="15"/>
      <c r="F1286" s="15"/>
      <c r="G1286" s="15"/>
      <c r="H1286" s="15"/>
      <c r="I1286" s="15"/>
    </row>
    <row r="1287" spans="1:9" x14ac:dyDescent="0.25">
      <c r="A1287">
        <v>2023</v>
      </c>
      <c r="B1287" t="s">
        <v>42</v>
      </c>
      <c r="C1287" t="s">
        <v>1085</v>
      </c>
      <c r="D1287" t="s">
        <v>969</v>
      </c>
      <c r="E1287" s="15"/>
      <c r="F1287" s="15"/>
      <c r="G1287" s="15"/>
      <c r="H1287" s="15"/>
      <c r="I1287" s="15"/>
    </row>
    <row r="1288" spans="1:9" x14ac:dyDescent="0.25">
      <c r="A1288">
        <v>2023</v>
      </c>
      <c r="B1288" t="s">
        <v>42</v>
      </c>
      <c r="C1288" t="s">
        <v>1085</v>
      </c>
      <c r="D1288" t="s">
        <v>970</v>
      </c>
      <c r="E1288" s="15"/>
      <c r="F1288" s="15"/>
      <c r="G1288" s="15"/>
      <c r="H1288" s="15"/>
      <c r="I1288" s="15"/>
    </row>
    <row r="1289" spans="1:9" x14ac:dyDescent="0.25">
      <c r="A1289">
        <v>2023</v>
      </c>
      <c r="B1289" t="s">
        <v>42</v>
      </c>
      <c r="C1289" t="s">
        <v>1086</v>
      </c>
      <c r="D1289" t="s">
        <v>403</v>
      </c>
      <c r="E1289" s="15"/>
      <c r="F1289" s="15"/>
      <c r="G1289" s="15"/>
      <c r="H1289" s="15"/>
      <c r="I1289" s="15"/>
    </row>
    <row r="1290" spans="1:9" x14ac:dyDescent="0.25">
      <c r="A1290">
        <v>2023</v>
      </c>
      <c r="B1290" t="s">
        <v>42</v>
      </c>
      <c r="C1290" t="s">
        <v>1086</v>
      </c>
      <c r="D1290" t="s">
        <v>967</v>
      </c>
      <c r="E1290" s="15"/>
      <c r="F1290" s="15"/>
      <c r="G1290" s="15"/>
      <c r="H1290" s="15"/>
      <c r="I1290" s="15"/>
    </row>
    <row r="1291" spans="1:9" x14ac:dyDescent="0.25">
      <c r="A1291">
        <v>2023</v>
      </c>
      <c r="B1291" t="s">
        <v>42</v>
      </c>
      <c r="C1291" t="s">
        <v>1086</v>
      </c>
      <c r="D1291" t="s">
        <v>969</v>
      </c>
      <c r="E1291" s="15"/>
      <c r="F1291" s="15"/>
      <c r="G1291" s="15"/>
      <c r="H1291" s="15"/>
      <c r="I1291" s="15"/>
    </row>
    <row r="1292" spans="1:9" x14ac:dyDescent="0.25">
      <c r="A1292">
        <v>2023</v>
      </c>
      <c r="B1292" t="s">
        <v>42</v>
      </c>
      <c r="C1292" t="s">
        <v>1086</v>
      </c>
      <c r="D1292" t="s">
        <v>970</v>
      </c>
      <c r="E1292" s="15"/>
      <c r="F1292" s="15"/>
      <c r="G1292" s="15"/>
      <c r="H1292" s="15"/>
      <c r="I1292" s="15"/>
    </row>
    <row r="1293" spans="1:9" x14ac:dyDescent="0.25">
      <c r="A1293">
        <v>2023</v>
      </c>
      <c r="B1293" t="s">
        <v>42</v>
      </c>
      <c r="C1293" t="s">
        <v>1087</v>
      </c>
      <c r="D1293" t="s">
        <v>403</v>
      </c>
      <c r="E1293" s="15"/>
      <c r="F1293" s="15"/>
      <c r="G1293" s="15"/>
      <c r="H1293" s="15"/>
      <c r="I1293" s="15"/>
    </row>
    <row r="1294" spans="1:9" x14ac:dyDescent="0.25">
      <c r="A1294">
        <v>2023</v>
      </c>
      <c r="B1294" t="s">
        <v>42</v>
      </c>
      <c r="C1294" t="s">
        <v>1087</v>
      </c>
      <c r="D1294" t="s">
        <v>967</v>
      </c>
      <c r="E1294" s="15"/>
      <c r="F1294" s="15"/>
      <c r="G1294" s="15"/>
      <c r="H1294" s="15"/>
      <c r="I1294"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BB780-5F90-4AE1-9BD2-C39B76596DDC}">
  <dimension ref="A1:P42"/>
  <sheetViews>
    <sheetView workbookViewId="0">
      <pane xSplit="2" ySplit="1" topLeftCell="F22" activePane="bottomRight" state="frozen"/>
      <selection pane="topRight" activeCell="B1" sqref="B1"/>
      <selection pane="bottomLeft" activeCell="A2" sqref="A2"/>
      <selection pane="bottomRight" activeCell="H25" sqref="H25"/>
    </sheetView>
  </sheetViews>
  <sheetFormatPr defaultRowHeight="15" x14ac:dyDescent="0.25"/>
  <cols>
    <col min="1" max="1" width="9.7109375" style="22" customWidth="1"/>
    <col min="2" max="2" width="30.7109375" customWidth="1"/>
    <col min="3" max="16" width="20.7109375" customWidth="1"/>
  </cols>
  <sheetData>
    <row r="1" spans="1:16" ht="30" x14ac:dyDescent="0.25">
      <c r="C1" s="41" t="s">
        <v>1122</v>
      </c>
      <c r="D1" s="41" t="s">
        <v>1120</v>
      </c>
      <c r="E1" s="41" t="s">
        <v>1118</v>
      </c>
      <c r="F1" s="42" t="s">
        <v>1116</v>
      </c>
      <c r="G1" s="41" t="s">
        <v>1113</v>
      </c>
      <c r="H1" s="50" t="s">
        <v>1111</v>
      </c>
      <c r="I1" s="41" t="s">
        <v>461</v>
      </c>
      <c r="J1" s="41" t="s">
        <v>462</v>
      </c>
      <c r="K1" s="41" t="s">
        <v>463</v>
      </c>
      <c r="L1" s="41" t="s">
        <v>464</v>
      </c>
      <c r="M1" s="41" t="s">
        <v>465</v>
      </c>
      <c r="N1" s="41" t="s">
        <v>466</v>
      </c>
      <c r="O1" s="41" t="s">
        <v>467</v>
      </c>
      <c r="P1" s="41" t="s">
        <v>468</v>
      </c>
    </row>
    <row r="2" spans="1:16" x14ac:dyDescent="0.25">
      <c r="B2" s="27"/>
      <c r="C2" s="27" t="s">
        <v>1121</v>
      </c>
      <c r="D2" s="27" t="s">
        <v>1119</v>
      </c>
      <c r="E2" s="27" t="s">
        <v>1117</v>
      </c>
      <c r="F2" s="27" t="s">
        <v>1115</v>
      </c>
      <c r="G2" s="27" t="s">
        <v>1114</v>
      </c>
      <c r="H2" s="51" t="s">
        <v>1112</v>
      </c>
      <c r="I2" s="27" t="s">
        <v>584</v>
      </c>
      <c r="J2" s="27" t="s">
        <v>578</v>
      </c>
      <c r="K2" s="27" t="s">
        <v>579</v>
      </c>
      <c r="L2" s="27" t="s">
        <v>580</v>
      </c>
      <c r="M2" s="27" t="s">
        <v>581</v>
      </c>
      <c r="N2" s="27" t="s">
        <v>582</v>
      </c>
      <c r="O2" s="27" t="s">
        <v>583</v>
      </c>
      <c r="P2" s="27" t="s">
        <v>1100</v>
      </c>
    </row>
    <row r="3" spans="1:16" x14ac:dyDescent="0.25">
      <c r="B3" s="13" t="s">
        <v>1203</v>
      </c>
      <c r="H3" s="52"/>
    </row>
    <row r="4" spans="1:16" x14ac:dyDescent="0.25">
      <c r="B4" t="s">
        <v>1204</v>
      </c>
      <c r="C4" s="15">
        <v>4085882000</v>
      </c>
      <c r="D4" s="15">
        <v>3567394000</v>
      </c>
      <c r="E4" s="15">
        <v>4731464000</v>
      </c>
      <c r="F4" s="15">
        <v>3809685000</v>
      </c>
      <c r="G4" s="15">
        <v>4807593000</v>
      </c>
      <c r="H4" s="53">
        <v>10190974000</v>
      </c>
      <c r="I4" s="15">
        <v>11149246000</v>
      </c>
      <c r="J4" s="15">
        <v>14610000000</v>
      </c>
      <c r="K4" s="15">
        <v>12887388000</v>
      </c>
      <c r="L4" s="15">
        <v>14401782000</v>
      </c>
      <c r="M4" s="15">
        <v>17328337000</v>
      </c>
      <c r="N4" s="15">
        <v>17328337000</v>
      </c>
      <c r="O4" s="15">
        <v>15010582000</v>
      </c>
      <c r="P4" s="15">
        <v>17000000000</v>
      </c>
    </row>
    <row r="5" spans="1:16" x14ac:dyDescent="0.25">
      <c r="B5" t="s">
        <v>1205</v>
      </c>
      <c r="C5" s="15">
        <v>1165434000</v>
      </c>
      <c r="D5" s="15">
        <v>271914000</v>
      </c>
      <c r="E5" s="15">
        <v>1117650000</v>
      </c>
      <c r="F5" s="15">
        <v>188449000</v>
      </c>
      <c r="G5" s="15">
        <v>832402000</v>
      </c>
      <c r="H5" s="53">
        <v>503884000</v>
      </c>
      <c r="I5" s="15">
        <v>2021928000</v>
      </c>
      <c r="J5" s="15">
        <v>2460000000</v>
      </c>
      <c r="K5" s="15">
        <v>2926385000</v>
      </c>
      <c r="L5" s="15">
        <v>3607416000</v>
      </c>
      <c r="M5" s="15">
        <v>3949482000</v>
      </c>
      <c r="N5" s="15">
        <v>3949482000</v>
      </c>
      <c r="O5" s="15">
        <v>4000000000</v>
      </c>
      <c r="P5" s="15">
        <v>4008153000</v>
      </c>
    </row>
    <row r="6" spans="1:16" x14ac:dyDescent="0.25">
      <c r="H6" s="52"/>
    </row>
    <row r="7" spans="1:16" x14ac:dyDescent="0.25">
      <c r="B7" s="37" t="s">
        <v>47</v>
      </c>
      <c r="C7" s="16">
        <v>28686083000</v>
      </c>
      <c r="D7" s="16">
        <v>32427444000</v>
      </c>
      <c r="E7" s="16">
        <v>42769378000</v>
      </c>
      <c r="F7" s="16">
        <v>51074586000</v>
      </c>
      <c r="G7" s="16">
        <v>84356933000</v>
      </c>
      <c r="H7" s="57">
        <v>87596927000</v>
      </c>
      <c r="I7" s="16">
        <v>123510788000</v>
      </c>
      <c r="J7" s="16">
        <v>96336792000</v>
      </c>
      <c r="K7" s="16">
        <v>107299569000</v>
      </c>
      <c r="L7" s="16">
        <v>98565797000</v>
      </c>
      <c r="M7" s="16">
        <v>101021018000</v>
      </c>
      <c r="N7" s="16">
        <v>134941483000</v>
      </c>
      <c r="O7" s="16">
        <v>183887230000</v>
      </c>
      <c r="P7" s="16">
        <v>209624216000</v>
      </c>
    </row>
    <row r="8" spans="1:16" ht="30" x14ac:dyDescent="0.25">
      <c r="A8" s="55" t="s">
        <v>1221</v>
      </c>
      <c r="B8" t="s">
        <v>1209</v>
      </c>
      <c r="C8" s="15"/>
      <c r="D8" s="15"/>
      <c r="E8" s="15"/>
      <c r="F8" s="15">
        <v>12612283000</v>
      </c>
      <c r="G8" s="15">
        <v>35295657000</v>
      </c>
      <c r="H8" s="53">
        <v>37060440000</v>
      </c>
      <c r="I8" s="15">
        <v>43835766000</v>
      </c>
      <c r="J8" s="15"/>
      <c r="K8" s="15"/>
      <c r="L8" s="15"/>
      <c r="M8" s="15"/>
      <c r="N8" s="15"/>
      <c r="O8" s="15"/>
      <c r="P8" s="15"/>
    </row>
    <row r="9" spans="1:16" ht="30" x14ac:dyDescent="0.25">
      <c r="A9" s="56" t="s">
        <v>1222</v>
      </c>
      <c r="B9" t="s">
        <v>1211</v>
      </c>
      <c r="C9" s="15"/>
      <c r="D9" s="15"/>
      <c r="E9" s="15"/>
      <c r="F9" s="15"/>
      <c r="G9" s="15">
        <v>3193950000</v>
      </c>
      <c r="H9" s="53">
        <v>1849149000</v>
      </c>
      <c r="I9" s="15">
        <v>2783345000</v>
      </c>
      <c r="J9" s="15">
        <v>3977225000</v>
      </c>
      <c r="K9" s="15">
        <v>4870171000</v>
      </c>
      <c r="L9" s="15">
        <v>9381810000</v>
      </c>
      <c r="M9" s="15">
        <v>10483474000</v>
      </c>
      <c r="N9" s="15">
        <v>17008992000</v>
      </c>
      <c r="O9" s="15">
        <v>21361029000</v>
      </c>
      <c r="P9" s="15">
        <v>32630649000</v>
      </c>
    </row>
    <row r="10" spans="1:16" ht="30" x14ac:dyDescent="0.25">
      <c r="A10" s="56" t="s">
        <v>1223</v>
      </c>
      <c r="B10" t="s">
        <v>1210</v>
      </c>
      <c r="C10" s="15"/>
      <c r="D10" s="15"/>
      <c r="E10" s="15"/>
      <c r="F10" s="15">
        <v>10772495000</v>
      </c>
      <c r="G10" s="15">
        <v>13541405000</v>
      </c>
      <c r="H10" s="53">
        <v>13271393000</v>
      </c>
      <c r="I10" s="15">
        <v>26872368000</v>
      </c>
      <c r="J10" s="15">
        <v>24193996000</v>
      </c>
      <c r="K10" s="15">
        <v>30266705000</v>
      </c>
      <c r="L10" s="15">
        <v>15919319000</v>
      </c>
      <c r="M10" s="15">
        <v>8351610000</v>
      </c>
      <c r="N10" s="15">
        <v>7757298000</v>
      </c>
      <c r="O10" s="15">
        <v>22994567000</v>
      </c>
      <c r="P10" s="15">
        <v>26811398000</v>
      </c>
    </row>
    <row r="11" spans="1:16" x14ac:dyDescent="0.25">
      <c r="H11" s="52"/>
    </row>
    <row r="12" spans="1:16" x14ac:dyDescent="0.25">
      <c r="B12" s="37" t="s">
        <v>1235</v>
      </c>
      <c r="C12" s="16"/>
      <c r="D12" s="16"/>
      <c r="E12" s="16"/>
      <c r="F12" s="16">
        <f>173400000+202865000+345000000+187000000+40000000</f>
        <v>948265000</v>
      </c>
      <c r="G12" s="16">
        <f>203400000+229000000+365000000+402000000+49800000</f>
        <v>1249200000</v>
      </c>
      <c r="H12" s="57">
        <f>191270000+459779000+1616257000+37337000+50000000</f>
        <v>2354643000</v>
      </c>
      <c r="I12" s="16">
        <f>202144000+565071000+927323000+719147000+55646000</f>
        <v>2469331000</v>
      </c>
      <c r="J12" s="16">
        <f>265190000+464854000+544163000+53221221000+383917000+116932000</f>
        <v>54996277000</v>
      </c>
      <c r="K12" s="16">
        <f>408653000+804554000+938585000+60627542000+885600000+126433000</f>
        <v>63791367000</v>
      </c>
      <c r="L12" s="16">
        <f>232870000+884864000+1083063000+67353360000+1183893000+142619000</f>
        <v>70880669000</v>
      </c>
      <c r="M12" s="16">
        <f>417287000+908138000+1197653000+71353360000+1432023000+138153000</f>
        <v>75446614000</v>
      </c>
      <c r="N12" s="16">
        <f>504997000+1280442000+1933685000+71353360000+1795827000+144493000</f>
        <v>77012804000</v>
      </c>
      <c r="O12" s="16">
        <f>683997000+1633442000+1502391000+79990955000+1887827000+165930000</f>
        <v>85864542000</v>
      </c>
      <c r="P12" s="16"/>
    </row>
    <row r="13" spans="1:16" x14ac:dyDescent="0.25">
      <c r="B13" s="37" t="s">
        <v>1206</v>
      </c>
      <c r="H13" s="52"/>
      <c r="J13" s="16">
        <v>53221221000</v>
      </c>
      <c r="K13" s="16">
        <v>60627542000</v>
      </c>
      <c r="L13" s="16">
        <v>67353360000</v>
      </c>
      <c r="M13" s="16">
        <v>71353360000</v>
      </c>
      <c r="N13" s="16">
        <v>71353360000</v>
      </c>
      <c r="O13" s="16">
        <v>79990955000</v>
      </c>
      <c r="P13" s="16"/>
    </row>
    <row r="14" spans="1:16" ht="30" x14ac:dyDescent="0.25">
      <c r="A14" s="55" t="s">
        <v>1221</v>
      </c>
      <c r="B14" t="s">
        <v>1207</v>
      </c>
      <c r="C14" s="15"/>
      <c r="D14" s="15"/>
      <c r="E14" s="15"/>
      <c r="F14" s="15"/>
      <c r="G14" s="15"/>
      <c r="H14" s="53"/>
      <c r="I14" s="15"/>
      <c r="J14" s="15">
        <f>37060440000+13045051000+3000000000</f>
        <v>53105491000</v>
      </c>
      <c r="K14" s="15">
        <v>57019007000</v>
      </c>
      <c r="L14" s="15">
        <v>67237630000</v>
      </c>
      <c r="M14" s="15">
        <v>71292131000</v>
      </c>
      <c r="N14" s="15">
        <v>71292131000</v>
      </c>
      <c r="O14" s="15">
        <v>79990955000</v>
      </c>
      <c r="P14" s="15">
        <v>79002185000</v>
      </c>
    </row>
    <row r="15" spans="1:16" x14ac:dyDescent="0.25">
      <c r="B15" t="s">
        <v>1208</v>
      </c>
      <c r="C15" s="15"/>
      <c r="D15" s="15"/>
      <c r="E15" s="15"/>
      <c r="F15" s="15"/>
      <c r="G15" s="15"/>
      <c r="H15" s="53"/>
      <c r="I15" s="15"/>
      <c r="J15" s="15"/>
      <c r="K15" s="15"/>
      <c r="L15" s="15"/>
      <c r="M15" s="15"/>
      <c r="N15" s="15"/>
      <c r="O15" s="15"/>
      <c r="P15" s="15">
        <v>21170000000</v>
      </c>
    </row>
    <row r="16" spans="1:16" x14ac:dyDescent="0.25">
      <c r="H16" s="52"/>
    </row>
    <row r="17" spans="1:16" x14ac:dyDescent="0.25">
      <c r="H17" s="52"/>
    </row>
    <row r="18" spans="1:16" x14ac:dyDescent="0.25">
      <c r="B18" s="14" t="s">
        <v>1212</v>
      </c>
      <c r="C18" s="27" t="s">
        <v>1121</v>
      </c>
      <c r="D18" s="27" t="s">
        <v>1119</v>
      </c>
      <c r="E18" s="27" t="s">
        <v>1117</v>
      </c>
      <c r="F18" s="27" t="s">
        <v>1115</v>
      </c>
      <c r="G18" s="27" t="s">
        <v>1114</v>
      </c>
      <c r="H18" s="51" t="s">
        <v>1112</v>
      </c>
      <c r="I18" s="27" t="s">
        <v>584</v>
      </c>
      <c r="J18" s="27" t="s">
        <v>578</v>
      </c>
      <c r="K18" s="27" t="s">
        <v>579</v>
      </c>
      <c r="L18" s="27" t="s">
        <v>580</v>
      </c>
      <c r="M18" s="27" t="s">
        <v>581</v>
      </c>
      <c r="N18" s="27" t="s">
        <v>582</v>
      </c>
      <c r="O18" s="27" t="s">
        <v>583</v>
      </c>
      <c r="P18" s="27" t="s">
        <v>1100</v>
      </c>
    </row>
    <row r="19" spans="1:16" x14ac:dyDescent="0.25">
      <c r="B19" s="13" t="s">
        <v>1203</v>
      </c>
      <c r="H19" s="52"/>
    </row>
    <row r="20" spans="1:16" x14ac:dyDescent="0.25">
      <c r="B20" t="s">
        <v>1204</v>
      </c>
      <c r="C20" s="15">
        <v>4085882000</v>
      </c>
      <c r="D20" s="15">
        <v>3567394000</v>
      </c>
      <c r="E20" s="15">
        <v>4731464000</v>
      </c>
      <c r="F20" s="15">
        <v>3809685000</v>
      </c>
      <c r="G20" s="15">
        <v>4807593000</v>
      </c>
      <c r="H20" s="53">
        <v>10190974000</v>
      </c>
      <c r="I20" s="15">
        <v>11149246000</v>
      </c>
      <c r="J20" s="15">
        <v>14610000000</v>
      </c>
      <c r="K20" s="15">
        <v>12887388000</v>
      </c>
      <c r="L20" s="15">
        <v>14401782000</v>
      </c>
      <c r="M20" s="15">
        <v>17328337000</v>
      </c>
      <c r="N20" s="15">
        <v>17328337000</v>
      </c>
      <c r="O20" s="15">
        <v>15010582000</v>
      </c>
      <c r="P20" s="15">
        <v>17000000000</v>
      </c>
    </row>
    <row r="21" spans="1:16" x14ac:dyDescent="0.25">
      <c r="B21" t="s">
        <v>1205</v>
      </c>
      <c r="C21" s="15">
        <v>1165434000</v>
      </c>
      <c r="D21" s="15">
        <v>271914000</v>
      </c>
      <c r="E21" s="15">
        <v>1117650000</v>
      </c>
      <c r="F21" s="15">
        <v>188449000</v>
      </c>
      <c r="G21" s="15">
        <v>832402000</v>
      </c>
      <c r="H21" s="53">
        <v>503884000</v>
      </c>
      <c r="I21" s="15">
        <v>2021928000</v>
      </c>
      <c r="J21" s="15">
        <v>2460000000</v>
      </c>
      <c r="K21" s="15">
        <v>2926385000</v>
      </c>
      <c r="L21" s="15">
        <v>3607416000</v>
      </c>
      <c r="M21" s="15">
        <v>3949482000</v>
      </c>
      <c r="N21" s="15">
        <v>3949482000</v>
      </c>
      <c r="O21" s="15">
        <v>4000000000</v>
      </c>
      <c r="P21" s="15">
        <v>4008153000</v>
      </c>
    </row>
    <row r="22" spans="1:16" x14ac:dyDescent="0.25">
      <c r="H22" s="52"/>
    </row>
    <row r="23" spans="1:16" x14ac:dyDescent="0.25">
      <c r="B23" s="13" t="s">
        <v>47</v>
      </c>
      <c r="F23" s="58"/>
      <c r="G23" s="29" t="s">
        <v>1215</v>
      </c>
      <c r="H23" s="29" t="s">
        <v>1216</v>
      </c>
      <c r="I23" s="29" t="s">
        <v>1217</v>
      </c>
      <c r="J23" s="29" t="s">
        <v>1218</v>
      </c>
      <c r="K23" s="29" t="s">
        <v>1219</v>
      </c>
      <c r="L23" s="29" t="s">
        <v>1220</v>
      </c>
      <c r="M23" s="29" t="s">
        <v>1214</v>
      </c>
      <c r="N23" s="29" t="s">
        <v>1214</v>
      </c>
      <c r="O23" s="29" t="s">
        <v>1213</v>
      </c>
    </row>
    <row r="24" spans="1:16" ht="30" x14ac:dyDescent="0.25">
      <c r="A24" s="55" t="s">
        <v>1221</v>
      </c>
      <c r="B24" t="s">
        <v>1209</v>
      </c>
      <c r="C24" s="15"/>
      <c r="D24" s="15"/>
      <c r="E24" s="15"/>
      <c r="F24" s="15"/>
      <c r="G24" s="15">
        <v>22709774000</v>
      </c>
      <c r="H24" s="53">
        <v>24561592000</v>
      </c>
      <c r="I24" s="15"/>
      <c r="J24" s="15"/>
      <c r="K24" s="15"/>
      <c r="L24" s="15"/>
      <c r="M24" s="15"/>
      <c r="N24" s="15"/>
      <c r="O24" s="15"/>
      <c r="P24" s="15"/>
    </row>
    <row r="25" spans="1:16" ht="30" x14ac:dyDescent="0.25">
      <c r="A25" s="56" t="s">
        <v>1222</v>
      </c>
      <c r="B25" t="s">
        <v>1211</v>
      </c>
      <c r="C25" s="15"/>
      <c r="D25" s="15"/>
      <c r="E25" s="15"/>
      <c r="F25" s="15"/>
      <c r="G25" s="15">
        <v>3193950000</v>
      </c>
      <c r="H25" s="53"/>
      <c r="I25" s="15"/>
      <c r="J25" s="15"/>
      <c r="K25" s="15">
        <v>4870171000</v>
      </c>
      <c r="L25" s="15">
        <v>9381810000</v>
      </c>
      <c r="M25" s="15">
        <v>10483000000</v>
      </c>
      <c r="N25" s="15">
        <v>4471000000</v>
      </c>
      <c r="O25" s="15"/>
      <c r="P25" s="15"/>
    </row>
    <row r="26" spans="1:16" ht="30" x14ac:dyDescent="0.25">
      <c r="A26" s="56" t="s">
        <v>1223</v>
      </c>
      <c r="B26" t="s">
        <v>1210</v>
      </c>
      <c r="C26" s="15"/>
      <c r="D26" s="15"/>
      <c r="E26" s="15"/>
      <c r="F26" s="15"/>
      <c r="G26" s="15">
        <v>0</v>
      </c>
      <c r="H26" s="53"/>
      <c r="I26" s="15"/>
      <c r="J26" s="15"/>
      <c r="K26" s="15">
        <v>8998240000</v>
      </c>
      <c r="L26" s="15">
        <v>8569236000</v>
      </c>
      <c r="M26" s="15">
        <v>7839000000</v>
      </c>
      <c r="N26" s="15">
        <v>2061000000</v>
      </c>
      <c r="O26" s="15"/>
      <c r="P26" s="15"/>
    </row>
    <row r="27" spans="1:16" ht="30" x14ac:dyDescent="0.25">
      <c r="A27" s="55" t="s">
        <v>1224</v>
      </c>
      <c r="B27" s="45" t="s">
        <v>1227</v>
      </c>
      <c r="C27" s="15"/>
      <c r="D27" s="15"/>
      <c r="E27" s="15"/>
      <c r="F27" s="15"/>
      <c r="G27" s="15"/>
      <c r="H27" s="53"/>
      <c r="I27" s="15"/>
      <c r="J27" s="15"/>
      <c r="K27" s="15">
        <v>8719938000</v>
      </c>
      <c r="L27" s="15">
        <v>17718643000</v>
      </c>
      <c r="M27" s="15">
        <v>15846000000</v>
      </c>
      <c r="N27" s="15">
        <v>9783000000</v>
      </c>
      <c r="O27" s="15"/>
      <c r="P27" s="15"/>
    </row>
    <row r="28" spans="1:16" ht="30" x14ac:dyDescent="0.25">
      <c r="A28" s="55" t="s">
        <v>1225</v>
      </c>
      <c r="B28" s="45" t="s">
        <v>1228</v>
      </c>
      <c r="C28" s="15"/>
      <c r="D28" s="15"/>
      <c r="E28" s="15"/>
      <c r="F28" s="15"/>
      <c r="G28" s="15"/>
      <c r="H28" s="53"/>
      <c r="I28" s="15"/>
      <c r="J28" s="15"/>
      <c r="K28" s="15">
        <v>159730000</v>
      </c>
      <c r="L28" s="15">
        <v>191271000</v>
      </c>
      <c r="M28" s="15">
        <v>169000000</v>
      </c>
      <c r="N28" s="15">
        <v>60000000</v>
      </c>
      <c r="O28" s="15"/>
      <c r="P28" s="15"/>
    </row>
    <row r="29" spans="1:16" ht="30" x14ac:dyDescent="0.25">
      <c r="A29" s="55" t="s">
        <v>1226</v>
      </c>
      <c r="B29" s="45" t="s">
        <v>1229</v>
      </c>
      <c r="C29" s="15"/>
      <c r="D29" s="15"/>
      <c r="E29" s="15"/>
      <c r="F29" s="15"/>
      <c r="G29" s="15"/>
      <c r="H29" s="53"/>
      <c r="I29" s="15"/>
      <c r="J29" s="15"/>
      <c r="K29" s="15">
        <v>112729000</v>
      </c>
      <c r="L29" s="15">
        <v>84833000</v>
      </c>
      <c r="M29" s="15">
        <v>116000000</v>
      </c>
      <c r="N29" s="15">
        <v>41000000</v>
      </c>
      <c r="O29" s="15"/>
      <c r="P29" s="15"/>
    </row>
    <row r="30" spans="1:16" ht="30" x14ac:dyDescent="0.25">
      <c r="A30" s="56" t="s">
        <v>1230</v>
      </c>
      <c r="B30" s="45" t="s">
        <v>1231</v>
      </c>
      <c r="C30" s="15"/>
      <c r="D30" s="15"/>
      <c r="E30" s="15"/>
      <c r="F30" s="15"/>
      <c r="G30" s="15"/>
      <c r="H30" s="53"/>
      <c r="I30" s="15"/>
      <c r="J30" s="15"/>
      <c r="K30" s="15">
        <v>379603000</v>
      </c>
      <c r="L30" s="15">
        <v>229010000</v>
      </c>
      <c r="M30" s="15">
        <v>392000000</v>
      </c>
      <c r="N30" s="15">
        <v>169000000</v>
      </c>
      <c r="O30" s="15"/>
      <c r="P30" s="15"/>
    </row>
    <row r="31" spans="1:16" x14ac:dyDescent="0.25">
      <c r="H31" s="52"/>
    </row>
    <row r="32" spans="1:16" x14ac:dyDescent="0.25">
      <c r="B32" s="13" t="s">
        <v>1206</v>
      </c>
      <c r="H32" s="52"/>
    </row>
    <row r="33" spans="1:16" ht="30" x14ac:dyDescent="0.25">
      <c r="A33" s="55" t="s">
        <v>1221</v>
      </c>
      <c r="B33" t="s">
        <v>1207</v>
      </c>
      <c r="C33" s="15"/>
      <c r="D33" s="15"/>
      <c r="E33" s="15"/>
      <c r="F33" s="15"/>
      <c r="G33" s="15"/>
      <c r="H33" s="53"/>
      <c r="I33" s="15"/>
      <c r="J33" s="15"/>
      <c r="K33" s="15">
        <v>47999659000</v>
      </c>
      <c r="L33" s="15">
        <v>54725477000</v>
      </c>
      <c r="M33" s="15">
        <v>58725000000</v>
      </c>
      <c r="N33" s="15">
        <v>16918000000</v>
      </c>
      <c r="O33" s="15"/>
      <c r="P33" s="15"/>
    </row>
    <row r="34" spans="1:16" x14ac:dyDescent="0.25">
      <c r="B34" t="s">
        <v>1208</v>
      </c>
      <c r="C34" s="15"/>
      <c r="D34" s="15"/>
      <c r="E34" s="15"/>
      <c r="F34" s="15"/>
      <c r="G34" s="15"/>
      <c r="H34" s="53"/>
      <c r="I34" s="15"/>
      <c r="J34" s="15"/>
      <c r="K34" s="15"/>
      <c r="L34" s="15"/>
      <c r="M34" s="15"/>
      <c r="N34" s="15"/>
      <c r="O34" s="15"/>
      <c r="P34" s="15"/>
    </row>
    <row r="35" spans="1:16" x14ac:dyDescent="0.25">
      <c r="H35" s="52"/>
    </row>
    <row r="36" spans="1:16" x14ac:dyDescent="0.25">
      <c r="B36" s="39" t="s">
        <v>1237</v>
      </c>
      <c r="C36" s="54">
        <f>SUM(C20:C21, C24:C30, C33:C34)</f>
        <v>5251316000</v>
      </c>
      <c r="D36" s="54">
        <f>SUM(D20:D21, D24:D30, D33:D34)</f>
        <v>3839308000</v>
      </c>
      <c r="E36" s="54">
        <f>SUM(E20:E21, E24:E30, E33:E34)</f>
        <v>5849114000</v>
      </c>
      <c r="F36" s="54">
        <f>SUM(F20:F21, F24:F30, F33:F34)</f>
        <v>3998134000</v>
      </c>
      <c r="G36" s="59">
        <f>SUM(G20:G21, G24:G30, G33:G34)</f>
        <v>31543719000</v>
      </c>
      <c r="H36" s="54">
        <f>SUM(H20:H21, H24:H30, H33:H34)</f>
        <v>35256450000</v>
      </c>
      <c r="I36" s="54">
        <f>SUM(I20:I21, I24:I30, I33:I34)</f>
        <v>13171174000</v>
      </c>
      <c r="J36" s="54">
        <f>SUM(J20:J21, J24:J30, J33:J34)</f>
        <v>17070000000</v>
      </c>
      <c r="K36" s="54">
        <f>SUM(K20:K21, K24:K30, K33:K34)</f>
        <v>87053843000</v>
      </c>
      <c r="L36" s="54">
        <f>SUM(L20:L21, L24:L30, L33:L34)</f>
        <v>108909478000</v>
      </c>
      <c r="M36" s="54">
        <f>SUM(M20:M21, M24:M30, M33:M34)</f>
        <v>114847819000</v>
      </c>
      <c r="N36" s="54">
        <f>SUM(N20:N21, N24:N30, N33:N34)</f>
        <v>54780819000</v>
      </c>
      <c r="O36" s="54">
        <f>SUM(O20:O21, O24:O30, O33:O34)</f>
        <v>19010582000</v>
      </c>
      <c r="P36" s="54">
        <f>SUM(P20:P21, P24:P30, P33:P34)</f>
        <v>21008153000</v>
      </c>
    </row>
    <row r="37" spans="1:16" x14ac:dyDescent="0.25">
      <c r="B37" t="s">
        <v>1232</v>
      </c>
      <c r="F37" s="15">
        <f t="shared" ref="F37:J37" si="0">SUM(F24:F34)</f>
        <v>0</v>
      </c>
      <c r="G37" s="33">
        <f t="shared" si="0"/>
        <v>25903724000</v>
      </c>
      <c r="H37" s="53">
        <f t="shared" si="0"/>
        <v>24561592000</v>
      </c>
      <c r="I37" s="15">
        <f t="shared" si="0"/>
        <v>0</v>
      </c>
      <c r="J37" s="15">
        <f t="shared" si="0"/>
        <v>0</v>
      </c>
      <c r="K37" s="15">
        <f t="shared" ref="K37" si="1">SUM(K24:K34)</f>
        <v>71240070000</v>
      </c>
      <c r="L37" s="15">
        <f t="shared" ref="L37:M37" si="2">SUM(L24:L34)</f>
        <v>90900280000</v>
      </c>
      <c r="M37" s="15">
        <f t="shared" si="2"/>
        <v>93570000000</v>
      </c>
      <c r="N37" s="15">
        <f>SUM(N24:N34)</f>
        <v>33503000000</v>
      </c>
    </row>
    <row r="38" spans="1:16" x14ac:dyDescent="0.25">
      <c r="B38" t="s">
        <v>1233</v>
      </c>
      <c r="F38" s="15">
        <f t="shared" ref="F38:J38" si="3">SUM(F24, F27:F29, F33)</f>
        <v>0</v>
      </c>
      <c r="G38" s="33">
        <f t="shared" si="3"/>
        <v>22709774000</v>
      </c>
      <c r="H38" s="53">
        <f t="shared" si="3"/>
        <v>24561592000</v>
      </c>
      <c r="I38" s="15">
        <f t="shared" si="3"/>
        <v>0</v>
      </c>
      <c r="J38" s="15">
        <f t="shared" si="3"/>
        <v>0</v>
      </c>
      <c r="K38" s="15">
        <f t="shared" ref="K38" si="4">SUM(K24, K27:K29, K33)</f>
        <v>56992056000</v>
      </c>
      <c r="L38" s="15">
        <f t="shared" ref="L38:M38" si="5">SUM(L24, L27:L29, L33)</f>
        <v>72720224000</v>
      </c>
      <c r="M38" s="15">
        <f t="shared" si="5"/>
        <v>74856000000</v>
      </c>
      <c r="N38" s="15">
        <f>SUM(N24, N27:N29, N33)</f>
        <v>26802000000</v>
      </c>
    </row>
    <row r="39" spans="1:16" x14ac:dyDescent="0.25">
      <c r="B39" t="s">
        <v>1234</v>
      </c>
      <c r="F39" s="15">
        <f t="shared" ref="F39:J39" si="6">SUM(F25:F26, F30)</f>
        <v>0</v>
      </c>
      <c r="G39" s="33">
        <f t="shared" si="6"/>
        <v>3193950000</v>
      </c>
      <c r="H39" s="53">
        <f t="shared" si="6"/>
        <v>0</v>
      </c>
      <c r="I39" s="15">
        <f t="shared" si="6"/>
        <v>0</v>
      </c>
      <c r="J39" s="15">
        <f t="shared" si="6"/>
        <v>0</v>
      </c>
      <c r="K39" s="15">
        <f t="shared" ref="K39" si="7">SUM(K25:K26, K30)</f>
        <v>14248014000</v>
      </c>
      <c r="L39" s="15">
        <f t="shared" ref="L39:M39" si="8">SUM(L25:L26, L30)</f>
        <v>18180056000</v>
      </c>
      <c r="M39" s="15">
        <f t="shared" si="8"/>
        <v>18714000000</v>
      </c>
      <c r="N39" s="15">
        <f>SUM(N25:N26, N30)</f>
        <v>6701000000</v>
      </c>
    </row>
    <row r="40" spans="1:16" x14ac:dyDescent="0.25">
      <c r="G40" s="30"/>
    </row>
    <row r="41" spans="1:16" x14ac:dyDescent="0.25">
      <c r="B41" s="13" t="s">
        <v>1236</v>
      </c>
      <c r="F41" s="16">
        <f>F7+F12</f>
        <v>52022851000</v>
      </c>
      <c r="G41" s="32">
        <f t="shared" ref="G41:P41" si="9">G7+G12</f>
        <v>85606133000</v>
      </c>
      <c r="H41" s="16">
        <f t="shared" si="9"/>
        <v>89951570000</v>
      </c>
      <c r="I41" s="16">
        <f t="shared" si="9"/>
        <v>125980119000</v>
      </c>
      <c r="J41" s="16">
        <f t="shared" si="9"/>
        <v>151333069000</v>
      </c>
      <c r="K41" s="16">
        <f t="shared" si="9"/>
        <v>171090936000</v>
      </c>
      <c r="L41" s="16">
        <f t="shared" si="9"/>
        <v>169446466000</v>
      </c>
      <c r="M41" s="16">
        <f t="shared" si="9"/>
        <v>176467632000</v>
      </c>
      <c r="N41" s="16">
        <f t="shared" si="9"/>
        <v>211954287000</v>
      </c>
      <c r="O41" s="16">
        <f t="shared" si="9"/>
        <v>269751772000</v>
      </c>
      <c r="P41" s="16">
        <f t="shared" si="9"/>
        <v>209624216000</v>
      </c>
    </row>
    <row r="42" spans="1:16" x14ac:dyDescent="0.25">
      <c r="G42" s="30"/>
    </row>
  </sheetData>
  <phoneticPr fontId="11"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93FA5-6331-4D3F-978B-C8E07E4076A1}">
  <dimension ref="A1:U10"/>
  <sheetViews>
    <sheetView topLeftCell="T1" workbookViewId="0">
      <selection activeCell="T20" sqref="T20"/>
    </sheetView>
  </sheetViews>
  <sheetFormatPr defaultRowHeight="15" x14ac:dyDescent="0.25"/>
  <cols>
    <col min="1" max="1" width="25.85546875" bestFit="1" customWidth="1"/>
    <col min="2" max="2" width="40.140625" bestFit="1" customWidth="1"/>
    <col min="3" max="3" width="27.7109375" bestFit="1" customWidth="1"/>
    <col min="4" max="4" width="35" bestFit="1" customWidth="1"/>
    <col min="5" max="5" width="48.7109375" bestFit="1" customWidth="1"/>
    <col min="6" max="6" width="41.5703125" bestFit="1" customWidth="1"/>
    <col min="7" max="7" width="47.28515625" bestFit="1" customWidth="1"/>
    <col min="8" max="8" width="41.85546875" bestFit="1" customWidth="1"/>
    <col min="9" max="9" width="41.140625" bestFit="1" customWidth="1"/>
    <col min="10" max="10" width="73.140625" bestFit="1" customWidth="1"/>
    <col min="11" max="11" width="85.5703125" bestFit="1" customWidth="1"/>
    <col min="12" max="12" width="52.5703125" bestFit="1" customWidth="1"/>
    <col min="13" max="13" width="85.140625" bestFit="1" customWidth="1"/>
    <col min="14" max="14" width="47.28515625" bestFit="1" customWidth="1"/>
    <col min="15" max="15" width="34.7109375" bestFit="1" customWidth="1"/>
    <col min="16" max="16" width="28.5703125" bestFit="1" customWidth="1"/>
    <col min="17" max="17" width="34" bestFit="1" customWidth="1"/>
    <col min="18" max="18" width="42.140625" bestFit="1" customWidth="1"/>
    <col min="19" max="19" width="25.28515625" bestFit="1" customWidth="1"/>
    <col min="20" max="20" width="44.42578125" bestFit="1" customWidth="1"/>
    <col min="21" max="21" width="12" bestFit="1" customWidth="1"/>
    <col min="22" max="22" width="41.42578125" bestFit="1" customWidth="1"/>
    <col min="23" max="23" width="58.28515625" bestFit="1" customWidth="1"/>
    <col min="24" max="24" width="44.85546875" bestFit="1" customWidth="1"/>
    <col min="25" max="25" width="61" bestFit="1" customWidth="1"/>
    <col min="26" max="26" width="95.5703125" bestFit="1" customWidth="1"/>
    <col min="27" max="27" width="52.42578125" bestFit="1" customWidth="1"/>
    <col min="28" max="28" width="53" bestFit="1" customWidth="1"/>
    <col min="29" max="29" width="41.85546875" bestFit="1" customWidth="1"/>
    <col min="30" max="30" width="60.140625" bestFit="1" customWidth="1"/>
    <col min="31" max="31" width="41.42578125" bestFit="1" customWidth="1"/>
    <col min="32" max="32" width="72.7109375" bestFit="1" customWidth="1"/>
    <col min="33" max="33" width="100.7109375" bestFit="1" customWidth="1"/>
    <col min="34" max="34" width="44.5703125" bestFit="1" customWidth="1"/>
    <col min="35" max="35" width="20.85546875" bestFit="1" customWidth="1"/>
    <col min="36" max="36" width="56.42578125" bestFit="1" customWidth="1"/>
    <col min="37" max="37" width="65" bestFit="1" customWidth="1"/>
    <col min="38" max="38" width="27.28515625" bestFit="1" customWidth="1"/>
    <col min="39" max="39" width="34.140625" bestFit="1" customWidth="1"/>
    <col min="40" max="40" width="78.140625" bestFit="1" customWidth="1"/>
    <col min="41" max="41" width="101.28515625" bestFit="1" customWidth="1"/>
    <col min="42" max="42" width="62.42578125" bestFit="1" customWidth="1"/>
    <col min="43" max="43" width="51.42578125" bestFit="1" customWidth="1"/>
    <col min="44" max="44" width="12" bestFit="1" customWidth="1"/>
    <col min="45" max="45" width="38.5703125" bestFit="1" customWidth="1"/>
    <col min="46" max="46" width="41.42578125" bestFit="1" customWidth="1"/>
    <col min="47" max="47" width="38.85546875" bestFit="1" customWidth="1"/>
    <col min="48" max="48" width="22.42578125" bestFit="1" customWidth="1"/>
    <col min="49" max="49" width="40.42578125" bestFit="1" customWidth="1"/>
    <col min="50" max="50" width="28.140625" bestFit="1" customWidth="1"/>
    <col min="51" max="51" width="40.7109375" bestFit="1" customWidth="1"/>
    <col min="52" max="52" width="39.28515625" bestFit="1" customWidth="1"/>
    <col min="53" max="53" width="33" bestFit="1" customWidth="1"/>
    <col min="54" max="54" width="30.42578125" bestFit="1" customWidth="1"/>
    <col min="55" max="55" width="48.7109375" bestFit="1" customWidth="1"/>
    <col min="56" max="56" width="46" bestFit="1" customWidth="1"/>
    <col min="57" max="57" width="19.28515625" bestFit="1" customWidth="1"/>
    <col min="58" max="58" width="29.28515625" bestFit="1" customWidth="1"/>
    <col min="59" max="59" width="40" bestFit="1" customWidth="1"/>
    <col min="60" max="60" width="26.7109375" bestFit="1" customWidth="1"/>
    <col min="61" max="61" width="41.140625" bestFit="1" customWidth="1"/>
    <col min="62" max="62" width="40.42578125" bestFit="1" customWidth="1"/>
    <col min="63" max="63" width="26.42578125" bestFit="1" customWidth="1"/>
    <col min="64" max="64" width="22" bestFit="1" customWidth="1"/>
    <col min="65" max="65" width="63.42578125" bestFit="1" customWidth="1"/>
    <col min="66" max="66" width="38.28515625" bestFit="1" customWidth="1"/>
    <col min="67" max="67" width="59.28515625" bestFit="1" customWidth="1"/>
    <col min="68" max="68" width="56.140625" bestFit="1" customWidth="1"/>
    <col min="69" max="69" width="34" bestFit="1" customWidth="1"/>
    <col min="70" max="70" width="47" bestFit="1" customWidth="1"/>
    <col min="71" max="71" width="61" bestFit="1" customWidth="1"/>
    <col min="72" max="72" width="36.28515625" bestFit="1" customWidth="1"/>
    <col min="73" max="73" width="18.42578125" bestFit="1" customWidth="1"/>
    <col min="74" max="74" width="42.140625" bestFit="1" customWidth="1"/>
    <col min="75" max="75" width="40.140625" bestFit="1" customWidth="1"/>
    <col min="76" max="76" width="40.42578125" bestFit="1" customWidth="1"/>
    <col min="77" max="77" width="44.5703125" bestFit="1" customWidth="1"/>
    <col min="78" max="78" width="72.140625" bestFit="1" customWidth="1"/>
    <col min="79" max="79" width="43.42578125" bestFit="1" customWidth="1"/>
    <col min="80" max="80" width="46.7109375" bestFit="1" customWidth="1"/>
    <col min="81" max="81" width="36.7109375" bestFit="1" customWidth="1"/>
    <col min="82" max="82" width="40.5703125" bestFit="1" customWidth="1"/>
    <col min="83" max="83" width="30.42578125" bestFit="1" customWidth="1"/>
    <col min="84" max="84" width="44.42578125" bestFit="1" customWidth="1"/>
    <col min="85" max="85" width="42.85546875" bestFit="1" customWidth="1"/>
    <col min="86" max="86" width="40.140625" bestFit="1" customWidth="1"/>
    <col min="87" max="87" width="31.140625" bestFit="1" customWidth="1"/>
    <col min="88" max="88" width="46.85546875" bestFit="1" customWidth="1"/>
    <col min="89" max="89" width="77.5703125" bestFit="1" customWidth="1"/>
    <col min="90" max="90" width="40.7109375" bestFit="1" customWidth="1"/>
    <col min="91" max="91" width="42.85546875" bestFit="1" customWidth="1"/>
    <col min="92" max="92" width="51.28515625" bestFit="1" customWidth="1"/>
    <col min="93" max="93" width="47.5703125" bestFit="1" customWidth="1"/>
    <col min="94" max="94" width="83.28515625" bestFit="1" customWidth="1"/>
    <col min="95" max="95" width="53.42578125" bestFit="1" customWidth="1"/>
    <col min="96" max="96" width="66.7109375" bestFit="1" customWidth="1"/>
    <col min="97" max="97" width="36.85546875" bestFit="1" customWidth="1"/>
    <col min="98" max="98" width="44.28515625" bestFit="1" customWidth="1"/>
    <col min="99" max="99" width="40.140625" bestFit="1" customWidth="1"/>
    <col min="100" max="100" width="26.5703125" bestFit="1" customWidth="1"/>
    <col min="101" max="101" width="31.85546875" bestFit="1" customWidth="1"/>
    <col min="102" max="102" width="58.140625" bestFit="1" customWidth="1"/>
    <col min="103" max="103" width="33.140625" bestFit="1" customWidth="1"/>
    <col min="104" max="104" width="47.85546875" bestFit="1" customWidth="1"/>
    <col min="105" max="105" width="35.140625" bestFit="1" customWidth="1"/>
    <col min="106" max="106" width="55.7109375" bestFit="1" customWidth="1"/>
    <col min="107" max="107" width="39.42578125" bestFit="1" customWidth="1"/>
    <col min="108" max="108" width="35.7109375" bestFit="1" customWidth="1"/>
    <col min="109" max="109" width="36.7109375" bestFit="1" customWidth="1"/>
    <col min="110" max="110" width="30.140625" bestFit="1" customWidth="1"/>
    <col min="111" max="111" width="26.5703125" bestFit="1" customWidth="1"/>
    <col min="112" max="112" width="23" bestFit="1" customWidth="1"/>
    <col min="113" max="113" width="47.5703125" bestFit="1" customWidth="1"/>
    <col min="114" max="114" width="42.7109375" bestFit="1" customWidth="1"/>
    <col min="115" max="115" width="37" bestFit="1" customWidth="1"/>
    <col min="116" max="116" width="26.7109375" bestFit="1" customWidth="1"/>
    <col min="117" max="117" width="51.7109375" bestFit="1" customWidth="1"/>
    <col min="118" max="118" width="60.5703125" bestFit="1" customWidth="1"/>
    <col min="119" max="119" width="67.28515625" bestFit="1" customWidth="1"/>
    <col min="120" max="120" width="48.5703125" bestFit="1" customWidth="1"/>
    <col min="121" max="121" width="53.140625" bestFit="1" customWidth="1"/>
    <col min="122" max="122" width="41.85546875" bestFit="1" customWidth="1"/>
    <col min="123" max="123" width="33.85546875" bestFit="1" customWidth="1"/>
    <col min="124" max="124" width="46" bestFit="1" customWidth="1"/>
    <col min="125" max="125" width="24.42578125" bestFit="1" customWidth="1"/>
    <col min="126" max="126" width="25.28515625" bestFit="1" customWidth="1"/>
    <col min="127" max="127" width="32.42578125" bestFit="1" customWidth="1"/>
    <col min="128" max="128" width="43" bestFit="1" customWidth="1"/>
    <col min="129" max="129" width="28.7109375" bestFit="1" customWidth="1"/>
    <col min="130" max="130" width="36.28515625" bestFit="1" customWidth="1"/>
    <col min="131" max="131" width="41.140625" bestFit="1" customWidth="1"/>
    <col min="132" max="132" width="55.7109375" bestFit="1" customWidth="1"/>
    <col min="133" max="133" width="40.85546875" bestFit="1" customWidth="1"/>
    <col min="134" max="134" width="27.5703125" bestFit="1" customWidth="1"/>
    <col min="135" max="135" width="38.140625" bestFit="1" customWidth="1"/>
    <col min="136" max="136" width="33.140625" bestFit="1" customWidth="1"/>
    <col min="137" max="137" width="47.140625" bestFit="1" customWidth="1"/>
    <col min="138" max="138" width="25.140625" bestFit="1" customWidth="1"/>
    <col min="139" max="139" width="36.28515625" bestFit="1" customWidth="1"/>
    <col min="140" max="140" width="37.28515625" bestFit="1" customWidth="1"/>
    <col min="141" max="141" width="24.28515625" bestFit="1" customWidth="1"/>
    <col min="142" max="142" width="34.7109375" bestFit="1" customWidth="1"/>
    <col min="143" max="143" width="51.5703125" bestFit="1" customWidth="1"/>
    <col min="144" max="144" width="47.42578125" bestFit="1" customWidth="1"/>
    <col min="145" max="145" width="60" bestFit="1" customWidth="1"/>
    <col min="146" max="146" width="41.7109375" bestFit="1" customWidth="1"/>
    <col min="147" max="147" width="23" bestFit="1" customWidth="1"/>
    <col min="148" max="148" width="29.42578125" bestFit="1" customWidth="1"/>
    <col min="149" max="149" width="30.85546875" bestFit="1" customWidth="1"/>
    <col min="150" max="150" width="24.28515625" bestFit="1" customWidth="1"/>
    <col min="151" max="151" width="44.85546875" bestFit="1" customWidth="1"/>
    <col min="152" max="152" width="53.85546875" bestFit="1" customWidth="1"/>
    <col min="153" max="153" width="41.5703125" bestFit="1" customWidth="1"/>
    <col min="154" max="154" width="30.85546875" bestFit="1" customWidth="1"/>
    <col min="155" max="155" width="35.7109375" bestFit="1" customWidth="1"/>
    <col min="156" max="156" width="31.5703125" bestFit="1" customWidth="1"/>
    <col min="157" max="157" width="31.42578125" bestFit="1" customWidth="1"/>
    <col min="158" max="158" width="39.140625" bestFit="1" customWidth="1"/>
    <col min="159" max="159" width="62.28515625" bestFit="1" customWidth="1"/>
    <col min="160" max="160" width="68.85546875" bestFit="1" customWidth="1"/>
    <col min="161" max="161" width="49.28515625" bestFit="1" customWidth="1"/>
    <col min="162" max="162" width="23.140625" bestFit="1" customWidth="1"/>
    <col min="163" max="163" width="74.140625" bestFit="1" customWidth="1"/>
    <col min="164" max="164" width="52" bestFit="1" customWidth="1"/>
    <col min="165" max="165" width="26.42578125" bestFit="1" customWidth="1"/>
    <col min="166" max="166" width="43" bestFit="1" customWidth="1"/>
    <col min="167" max="167" width="54" bestFit="1" customWidth="1"/>
    <col min="168" max="168" width="45.42578125" bestFit="1" customWidth="1"/>
    <col min="169" max="169" width="36.42578125" bestFit="1" customWidth="1"/>
    <col min="170" max="170" width="29.28515625" bestFit="1" customWidth="1"/>
    <col min="171" max="171" width="45.42578125" bestFit="1" customWidth="1"/>
    <col min="172" max="172" width="62.5703125" bestFit="1" customWidth="1"/>
    <col min="173" max="173" width="30.28515625" bestFit="1" customWidth="1"/>
    <col min="174" max="174" width="40.5703125" bestFit="1" customWidth="1"/>
    <col min="175" max="175" width="47.85546875" bestFit="1" customWidth="1"/>
    <col min="176" max="176" width="45.85546875" bestFit="1" customWidth="1"/>
    <col min="177" max="177" width="56.7109375" bestFit="1" customWidth="1"/>
    <col min="178" max="178" width="29.140625" bestFit="1" customWidth="1"/>
    <col min="179" max="179" width="37.7109375" bestFit="1" customWidth="1"/>
    <col min="180" max="180" width="29.42578125" bestFit="1" customWidth="1"/>
    <col min="181" max="182" width="28.28515625" bestFit="1" customWidth="1"/>
    <col min="183" max="183" width="27.140625" bestFit="1" customWidth="1"/>
    <col min="184" max="184" width="35" bestFit="1" customWidth="1"/>
    <col min="185" max="185" width="38.5703125" bestFit="1" customWidth="1"/>
    <col min="186" max="186" width="24.28515625" bestFit="1" customWidth="1"/>
    <col min="187" max="187" width="31.28515625" bestFit="1" customWidth="1"/>
    <col min="188" max="188" width="55.85546875" bestFit="1" customWidth="1"/>
    <col min="189" max="189" width="27.5703125" bestFit="1" customWidth="1"/>
    <col min="190" max="190" width="33" bestFit="1" customWidth="1"/>
    <col min="191" max="191" width="27.85546875" bestFit="1" customWidth="1"/>
    <col min="192" max="192" width="34.7109375" bestFit="1" customWidth="1"/>
    <col min="193" max="193" width="29.140625" bestFit="1" customWidth="1"/>
    <col min="194" max="194" width="27.42578125" bestFit="1" customWidth="1"/>
    <col min="195" max="195" width="24.5703125" bestFit="1" customWidth="1"/>
    <col min="196" max="196" width="32.5703125" bestFit="1" customWidth="1"/>
    <col min="197" max="197" width="49" bestFit="1" customWidth="1"/>
    <col min="198" max="198" width="53.7109375" bestFit="1" customWidth="1"/>
    <col min="199" max="199" width="21.5703125" bestFit="1" customWidth="1"/>
    <col min="200" max="200" width="49.42578125" bestFit="1" customWidth="1"/>
    <col min="201" max="201" width="61.42578125" bestFit="1" customWidth="1"/>
    <col min="202" max="202" width="24.42578125" bestFit="1" customWidth="1"/>
    <col min="203" max="203" width="49.42578125" bestFit="1" customWidth="1"/>
    <col min="204" max="204" width="56.7109375" bestFit="1" customWidth="1"/>
    <col min="205" max="205" width="35.140625" bestFit="1" customWidth="1"/>
    <col min="206" max="206" width="39.5703125" bestFit="1" customWidth="1"/>
    <col min="207" max="207" width="76.140625" bestFit="1" customWidth="1"/>
    <col min="208" max="208" width="42.28515625" bestFit="1" customWidth="1"/>
    <col min="209" max="209" width="13.42578125" bestFit="1" customWidth="1"/>
    <col min="210" max="210" width="42.42578125" bestFit="1" customWidth="1"/>
    <col min="211" max="211" width="41.85546875" bestFit="1" customWidth="1"/>
    <col min="212" max="212" width="39.42578125" bestFit="1" customWidth="1"/>
    <col min="213" max="213" width="52.42578125" bestFit="1" customWidth="1"/>
    <col min="214" max="214" width="50.85546875" bestFit="1" customWidth="1"/>
    <col min="215" max="215" width="30.42578125" bestFit="1" customWidth="1"/>
    <col min="216" max="216" width="26.140625" bestFit="1" customWidth="1"/>
    <col min="217" max="217" width="23.5703125" bestFit="1" customWidth="1"/>
    <col min="218" max="218" width="34.7109375" bestFit="1" customWidth="1"/>
    <col min="219" max="219" width="45.28515625" bestFit="1" customWidth="1"/>
    <col min="220" max="220" width="34.5703125" bestFit="1" customWidth="1"/>
    <col min="221" max="221" width="39.85546875" bestFit="1" customWidth="1"/>
    <col min="222" max="222" width="24" bestFit="1" customWidth="1"/>
    <col min="223" max="223" width="31.85546875" bestFit="1" customWidth="1"/>
    <col min="224" max="224" width="53.28515625" bestFit="1" customWidth="1"/>
    <col min="225" max="225" width="42.140625" bestFit="1" customWidth="1"/>
    <col min="226" max="226" width="56.140625" bestFit="1" customWidth="1"/>
    <col min="227" max="227" width="52.85546875" bestFit="1" customWidth="1"/>
    <col min="228" max="228" width="40.140625" bestFit="1" customWidth="1"/>
    <col min="229" max="229" width="54.7109375" bestFit="1" customWidth="1"/>
    <col min="230" max="230" width="52.28515625" bestFit="1" customWidth="1"/>
    <col min="231" max="231" width="32.28515625" bestFit="1" customWidth="1"/>
    <col min="232" max="232" width="57.28515625" bestFit="1" customWidth="1"/>
    <col min="233" max="233" width="27.7109375" bestFit="1" customWidth="1"/>
    <col min="234" max="234" width="17.85546875" bestFit="1" customWidth="1"/>
    <col min="235" max="235" width="33.140625" bestFit="1" customWidth="1"/>
    <col min="236" max="236" width="44" bestFit="1" customWidth="1"/>
    <col min="237" max="237" width="37.42578125" bestFit="1" customWidth="1"/>
    <col min="238" max="238" width="44.28515625" bestFit="1" customWidth="1"/>
    <col min="239" max="239" width="44.85546875" bestFit="1" customWidth="1"/>
    <col min="240" max="240" width="45.85546875" bestFit="1" customWidth="1"/>
    <col min="241" max="241" width="49.5703125" bestFit="1" customWidth="1"/>
    <col min="242" max="242" width="54.28515625" bestFit="1" customWidth="1"/>
    <col min="243" max="243" width="48.7109375" bestFit="1" customWidth="1"/>
    <col min="244" max="244" width="41.5703125" bestFit="1" customWidth="1"/>
    <col min="245" max="245" width="67.42578125" bestFit="1" customWidth="1"/>
    <col min="246" max="246" width="40.7109375" bestFit="1" customWidth="1"/>
    <col min="247" max="247" width="40.28515625" bestFit="1" customWidth="1"/>
    <col min="248" max="248" width="23.28515625" bestFit="1" customWidth="1"/>
    <col min="249" max="249" width="38.28515625" bestFit="1" customWidth="1"/>
    <col min="250" max="250" width="24.28515625" bestFit="1" customWidth="1"/>
    <col min="251" max="251" width="37.140625" bestFit="1" customWidth="1"/>
    <col min="252" max="252" width="38.85546875" bestFit="1" customWidth="1"/>
    <col min="253" max="253" width="38.28515625" bestFit="1" customWidth="1"/>
    <col min="254" max="254" width="28.5703125" bestFit="1" customWidth="1"/>
    <col min="255" max="255" width="33.42578125" bestFit="1" customWidth="1"/>
    <col min="256" max="256" width="54.85546875" bestFit="1" customWidth="1"/>
    <col min="257" max="257" width="51.85546875" bestFit="1" customWidth="1"/>
    <col min="258" max="258" width="28.42578125" bestFit="1" customWidth="1"/>
    <col min="259" max="259" width="29.85546875" bestFit="1" customWidth="1"/>
    <col min="260" max="260" width="22.42578125" bestFit="1" customWidth="1"/>
    <col min="261" max="261" width="49.85546875" bestFit="1" customWidth="1"/>
    <col min="262" max="262" width="41.42578125" bestFit="1" customWidth="1"/>
    <col min="263" max="263" width="58.28515625" bestFit="1" customWidth="1"/>
    <col min="264" max="264" width="44.85546875" bestFit="1" customWidth="1"/>
    <col min="265" max="265" width="36.5703125" bestFit="1" customWidth="1"/>
    <col min="266" max="266" width="40" bestFit="1" customWidth="1"/>
    <col min="267" max="267" width="50.5703125" bestFit="1" customWidth="1"/>
    <col min="268" max="268" width="41.140625" bestFit="1" customWidth="1"/>
    <col min="269" max="269" width="39.7109375" bestFit="1" customWidth="1"/>
    <col min="270" max="270" width="32.5703125" bestFit="1" customWidth="1"/>
    <col min="271" max="271" width="72.5703125" bestFit="1" customWidth="1"/>
    <col min="272" max="272" width="26.42578125" bestFit="1" customWidth="1"/>
    <col min="273" max="273" width="28" bestFit="1" customWidth="1"/>
    <col min="274" max="274" width="32.140625" bestFit="1" customWidth="1"/>
    <col min="275" max="275" width="70" bestFit="1" customWidth="1"/>
    <col min="276" max="276" width="35.7109375" bestFit="1" customWidth="1"/>
    <col min="277" max="277" width="41.42578125" bestFit="1" customWidth="1"/>
    <col min="278" max="278" width="55.85546875" bestFit="1" customWidth="1"/>
    <col min="279" max="279" width="28.5703125" bestFit="1" customWidth="1"/>
    <col min="280" max="280" width="23.85546875" bestFit="1" customWidth="1"/>
    <col min="281" max="281" width="61" bestFit="1" customWidth="1"/>
    <col min="282" max="282" width="28.28515625" bestFit="1" customWidth="1"/>
    <col min="283" max="283" width="46" bestFit="1" customWidth="1"/>
    <col min="284" max="284" width="35.7109375" bestFit="1" customWidth="1"/>
    <col min="285" max="285" width="60.42578125" bestFit="1" customWidth="1"/>
    <col min="286" max="286" width="41.85546875" bestFit="1" customWidth="1"/>
    <col min="287" max="287" width="47.140625" bestFit="1" customWidth="1"/>
    <col min="288" max="288" width="29.140625" bestFit="1" customWidth="1"/>
    <col min="289" max="289" width="32.28515625" bestFit="1" customWidth="1"/>
    <col min="290" max="290" width="40.85546875" bestFit="1" customWidth="1"/>
    <col min="291" max="291" width="30.85546875" bestFit="1" customWidth="1"/>
    <col min="292" max="292" width="41.140625" bestFit="1" customWidth="1"/>
    <col min="293" max="293" width="55.7109375" bestFit="1" customWidth="1"/>
    <col min="294" max="294" width="41.7109375" bestFit="1" customWidth="1"/>
    <col min="295" max="295" width="53.7109375" bestFit="1" customWidth="1"/>
    <col min="296" max="296" width="29.28515625" bestFit="1" customWidth="1"/>
    <col min="297" max="297" width="30.5703125" bestFit="1" customWidth="1"/>
    <col min="298" max="298" width="32.140625" bestFit="1" customWidth="1"/>
    <col min="299" max="299" width="32" bestFit="1" customWidth="1"/>
    <col min="300" max="300" width="20.85546875" bestFit="1" customWidth="1"/>
    <col min="301" max="301" width="29.7109375" bestFit="1" customWidth="1"/>
    <col min="302" max="302" width="32.140625" bestFit="1" customWidth="1"/>
    <col min="303" max="303" width="30.140625" bestFit="1" customWidth="1"/>
    <col min="304" max="304" width="45.42578125" bestFit="1" customWidth="1"/>
    <col min="305" max="305" width="92" bestFit="1" customWidth="1"/>
    <col min="306" max="306" width="21.42578125" bestFit="1" customWidth="1"/>
    <col min="307" max="307" width="36.85546875" bestFit="1" customWidth="1"/>
    <col min="308" max="308" width="27" bestFit="1" customWidth="1"/>
    <col min="309" max="309" width="34.85546875" bestFit="1" customWidth="1"/>
    <col min="310" max="310" width="38.85546875" bestFit="1" customWidth="1"/>
    <col min="311" max="311" width="46.7109375" bestFit="1" customWidth="1"/>
    <col min="312" max="312" width="95.5703125" bestFit="1" customWidth="1"/>
    <col min="313" max="313" width="17" bestFit="1" customWidth="1"/>
    <col min="314" max="314" width="41.85546875" bestFit="1" customWidth="1"/>
    <col min="315" max="315" width="46.7109375" bestFit="1" customWidth="1"/>
    <col min="316" max="316" width="31.140625" bestFit="1" customWidth="1"/>
    <col min="317" max="317" width="59.140625" bestFit="1" customWidth="1"/>
    <col min="318" max="318" width="52.42578125" bestFit="1" customWidth="1"/>
    <col min="319" max="319" width="34.7109375" bestFit="1" customWidth="1"/>
    <col min="320" max="320" width="53" bestFit="1" customWidth="1"/>
    <col min="321" max="321" width="41.85546875" bestFit="1" customWidth="1"/>
    <col min="322" max="322" width="60.140625" bestFit="1" customWidth="1"/>
    <col min="323" max="323" width="41.42578125" bestFit="1" customWidth="1"/>
    <col min="324" max="324" width="72.7109375" bestFit="1" customWidth="1"/>
    <col min="325" max="325" width="100.7109375" bestFit="1" customWidth="1"/>
    <col min="326" max="326" width="44.140625" bestFit="1" customWidth="1"/>
    <col min="327" max="327" width="25.28515625" bestFit="1" customWidth="1"/>
    <col min="328" max="328" width="53.28515625" bestFit="1" customWidth="1"/>
    <col min="329" max="329" width="56" bestFit="1" customWidth="1"/>
    <col min="330" max="330" width="30.7109375" bestFit="1" customWidth="1"/>
    <col min="331" max="331" width="45" bestFit="1" customWidth="1"/>
    <col min="332" max="332" width="24.140625" bestFit="1" customWidth="1"/>
    <col min="333" max="333" width="69" bestFit="1" customWidth="1"/>
    <col min="334" max="334" width="58" bestFit="1" customWidth="1"/>
    <col min="335" max="335" width="84.42578125" bestFit="1" customWidth="1"/>
    <col min="336" max="336" width="36" bestFit="1" customWidth="1"/>
    <col min="337" max="337" width="21.7109375" bestFit="1" customWidth="1"/>
    <col min="338" max="338" width="41.28515625" bestFit="1" customWidth="1"/>
    <col min="339" max="339" width="23.140625" bestFit="1" customWidth="1"/>
    <col min="340" max="340" width="53.5703125" bestFit="1" customWidth="1"/>
    <col min="341" max="341" width="45.42578125" bestFit="1" customWidth="1"/>
    <col min="342" max="342" width="44.28515625" bestFit="1" customWidth="1"/>
    <col min="343" max="343" width="47" bestFit="1" customWidth="1"/>
    <col min="344" max="344" width="39.85546875" bestFit="1" customWidth="1"/>
    <col min="345" max="345" width="26.42578125" bestFit="1" customWidth="1"/>
    <col min="346" max="346" width="44.5703125" bestFit="1" customWidth="1"/>
    <col min="347" max="347" width="20.85546875" bestFit="1" customWidth="1"/>
    <col min="348" max="348" width="38" bestFit="1" customWidth="1"/>
    <col min="349" max="349" width="27.85546875" bestFit="1" customWidth="1"/>
    <col min="350" max="350" width="33.42578125" bestFit="1" customWidth="1"/>
    <col min="351" max="351" width="80" bestFit="1" customWidth="1"/>
    <col min="352" max="352" width="35.28515625" bestFit="1" customWidth="1"/>
    <col min="353" max="353" width="36.85546875" bestFit="1" customWidth="1"/>
    <col min="354" max="354" width="54.85546875" bestFit="1" customWidth="1"/>
    <col min="355" max="355" width="48.85546875" bestFit="1" customWidth="1"/>
    <col min="356" max="356" width="59.28515625" bestFit="1" customWidth="1"/>
    <col min="357" max="357" width="56.42578125" bestFit="1" customWidth="1"/>
    <col min="358" max="358" width="65" bestFit="1" customWidth="1"/>
    <col min="359" max="359" width="27.28515625" bestFit="1" customWidth="1"/>
    <col min="360" max="360" width="34.140625" bestFit="1" customWidth="1"/>
    <col min="361" max="361" width="26.28515625" bestFit="1" customWidth="1"/>
    <col min="362" max="362" width="32" bestFit="1" customWidth="1"/>
    <col min="363" max="363" width="46" bestFit="1" customWidth="1"/>
    <col min="364" max="364" width="43" bestFit="1" customWidth="1"/>
    <col min="365" max="365" width="31.42578125" bestFit="1" customWidth="1"/>
    <col min="366" max="366" width="75.42578125" bestFit="1" customWidth="1"/>
    <col min="367" max="367" width="51.42578125" bestFit="1" customWidth="1"/>
    <col min="368" max="368" width="47" bestFit="1" customWidth="1"/>
    <col min="369" max="369" width="30.140625" bestFit="1" customWidth="1"/>
    <col min="370" max="370" width="59" bestFit="1" customWidth="1"/>
    <col min="371" max="371" width="39.85546875" bestFit="1" customWidth="1"/>
    <col min="372" max="372" width="43.140625" bestFit="1" customWidth="1"/>
    <col min="373" max="373" width="36.28515625" bestFit="1" customWidth="1"/>
    <col min="374" max="374" width="28.140625" bestFit="1" customWidth="1"/>
    <col min="375" max="375" width="51.5703125" bestFit="1" customWidth="1"/>
    <col min="376" max="376" width="54.140625" bestFit="1" customWidth="1"/>
    <col min="377" max="377" width="78.140625" bestFit="1" customWidth="1"/>
    <col min="378" max="378" width="101.28515625" bestFit="1" customWidth="1"/>
    <col min="379" max="379" width="62.42578125" bestFit="1" customWidth="1"/>
    <col min="380" max="380" width="24.42578125" bestFit="1" customWidth="1"/>
    <col min="381" max="381" width="50.85546875" bestFit="1" customWidth="1"/>
    <col min="382" max="382" width="37" bestFit="1" customWidth="1"/>
    <col min="383" max="383" width="64.85546875" bestFit="1" customWidth="1"/>
    <col min="384" max="384" width="51.42578125" bestFit="1" customWidth="1"/>
    <col min="385" max="385" width="82" bestFit="1" customWidth="1"/>
    <col min="386" max="386" width="38.5703125" bestFit="1" customWidth="1"/>
    <col min="387" max="387" width="27.28515625" bestFit="1" customWidth="1"/>
    <col min="388" max="388" width="12" bestFit="1" customWidth="1"/>
  </cols>
  <sheetData>
    <row r="1" spans="1:21" x14ac:dyDescent="0.25">
      <c r="A1" s="19" t="s">
        <v>399</v>
      </c>
      <c r="B1" t="s">
        <v>54</v>
      </c>
    </row>
    <row r="3" spans="1:21" x14ac:dyDescent="0.25">
      <c r="A3" s="19" t="s">
        <v>1089</v>
      </c>
      <c r="B3" s="19" t="s">
        <v>1090</v>
      </c>
    </row>
    <row r="4" spans="1:21" x14ac:dyDescent="0.25">
      <c r="A4" s="19" t="s">
        <v>1092</v>
      </c>
      <c r="B4" t="s">
        <v>312</v>
      </c>
      <c r="C4" t="s">
        <v>311</v>
      </c>
      <c r="D4" t="s">
        <v>313</v>
      </c>
      <c r="E4" t="s">
        <v>314</v>
      </c>
      <c r="F4" t="s">
        <v>315</v>
      </c>
      <c r="G4" t="s">
        <v>316</v>
      </c>
      <c r="H4" t="s">
        <v>317</v>
      </c>
      <c r="I4" t="s">
        <v>318</v>
      </c>
      <c r="J4" t="s">
        <v>319</v>
      </c>
      <c r="K4" t="s">
        <v>781</v>
      </c>
      <c r="L4" t="s">
        <v>321</v>
      </c>
      <c r="M4" t="s">
        <v>322</v>
      </c>
      <c r="N4" t="s">
        <v>323</v>
      </c>
      <c r="O4" t="s">
        <v>324</v>
      </c>
      <c r="P4" t="s">
        <v>325</v>
      </c>
      <c r="Q4" t="s">
        <v>326</v>
      </c>
      <c r="R4" t="s">
        <v>328</v>
      </c>
      <c r="S4" t="s">
        <v>327</v>
      </c>
      <c r="T4" t="s">
        <v>329</v>
      </c>
      <c r="U4" t="s">
        <v>1091</v>
      </c>
    </row>
    <row r="5" spans="1:21" x14ac:dyDescent="0.25">
      <c r="A5" s="20">
        <v>2018</v>
      </c>
      <c r="B5">
        <v>545587000</v>
      </c>
      <c r="C5">
        <v>4901174000</v>
      </c>
      <c r="D5">
        <v>368458000</v>
      </c>
      <c r="E5">
        <v>242826000</v>
      </c>
      <c r="F5">
        <v>552969000</v>
      </c>
      <c r="G5">
        <v>354426000</v>
      </c>
      <c r="H5">
        <v>81259000</v>
      </c>
      <c r="I5">
        <v>71280000</v>
      </c>
      <c r="J5">
        <v>2456154000</v>
      </c>
      <c r="K5">
        <v>1287254000</v>
      </c>
      <c r="L5">
        <v>607171000</v>
      </c>
      <c r="M5">
        <v>860277000</v>
      </c>
      <c r="N5">
        <v>533395000</v>
      </c>
      <c r="O5">
        <v>335446000</v>
      </c>
      <c r="P5">
        <v>3769923000</v>
      </c>
      <c r="Q5">
        <v>116190000</v>
      </c>
      <c r="R5">
        <v>98280000</v>
      </c>
      <c r="S5">
        <v>3711502000</v>
      </c>
      <c r="T5">
        <v>126571000</v>
      </c>
      <c r="U5">
        <v>21020142000</v>
      </c>
    </row>
    <row r="6" spans="1:21" x14ac:dyDescent="0.25">
      <c r="A6" s="20">
        <v>2019</v>
      </c>
      <c r="B6">
        <v>414642000</v>
      </c>
      <c r="C6">
        <v>5402119000</v>
      </c>
      <c r="D6">
        <v>500817000</v>
      </c>
      <c r="E6">
        <v>246011000</v>
      </c>
      <c r="F6">
        <v>529981000</v>
      </c>
      <c r="G6">
        <v>253924000</v>
      </c>
      <c r="H6">
        <v>80438000</v>
      </c>
      <c r="I6">
        <v>91243000</v>
      </c>
      <c r="J6">
        <v>1613538000</v>
      </c>
      <c r="K6">
        <v>1204966000</v>
      </c>
      <c r="L6">
        <v>642118000</v>
      </c>
      <c r="M6">
        <v>714578000</v>
      </c>
      <c r="N6">
        <v>501978000</v>
      </c>
      <c r="O6">
        <v>347733000</v>
      </c>
      <c r="P6">
        <v>2614234000</v>
      </c>
      <c r="Q6">
        <v>129125000</v>
      </c>
      <c r="R6">
        <v>93703000</v>
      </c>
      <c r="S6">
        <v>4509060000</v>
      </c>
      <c r="T6">
        <v>128728000</v>
      </c>
      <c r="U6">
        <v>20018936000</v>
      </c>
    </row>
    <row r="7" spans="1:21" x14ac:dyDescent="0.25">
      <c r="A7" s="20">
        <v>2020</v>
      </c>
      <c r="B7">
        <v>335487000</v>
      </c>
      <c r="C7">
        <v>5474553000</v>
      </c>
      <c r="D7">
        <v>533507000</v>
      </c>
      <c r="E7">
        <v>218432000</v>
      </c>
      <c r="F7">
        <v>524198000</v>
      </c>
      <c r="G7">
        <v>251479000</v>
      </c>
      <c r="H7">
        <v>105594000</v>
      </c>
      <c r="I7">
        <v>89861000</v>
      </c>
      <c r="J7">
        <v>1411786000</v>
      </c>
      <c r="K7">
        <v>1230021000</v>
      </c>
      <c r="L7">
        <v>652899000</v>
      </c>
      <c r="M7">
        <v>723981000</v>
      </c>
      <c r="N7">
        <v>588124000</v>
      </c>
      <c r="O7">
        <v>443815000</v>
      </c>
      <c r="P7">
        <v>2602079000</v>
      </c>
      <c r="Q7">
        <v>118934000</v>
      </c>
      <c r="R7">
        <v>98363000</v>
      </c>
      <c r="S7">
        <v>4741060000</v>
      </c>
      <c r="T7">
        <v>129957000</v>
      </c>
      <c r="U7">
        <v>20274130000</v>
      </c>
    </row>
    <row r="8" spans="1:21" x14ac:dyDescent="0.25">
      <c r="A8" s="20">
        <v>2021</v>
      </c>
      <c r="B8">
        <v>508059000</v>
      </c>
      <c r="C8">
        <v>6496516000</v>
      </c>
      <c r="D8">
        <v>556447000</v>
      </c>
      <c r="E8">
        <v>211998000</v>
      </c>
      <c r="F8">
        <v>403977000</v>
      </c>
      <c r="G8">
        <v>226524000</v>
      </c>
      <c r="H8">
        <v>109326000</v>
      </c>
      <c r="I8">
        <v>167328000</v>
      </c>
      <c r="J8">
        <v>1785255000</v>
      </c>
      <c r="K8">
        <v>1437189000</v>
      </c>
      <c r="L8">
        <v>958379000</v>
      </c>
      <c r="M8">
        <v>864975000</v>
      </c>
      <c r="N8">
        <v>529180000</v>
      </c>
      <c r="O8">
        <v>353394000</v>
      </c>
      <c r="P8">
        <v>3000207000</v>
      </c>
      <c r="Q8">
        <v>95286000</v>
      </c>
      <c r="R8">
        <v>107771000</v>
      </c>
      <c r="S8">
        <v>6962121000</v>
      </c>
      <c r="T8">
        <v>142091000</v>
      </c>
      <c r="U8">
        <v>24916023000</v>
      </c>
    </row>
    <row r="9" spans="1:21" x14ac:dyDescent="0.25">
      <c r="A9" s="20">
        <v>2022</v>
      </c>
      <c r="B9">
        <v>514243000</v>
      </c>
      <c r="C9">
        <v>6673183000</v>
      </c>
      <c r="D9">
        <v>543991000</v>
      </c>
      <c r="E9">
        <v>207629000</v>
      </c>
      <c r="F9">
        <v>397255000</v>
      </c>
      <c r="G9">
        <v>246946000</v>
      </c>
      <c r="H9">
        <v>108598000</v>
      </c>
      <c r="I9">
        <v>197419000</v>
      </c>
      <c r="J9">
        <v>1348410000</v>
      </c>
      <c r="K9">
        <v>1397118000</v>
      </c>
      <c r="L9">
        <v>774644000</v>
      </c>
      <c r="M9">
        <v>815221000</v>
      </c>
      <c r="N9">
        <v>544501000</v>
      </c>
      <c r="O9">
        <v>409017000</v>
      </c>
      <c r="P9">
        <v>2411671000</v>
      </c>
      <c r="Q9">
        <v>134454000</v>
      </c>
      <c r="R9">
        <v>107600000</v>
      </c>
      <c r="S9">
        <v>6959721000</v>
      </c>
      <c r="T9">
        <v>193561000</v>
      </c>
      <c r="U9">
        <v>23985182000</v>
      </c>
    </row>
    <row r="10" spans="1:21" x14ac:dyDescent="0.25">
      <c r="A10" s="20" t="s">
        <v>1091</v>
      </c>
      <c r="B10">
        <v>2318018000</v>
      </c>
      <c r="C10">
        <v>28947545000</v>
      </c>
      <c r="D10">
        <v>2503220000</v>
      </c>
      <c r="E10">
        <v>1126896000</v>
      </c>
      <c r="F10">
        <v>2408380000</v>
      </c>
      <c r="G10">
        <v>1333299000</v>
      </c>
      <c r="H10">
        <v>485215000</v>
      </c>
      <c r="I10">
        <v>617131000</v>
      </c>
      <c r="J10">
        <v>8615143000</v>
      </c>
      <c r="K10">
        <v>6556548000</v>
      </c>
      <c r="L10">
        <v>3635211000</v>
      </c>
      <c r="M10">
        <v>3979032000</v>
      </c>
      <c r="N10">
        <v>2697178000</v>
      </c>
      <c r="O10">
        <v>1889405000</v>
      </c>
      <c r="P10">
        <v>14398114000</v>
      </c>
      <c r="Q10">
        <v>593989000</v>
      </c>
      <c r="R10">
        <v>505717000</v>
      </c>
      <c r="S10">
        <v>26883464000</v>
      </c>
      <c r="T10">
        <v>720908000</v>
      </c>
      <c r="U10">
        <v>110214413000</v>
      </c>
    </row>
  </sheetData>
  <pageMargins left="0.7" right="0.7" top="0.75" bottom="0.75" header="0.3" footer="0.3"/>
  <pageSetup orientation="portrait" horizontalDpi="300" verticalDpi="3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C209-2C58-45AC-A405-223DD82C06B4}">
  <dimension ref="B1:AK44"/>
  <sheetViews>
    <sheetView topLeftCell="Y17" zoomScale="110" zoomScaleNormal="110" workbookViewId="0">
      <selection activeCell="AK44" sqref="B44:AK44"/>
    </sheetView>
  </sheetViews>
  <sheetFormatPr defaultRowHeight="15" x14ac:dyDescent="0.25"/>
  <cols>
    <col min="2" max="2" width="10" bestFit="1" customWidth="1"/>
    <col min="3" max="4" width="9.42578125" bestFit="1" customWidth="1"/>
    <col min="5" max="6" width="10" bestFit="1" customWidth="1"/>
    <col min="7" max="7" width="9.42578125" bestFit="1" customWidth="1"/>
    <col min="8" max="9" width="11" bestFit="1" customWidth="1"/>
    <col min="10" max="10" width="9.42578125" bestFit="1" customWidth="1"/>
    <col min="11" max="13" width="10" bestFit="1" customWidth="1"/>
    <col min="14" max="14" width="11" bestFit="1" customWidth="1"/>
    <col min="15" max="15" width="9.42578125" bestFit="1" customWidth="1"/>
    <col min="16" max="16" width="10" bestFit="1" customWidth="1"/>
    <col min="17" max="17" width="11" bestFit="1" customWidth="1"/>
    <col min="18" max="19" width="10" bestFit="1" customWidth="1"/>
    <col min="20" max="21" width="11" bestFit="1" customWidth="1"/>
    <col min="22" max="22" width="10" bestFit="1" customWidth="1"/>
    <col min="23" max="23" width="11" bestFit="1" customWidth="1"/>
    <col min="24" max="24" width="9.42578125" bestFit="1" customWidth="1"/>
    <col min="25" max="25" width="10" bestFit="1" customWidth="1"/>
    <col min="26" max="26" width="11" bestFit="1" customWidth="1"/>
    <col min="27" max="27" width="10" bestFit="1" customWidth="1"/>
    <col min="28" max="28" width="9.42578125" bestFit="1" customWidth="1"/>
    <col min="29" max="29" width="10" bestFit="1" customWidth="1"/>
    <col min="30" max="30" width="9.28515625" bestFit="1" customWidth="1"/>
    <col min="31" max="31" width="9.85546875" bestFit="1" customWidth="1"/>
    <col min="32" max="32" width="10" bestFit="1" customWidth="1"/>
    <col min="33" max="33" width="9.85546875" bestFit="1" customWidth="1"/>
    <col min="34" max="35" width="10" bestFit="1" customWidth="1"/>
    <col min="36" max="36" width="9.42578125" bestFit="1" customWidth="1"/>
    <col min="37" max="37" width="9.28515625" bestFit="1" customWidth="1"/>
  </cols>
  <sheetData>
    <row r="1" spans="2:37" ht="41.2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c r="AE1" s="1" t="s">
        <v>28</v>
      </c>
      <c r="AF1" s="1" t="s">
        <v>29</v>
      </c>
      <c r="AG1" s="1" t="s">
        <v>30</v>
      </c>
      <c r="AH1" s="1" t="s">
        <v>31</v>
      </c>
      <c r="AI1" s="1" t="s">
        <v>32</v>
      </c>
      <c r="AJ1" s="1" t="s">
        <v>33</v>
      </c>
      <c r="AK1" s="1" t="s">
        <v>34</v>
      </c>
    </row>
    <row r="2" spans="2:37" ht="33" x14ac:dyDescent="0.25">
      <c r="B2" s="4" t="s">
        <v>84</v>
      </c>
      <c r="C2" s="4" t="s">
        <v>85</v>
      </c>
      <c r="D2" s="4" t="s">
        <v>86</v>
      </c>
      <c r="E2" s="4" t="s">
        <v>87</v>
      </c>
      <c r="F2" s="4" t="s">
        <v>88</v>
      </c>
      <c r="G2" s="4" t="s">
        <v>89</v>
      </c>
      <c r="H2" s="4" t="s">
        <v>90</v>
      </c>
      <c r="I2" s="4" t="s">
        <v>91</v>
      </c>
      <c r="J2" s="4" t="s">
        <v>92</v>
      </c>
      <c r="K2" s="4" t="s">
        <v>93</v>
      </c>
      <c r="L2" s="4" t="s">
        <v>94</v>
      </c>
      <c r="M2" s="4" t="s">
        <v>95</v>
      </c>
      <c r="N2" s="4" t="s">
        <v>96</v>
      </c>
      <c r="O2" s="4" t="s">
        <v>97</v>
      </c>
      <c r="P2" s="4" t="s">
        <v>98</v>
      </c>
      <c r="Q2" s="4" t="s">
        <v>99</v>
      </c>
      <c r="R2" s="4" t="s">
        <v>100</v>
      </c>
      <c r="S2" s="4" t="s">
        <v>101</v>
      </c>
      <c r="T2" s="4" t="s">
        <v>102</v>
      </c>
      <c r="U2" s="4" t="s">
        <v>103</v>
      </c>
      <c r="V2" s="4" t="s">
        <v>104</v>
      </c>
      <c r="W2" s="4" t="s">
        <v>105</v>
      </c>
      <c r="X2" s="4" t="s">
        <v>106</v>
      </c>
      <c r="Y2" s="4" t="s">
        <v>107</v>
      </c>
      <c r="Z2" s="4" t="s">
        <v>108</v>
      </c>
      <c r="AA2" s="4" t="s">
        <v>109</v>
      </c>
      <c r="AB2" s="4" t="s">
        <v>110</v>
      </c>
      <c r="AC2" s="4" t="s">
        <v>111</v>
      </c>
      <c r="AD2" s="4"/>
      <c r="AE2" s="4" t="s">
        <v>112</v>
      </c>
      <c r="AF2" s="4" t="s">
        <v>113</v>
      </c>
      <c r="AG2" s="4" t="s">
        <v>114</v>
      </c>
      <c r="AH2" s="4" t="s">
        <v>115</v>
      </c>
      <c r="AI2" s="4" t="s">
        <v>116</v>
      </c>
      <c r="AJ2" s="4" t="s">
        <v>117</v>
      </c>
      <c r="AK2" s="4" t="s">
        <v>118</v>
      </c>
    </row>
    <row r="3" spans="2:37" ht="15" customHeight="1" x14ac:dyDescent="0.25">
      <c r="B3" s="46" t="s">
        <v>120</v>
      </c>
      <c r="C3" s="46" t="s">
        <v>121</v>
      </c>
      <c r="D3" s="46" t="s">
        <v>122</v>
      </c>
      <c r="E3" s="46" t="s">
        <v>123</v>
      </c>
      <c r="F3" s="46" t="s">
        <v>124</v>
      </c>
      <c r="G3" s="46" t="s">
        <v>125</v>
      </c>
      <c r="H3" s="46" t="s">
        <v>126</v>
      </c>
      <c r="I3" s="46" t="s">
        <v>127</v>
      </c>
      <c r="J3" s="46" t="s">
        <v>128</v>
      </c>
      <c r="K3" s="46" t="s">
        <v>129</v>
      </c>
      <c r="L3" s="46" t="s">
        <v>130</v>
      </c>
      <c r="M3" s="46" t="s">
        <v>131</v>
      </c>
      <c r="N3" s="46" t="s">
        <v>132</v>
      </c>
      <c r="O3" s="7"/>
      <c r="P3" s="46" t="s">
        <v>133</v>
      </c>
      <c r="Q3" s="46" t="s">
        <v>134</v>
      </c>
      <c r="R3" s="46" t="s">
        <v>135</v>
      </c>
      <c r="S3" s="46" t="s">
        <v>136</v>
      </c>
      <c r="T3" s="46" t="s">
        <v>137</v>
      </c>
      <c r="U3" s="46" t="s">
        <v>138</v>
      </c>
      <c r="V3" s="46" t="s">
        <v>139</v>
      </c>
      <c r="W3" s="46" t="s">
        <v>140</v>
      </c>
      <c r="X3" s="46" t="s">
        <v>141</v>
      </c>
      <c r="Y3" s="46" t="s">
        <v>142</v>
      </c>
      <c r="Z3" s="46" t="s">
        <v>143</v>
      </c>
      <c r="AA3" s="46" t="s">
        <v>144</v>
      </c>
      <c r="AB3" s="46" t="s">
        <v>145</v>
      </c>
      <c r="AC3" s="46" t="s">
        <v>146</v>
      </c>
      <c r="AD3" s="48" t="s">
        <v>155</v>
      </c>
      <c r="AE3" s="46" t="s">
        <v>148</v>
      </c>
      <c r="AF3" s="46" t="s">
        <v>149</v>
      </c>
      <c r="AG3" s="46" t="s">
        <v>150</v>
      </c>
      <c r="AH3" s="46" t="s">
        <v>151</v>
      </c>
      <c r="AI3" s="46" t="s">
        <v>152</v>
      </c>
      <c r="AJ3" s="46" t="s">
        <v>153</v>
      </c>
      <c r="AK3" s="46" t="s">
        <v>154</v>
      </c>
    </row>
    <row r="4" spans="2:37" x14ac:dyDescent="0.25">
      <c r="B4" s="47"/>
      <c r="C4" s="47"/>
      <c r="D4" s="47"/>
      <c r="E4" s="47"/>
      <c r="F4" s="47"/>
      <c r="G4" s="47"/>
      <c r="H4" s="47"/>
      <c r="I4" s="47"/>
      <c r="J4" s="47"/>
      <c r="K4" s="47"/>
      <c r="L4" s="47"/>
      <c r="M4" s="47"/>
      <c r="N4" s="47"/>
      <c r="O4" s="8"/>
      <c r="P4" s="47"/>
      <c r="Q4" s="47"/>
      <c r="R4" s="47"/>
      <c r="S4" s="47"/>
      <c r="T4" s="47"/>
      <c r="U4" s="47"/>
      <c r="V4" s="47"/>
      <c r="W4" s="47"/>
      <c r="X4" s="47"/>
      <c r="Y4" s="47"/>
      <c r="Z4" s="47"/>
      <c r="AA4" s="47"/>
      <c r="AB4" s="47"/>
      <c r="AC4" s="47"/>
      <c r="AD4" s="49"/>
      <c r="AE4" s="47"/>
      <c r="AF4" s="47"/>
      <c r="AG4" s="47"/>
      <c r="AH4" s="47"/>
      <c r="AI4" s="47"/>
      <c r="AJ4" s="47"/>
      <c r="AK4" s="47"/>
    </row>
    <row r="5" spans="2:37" ht="45" x14ac:dyDescent="0.25">
      <c r="B5" s="9" t="s">
        <v>120</v>
      </c>
      <c r="C5" s="9" t="s">
        <v>121</v>
      </c>
      <c r="D5" s="9" t="s">
        <v>122</v>
      </c>
      <c r="E5" s="9" t="s">
        <v>123</v>
      </c>
      <c r="F5" s="9" t="s">
        <v>124</v>
      </c>
      <c r="G5" s="9" t="s">
        <v>125</v>
      </c>
      <c r="H5" s="9" t="s">
        <v>126</v>
      </c>
      <c r="I5" s="9" t="s">
        <v>127</v>
      </c>
      <c r="J5" s="9" t="s">
        <v>128</v>
      </c>
      <c r="K5" s="9" t="s">
        <v>129</v>
      </c>
      <c r="L5" s="9" t="s">
        <v>130</v>
      </c>
      <c r="M5" s="9" t="s">
        <v>131</v>
      </c>
      <c r="N5" s="9" t="s">
        <v>132</v>
      </c>
      <c r="O5" s="10"/>
      <c r="P5" s="9" t="s">
        <v>133</v>
      </c>
      <c r="Q5" s="9" t="s">
        <v>134</v>
      </c>
      <c r="R5" s="9" t="s">
        <v>135</v>
      </c>
      <c r="S5" s="9" t="s">
        <v>136</v>
      </c>
      <c r="T5" s="9" t="s">
        <v>137</v>
      </c>
      <c r="U5" s="9" t="s">
        <v>138</v>
      </c>
      <c r="V5" s="9" t="s">
        <v>139</v>
      </c>
      <c r="W5" s="9" t="s">
        <v>140</v>
      </c>
      <c r="X5" s="9" t="s">
        <v>141</v>
      </c>
      <c r="Y5" s="9" t="s">
        <v>142</v>
      </c>
      <c r="Z5" s="9" t="s">
        <v>143</v>
      </c>
      <c r="AA5" s="9" t="s">
        <v>144</v>
      </c>
      <c r="AB5" s="9" t="s">
        <v>145</v>
      </c>
      <c r="AC5" s="9" t="s">
        <v>146</v>
      </c>
      <c r="AD5" s="10" t="s">
        <v>147</v>
      </c>
      <c r="AE5" s="9" t="s">
        <v>148</v>
      </c>
      <c r="AF5" s="9" t="s">
        <v>149</v>
      </c>
      <c r="AG5" s="9" t="s">
        <v>150</v>
      </c>
      <c r="AH5" s="9" t="s">
        <v>151</v>
      </c>
      <c r="AI5" s="9" t="s">
        <v>152</v>
      </c>
      <c r="AJ5" s="9" t="s">
        <v>153</v>
      </c>
      <c r="AK5" s="9" t="s">
        <v>154</v>
      </c>
    </row>
    <row r="6" spans="2:37" ht="45" x14ac:dyDescent="0.25">
      <c r="B6" s="9" t="s">
        <v>120</v>
      </c>
      <c r="C6" s="9" t="s">
        <v>121</v>
      </c>
      <c r="D6" s="9" t="s">
        <v>122</v>
      </c>
      <c r="E6" s="9" t="s">
        <v>123</v>
      </c>
      <c r="F6" s="9" t="s">
        <v>124</v>
      </c>
      <c r="G6" s="9" t="s">
        <v>125</v>
      </c>
      <c r="H6" s="9" t="s">
        <v>126</v>
      </c>
      <c r="I6" s="9" t="s">
        <v>127</v>
      </c>
      <c r="J6" s="9" t="s">
        <v>128</v>
      </c>
      <c r="K6" s="9" t="s">
        <v>129</v>
      </c>
      <c r="L6" s="9" t="s">
        <v>130</v>
      </c>
      <c r="M6" s="9" t="s">
        <v>131</v>
      </c>
      <c r="N6" s="9" t="s">
        <v>132</v>
      </c>
      <c r="O6" s="10"/>
      <c r="P6" s="9" t="s">
        <v>133</v>
      </c>
      <c r="Q6" s="9" t="s">
        <v>134</v>
      </c>
      <c r="R6" s="9" t="s">
        <v>135</v>
      </c>
      <c r="S6" s="9" t="s">
        <v>136</v>
      </c>
      <c r="T6" s="9" t="s">
        <v>137</v>
      </c>
      <c r="U6" s="9" t="s">
        <v>138</v>
      </c>
      <c r="V6" s="9" t="s">
        <v>139</v>
      </c>
      <c r="W6" s="9" t="s">
        <v>140</v>
      </c>
      <c r="X6" s="9" t="s">
        <v>141</v>
      </c>
      <c r="Y6" s="9" t="s">
        <v>142</v>
      </c>
      <c r="Z6" s="9" t="s">
        <v>143</v>
      </c>
      <c r="AA6" s="9" t="s">
        <v>144</v>
      </c>
      <c r="AB6" s="9" t="s">
        <v>145</v>
      </c>
      <c r="AC6" s="9" t="s">
        <v>146</v>
      </c>
      <c r="AD6" s="10" t="s">
        <v>147</v>
      </c>
      <c r="AE6" s="9" t="s">
        <v>148</v>
      </c>
      <c r="AF6" s="9" t="s">
        <v>149</v>
      </c>
      <c r="AG6" s="9" t="s">
        <v>150</v>
      </c>
      <c r="AH6" s="9" t="s">
        <v>151</v>
      </c>
      <c r="AI6" s="9" t="s">
        <v>152</v>
      </c>
      <c r="AJ6" s="9" t="s">
        <v>153</v>
      </c>
      <c r="AK6" s="9" t="s">
        <v>154</v>
      </c>
    </row>
    <row r="7" spans="2:37" ht="33" x14ac:dyDescent="0.25">
      <c r="B7" s="1" t="s">
        <v>156</v>
      </c>
      <c r="C7" s="1" t="s">
        <v>157</v>
      </c>
      <c r="D7" s="1" t="s">
        <v>158</v>
      </c>
      <c r="E7" s="1" t="s">
        <v>159</v>
      </c>
      <c r="F7" s="1" t="s">
        <v>160</v>
      </c>
      <c r="G7" s="1" t="s">
        <v>161</v>
      </c>
      <c r="H7" s="1" t="s">
        <v>162</v>
      </c>
      <c r="I7" s="1" t="s">
        <v>163</v>
      </c>
      <c r="J7" s="1" t="s">
        <v>164</v>
      </c>
      <c r="K7" s="1" t="s">
        <v>165</v>
      </c>
      <c r="L7" s="1" t="s">
        <v>166</v>
      </c>
      <c r="M7" s="1" t="s">
        <v>167</v>
      </c>
      <c r="N7" s="1" t="s">
        <v>168</v>
      </c>
      <c r="O7" s="11"/>
      <c r="P7" s="11"/>
      <c r="Q7" s="1" t="s">
        <v>169</v>
      </c>
      <c r="R7" s="1" t="s">
        <v>170</v>
      </c>
      <c r="S7" s="1" t="s">
        <v>171</v>
      </c>
      <c r="T7" s="1" t="s">
        <v>172</v>
      </c>
      <c r="U7" s="1" t="s">
        <v>173</v>
      </c>
      <c r="V7" s="1" t="s">
        <v>174</v>
      </c>
      <c r="W7" s="1" t="s">
        <v>175</v>
      </c>
      <c r="X7" s="1" t="s">
        <v>176</v>
      </c>
      <c r="Y7" s="1" t="s">
        <v>177</v>
      </c>
      <c r="Z7" s="1" t="s">
        <v>178</v>
      </c>
      <c r="AA7" s="1" t="s">
        <v>179</v>
      </c>
      <c r="AB7" s="1" t="s">
        <v>180</v>
      </c>
      <c r="AC7" s="1" t="s">
        <v>181</v>
      </c>
      <c r="AD7" s="11" t="s">
        <v>182</v>
      </c>
      <c r="AE7" s="1" t="s">
        <v>183</v>
      </c>
      <c r="AF7" s="1" t="s">
        <v>184</v>
      </c>
      <c r="AG7" s="1" t="s">
        <v>185</v>
      </c>
      <c r="AH7" s="1" t="s">
        <v>186</v>
      </c>
      <c r="AI7" s="1" t="s">
        <v>187</v>
      </c>
      <c r="AJ7" s="1" t="s">
        <v>188</v>
      </c>
      <c r="AK7" s="1" t="s">
        <v>189</v>
      </c>
    </row>
    <row r="9" spans="2:37" ht="15" customHeight="1" x14ac:dyDescent="0.25">
      <c r="B9" s="46" t="s">
        <v>120</v>
      </c>
      <c r="C9" s="46" t="s">
        <v>121</v>
      </c>
      <c r="D9" s="46" t="s">
        <v>122</v>
      </c>
      <c r="E9" s="46" t="s">
        <v>123</v>
      </c>
      <c r="F9" s="46" t="s">
        <v>124</v>
      </c>
      <c r="G9" s="46" t="s">
        <v>125</v>
      </c>
      <c r="H9" s="46" t="s">
        <v>126</v>
      </c>
      <c r="I9" s="46" t="s">
        <v>127</v>
      </c>
      <c r="J9" s="46" t="s">
        <v>128</v>
      </c>
      <c r="K9" s="46" t="s">
        <v>129</v>
      </c>
      <c r="L9" s="46" t="s">
        <v>130</v>
      </c>
      <c r="M9" s="46" t="s">
        <v>131</v>
      </c>
      <c r="N9" s="46" t="s">
        <v>132</v>
      </c>
      <c r="O9" s="46" t="s">
        <v>190</v>
      </c>
      <c r="P9" s="46" t="s">
        <v>133</v>
      </c>
      <c r="Q9" s="46" t="s">
        <v>134</v>
      </c>
      <c r="R9" s="46" t="s">
        <v>135</v>
      </c>
      <c r="S9" s="46" t="s">
        <v>136</v>
      </c>
      <c r="T9" s="46" t="s">
        <v>137</v>
      </c>
      <c r="U9" s="46" t="s">
        <v>138</v>
      </c>
      <c r="V9" s="46" t="s">
        <v>139</v>
      </c>
      <c r="W9" s="46" t="s">
        <v>140</v>
      </c>
      <c r="X9" s="46" t="s">
        <v>141</v>
      </c>
      <c r="Y9" s="46" t="s">
        <v>142</v>
      </c>
      <c r="Z9" s="46" t="s">
        <v>143</v>
      </c>
      <c r="AA9" s="46" t="s">
        <v>144</v>
      </c>
      <c r="AB9" s="46" t="s">
        <v>145</v>
      </c>
      <c r="AC9" s="46" t="s">
        <v>146</v>
      </c>
      <c r="AD9" s="5"/>
      <c r="AE9" s="46" t="s">
        <v>148</v>
      </c>
      <c r="AF9" s="46" t="s">
        <v>149</v>
      </c>
      <c r="AG9" s="46" t="s">
        <v>150</v>
      </c>
      <c r="AH9" s="46" t="s">
        <v>151</v>
      </c>
      <c r="AI9" s="46" t="s">
        <v>152</v>
      </c>
      <c r="AJ9" s="46" t="s">
        <v>153</v>
      </c>
      <c r="AK9" s="46" t="s">
        <v>154</v>
      </c>
    </row>
    <row r="10" spans="2:37" x14ac:dyDescent="0.25">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6"/>
      <c r="AE10" s="47"/>
      <c r="AF10" s="47"/>
      <c r="AG10" s="47"/>
      <c r="AH10" s="47"/>
      <c r="AI10" s="47"/>
      <c r="AJ10" s="47"/>
      <c r="AK10" s="47"/>
    </row>
    <row r="11" spans="2:37" s="22" customFormat="1" ht="96.75" x14ac:dyDescent="0.25">
      <c r="B11" s="23" t="s">
        <v>35</v>
      </c>
      <c r="C11" s="23" t="s">
        <v>36</v>
      </c>
      <c r="D11" s="23" t="s">
        <v>37</v>
      </c>
      <c r="E11" s="23" t="s">
        <v>38</v>
      </c>
      <c r="F11" s="23" t="s">
        <v>39</v>
      </c>
      <c r="G11" s="23" t="s">
        <v>40</v>
      </c>
      <c r="H11" s="23" t="s">
        <v>41</v>
      </c>
      <c r="I11" s="23" t="s">
        <v>42</v>
      </c>
      <c r="J11" s="23" t="s">
        <v>43</v>
      </c>
      <c r="K11" s="23" t="s">
        <v>44</v>
      </c>
      <c r="L11" s="23" t="s">
        <v>45</v>
      </c>
      <c r="M11" s="23" t="s">
        <v>46</v>
      </c>
      <c r="N11" s="23" t="s">
        <v>47</v>
      </c>
      <c r="O11" s="23" t="s">
        <v>1094</v>
      </c>
      <c r="P11" s="23" t="s">
        <v>1095</v>
      </c>
      <c r="Q11" s="23" t="s">
        <v>49</v>
      </c>
      <c r="R11" s="23" t="s">
        <v>50</v>
      </c>
      <c r="S11" s="23" t="s">
        <v>51</v>
      </c>
      <c r="T11" s="23" t="s">
        <v>52</v>
      </c>
      <c r="U11" s="23" t="s">
        <v>53</v>
      </c>
      <c r="V11" s="23" t="s">
        <v>54</v>
      </c>
      <c r="W11" s="23" t="s">
        <v>55</v>
      </c>
      <c r="X11" s="23" t="s">
        <v>56</v>
      </c>
      <c r="Y11" s="23" t="s">
        <v>57</v>
      </c>
      <c r="Z11" s="23" t="s">
        <v>58</v>
      </c>
      <c r="AA11" s="23" t="s">
        <v>59</v>
      </c>
      <c r="AB11" s="23" t="s">
        <v>1096</v>
      </c>
      <c r="AC11" s="23" t="s">
        <v>61</v>
      </c>
      <c r="AD11" s="23"/>
      <c r="AE11" s="23" t="s">
        <v>62</v>
      </c>
      <c r="AF11" s="23" t="s">
        <v>63</v>
      </c>
      <c r="AG11" s="23" t="s">
        <v>64</v>
      </c>
      <c r="AH11" s="23" t="s">
        <v>65</v>
      </c>
      <c r="AI11" s="23" t="s">
        <v>66</v>
      </c>
      <c r="AJ11" s="23" t="s">
        <v>67</v>
      </c>
      <c r="AK11" s="23" t="s">
        <v>68</v>
      </c>
    </row>
    <row r="12" spans="2:37" x14ac:dyDescent="0.25">
      <c r="B12" s="24">
        <v>10814786</v>
      </c>
      <c r="C12" s="24">
        <v>1119192</v>
      </c>
      <c r="D12" s="24">
        <v>139576</v>
      </c>
      <c r="E12" s="24">
        <v>4786076</v>
      </c>
      <c r="F12" s="24">
        <v>5642987</v>
      </c>
      <c r="G12" s="24">
        <v>933805</v>
      </c>
      <c r="H12" s="24">
        <v>473226328</v>
      </c>
      <c r="I12" s="24">
        <v>54458142</v>
      </c>
      <c r="J12" s="24">
        <v>662059</v>
      </c>
      <c r="K12" s="24">
        <v>9720849</v>
      </c>
      <c r="L12" s="24">
        <v>10164266</v>
      </c>
      <c r="M12" s="24">
        <v>8937118</v>
      </c>
      <c r="N12" s="24">
        <v>70912516</v>
      </c>
      <c r="O12" s="24">
        <v>482503</v>
      </c>
      <c r="P12" s="24">
        <v>877481</v>
      </c>
      <c r="Q12" s="24">
        <v>211959094</v>
      </c>
      <c r="R12" s="24">
        <v>19799855</v>
      </c>
      <c r="S12" s="24">
        <v>6299112</v>
      </c>
      <c r="T12" s="24">
        <v>128733397</v>
      </c>
      <c r="U12" s="24">
        <v>9694067</v>
      </c>
      <c r="V12" s="24">
        <v>4253823</v>
      </c>
      <c r="W12" s="24">
        <v>10313808</v>
      </c>
      <c r="X12" s="24">
        <v>718899</v>
      </c>
      <c r="Y12" s="24">
        <v>5182432</v>
      </c>
      <c r="Z12" s="24">
        <v>16756596</v>
      </c>
      <c r="AA12" s="24">
        <v>2735594</v>
      </c>
      <c r="AB12" s="24">
        <v>801748</v>
      </c>
      <c r="AC12" s="24">
        <v>5084626</v>
      </c>
      <c r="AD12" s="25"/>
      <c r="AE12" s="24">
        <v>3717</v>
      </c>
      <c r="AF12" s="24">
        <v>35236021</v>
      </c>
      <c r="AG12" s="24">
        <v>1455317</v>
      </c>
      <c r="AH12" s="24">
        <v>12583275</v>
      </c>
      <c r="AI12" s="24">
        <v>6043674</v>
      </c>
      <c r="AJ12" s="24">
        <v>3652700</v>
      </c>
      <c r="AK12" s="24">
        <v>537108</v>
      </c>
    </row>
    <row r="13" spans="2:37" x14ac:dyDescent="0.25">
      <c r="B13" s="24">
        <v>18249354</v>
      </c>
      <c r="C13" s="24">
        <v>7393506</v>
      </c>
      <c r="D13" s="24">
        <v>584307</v>
      </c>
      <c r="E13" s="24">
        <v>5474035</v>
      </c>
      <c r="F13" s="24">
        <v>38796038</v>
      </c>
      <c r="G13" s="24">
        <v>1191715</v>
      </c>
      <c r="H13" s="24">
        <v>109530757</v>
      </c>
      <c r="I13" s="24">
        <v>39475080</v>
      </c>
      <c r="J13" s="24">
        <v>786623</v>
      </c>
      <c r="K13" s="24">
        <v>10861175</v>
      </c>
      <c r="L13" s="24">
        <v>6634550</v>
      </c>
      <c r="M13" s="24">
        <v>16341062</v>
      </c>
      <c r="N13" s="24">
        <v>93640553</v>
      </c>
      <c r="O13" s="24">
        <v>458472</v>
      </c>
      <c r="P13" s="24">
        <v>7372680</v>
      </c>
      <c r="Q13" s="24">
        <v>35947469</v>
      </c>
      <c r="R13" s="24">
        <v>5429705</v>
      </c>
      <c r="S13" s="24">
        <v>45701913</v>
      </c>
      <c r="T13" s="24">
        <v>57858108</v>
      </c>
      <c r="U13" s="24">
        <v>7011853</v>
      </c>
      <c r="V13" s="24">
        <v>19561792</v>
      </c>
      <c r="W13" s="24">
        <v>209138265</v>
      </c>
      <c r="X13" s="24">
        <v>2588544</v>
      </c>
      <c r="Y13" s="24">
        <v>16703468</v>
      </c>
      <c r="Z13" s="24">
        <v>30286116</v>
      </c>
      <c r="AA13" s="24">
        <v>10588617</v>
      </c>
      <c r="AB13" s="24">
        <v>759360</v>
      </c>
      <c r="AC13" s="24">
        <v>44357987</v>
      </c>
      <c r="AD13" s="25"/>
      <c r="AE13" s="25">
        <v>286</v>
      </c>
      <c r="AF13" s="24">
        <v>8770564</v>
      </c>
      <c r="AG13" s="24">
        <v>429092</v>
      </c>
      <c r="AH13" s="24">
        <v>645166</v>
      </c>
      <c r="AI13" s="24">
        <v>21993512</v>
      </c>
      <c r="AJ13" s="24">
        <v>1422736</v>
      </c>
      <c r="AK13" s="24">
        <v>397882</v>
      </c>
    </row>
    <row r="14" spans="2:37" x14ac:dyDescent="0.25">
      <c r="B14" s="25" t="s">
        <v>71</v>
      </c>
      <c r="C14" s="25" t="s">
        <v>71</v>
      </c>
      <c r="D14" s="25" t="s">
        <v>71</v>
      </c>
      <c r="E14" s="25" t="s">
        <v>71</v>
      </c>
      <c r="F14" s="25">
        <v>303</v>
      </c>
      <c r="G14" s="25">
        <v>214</v>
      </c>
      <c r="H14" s="25" t="s">
        <v>71</v>
      </c>
      <c r="I14" s="25" t="s">
        <v>71</v>
      </c>
      <c r="J14" s="25" t="s">
        <v>71</v>
      </c>
      <c r="K14" s="25" t="s">
        <v>71</v>
      </c>
      <c r="L14" s="24">
        <v>1122123</v>
      </c>
      <c r="M14" s="24">
        <v>41365</v>
      </c>
      <c r="N14" s="25" t="s">
        <v>71</v>
      </c>
      <c r="O14" s="25" t="s">
        <v>71</v>
      </c>
      <c r="P14" s="25" t="s">
        <v>71</v>
      </c>
      <c r="Q14" s="25" t="s">
        <v>71</v>
      </c>
      <c r="R14" s="25" t="s">
        <v>71</v>
      </c>
      <c r="S14" s="24">
        <v>9724</v>
      </c>
      <c r="T14" s="25">
        <v>116</v>
      </c>
      <c r="U14" s="25" t="s">
        <v>71</v>
      </c>
      <c r="V14" s="25" t="s">
        <v>71</v>
      </c>
      <c r="W14" s="24">
        <v>388430</v>
      </c>
      <c r="X14" s="24">
        <v>5194</v>
      </c>
      <c r="Y14" s="24">
        <v>4915</v>
      </c>
      <c r="Z14" s="24">
        <v>8416</v>
      </c>
      <c r="AA14" s="25">
        <v>14</v>
      </c>
      <c r="AB14" s="25" t="s">
        <v>71</v>
      </c>
      <c r="AC14" s="25" t="s">
        <v>71</v>
      </c>
      <c r="AD14" s="25"/>
      <c r="AE14" s="25" t="s">
        <v>71</v>
      </c>
      <c r="AF14" s="25" t="s">
        <v>71</v>
      </c>
      <c r="AG14" s="25">
        <v>17</v>
      </c>
      <c r="AH14" s="25" t="s">
        <v>71</v>
      </c>
      <c r="AI14" s="25" t="s">
        <v>71</v>
      </c>
      <c r="AJ14" s="25" t="s">
        <v>71</v>
      </c>
      <c r="AK14" s="25">
        <v>10</v>
      </c>
    </row>
    <row r="15" spans="2:37" x14ac:dyDescent="0.25">
      <c r="B15" s="24">
        <v>7920288</v>
      </c>
      <c r="C15" s="24">
        <v>1165918</v>
      </c>
      <c r="D15" s="24">
        <v>4225</v>
      </c>
      <c r="E15" s="24">
        <v>433741</v>
      </c>
      <c r="F15" s="24">
        <v>26694663</v>
      </c>
      <c r="G15" s="24">
        <v>375598</v>
      </c>
      <c r="H15" s="24">
        <v>24286916</v>
      </c>
      <c r="I15" s="24">
        <v>18284722</v>
      </c>
      <c r="J15" s="24">
        <v>50985</v>
      </c>
      <c r="K15" s="24">
        <v>5613771</v>
      </c>
      <c r="L15" s="24">
        <v>3885183</v>
      </c>
      <c r="M15" s="24">
        <v>1894696</v>
      </c>
      <c r="N15" s="24">
        <v>28852536</v>
      </c>
      <c r="O15" s="24">
        <v>39026</v>
      </c>
      <c r="P15" s="24">
        <v>3965193</v>
      </c>
      <c r="Q15" s="24">
        <v>9811150</v>
      </c>
      <c r="R15" s="24">
        <v>1082065</v>
      </c>
      <c r="S15" s="24">
        <v>516861</v>
      </c>
      <c r="T15" s="24">
        <v>39292042</v>
      </c>
      <c r="U15" s="24">
        <v>846249610</v>
      </c>
      <c r="V15" s="24">
        <v>1365138</v>
      </c>
      <c r="W15" s="24">
        <v>1195482</v>
      </c>
      <c r="X15" s="24">
        <v>161317</v>
      </c>
      <c r="Y15" s="24">
        <v>1980967</v>
      </c>
      <c r="Z15" s="24">
        <v>40418824</v>
      </c>
      <c r="AA15" s="24">
        <v>2967282</v>
      </c>
      <c r="AB15" s="24">
        <v>427967</v>
      </c>
      <c r="AC15" s="24">
        <v>1646299</v>
      </c>
      <c r="AD15" s="25"/>
      <c r="AE15" s="25" t="s">
        <v>71</v>
      </c>
      <c r="AF15" s="24">
        <v>2461832</v>
      </c>
      <c r="AG15" s="24">
        <v>22245</v>
      </c>
      <c r="AH15" s="24">
        <v>863911</v>
      </c>
      <c r="AI15" s="24">
        <v>178957</v>
      </c>
      <c r="AJ15" s="24">
        <v>157120</v>
      </c>
      <c r="AK15" s="24">
        <v>36419</v>
      </c>
    </row>
    <row r="16" spans="2:37" x14ac:dyDescent="0.25">
      <c r="B16" s="24">
        <v>36984428</v>
      </c>
      <c r="C16" s="24">
        <v>9678616</v>
      </c>
      <c r="D16" s="24">
        <v>728108</v>
      </c>
      <c r="E16" s="24">
        <v>10693852</v>
      </c>
      <c r="F16" s="24">
        <v>71133992</v>
      </c>
      <c r="G16" s="24">
        <v>2501332</v>
      </c>
      <c r="H16" s="24">
        <v>607044001</v>
      </c>
      <c r="I16" s="24">
        <v>112217944</v>
      </c>
      <c r="J16" s="24">
        <v>1499667</v>
      </c>
      <c r="K16" s="24">
        <v>26195795</v>
      </c>
      <c r="L16" s="24">
        <v>21806122</v>
      </c>
      <c r="M16" s="24">
        <v>27214241</v>
      </c>
      <c r="N16" s="24">
        <v>193405604</v>
      </c>
      <c r="O16" s="24">
        <v>980001</v>
      </c>
      <c r="P16" s="24">
        <v>12215354</v>
      </c>
      <c r="Q16" s="24">
        <v>257717713</v>
      </c>
      <c r="R16" s="24">
        <v>26311625</v>
      </c>
      <c r="S16" s="24">
        <v>52527609</v>
      </c>
      <c r="T16" s="24">
        <v>225883663</v>
      </c>
      <c r="U16" s="24">
        <v>862955530</v>
      </c>
      <c r="V16" s="24">
        <v>25180753</v>
      </c>
      <c r="W16" s="24">
        <v>221035985</v>
      </c>
      <c r="X16" s="24">
        <v>3473955</v>
      </c>
      <c r="Y16" s="24">
        <v>23871782</v>
      </c>
      <c r="Z16" s="24">
        <v>87469953</v>
      </c>
      <c r="AA16" s="24">
        <v>16291507</v>
      </c>
      <c r="AB16" s="24">
        <v>1989075</v>
      </c>
      <c r="AC16" s="24">
        <v>51088912</v>
      </c>
      <c r="AD16" s="25"/>
      <c r="AE16" s="24">
        <v>4003</v>
      </c>
      <c r="AF16" s="24">
        <v>46468416</v>
      </c>
      <c r="AG16" s="24">
        <v>1906672</v>
      </c>
      <c r="AH16" s="24">
        <v>14092352</v>
      </c>
      <c r="AI16" s="24">
        <v>28216143</v>
      </c>
      <c r="AJ16" s="24">
        <v>5232556</v>
      </c>
      <c r="AK16" s="24">
        <v>971420</v>
      </c>
    </row>
    <row r="17" spans="2:37" x14ac:dyDescent="0.25">
      <c r="B17" s="24">
        <v>620676</v>
      </c>
      <c r="C17" s="24">
        <v>117629</v>
      </c>
      <c r="D17" s="24">
        <v>15497</v>
      </c>
      <c r="E17" s="24">
        <v>460610</v>
      </c>
      <c r="F17" s="24">
        <v>547573</v>
      </c>
      <c r="G17" s="24">
        <v>70558</v>
      </c>
      <c r="H17" s="24">
        <v>54979865</v>
      </c>
      <c r="I17" s="24">
        <v>5051630</v>
      </c>
      <c r="J17" s="24">
        <v>69775</v>
      </c>
      <c r="K17" s="24">
        <v>1249978</v>
      </c>
      <c r="L17" s="24">
        <v>2364809</v>
      </c>
      <c r="M17" s="24">
        <v>365224</v>
      </c>
      <c r="N17" s="24">
        <v>5884366</v>
      </c>
      <c r="O17" s="24">
        <v>436272</v>
      </c>
      <c r="P17" s="24">
        <v>137278</v>
      </c>
      <c r="Q17" s="24">
        <v>63268344</v>
      </c>
      <c r="R17" s="24">
        <v>2618127</v>
      </c>
      <c r="S17" s="24">
        <v>729373</v>
      </c>
      <c r="T17" s="24">
        <v>84459346</v>
      </c>
      <c r="U17" s="24">
        <v>2186546</v>
      </c>
      <c r="V17" s="24">
        <v>315249</v>
      </c>
      <c r="W17" s="24">
        <v>254007</v>
      </c>
      <c r="X17" s="24">
        <v>61509</v>
      </c>
      <c r="Y17" s="24">
        <v>645939</v>
      </c>
      <c r="Z17" s="24">
        <v>2732515</v>
      </c>
      <c r="AA17" s="24">
        <v>618720</v>
      </c>
      <c r="AB17" s="24">
        <v>76381</v>
      </c>
      <c r="AC17" s="24">
        <v>686680</v>
      </c>
      <c r="AD17" s="25"/>
      <c r="AE17" s="25">
        <v>307</v>
      </c>
      <c r="AF17" s="24">
        <v>1257652</v>
      </c>
      <c r="AG17" s="24">
        <v>140635</v>
      </c>
      <c r="AH17" s="24">
        <v>916594</v>
      </c>
      <c r="AI17" s="24">
        <v>269148</v>
      </c>
      <c r="AJ17" s="24">
        <v>109950</v>
      </c>
      <c r="AK17" s="24">
        <v>145283</v>
      </c>
    </row>
    <row r="18" spans="2:37" x14ac:dyDescent="0.25">
      <c r="B18" s="24">
        <v>-4033</v>
      </c>
      <c r="C18" s="25" t="s">
        <v>71</v>
      </c>
      <c r="D18" s="25" t="s">
        <v>71</v>
      </c>
      <c r="E18" s="24">
        <v>1528666</v>
      </c>
      <c r="F18" s="24">
        <v>12772311</v>
      </c>
      <c r="G18" s="24">
        <v>-113037</v>
      </c>
      <c r="H18" s="24">
        <v>2341688</v>
      </c>
      <c r="I18" s="24">
        <v>-66744</v>
      </c>
      <c r="J18" s="24">
        <v>433521</v>
      </c>
      <c r="K18" s="24">
        <v>37575</v>
      </c>
      <c r="L18" s="24">
        <v>28733431</v>
      </c>
      <c r="M18" s="24">
        <v>7851</v>
      </c>
      <c r="N18" s="24">
        <v>43239706</v>
      </c>
      <c r="O18" s="25" t="s">
        <v>71</v>
      </c>
      <c r="P18" s="24">
        <v>2050655</v>
      </c>
      <c r="Q18" s="24">
        <v>394786</v>
      </c>
      <c r="R18" s="24">
        <v>622131</v>
      </c>
      <c r="S18" s="24">
        <v>99043</v>
      </c>
      <c r="T18" s="24">
        <v>3913311</v>
      </c>
      <c r="U18" s="24">
        <v>1774049</v>
      </c>
      <c r="V18" s="24">
        <v>27700</v>
      </c>
      <c r="W18" s="24">
        <v>15374670</v>
      </c>
      <c r="X18" s="25" t="s">
        <v>71</v>
      </c>
      <c r="Y18" s="24">
        <v>1070939</v>
      </c>
      <c r="Z18" s="24">
        <v>5118198</v>
      </c>
      <c r="AA18" s="24">
        <v>-4959</v>
      </c>
      <c r="AB18" s="24">
        <v>-2141</v>
      </c>
      <c r="AC18" s="24">
        <v>1742599</v>
      </c>
      <c r="AD18" s="25"/>
      <c r="AE18" s="25" t="s">
        <v>71</v>
      </c>
      <c r="AF18" s="25" t="s">
        <v>71</v>
      </c>
      <c r="AG18" s="25" t="s">
        <v>71</v>
      </c>
      <c r="AH18" s="25" t="s">
        <v>71</v>
      </c>
      <c r="AI18" s="24">
        <v>-64970</v>
      </c>
      <c r="AJ18" s="25" t="s">
        <v>71</v>
      </c>
      <c r="AK18" s="25" t="s">
        <v>71</v>
      </c>
    </row>
    <row r="19" spans="2:37" x14ac:dyDescent="0.25">
      <c r="B19" s="25" t="s">
        <v>71</v>
      </c>
      <c r="C19" s="25" t="s">
        <v>71</v>
      </c>
      <c r="D19" s="25" t="s">
        <v>71</v>
      </c>
      <c r="E19" s="25" t="s">
        <v>71</v>
      </c>
      <c r="F19" s="25" t="s">
        <v>71</v>
      </c>
      <c r="G19" s="25" t="s">
        <v>71</v>
      </c>
      <c r="H19" s="25" t="s">
        <v>71</v>
      </c>
      <c r="I19" s="25" t="s">
        <v>71</v>
      </c>
      <c r="J19" s="25" t="s">
        <v>71</v>
      </c>
      <c r="K19" s="25" t="s">
        <v>71</v>
      </c>
      <c r="L19" s="25" t="s">
        <v>71</v>
      </c>
      <c r="M19" s="25" t="s">
        <v>71</v>
      </c>
      <c r="N19" s="25" t="s">
        <v>71</v>
      </c>
      <c r="O19" s="25" t="s">
        <v>71</v>
      </c>
      <c r="P19" s="25" t="s">
        <v>71</v>
      </c>
      <c r="Q19" s="25">
        <v>1</v>
      </c>
      <c r="R19" s="25" t="s">
        <v>71</v>
      </c>
      <c r="S19" s="24">
        <v>-8000</v>
      </c>
      <c r="T19" s="25" t="s">
        <v>71</v>
      </c>
      <c r="U19" s="25" t="s">
        <v>71</v>
      </c>
      <c r="V19" s="25" t="s">
        <v>71</v>
      </c>
      <c r="W19" s="24">
        <v>-388430</v>
      </c>
      <c r="X19" s="25" t="s">
        <v>71</v>
      </c>
      <c r="Y19" s="25" t="s">
        <v>71</v>
      </c>
      <c r="Z19" s="25" t="s">
        <v>71</v>
      </c>
      <c r="AA19" s="25" t="s">
        <v>71</v>
      </c>
      <c r="AB19" s="25" t="s">
        <v>71</v>
      </c>
      <c r="AC19" s="25">
        <v>2</v>
      </c>
      <c r="AD19" s="25"/>
      <c r="AE19" s="25" t="s">
        <v>71</v>
      </c>
      <c r="AF19" s="25" t="s">
        <v>71</v>
      </c>
      <c r="AG19" s="25" t="s">
        <v>71</v>
      </c>
      <c r="AH19" s="25" t="s">
        <v>71</v>
      </c>
      <c r="AI19" s="25" t="s">
        <v>71</v>
      </c>
      <c r="AJ19" s="25" t="s">
        <v>71</v>
      </c>
      <c r="AK19" s="25" t="s">
        <v>71</v>
      </c>
    </row>
    <row r="20" spans="2:37" x14ac:dyDescent="0.25">
      <c r="B20" s="25" t="s">
        <v>71</v>
      </c>
      <c r="C20" s="25" t="s">
        <v>71</v>
      </c>
      <c r="D20" s="25" t="s">
        <v>71</v>
      </c>
      <c r="E20" s="24">
        <v>656098</v>
      </c>
      <c r="F20" s="24">
        <v>-3200837</v>
      </c>
      <c r="G20" s="24">
        <v>113037</v>
      </c>
      <c r="H20" s="24">
        <v>-2734400</v>
      </c>
      <c r="I20" s="24">
        <v>70770</v>
      </c>
      <c r="J20" s="24">
        <v>378457</v>
      </c>
      <c r="K20" s="24">
        <v>170798</v>
      </c>
      <c r="L20" s="24">
        <v>130533</v>
      </c>
      <c r="M20" s="25">
        <v>556</v>
      </c>
      <c r="N20" s="24">
        <v>1094165</v>
      </c>
      <c r="O20" s="25" t="s">
        <v>71</v>
      </c>
      <c r="P20" s="24">
        <v>500000</v>
      </c>
      <c r="Q20" s="24">
        <v>1014373</v>
      </c>
      <c r="R20" s="24">
        <v>-32239</v>
      </c>
      <c r="S20" s="24">
        <v>4998</v>
      </c>
      <c r="T20" s="24">
        <v>15930449</v>
      </c>
      <c r="U20" s="24">
        <v>25365621</v>
      </c>
      <c r="V20" s="24">
        <v>-1654</v>
      </c>
      <c r="W20" s="24">
        <v>259998</v>
      </c>
      <c r="X20" s="25" t="s">
        <v>71</v>
      </c>
      <c r="Y20" s="24">
        <v>44710</v>
      </c>
      <c r="Z20" s="24">
        <v>81009756</v>
      </c>
      <c r="AA20" s="24">
        <v>4959</v>
      </c>
      <c r="AB20" s="24">
        <v>4442</v>
      </c>
      <c r="AC20" s="24">
        <v>117653</v>
      </c>
      <c r="AD20" s="25"/>
      <c r="AE20" s="25" t="s">
        <v>71</v>
      </c>
      <c r="AF20" s="25" t="s">
        <v>71</v>
      </c>
      <c r="AG20" s="25" t="s">
        <v>71</v>
      </c>
      <c r="AH20" s="25" t="s">
        <v>71</v>
      </c>
      <c r="AI20" s="24">
        <v>26662</v>
      </c>
      <c r="AJ20" s="25" t="s">
        <v>71</v>
      </c>
      <c r="AK20" s="25" t="s">
        <v>71</v>
      </c>
    </row>
    <row r="21" spans="2:37" x14ac:dyDescent="0.25">
      <c r="B21" s="24">
        <v>616643</v>
      </c>
      <c r="C21" s="24">
        <v>117629</v>
      </c>
      <c r="D21" s="24">
        <v>15497</v>
      </c>
      <c r="E21" s="24">
        <v>2645374</v>
      </c>
      <c r="F21" s="24">
        <v>10119047</v>
      </c>
      <c r="G21" s="24">
        <v>70558</v>
      </c>
      <c r="H21" s="24">
        <v>54587153</v>
      </c>
      <c r="I21" s="24">
        <v>5055655</v>
      </c>
      <c r="J21" s="24">
        <v>881753</v>
      </c>
      <c r="K21" s="24">
        <v>1458351</v>
      </c>
      <c r="L21" s="24">
        <v>31228773</v>
      </c>
      <c r="M21" s="24">
        <v>373631</v>
      </c>
      <c r="N21" s="24">
        <v>50218236</v>
      </c>
      <c r="O21" s="24">
        <v>436272</v>
      </c>
      <c r="P21" s="24">
        <v>2687933</v>
      </c>
      <c r="Q21" s="24">
        <v>64677505</v>
      </c>
      <c r="R21" s="24">
        <v>3208018</v>
      </c>
      <c r="S21" s="24">
        <v>825414</v>
      </c>
      <c r="T21" s="24">
        <v>104303106</v>
      </c>
      <c r="U21" s="24">
        <v>29326215</v>
      </c>
      <c r="V21" s="24">
        <v>341295</v>
      </c>
      <c r="W21" s="24">
        <v>15500245</v>
      </c>
      <c r="X21" s="24">
        <v>61509</v>
      </c>
      <c r="Y21" s="24">
        <v>1761588</v>
      </c>
      <c r="Z21" s="24">
        <v>88860469</v>
      </c>
      <c r="AA21" s="24">
        <v>618720</v>
      </c>
      <c r="AB21" s="24">
        <v>78681</v>
      </c>
      <c r="AC21" s="24">
        <v>2546934</v>
      </c>
      <c r="AD21" s="25"/>
      <c r="AE21" s="25">
        <v>307</v>
      </c>
      <c r="AF21" s="24">
        <v>1257652</v>
      </c>
      <c r="AG21" s="24">
        <v>140635</v>
      </c>
      <c r="AH21" s="24">
        <v>916594</v>
      </c>
      <c r="AI21" s="24">
        <v>230840</v>
      </c>
      <c r="AJ21" s="24">
        <v>109950</v>
      </c>
      <c r="AK21" s="24">
        <v>145283</v>
      </c>
    </row>
    <row r="22" spans="2:37" x14ac:dyDescent="0.25">
      <c r="B22" s="24">
        <v>11435463</v>
      </c>
      <c r="C22" s="24">
        <v>1236821</v>
      </c>
      <c r="D22" s="24">
        <v>155073</v>
      </c>
      <c r="E22" s="24">
        <v>5246686</v>
      </c>
      <c r="F22" s="24">
        <v>6190560</v>
      </c>
      <c r="G22" s="24">
        <v>1004363</v>
      </c>
      <c r="H22" s="24">
        <v>528206193</v>
      </c>
      <c r="I22" s="24">
        <v>59509772</v>
      </c>
      <c r="J22" s="24">
        <v>731834</v>
      </c>
      <c r="K22" s="24">
        <v>10970827</v>
      </c>
      <c r="L22" s="24">
        <v>12529075</v>
      </c>
      <c r="M22" s="24">
        <v>9302342</v>
      </c>
      <c r="N22" s="24">
        <v>76796882</v>
      </c>
      <c r="O22" s="24">
        <v>918775</v>
      </c>
      <c r="P22" s="24">
        <v>1014759</v>
      </c>
      <c r="Q22" s="24">
        <v>275227438</v>
      </c>
      <c r="R22" s="24">
        <v>22417982</v>
      </c>
      <c r="S22" s="24">
        <v>7028485</v>
      </c>
      <c r="T22" s="24">
        <v>213192743</v>
      </c>
      <c r="U22" s="24">
        <v>11880613</v>
      </c>
      <c r="V22" s="24">
        <v>4569072</v>
      </c>
      <c r="W22" s="24">
        <v>10567815</v>
      </c>
      <c r="X22" s="24">
        <v>780408</v>
      </c>
      <c r="Y22" s="24">
        <v>5828371</v>
      </c>
      <c r="Z22" s="24">
        <v>19489111</v>
      </c>
      <c r="AA22" s="24">
        <v>3354314</v>
      </c>
      <c r="AB22" s="24">
        <v>878129</v>
      </c>
      <c r="AC22" s="24">
        <v>5771306</v>
      </c>
      <c r="AD22" s="25"/>
      <c r="AE22" s="24">
        <v>4024</v>
      </c>
      <c r="AF22" s="24">
        <v>36493673</v>
      </c>
      <c r="AG22" s="24">
        <v>1595953</v>
      </c>
      <c r="AH22" s="24">
        <v>13499869</v>
      </c>
      <c r="AI22" s="24">
        <v>6312823</v>
      </c>
      <c r="AJ22" s="24">
        <v>3762651</v>
      </c>
      <c r="AK22" s="24">
        <v>682391</v>
      </c>
    </row>
    <row r="23" spans="2:37" x14ac:dyDescent="0.25">
      <c r="B23" s="24">
        <v>18245321</v>
      </c>
      <c r="C23" s="24">
        <v>7393506</v>
      </c>
      <c r="D23" s="24">
        <v>584307</v>
      </c>
      <c r="E23" s="24">
        <v>7002702</v>
      </c>
      <c r="F23" s="24">
        <v>51568349</v>
      </c>
      <c r="G23" s="24">
        <v>1078678</v>
      </c>
      <c r="H23" s="24">
        <v>111872445</v>
      </c>
      <c r="I23" s="24">
        <v>39408336</v>
      </c>
      <c r="J23" s="24">
        <v>1220144</v>
      </c>
      <c r="K23" s="24">
        <v>10898750</v>
      </c>
      <c r="L23" s="24">
        <v>35367980</v>
      </c>
      <c r="M23" s="24">
        <v>16348913</v>
      </c>
      <c r="N23" s="24">
        <v>136880258</v>
      </c>
      <c r="O23" s="24">
        <v>458472</v>
      </c>
      <c r="P23" s="24">
        <v>9423335</v>
      </c>
      <c r="Q23" s="24">
        <v>36342256</v>
      </c>
      <c r="R23" s="24">
        <v>6051836</v>
      </c>
      <c r="S23" s="24">
        <v>45800955</v>
      </c>
      <c r="T23" s="24">
        <v>61771420</v>
      </c>
      <c r="U23" s="24">
        <v>8785902</v>
      </c>
      <c r="V23" s="24">
        <v>19589493</v>
      </c>
      <c r="W23" s="24">
        <v>224512935</v>
      </c>
      <c r="X23" s="24">
        <v>2588544</v>
      </c>
      <c r="Y23" s="24">
        <v>17774406</v>
      </c>
      <c r="Z23" s="24">
        <v>35404314</v>
      </c>
      <c r="AA23" s="24">
        <v>10583658</v>
      </c>
      <c r="AB23" s="24">
        <v>757218</v>
      </c>
      <c r="AC23" s="24">
        <v>46100585</v>
      </c>
      <c r="AD23" s="25"/>
      <c r="AE23" s="25">
        <v>286</v>
      </c>
      <c r="AF23" s="24">
        <v>8770564</v>
      </c>
      <c r="AG23" s="24">
        <v>429092</v>
      </c>
      <c r="AH23" s="24">
        <v>645166</v>
      </c>
      <c r="AI23" s="24">
        <v>21928542</v>
      </c>
      <c r="AJ23" s="24">
        <v>1422736</v>
      </c>
      <c r="AK23" s="24">
        <v>397882</v>
      </c>
    </row>
    <row r="24" spans="2:37" x14ac:dyDescent="0.25">
      <c r="B24" s="25" t="s">
        <v>71</v>
      </c>
      <c r="C24" s="25" t="s">
        <v>71</v>
      </c>
      <c r="D24" s="25" t="s">
        <v>71</v>
      </c>
      <c r="E24" s="25" t="s">
        <v>71</v>
      </c>
      <c r="F24" s="25">
        <v>303</v>
      </c>
      <c r="G24" s="25">
        <v>214</v>
      </c>
      <c r="H24" s="25" t="s">
        <v>71</v>
      </c>
      <c r="I24" s="25" t="s">
        <v>71</v>
      </c>
      <c r="J24" s="25" t="s">
        <v>71</v>
      </c>
      <c r="K24" s="25" t="s">
        <v>71</v>
      </c>
      <c r="L24" s="24">
        <v>1122123</v>
      </c>
      <c r="M24" s="24">
        <v>41365</v>
      </c>
      <c r="N24" s="25" t="s">
        <v>71</v>
      </c>
      <c r="O24" s="25" t="s">
        <v>71</v>
      </c>
      <c r="P24" s="25" t="s">
        <v>71</v>
      </c>
      <c r="Q24" s="25">
        <v>1</v>
      </c>
      <c r="R24" s="25" t="s">
        <v>71</v>
      </c>
      <c r="S24" s="24">
        <v>1724</v>
      </c>
      <c r="T24" s="25">
        <v>116</v>
      </c>
      <c r="U24" s="25" t="s">
        <v>71</v>
      </c>
      <c r="V24" s="25" t="s">
        <v>71</v>
      </c>
      <c r="W24" s="25" t="s">
        <v>71</v>
      </c>
      <c r="X24" s="24">
        <v>5194</v>
      </c>
      <c r="Y24" s="24">
        <v>4915</v>
      </c>
      <c r="Z24" s="24">
        <v>8416</v>
      </c>
      <c r="AA24" s="25">
        <v>14</v>
      </c>
      <c r="AB24" s="25" t="s">
        <v>71</v>
      </c>
      <c r="AC24" s="25">
        <v>2</v>
      </c>
      <c r="AD24" s="25"/>
      <c r="AE24" s="25" t="s">
        <v>71</v>
      </c>
      <c r="AF24" s="25" t="s">
        <v>71</v>
      </c>
      <c r="AG24" s="25">
        <v>17</v>
      </c>
      <c r="AH24" s="25" t="s">
        <v>71</v>
      </c>
      <c r="AI24" s="25" t="s">
        <v>71</v>
      </c>
      <c r="AJ24" s="25" t="s">
        <v>71</v>
      </c>
      <c r="AK24" s="25">
        <v>10</v>
      </c>
    </row>
    <row r="25" spans="2:37" x14ac:dyDescent="0.25">
      <c r="B25" s="24">
        <v>7920288</v>
      </c>
      <c r="C25" s="24">
        <v>1165918</v>
      </c>
      <c r="D25" s="24">
        <v>4225</v>
      </c>
      <c r="E25" s="24">
        <v>1089838</v>
      </c>
      <c r="F25" s="24">
        <v>23493827</v>
      </c>
      <c r="G25" s="24">
        <v>488635</v>
      </c>
      <c r="H25" s="24">
        <v>21552516</v>
      </c>
      <c r="I25" s="24">
        <v>18355492</v>
      </c>
      <c r="J25" s="24">
        <v>429442</v>
      </c>
      <c r="K25" s="24">
        <v>5784569</v>
      </c>
      <c r="L25" s="24">
        <v>4015716</v>
      </c>
      <c r="M25" s="24">
        <v>1895252</v>
      </c>
      <c r="N25" s="24">
        <v>29946700</v>
      </c>
      <c r="O25" s="24">
        <v>39026</v>
      </c>
      <c r="P25" s="24">
        <v>4465193</v>
      </c>
      <c r="Q25" s="24">
        <v>10825523</v>
      </c>
      <c r="R25" s="24">
        <v>1049825</v>
      </c>
      <c r="S25" s="24">
        <v>521859</v>
      </c>
      <c r="T25" s="24">
        <v>55222491</v>
      </c>
      <c r="U25" s="24">
        <v>871615230</v>
      </c>
      <c r="V25" s="24">
        <v>1363484</v>
      </c>
      <c r="W25" s="24">
        <v>1455480</v>
      </c>
      <c r="X25" s="24">
        <v>161317</v>
      </c>
      <c r="Y25" s="24">
        <v>2025677</v>
      </c>
      <c r="Z25" s="24">
        <v>121428580</v>
      </c>
      <c r="AA25" s="24">
        <v>2972241</v>
      </c>
      <c r="AB25" s="24">
        <v>432409</v>
      </c>
      <c r="AC25" s="24">
        <v>1763952</v>
      </c>
      <c r="AD25" s="25"/>
      <c r="AE25" s="25"/>
      <c r="AF25" s="24">
        <v>2461832</v>
      </c>
      <c r="AG25" s="24">
        <v>22245</v>
      </c>
      <c r="AH25" s="24">
        <v>863911</v>
      </c>
      <c r="AI25" s="24">
        <v>205619</v>
      </c>
      <c r="AJ25" s="24">
        <v>157120</v>
      </c>
      <c r="AK25" s="24">
        <v>36419</v>
      </c>
    </row>
    <row r="26" spans="2:37" x14ac:dyDescent="0.25">
      <c r="B26" s="24">
        <v>37601071</v>
      </c>
      <c r="C26" s="24">
        <v>9796246</v>
      </c>
      <c r="D26" s="24">
        <v>743605</v>
      </c>
      <c r="E26" s="24">
        <v>13339225</v>
      </c>
      <c r="F26" s="24">
        <v>81253039</v>
      </c>
      <c r="G26" s="24">
        <v>2571890</v>
      </c>
      <c r="H26" s="24">
        <v>661631155</v>
      </c>
      <c r="I26" s="24">
        <v>117273600</v>
      </c>
      <c r="J26" s="24">
        <v>2381420</v>
      </c>
      <c r="K26" s="24">
        <v>27654145</v>
      </c>
      <c r="L26" s="24">
        <v>53034895</v>
      </c>
      <c r="M26" s="24">
        <v>27587872</v>
      </c>
      <c r="N26" s="24">
        <v>243623841</v>
      </c>
      <c r="O26" s="24">
        <v>1416273</v>
      </c>
      <c r="P26" s="24">
        <v>14903287</v>
      </c>
      <c r="Q26" s="24">
        <v>322395218</v>
      </c>
      <c r="R26" s="24">
        <v>29519643</v>
      </c>
      <c r="S26" s="24">
        <v>53353023</v>
      </c>
      <c r="T26" s="24">
        <v>330186770</v>
      </c>
      <c r="U26" s="24">
        <v>892281745</v>
      </c>
      <c r="V26" s="24">
        <v>25522048</v>
      </c>
      <c r="W26" s="24">
        <v>236536229</v>
      </c>
      <c r="X26" s="24">
        <v>3535463</v>
      </c>
      <c r="Y26" s="24">
        <v>25633370</v>
      </c>
      <c r="Z26" s="24">
        <v>176330422</v>
      </c>
      <c r="AA26" s="24">
        <v>16910226</v>
      </c>
      <c r="AB26" s="24">
        <v>2067756</v>
      </c>
      <c r="AC26" s="24">
        <v>53635845</v>
      </c>
      <c r="AD26" s="25"/>
      <c r="AE26" s="24">
        <v>4310</v>
      </c>
      <c r="AF26" s="24">
        <v>47726069</v>
      </c>
      <c r="AG26" s="24">
        <v>2047307</v>
      </c>
      <c r="AH26" s="24">
        <v>15008946</v>
      </c>
      <c r="AI26" s="24">
        <v>28446983</v>
      </c>
      <c r="AJ26" s="24">
        <v>5342506</v>
      </c>
      <c r="AK26" s="24">
        <v>1116702</v>
      </c>
    </row>
    <row r="27" spans="2:37" s="22" customFormat="1" ht="96.75" x14ac:dyDescent="0.25">
      <c r="B27" s="23" t="s">
        <v>35</v>
      </c>
      <c r="C27" s="23" t="s">
        <v>36</v>
      </c>
      <c r="D27" s="23" t="s">
        <v>37</v>
      </c>
      <c r="E27" s="23" t="s">
        <v>38</v>
      </c>
      <c r="F27" s="23" t="s">
        <v>39</v>
      </c>
      <c r="G27" s="23" t="s">
        <v>40</v>
      </c>
      <c r="H27" s="23" t="s">
        <v>41</v>
      </c>
      <c r="I27" s="23" t="s">
        <v>42</v>
      </c>
      <c r="J27" s="23" t="s">
        <v>43</v>
      </c>
      <c r="K27" s="23" t="s">
        <v>44</v>
      </c>
      <c r="L27" s="23" t="s">
        <v>45</v>
      </c>
      <c r="M27" s="23" t="s">
        <v>46</v>
      </c>
      <c r="N27" s="23" t="s">
        <v>47</v>
      </c>
      <c r="O27" s="23" t="s">
        <v>1094</v>
      </c>
      <c r="P27" s="23" t="s">
        <v>1095</v>
      </c>
      <c r="Q27" s="23" t="s">
        <v>49</v>
      </c>
      <c r="R27" s="23" t="s">
        <v>50</v>
      </c>
      <c r="S27" s="23" t="s">
        <v>51</v>
      </c>
      <c r="T27" s="23" t="s">
        <v>52</v>
      </c>
      <c r="U27" s="23" t="s">
        <v>53</v>
      </c>
      <c r="V27" s="23" t="s">
        <v>54</v>
      </c>
      <c r="W27" s="23" t="s">
        <v>55</v>
      </c>
      <c r="X27" s="23" t="s">
        <v>56</v>
      </c>
      <c r="Y27" s="23" t="s">
        <v>57</v>
      </c>
      <c r="Z27" s="23" t="s">
        <v>58</v>
      </c>
      <c r="AA27" s="23" t="s">
        <v>59</v>
      </c>
      <c r="AB27" s="23" t="s">
        <v>1096</v>
      </c>
      <c r="AC27" s="23" t="s">
        <v>61</v>
      </c>
      <c r="AE27" s="23" t="s">
        <v>62</v>
      </c>
      <c r="AF27" s="23" t="s">
        <v>63</v>
      </c>
      <c r="AG27" s="23" t="s">
        <v>64</v>
      </c>
      <c r="AH27" s="23" t="s">
        <v>65</v>
      </c>
      <c r="AI27" s="23" t="s">
        <v>66</v>
      </c>
      <c r="AJ27" s="23" t="s">
        <v>67</v>
      </c>
      <c r="AK27" s="23" t="s">
        <v>68</v>
      </c>
    </row>
    <row r="28" spans="2:37" x14ac:dyDescent="0.25">
      <c r="B28" s="24">
        <v>11435463</v>
      </c>
      <c r="C28" s="24">
        <v>1236821</v>
      </c>
      <c r="D28" s="24">
        <v>155073</v>
      </c>
      <c r="E28" s="24">
        <v>5246686</v>
      </c>
      <c r="F28" s="24">
        <v>6190560</v>
      </c>
      <c r="G28" s="24">
        <v>1004363</v>
      </c>
      <c r="H28" s="24">
        <v>514444570</v>
      </c>
      <c r="I28" s="24">
        <v>54203474</v>
      </c>
      <c r="J28" s="24">
        <v>731834</v>
      </c>
      <c r="K28" s="24">
        <v>10953913</v>
      </c>
      <c r="L28" s="24">
        <v>12529075</v>
      </c>
      <c r="M28" s="24">
        <v>9185386</v>
      </c>
      <c r="N28" s="24">
        <v>76796882</v>
      </c>
      <c r="O28" s="24">
        <v>918775</v>
      </c>
      <c r="P28" s="24">
        <v>1014759</v>
      </c>
      <c r="Q28" s="24">
        <v>265621343</v>
      </c>
      <c r="R28" s="24">
        <v>21879102</v>
      </c>
      <c r="S28" s="24">
        <v>7028485</v>
      </c>
      <c r="T28" s="24">
        <v>211726421</v>
      </c>
      <c r="U28" s="24">
        <v>11880613</v>
      </c>
      <c r="V28" s="24">
        <v>4415057</v>
      </c>
      <c r="W28" s="24">
        <v>10567815</v>
      </c>
      <c r="X28" s="24">
        <v>780408</v>
      </c>
      <c r="Y28" s="24">
        <v>5713200</v>
      </c>
      <c r="Z28" s="24">
        <v>19489111</v>
      </c>
      <c r="AA28" s="24">
        <v>3354314</v>
      </c>
      <c r="AB28" s="24">
        <v>878129</v>
      </c>
      <c r="AC28" s="24">
        <v>5771306</v>
      </c>
      <c r="AE28" s="24">
        <v>4024</v>
      </c>
      <c r="AF28" s="24">
        <v>36493673</v>
      </c>
      <c r="AG28" s="24">
        <v>1595953</v>
      </c>
      <c r="AH28" s="24">
        <v>13499869</v>
      </c>
      <c r="AI28" s="24">
        <v>6312823</v>
      </c>
      <c r="AJ28" s="24">
        <v>3762651</v>
      </c>
      <c r="AK28" s="24">
        <v>682391</v>
      </c>
    </row>
    <row r="29" spans="2:37" x14ac:dyDescent="0.25">
      <c r="B29" s="24">
        <v>18245321</v>
      </c>
      <c r="C29" s="24">
        <v>6268506</v>
      </c>
      <c r="D29" s="24">
        <v>584307</v>
      </c>
      <c r="E29" s="24">
        <v>6997275</v>
      </c>
      <c r="F29" s="24">
        <v>51127028</v>
      </c>
      <c r="G29" s="24">
        <v>1078678</v>
      </c>
      <c r="H29" s="24">
        <v>110454821</v>
      </c>
      <c r="I29" s="24">
        <v>25840594</v>
      </c>
      <c r="J29" s="24">
        <v>1220144</v>
      </c>
      <c r="K29" s="24">
        <v>10898750</v>
      </c>
      <c r="L29" s="24">
        <v>35367980</v>
      </c>
      <c r="M29" s="24">
        <v>13206028</v>
      </c>
      <c r="N29" s="24">
        <v>133578392</v>
      </c>
      <c r="O29" s="24">
        <v>408472</v>
      </c>
      <c r="P29" s="24">
        <v>9122204</v>
      </c>
      <c r="Q29" s="24">
        <v>34337567</v>
      </c>
      <c r="R29" s="24">
        <v>6051836</v>
      </c>
      <c r="S29" s="24">
        <v>45800955</v>
      </c>
      <c r="T29" s="24">
        <v>61771419</v>
      </c>
      <c r="U29" s="24">
        <v>8785902</v>
      </c>
      <c r="V29" s="24">
        <v>19567793</v>
      </c>
      <c r="W29" s="24">
        <v>224502935</v>
      </c>
      <c r="X29" s="24">
        <v>2504684</v>
      </c>
      <c r="Y29" s="24">
        <v>17734406</v>
      </c>
      <c r="Z29" s="24">
        <v>34990019</v>
      </c>
      <c r="AA29" s="24">
        <v>10383658</v>
      </c>
      <c r="AB29" s="24">
        <v>757218</v>
      </c>
      <c r="AC29" s="24">
        <v>45218032</v>
      </c>
      <c r="AE29" s="25">
        <v>286</v>
      </c>
      <c r="AF29" s="24">
        <v>8770564</v>
      </c>
      <c r="AG29" s="24">
        <v>429092</v>
      </c>
      <c r="AH29" s="24">
        <v>645166</v>
      </c>
      <c r="AI29" s="24">
        <v>21928542</v>
      </c>
      <c r="AJ29" s="24">
        <v>1422736</v>
      </c>
      <c r="AK29" s="24">
        <v>397882</v>
      </c>
    </row>
    <row r="30" spans="2:37" x14ac:dyDescent="0.25">
      <c r="B30" s="25" t="s">
        <v>71</v>
      </c>
      <c r="C30" s="25" t="s">
        <v>71</v>
      </c>
      <c r="D30" s="25" t="s">
        <v>71</v>
      </c>
      <c r="E30" s="25" t="s">
        <v>71</v>
      </c>
      <c r="F30" s="25">
        <v>303</v>
      </c>
      <c r="G30" s="25">
        <v>214</v>
      </c>
      <c r="H30" s="25" t="s">
        <v>71</v>
      </c>
      <c r="I30" s="25" t="s">
        <v>71</v>
      </c>
      <c r="J30" s="25" t="s">
        <v>71</v>
      </c>
      <c r="K30" s="25" t="s">
        <v>71</v>
      </c>
      <c r="L30" s="24">
        <v>1122123</v>
      </c>
      <c r="M30" s="24">
        <v>40411</v>
      </c>
      <c r="N30" s="25" t="s">
        <v>71</v>
      </c>
      <c r="O30" s="25" t="s">
        <v>71</v>
      </c>
      <c r="P30" s="25" t="s">
        <v>71</v>
      </c>
      <c r="Q30" s="25">
        <v>1</v>
      </c>
      <c r="R30" s="25" t="s">
        <v>71</v>
      </c>
      <c r="S30" s="24">
        <v>1724</v>
      </c>
      <c r="T30" s="25">
        <v>116</v>
      </c>
      <c r="U30" s="25" t="s">
        <v>71</v>
      </c>
      <c r="V30" s="25" t="s">
        <v>71</v>
      </c>
      <c r="W30" s="25" t="s">
        <v>71</v>
      </c>
      <c r="X30" s="24">
        <v>5194</v>
      </c>
      <c r="Y30" s="24">
        <v>4915</v>
      </c>
      <c r="Z30" s="24">
        <v>8416</v>
      </c>
      <c r="AA30" s="25">
        <v>14</v>
      </c>
      <c r="AB30" s="25" t="s">
        <v>71</v>
      </c>
      <c r="AC30" s="25">
        <v>2</v>
      </c>
      <c r="AE30" s="25" t="s">
        <v>71</v>
      </c>
      <c r="AF30" s="25" t="s">
        <v>71</v>
      </c>
      <c r="AG30" s="25">
        <v>17</v>
      </c>
      <c r="AH30" s="25" t="s">
        <v>71</v>
      </c>
      <c r="AI30" s="25" t="s">
        <v>71</v>
      </c>
      <c r="AJ30" s="25" t="s">
        <v>71</v>
      </c>
      <c r="AK30" s="25">
        <v>10</v>
      </c>
    </row>
    <row r="31" spans="2:37" x14ac:dyDescent="0.25">
      <c r="B31" s="24">
        <v>7920288</v>
      </c>
      <c r="C31" s="24">
        <v>1165918</v>
      </c>
      <c r="D31" s="24">
        <v>4225</v>
      </c>
      <c r="E31" s="24">
        <v>1089838</v>
      </c>
      <c r="F31" s="24">
        <v>23493827</v>
      </c>
      <c r="G31" s="24">
        <v>488635</v>
      </c>
      <c r="H31" s="24">
        <v>18675340</v>
      </c>
      <c r="I31" s="24">
        <v>14371304</v>
      </c>
      <c r="J31" s="24">
        <v>429442</v>
      </c>
      <c r="K31" s="24">
        <v>5784569</v>
      </c>
      <c r="L31" s="24">
        <v>3915716</v>
      </c>
      <c r="M31" s="24">
        <v>1847614</v>
      </c>
      <c r="N31" s="24">
        <v>29946700</v>
      </c>
      <c r="O31" s="24">
        <v>39026</v>
      </c>
      <c r="P31" s="24">
        <v>4266324</v>
      </c>
      <c r="Q31" s="24">
        <v>10656055</v>
      </c>
      <c r="R31" s="24">
        <v>1047000</v>
      </c>
      <c r="S31" s="24">
        <v>521859</v>
      </c>
      <c r="T31" s="24">
        <v>53324563</v>
      </c>
      <c r="U31" s="24">
        <v>868671478</v>
      </c>
      <c r="V31" s="24">
        <v>1356288</v>
      </c>
      <c r="W31" s="24">
        <v>1258760</v>
      </c>
      <c r="X31" s="24">
        <v>42643</v>
      </c>
      <c r="Y31" s="24">
        <v>2022377</v>
      </c>
      <c r="Z31" s="24">
        <v>107680397</v>
      </c>
      <c r="AA31" s="24">
        <v>2972241</v>
      </c>
      <c r="AB31" s="24">
        <v>432409</v>
      </c>
      <c r="AC31" s="24">
        <v>1550232</v>
      </c>
      <c r="AE31" s="25" t="s">
        <v>71</v>
      </c>
      <c r="AF31" s="24">
        <v>2461832</v>
      </c>
      <c r="AG31" s="24">
        <v>22245</v>
      </c>
      <c r="AH31" s="24">
        <v>713911</v>
      </c>
      <c r="AI31" s="24">
        <v>205619</v>
      </c>
      <c r="AJ31" s="24">
        <v>157120</v>
      </c>
      <c r="AK31" s="24">
        <v>36419</v>
      </c>
    </row>
    <row r="32" spans="2:37" x14ac:dyDescent="0.25">
      <c r="B32" s="24">
        <v>37601071</v>
      </c>
      <c r="C32" s="24">
        <v>8671246</v>
      </c>
      <c r="D32" s="24">
        <v>743605</v>
      </c>
      <c r="E32" s="24">
        <v>13333798</v>
      </c>
      <c r="F32" s="24">
        <v>80811718</v>
      </c>
      <c r="G32" s="24">
        <v>2571890</v>
      </c>
      <c r="H32" s="24">
        <v>643574732</v>
      </c>
      <c r="I32" s="24">
        <v>94415372</v>
      </c>
      <c r="J32" s="24">
        <v>2381420</v>
      </c>
      <c r="K32" s="24">
        <v>27637231</v>
      </c>
      <c r="L32" s="24">
        <v>52934895</v>
      </c>
      <c r="M32" s="24">
        <v>24279439</v>
      </c>
      <c r="N32" s="24">
        <v>240321975</v>
      </c>
      <c r="O32" s="24">
        <v>1366273</v>
      </c>
      <c r="P32" s="24">
        <v>14403287</v>
      </c>
      <c r="Q32" s="24">
        <v>310614966</v>
      </c>
      <c r="R32" s="24">
        <v>28977939</v>
      </c>
      <c r="S32" s="24">
        <v>53353023</v>
      </c>
      <c r="T32" s="24">
        <v>326822519</v>
      </c>
      <c r="U32" s="24">
        <v>889337993</v>
      </c>
      <c r="V32" s="24">
        <v>25339137</v>
      </c>
      <c r="W32" s="24">
        <v>236329509</v>
      </c>
      <c r="X32" s="24">
        <v>3332929</v>
      </c>
      <c r="Y32" s="24">
        <v>25474899</v>
      </c>
      <c r="Z32" s="24">
        <v>162167943</v>
      </c>
      <c r="AA32" s="24">
        <v>16710226</v>
      </c>
      <c r="AB32" s="24">
        <v>2067756</v>
      </c>
      <c r="AC32" s="24">
        <v>52539572</v>
      </c>
      <c r="AE32" s="24">
        <v>4310</v>
      </c>
      <c r="AF32" s="24">
        <v>47726069</v>
      </c>
      <c r="AG32" s="24">
        <v>2047307</v>
      </c>
      <c r="AH32" s="24">
        <v>14858946</v>
      </c>
      <c r="AI32" s="24">
        <v>28446983</v>
      </c>
      <c r="AJ32" s="24">
        <v>5342506</v>
      </c>
      <c r="AK32" s="24">
        <v>1116702</v>
      </c>
    </row>
    <row r="33" spans="2:37" x14ac:dyDescent="0.25">
      <c r="B33" s="24">
        <v>210403</v>
      </c>
      <c r="C33" s="24">
        <v>938200</v>
      </c>
      <c r="D33" s="24">
        <v>112720</v>
      </c>
      <c r="E33" s="24">
        <v>2717754</v>
      </c>
      <c r="F33" s="24">
        <v>4569324</v>
      </c>
      <c r="G33" s="24">
        <v>735492</v>
      </c>
      <c r="H33" s="24">
        <v>360928081</v>
      </c>
      <c r="I33" s="24">
        <v>35442411</v>
      </c>
      <c r="J33" s="24">
        <v>494357</v>
      </c>
      <c r="K33" s="24">
        <v>7988286</v>
      </c>
      <c r="L33" s="24">
        <v>7093739</v>
      </c>
      <c r="M33" s="24">
        <v>7978512</v>
      </c>
      <c r="N33" s="24">
        <v>56658603</v>
      </c>
      <c r="O33" s="24">
        <v>747274</v>
      </c>
      <c r="P33" s="24">
        <v>868252</v>
      </c>
      <c r="Q33" s="24">
        <v>216338348</v>
      </c>
      <c r="R33" s="24">
        <v>16902513</v>
      </c>
      <c r="S33" s="24">
        <v>5511957</v>
      </c>
      <c r="T33" s="24">
        <v>157612065</v>
      </c>
      <c r="U33" s="24">
        <v>6066115</v>
      </c>
      <c r="V33" s="24">
        <v>3111837</v>
      </c>
      <c r="W33" s="24">
        <v>7217670</v>
      </c>
      <c r="X33" s="24">
        <v>549345</v>
      </c>
      <c r="Y33" s="24">
        <v>3064064</v>
      </c>
      <c r="Z33" s="24">
        <v>14622091</v>
      </c>
      <c r="AA33" s="24">
        <v>2499210</v>
      </c>
      <c r="AB33" s="24">
        <v>699658</v>
      </c>
      <c r="AC33" s="24">
        <v>3999013</v>
      </c>
      <c r="AE33" s="24">
        <v>2500</v>
      </c>
      <c r="AF33" s="24">
        <v>19361810</v>
      </c>
      <c r="AG33" s="24">
        <v>1114321</v>
      </c>
      <c r="AH33" s="24">
        <v>9472857</v>
      </c>
      <c r="AI33" s="24">
        <v>3342969</v>
      </c>
      <c r="AJ33" s="24">
        <v>2575331</v>
      </c>
      <c r="AK33" s="24">
        <v>521326</v>
      </c>
    </row>
    <row r="34" spans="2:37" x14ac:dyDescent="0.25">
      <c r="B34" s="24">
        <v>56771</v>
      </c>
      <c r="C34" s="24">
        <v>3177667</v>
      </c>
      <c r="D34" s="24">
        <v>446508</v>
      </c>
      <c r="E34" s="24">
        <v>1793348</v>
      </c>
      <c r="F34" s="24">
        <v>39939434</v>
      </c>
      <c r="G34" s="24">
        <v>412301</v>
      </c>
      <c r="H34" s="24">
        <v>62384657</v>
      </c>
      <c r="I34" s="24">
        <v>14912647</v>
      </c>
      <c r="J34" s="24">
        <v>520394</v>
      </c>
      <c r="K34" s="24">
        <v>8040504</v>
      </c>
      <c r="L34" s="24">
        <v>32845956</v>
      </c>
      <c r="M34" s="24">
        <v>9293171</v>
      </c>
      <c r="N34" s="24">
        <v>52081543</v>
      </c>
      <c r="O34" s="24">
        <v>251258</v>
      </c>
      <c r="P34" s="24">
        <v>1434110</v>
      </c>
      <c r="Q34" s="24">
        <v>23688306</v>
      </c>
      <c r="R34" s="24">
        <v>3788679</v>
      </c>
      <c r="S34" s="24">
        <v>32714594</v>
      </c>
      <c r="T34" s="24">
        <v>41115868</v>
      </c>
      <c r="U34" s="24">
        <v>2920862</v>
      </c>
      <c r="V34" s="24">
        <v>15109539</v>
      </c>
      <c r="W34" s="24">
        <v>131680074</v>
      </c>
      <c r="X34" s="24">
        <v>943155</v>
      </c>
      <c r="Y34" s="24">
        <v>8580849</v>
      </c>
      <c r="Z34" s="24">
        <v>29725377</v>
      </c>
      <c r="AA34" s="24">
        <v>5745188</v>
      </c>
      <c r="AB34" s="24">
        <v>525156</v>
      </c>
      <c r="AC34" s="24">
        <v>6375847</v>
      </c>
      <c r="AE34" s="25">
        <v>218</v>
      </c>
      <c r="AF34" s="24">
        <v>3709262</v>
      </c>
      <c r="AG34" s="24">
        <v>301354</v>
      </c>
      <c r="AH34" s="24">
        <v>431537</v>
      </c>
      <c r="AI34" s="24">
        <v>12867910</v>
      </c>
      <c r="AJ34" s="24">
        <v>754302</v>
      </c>
      <c r="AK34" s="24">
        <v>288237</v>
      </c>
    </row>
    <row r="35" spans="2:37" x14ac:dyDescent="0.25">
      <c r="B35" s="25" t="s">
        <v>71</v>
      </c>
      <c r="C35" s="25" t="s">
        <v>71</v>
      </c>
      <c r="D35" s="25" t="s">
        <v>71</v>
      </c>
      <c r="E35" s="25" t="s">
        <v>71</v>
      </c>
      <c r="F35" s="25">
        <v>50</v>
      </c>
      <c r="G35" s="25" t="s">
        <v>71</v>
      </c>
      <c r="H35" s="25" t="s">
        <v>71</v>
      </c>
      <c r="I35" s="25" t="s">
        <v>71</v>
      </c>
      <c r="J35" s="25" t="s">
        <v>71</v>
      </c>
      <c r="K35" s="25" t="s">
        <v>71</v>
      </c>
      <c r="L35" s="24">
        <v>449983</v>
      </c>
      <c r="M35" s="24">
        <v>34716</v>
      </c>
      <c r="N35" s="25" t="s">
        <v>71</v>
      </c>
      <c r="O35" s="25" t="s">
        <v>71</v>
      </c>
      <c r="P35" s="25" t="s">
        <v>71</v>
      </c>
      <c r="Q35" s="25">
        <v>1</v>
      </c>
      <c r="R35" s="25" t="s">
        <v>71</v>
      </c>
      <c r="S35" s="24">
        <v>1692</v>
      </c>
      <c r="T35" s="25">
        <v>7</v>
      </c>
      <c r="U35" s="25" t="s">
        <v>71</v>
      </c>
      <c r="V35" s="25" t="s">
        <v>71</v>
      </c>
      <c r="W35" s="25" t="s">
        <v>71</v>
      </c>
      <c r="X35" s="24">
        <v>1136</v>
      </c>
      <c r="Y35" s="24">
        <v>2165</v>
      </c>
      <c r="Z35" s="24">
        <v>7053</v>
      </c>
      <c r="AA35" s="25" t="s">
        <v>71</v>
      </c>
      <c r="AB35" s="25" t="s">
        <v>71</v>
      </c>
      <c r="AC35" s="25">
        <v>2</v>
      </c>
      <c r="AE35" s="25" t="s">
        <v>71</v>
      </c>
      <c r="AF35" s="25" t="s">
        <v>71</v>
      </c>
      <c r="AG35" s="25">
        <v>8</v>
      </c>
      <c r="AH35" s="25" t="s">
        <v>71</v>
      </c>
      <c r="AI35" s="25" t="s">
        <v>71</v>
      </c>
      <c r="AJ35" s="25" t="s">
        <v>71</v>
      </c>
      <c r="AK35" s="25">
        <v>5</v>
      </c>
    </row>
    <row r="36" spans="2:37" x14ac:dyDescent="0.25">
      <c r="B36" s="24">
        <v>1977</v>
      </c>
      <c r="C36" s="24">
        <v>76830</v>
      </c>
      <c r="D36" s="24">
        <v>3673</v>
      </c>
      <c r="E36" s="24">
        <v>16803</v>
      </c>
      <c r="F36" s="24">
        <v>11047364</v>
      </c>
      <c r="G36" s="24">
        <v>331373</v>
      </c>
      <c r="H36" s="24">
        <v>5275707</v>
      </c>
      <c r="I36" s="24">
        <v>6166616</v>
      </c>
      <c r="J36" s="24">
        <v>70295</v>
      </c>
      <c r="K36" s="24">
        <v>4395719</v>
      </c>
      <c r="L36" s="24">
        <v>2799382</v>
      </c>
      <c r="M36" s="24">
        <v>1088834</v>
      </c>
      <c r="N36" s="24">
        <v>17632422</v>
      </c>
      <c r="O36" s="24">
        <v>26340</v>
      </c>
      <c r="P36" s="24">
        <v>1200599</v>
      </c>
      <c r="Q36" s="24">
        <v>7310233</v>
      </c>
      <c r="R36" s="24">
        <v>206665</v>
      </c>
      <c r="S36" s="24">
        <v>412804</v>
      </c>
      <c r="T36" s="24">
        <v>43598962</v>
      </c>
      <c r="U36" s="24">
        <v>693171302</v>
      </c>
      <c r="V36" s="24">
        <v>935277</v>
      </c>
      <c r="W36" s="24">
        <v>308348</v>
      </c>
      <c r="X36" s="24">
        <v>17725</v>
      </c>
      <c r="Y36" s="24">
        <v>621151</v>
      </c>
      <c r="Z36" s="24">
        <v>73073461</v>
      </c>
      <c r="AA36" s="24">
        <v>503323</v>
      </c>
      <c r="AB36" s="24">
        <v>31352</v>
      </c>
      <c r="AC36" s="24">
        <v>485395</v>
      </c>
      <c r="AE36" s="25" t="s">
        <v>71</v>
      </c>
      <c r="AF36" s="24">
        <v>943625</v>
      </c>
      <c r="AG36" s="24">
        <v>19610</v>
      </c>
      <c r="AH36" s="24">
        <v>585146</v>
      </c>
      <c r="AI36" s="24">
        <v>96976</v>
      </c>
      <c r="AJ36" s="25" t="s">
        <v>71</v>
      </c>
      <c r="AK36" s="24">
        <v>30165</v>
      </c>
    </row>
    <row r="37" spans="2:37" x14ac:dyDescent="0.25">
      <c r="B37" s="24">
        <v>269150</v>
      </c>
      <c r="C37" s="24">
        <v>4192697</v>
      </c>
      <c r="D37" s="24">
        <v>562900</v>
      </c>
      <c r="E37" s="24">
        <v>4527906</v>
      </c>
      <c r="F37" s="24">
        <v>55556172</v>
      </c>
      <c r="G37" s="24">
        <v>1479166</v>
      </c>
      <c r="H37" s="24">
        <v>428588445</v>
      </c>
      <c r="I37" s="24">
        <v>56521674</v>
      </c>
      <c r="J37" s="24">
        <v>1085046</v>
      </c>
      <c r="K37" s="24">
        <v>20424510</v>
      </c>
      <c r="L37" s="24">
        <v>43189060</v>
      </c>
      <c r="M37" s="24">
        <v>18395232</v>
      </c>
      <c r="N37" s="24">
        <v>126372568</v>
      </c>
      <c r="O37" s="24">
        <v>1024872</v>
      </c>
      <c r="P37" s="24">
        <v>3502960</v>
      </c>
      <c r="Q37" s="24">
        <v>247336888</v>
      </c>
      <c r="R37" s="24">
        <v>20897857</v>
      </c>
      <c r="S37" s="24">
        <v>38641047</v>
      </c>
      <c r="T37" s="24">
        <v>242326902</v>
      </c>
      <c r="U37" s="24">
        <v>702158279</v>
      </c>
      <c r="V37" s="24">
        <v>19156653</v>
      </c>
      <c r="W37" s="24">
        <v>139206092</v>
      </c>
      <c r="X37" s="24">
        <v>1511361</v>
      </c>
      <c r="Y37" s="24">
        <v>12268228</v>
      </c>
      <c r="Z37" s="24">
        <v>117427982</v>
      </c>
      <c r="AA37" s="24">
        <v>8747721</v>
      </c>
      <c r="AB37" s="24">
        <v>1256165</v>
      </c>
      <c r="AC37" s="24">
        <v>10860257</v>
      </c>
      <c r="AE37" s="24">
        <v>2718</v>
      </c>
      <c r="AF37" s="24">
        <v>24014698</v>
      </c>
      <c r="AG37" s="24">
        <v>1435293</v>
      </c>
      <c r="AH37" s="24">
        <v>10489539</v>
      </c>
      <c r="AI37" s="24">
        <v>16307855</v>
      </c>
      <c r="AJ37" s="24">
        <v>3329633</v>
      </c>
      <c r="AK37" s="24">
        <v>839733</v>
      </c>
    </row>
    <row r="38" spans="2:37" x14ac:dyDescent="0.25">
      <c r="B38" s="24">
        <v>11225060</v>
      </c>
      <c r="C38" s="24">
        <v>298621</v>
      </c>
      <c r="D38" s="24">
        <v>42353</v>
      </c>
      <c r="E38" s="24">
        <v>2528931</v>
      </c>
      <c r="F38" s="24">
        <v>1621236</v>
      </c>
      <c r="G38" s="24">
        <v>268871</v>
      </c>
      <c r="H38" s="24">
        <v>153516490</v>
      </c>
      <c r="I38" s="24">
        <v>18761063</v>
      </c>
      <c r="J38" s="24">
        <v>237478</v>
      </c>
      <c r="K38" s="24">
        <v>2965627</v>
      </c>
      <c r="L38" s="24">
        <v>5435336</v>
      </c>
      <c r="M38" s="24">
        <v>1206874</v>
      </c>
      <c r="N38" s="24">
        <v>20138279</v>
      </c>
      <c r="O38" s="24">
        <v>171501</v>
      </c>
      <c r="P38" s="24">
        <v>146508</v>
      </c>
      <c r="Q38" s="24">
        <v>49282995</v>
      </c>
      <c r="R38" s="24">
        <v>4976590</v>
      </c>
      <c r="S38" s="24">
        <v>1516529</v>
      </c>
      <c r="T38" s="24">
        <v>54114356</v>
      </c>
      <c r="U38" s="24">
        <v>5814498</v>
      </c>
      <c r="V38" s="24">
        <v>1303219</v>
      </c>
      <c r="W38" s="24">
        <v>3350145</v>
      </c>
      <c r="X38" s="24">
        <v>231063</v>
      </c>
      <c r="Y38" s="24">
        <v>2649137</v>
      </c>
      <c r="Z38" s="24">
        <v>4867020</v>
      </c>
      <c r="AA38" s="24">
        <v>855104</v>
      </c>
      <c r="AB38" s="24">
        <v>178471</v>
      </c>
      <c r="AC38" s="24">
        <v>1772293</v>
      </c>
      <c r="AE38" s="24">
        <v>1524</v>
      </c>
      <c r="AF38" s="24">
        <v>17131863</v>
      </c>
      <c r="AG38" s="24">
        <v>481632</v>
      </c>
      <c r="AH38" s="24">
        <v>4027012</v>
      </c>
      <c r="AI38" s="24">
        <v>2969853</v>
      </c>
      <c r="AJ38" s="24">
        <v>1187320</v>
      </c>
      <c r="AK38" s="24">
        <v>161065</v>
      </c>
    </row>
    <row r="39" spans="2:37" x14ac:dyDescent="0.25">
      <c r="B39" s="24">
        <v>18188550</v>
      </c>
      <c r="C39" s="24">
        <v>3090839</v>
      </c>
      <c r="D39" s="24">
        <v>137800</v>
      </c>
      <c r="E39" s="24">
        <v>5203926</v>
      </c>
      <c r="F39" s="24">
        <v>11187594</v>
      </c>
      <c r="G39" s="24">
        <v>666377</v>
      </c>
      <c r="H39" s="24">
        <v>48070164</v>
      </c>
      <c r="I39" s="24">
        <v>10927946</v>
      </c>
      <c r="J39" s="24">
        <v>699750</v>
      </c>
      <c r="K39" s="24">
        <v>2858245</v>
      </c>
      <c r="L39" s="24">
        <v>2522025</v>
      </c>
      <c r="M39" s="24">
        <v>3912857</v>
      </c>
      <c r="N39" s="24">
        <v>81496850</v>
      </c>
      <c r="O39" s="24">
        <v>157213</v>
      </c>
      <c r="P39" s="24">
        <v>7688094</v>
      </c>
      <c r="Q39" s="24">
        <v>10649260</v>
      </c>
      <c r="R39" s="24">
        <v>2263157</v>
      </c>
      <c r="S39" s="24">
        <v>13086361</v>
      </c>
      <c r="T39" s="24">
        <v>20655551</v>
      </c>
      <c r="U39" s="24">
        <v>5865040</v>
      </c>
      <c r="V39" s="24">
        <v>4458254</v>
      </c>
      <c r="W39" s="24">
        <v>92822861</v>
      </c>
      <c r="X39" s="24">
        <v>1561529</v>
      </c>
      <c r="Y39" s="24">
        <v>9153557</v>
      </c>
      <c r="Z39" s="24">
        <v>5264642</v>
      </c>
      <c r="AA39" s="24">
        <v>4638470</v>
      </c>
      <c r="AB39" s="24">
        <v>232063</v>
      </c>
      <c r="AC39" s="24">
        <v>38842185</v>
      </c>
      <c r="AE39" s="25">
        <v>68</v>
      </c>
      <c r="AF39" s="24">
        <v>5061301</v>
      </c>
      <c r="AG39" s="24">
        <v>127738</v>
      </c>
      <c r="AH39" s="24">
        <v>213629</v>
      </c>
      <c r="AI39" s="24">
        <v>9060632</v>
      </c>
      <c r="AJ39" s="24">
        <v>668434</v>
      </c>
      <c r="AK39" s="24">
        <v>109646</v>
      </c>
    </row>
    <row r="40" spans="2:37" x14ac:dyDescent="0.25">
      <c r="B40" s="25" t="s">
        <v>71</v>
      </c>
      <c r="C40" s="25" t="s">
        <v>71</v>
      </c>
      <c r="D40" s="25" t="s">
        <v>71</v>
      </c>
      <c r="E40" s="25" t="s">
        <v>71</v>
      </c>
      <c r="F40" s="25">
        <v>253</v>
      </c>
      <c r="G40" s="25">
        <v>214</v>
      </c>
      <c r="H40" s="25" t="s">
        <v>71</v>
      </c>
      <c r="I40" s="25" t="s">
        <v>71</v>
      </c>
      <c r="J40" s="25" t="s">
        <v>71</v>
      </c>
      <c r="K40" s="25" t="s">
        <v>71</v>
      </c>
      <c r="L40" s="24">
        <v>672141</v>
      </c>
      <c r="M40" s="24">
        <v>5695</v>
      </c>
      <c r="N40" s="25" t="s">
        <v>71</v>
      </c>
      <c r="O40" s="25" t="s">
        <v>71</v>
      </c>
      <c r="P40" s="25" t="s">
        <v>71</v>
      </c>
      <c r="Q40" s="25">
        <v>1</v>
      </c>
      <c r="R40" s="25" t="s">
        <v>71</v>
      </c>
      <c r="S40" s="25">
        <v>32</v>
      </c>
      <c r="T40" s="25">
        <v>109</v>
      </c>
      <c r="U40" s="25" t="s">
        <v>71</v>
      </c>
      <c r="V40" s="25" t="s">
        <v>71</v>
      </c>
      <c r="W40" s="25" t="s">
        <v>71</v>
      </c>
      <c r="X40" s="24">
        <v>4058</v>
      </c>
      <c r="Y40" s="24">
        <v>2750</v>
      </c>
      <c r="Z40" s="24">
        <v>1363</v>
      </c>
      <c r="AA40" s="25">
        <v>14</v>
      </c>
      <c r="AB40" s="25" t="s">
        <v>71</v>
      </c>
      <c r="AC40" s="25" t="s">
        <v>71</v>
      </c>
      <c r="AE40" s="25" t="s">
        <v>71</v>
      </c>
      <c r="AF40" s="25" t="s">
        <v>71</v>
      </c>
      <c r="AG40" s="25">
        <v>9</v>
      </c>
      <c r="AH40" s="25" t="s">
        <v>71</v>
      </c>
      <c r="AI40" s="25" t="s">
        <v>71</v>
      </c>
      <c r="AJ40" s="25" t="s">
        <v>71</v>
      </c>
      <c r="AK40" s="25">
        <v>5</v>
      </c>
    </row>
    <row r="41" spans="2:37" x14ac:dyDescent="0.25">
      <c r="B41" s="24">
        <v>7918311</v>
      </c>
      <c r="C41" s="24">
        <v>1089088</v>
      </c>
      <c r="D41" s="25">
        <v>552</v>
      </c>
      <c r="E41" s="24">
        <v>1073035</v>
      </c>
      <c r="F41" s="24">
        <v>12446463</v>
      </c>
      <c r="G41" s="24">
        <v>157262</v>
      </c>
      <c r="H41" s="24">
        <v>13399633</v>
      </c>
      <c r="I41" s="24">
        <v>8204688</v>
      </c>
      <c r="J41" s="24">
        <v>359147</v>
      </c>
      <c r="K41" s="24">
        <v>1388850</v>
      </c>
      <c r="L41" s="24">
        <v>1116334</v>
      </c>
      <c r="M41" s="24">
        <v>758780</v>
      </c>
      <c r="N41" s="24">
        <v>12314278</v>
      </c>
      <c r="O41" s="24">
        <v>12685</v>
      </c>
      <c r="P41" s="24">
        <v>3065725</v>
      </c>
      <c r="Q41" s="24">
        <v>3345822</v>
      </c>
      <c r="R41" s="24">
        <v>840335</v>
      </c>
      <c r="S41" s="24">
        <v>109054</v>
      </c>
      <c r="T41" s="24">
        <v>9725602</v>
      </c>
      <c r="U41" s="24">
        <v>175500176</v>
      </c>
      <c r="V41" s="24">
        <v>421011</v>
      </c>
      <c r="W41" s="24">
        <v>950412</v>
      </c>
      <c r="X41" s="24">
        <v>24918</v>
      </c>
      <c r="Y41" s="24">
        <v>1401226</v>
      </c>
      <c r="Z41" s="24">
        <v>34606936</v>
      </c>
      <c r="AA41" s="24">
        <v>2468917</v>
      </c>
      <c r="AB41" s="24">
        <v>401057</v>
      </c>
      <c r="AC41" s="24">
        <v>1064837</v>
      </c>
      <c r="AE41" s="25" t="s">
        <v>71</v>
      </c>
      <c r="AF41" s="24">
        <v>1518206</v>
      </c>
      <c r="AG41" s="24">
        <v>2635</v>
      </c>
      <c r="AH41" s="24">
        <v>128765</v>
      </c>
      <c r="AI41" s="24">
        <v>108643</v>
      </c>
      <c r="AJ41" s="24">
        <v>157120</v>
      </c>
      <c r="AK41" s="24">
        <v>6254</v>
      </c>
    </row>
    <row r="42" spans="2:37" x14ac:dyDescent="0.25">
      <c r="B42" s="24">
        <v>37331920</v>
      </c>
      <c r="C42" s="24">
        <v>4478549</v>
      </c>
      <c r="D42" s="24">
        <v>180705</v>
      </c>
      <c r="E42" s="24">
        <v>8805893</v>
      </c>
      <c r="F42" s="24">
        <v>25255546</v>
      </c>
      <c r="G42" s="24">
        <v>1092724</v>
      </c>
      <c r="H42" s="24">
        <v>214986287</v>
      </c>
      <c r="I42" s="24">
        <v>37893698</v>
      </c>
      <c r="J42" s="24">
        <v>1296374</v>
      </c>
      <c r="K42" s="24">
        <v>7212722</v>
      </c>
      <c r="L42" s="24">
        <v>9745835</v>
      </c>
      <c r="M42" s="24">
        <v>5884206</v>
      </c>
      <c r="N42" s="24">
        <v>113949407</v>
      </c>
      <c r="O42" s="24">
        <v>341400</v>
      </c>
      <c r="P42" s="24">
        <v>10900327</v>
      </c>
      <c r="Q42" s="24">
        <v>63278078</v>
      </c>
      <c r="R42" s="24">
        <v>8080081</v>
      </c>
      <c r="S42" s="24">
        <v>14711976</v>
      </c>
      <c r="T42" s="24">
        <v>84495617</v>
      </c>
      <c r="U42" s="24">
        <v>187179714</v>
      </c>
      <c r="V42" s="24">
        <v>6182484</v>
      </c>
      <c r="W42" s="24">
        <v>97123418</v>
      </c>
      <c r="X42" s="24">
        <v>1821568</v>
      </c>
      <c r="Y42" s="24">
        <v>13206671</v>
      </c>
      <c r="Z42" s="24">
        <v>44739961</v>
      </c>
      <c r="AA42" s="24">
        <v>7962506</v>
      </c>
      <c r="AB42" s="24">
        <v>811591</v>
      </c>
      <c r="AC42" s="24">
        <v>41679315</v>
      </c>
      <c r="AE42" s="24">
        <v>1592</v>
      </c>
      <c r="AF42" s="24">
        <v>23711371</v>
      </c>
      <c r="AG42" s="24">
        <v>612014</v>
      </c>
      <c r="AH42" s="24">
        <v>4369407</v>
      </c>
      <c r="AI42" s="24">
        <v>12139128</v>
      </c>
      <c r="AJ42" s="24">
        <v>2012873</v>
      </c>
      <c r="AK42" s="24">
        <v>276970</v>
      </c>
    </row>
    <row r="44" spans="2:37" x14ac:dyDescent="0.25">
      <c r="B44" s="24">
        <v>257190</v>
      </c>
      <c r="C44" s="24">
        <v>3942213</v>
      </c>
      <c r="D44" s="24">
        <v>538033</v>
      </c>
      <c r="E44" s="24">
        <v>4051353</v>
      </c>
      <c r="F44" s="24">
        <v>40516403</v>
      </c>
      <c r="G44" s="24">
        <v>1228535</v>
      </c>
      <c r="H44" s="24">
        <v>410261838</v>
      </c>
      <c r="I44" s="24">
        <v>50350319</v>
      </c>
      <c r="J44" s="24">
        <v>823900</v>
      </c>
      <c r="K44" s="24">
        <v>16544431</v>
      </c>
      <c r="L44" s="24">
        <v>40578315</v>
      </c>
      <c r="M44" s="24">
        <v>12163232</v>
      </c>
      <c r="N44" s="24">
        <v>91945253</v>
      </c>
      <c r="O44" s="24">
        <v>975012</v>
      </c>
      <c r="P44" s="24">
        <v>2816969</v>
      </c>
      <c r="Q44" s="24">
        <v>224698976</v>
      </c>
      <c r="R44" s="24">
        <v>19654771</v>
      </c>
      <c r="S44" s="24">
        <v>37005014</v>
      </c>
      <c r="T44" s="24">
        <v>212209220</v>
      </c>
      <c r="U44" s="24">
        <v>229104333</v>
      </c>
      <c r="V44" s="24">
        <v>17360547</v>
      </c>
      <c r="W44" s="24">
        <v>129185235</v>
      </c>
      <c r="X44" s="24">
        <v>966318</v>
      </c>
      <c r="Y44" s="24">
        <v>7196483</v>
      </c>
      <c r="Z44" s="24">
        <v>49495613</v>
      </c>
      <c r="AA44" s="24">
        <v>7324868</v>
      </c>
      <c r="AB44" s="24">
        <v>1204002</v>
      </c>
      <c r="AC44" s="24">
        <v>9444101</v>
      </c>
      <c r="AE44" s="24">
        <v>2463</v>
      </c>
      <c r="AF44" s="24">
        <v>23739044</v>
      </c>
      <c r="AG44" s="24">
        <v>1428691</v>
      </c>
      <c r="AH44" s="24">
        <v>10368500</v>
      </c>
      <c r="AI44" s="24">
        <v>15177617</v>
      </c>
      <c r="AJ44" s="24">
        <v>3210991</v>
      </c>
      <c r="AK44" s="24">
        <v>831000</v>
      </c>
    </row>
  </sheetData>
  <mergeCells count="70">
    <mergeCell ref="G3:G4"/>
    <mergeCell ref="B3:B4"/>
    <mergeCell ref="C3:C4"/>
    <mergeCell ref="D3:D4"/>
    <mergeCell ref="E3:E4"/>
    <mergeCell ref="F3:F4"/>
    <mergeCell ref="H3:H4"/>
    <mergeCell ref="I3:I4"/>
    <mergeCell ref="J3:J4"/>
    <mergeCell ref="K3:K4"/>
    <mergeCell ref="L3:L4"/>
    <mergeCell ref="AK3:AK4"/>
    <mergeCell ref="B9:B10"/>
    <mergeCell ref="C9:C10"/>
    <mergeCell ref="D9:D10"/>
    <mergeCell ref="E9:E10"/>
    <mergeCell ref="F9:F10"/>
    <mergeCell ref="AA3:AA4"/>
    <mergeCell ref="AB3:AB4"/>
    <mergeCell ref="AC3:AC4"/>
    <mergeCell ref="AD3:AD4"/>
    <mergeCell ref="AE3:AE4"/>
    <mergeCell ref="AF3:AF4"/>
    <mergeCell ref="U3:U4"/>
    <mergeCell ref="V3:V4"/>
    <mergeCell ref="W3:W4"/>
    <mergeCell ref="X3:X4"/>
    <mergeCell ref="L9:L10"/>
    <mergeCell ref="AG3:AG4"/>
    <mergeCell ref="AH3:AH4"/>
    <mergeCell ref="AI3:AI4"/>
    <mergeCell ref="AJ3:AJ4"/>
    <mergeCell ref="Y3:Y4"/>
    <mergeCell ref="Z3:Z4"/>
    <mergeCell ref="N3:N4"/>
    <mergeCell ref="P3:P4"/>
    <mergeCell ref="Q3:Q4"/>
    <mergeCell ref="R3:R4"/>
    <mergeCell ref="S3:S4"/>
    <mergeCell ref="T3:T4"/>
    <mergeCell ref="M3:M4"/>
    <mergeCell ref="X9:X10"/>
    <mergeCell ref="M9:M10"/>
    <mergeCell ref="G9:G10"/>
    <mergeCell ref="H9:H10"/>
    <mergeCell ref="I9:I10"/>
    <mergeCell ref="J9:J10"/>
    <mergeCell ref="K9:K10"/>
    <mergeCell ref="N9:N10"/>
    <mergeCell ref="O9:O10"/>
    <mergeCell ref="P9:P10"/>
    <mergeCell ref="Q9:Q10"/>
    <mergeCell ref="R9:R10"/>
    <mergeCell ref="S9:S10"/>
    <mergeCell ref="T9:T10"/>
    <mergeCell ref="U9:U10"/>
    <mergeCell ref="V9:V10"/>
    <mergeCell ref="W9:W10"/>
    <mergeCell ref="AK9:AK10"/>
    <mergeCell ref="Y9:Y10"/>
    <mergeCell ref="Z9:Z10"/>
    <mergeCell ref="AA9:AA10"/>
    <mergeCell ref="AB9:AB10"/>
    <mergeCell ref="AC9:AC10"/>
    <mergeCell ref="AE9:AE10"/>
    <mergeCell ref="AF9:AF10"/>
    <mergeCell ref="AG9:AG10"/>
    <mergeCell ref="AH9:AH10"/>
    <mergeCell ref="AI9:AI10"/>
    <mergeCell ref="AJ9:AJ10"/>
  </mergeCells>
  <hyperlinks>
    <hyperlink ref="B1" r:id="rId1" display="https://www.dbm.gov.ph/wp-content/uploads/e-Fund_Releases/SAOB2021/4thQuarter/Final/01.%20CONGRESS.pdf" xr:uid="{48FFDC05-B70F-436E-B087-39B8D6CF1C14}"/>
    <hyperlink ref="C1" r:id="rId2" display="https://www.dbm.gov.ph/wp-content/uploads/e-Fund_Releases/SAOB2021/4thQuarter/Final/02.%20OP.pdf" xr:uid="{0FE3C0C9-5592-45FD-B9F8-562E7AA49D5A}"/>
    <hyperlink ref="D1" r:id="rId3" display="https://www.dbm.gov.ph/wp-content/uploads/e-Fund_Releases/SAOB2021/4thQuarter/Final/03.%20OVP.pdf" xr:uid="{F21DA0BA-A25D-4BA6-87AF-021B9470E7C7}"/>
    <hyperlink ref="E1" r:id="rId4" display="https://www.dbm.gov.ph/wp-content/uploads/e-Fund_Releases/SAOB2021/4thQuarter/Final/04.%20DAR.pdf" xr:uid="{C492B26A-CD8A-4B55-B2E3-EB03011F09D4}"/>
    <hyperlink ref="F1" r:id="rId5" display="https://www.dbm.gov.ph/wp-content/uploads/e-Fund_Releases/SAOB2021/4thQuarter/Final/05.%20DA.pdf" xr:uid="{9C7E2EC7-7913-4D15-9B45-DB406761F084}"/>
    <hyperlink ref="G1" r:id="rId6" display="https://www.dbm.gov.ph/wp-content/uploads/e-Fund_Releases/SAOB2021/4thQuarter/Final/06.%20DBM.pdf" xr:uid="{49DB7781-C8A3-43EE-AD26-EBCD834E280C}"/>
    <hyperlink ref="H1" r:id="rId7" display="https://www.dbm.gov.ph/wp-content/uploads/e-Fund_Releases/SAOB2021/4thQuarter/Final/07.%20DEPED.pdf" xr:uid="{CB505A84-9115-4034-8413-B74EC83BE675}"/>
    <hyperlink ref="I1" r:id="rId8" display="https://www.dbm.gov.ph/wp-content/uploads/e-Fund_Releases/SAOB2021/4thQuarter/Final/08.%20SUCs.pdf" xr:uid="{0EF284A7-382C-4CD6-B59C-9B7BA6D6A4E8}"/>
    <hyperlink ref="J1" r:id="rId9" display="https://www.dbm.gov.ph/wp-content/uploads/e-Fund_Releases/SAOB2021/4thQuarter/Final/09.%20DOE.pdf" xr:uid="{54F29CF3-77EB-420C-B25F-1FF9F2715246}"/>
    <hyperlink ref="K1" r:id="rId10" display="https://www.dbm.gov.ph/wp-content/uploads/e-Fund_Releases/SAOB2021/4thQuarter/Final/10.%20DENR.pdf" xr:uid="{2824449E-C39B-4C21-BA85-F819A256F5F2}"/>
    <hyperlink ref="L1" r:id="rId11" display="https://www.dbm.gov.ph/wp-content/uploads/e-Fund_Releases/SAOB2021/4thQuarter/Final/11.%20DOF.pdf" xr:uid="{3F3C1FFA-3659-4F04-8A11-2F79F0C35897}"/>
    <hyperlink ref="M1" r:id="rId12" display="https://www.dbm.gov.ph/wp-content/uploads/e-Fund_Releases/SAOB2021/4thQuarter/Final/12.%20DFA.pdf" xr:uid="{E39D0E93-70D8-44AA-9D63-0CDB89318961}"/>
    <hyperlink ref="N1" r:id="rId13" display="https://www.dbm.gov.ph/wp-content/uploads/e-Fund_Releases/SAOB2021/4thQuarter/Final/13.%20DOH.pdf" xr:uid="{43F07696-7BFA-42CE-8290-3ADE8F473832}"/>
    <hyperlink ref="O1" r:id="rId14" display="https://www.dbm.gov.ph/wp-content/uploads/e-Fund_Releases/SAOB2021/4thQuarter/Final/14.%20DHSUD.pdf" xr:uid="{93F5CDD8-D471-4C6C-BF4C-D03B52A6AF71}"/>
    <hyperlink ref="P1" r:id="rId15" display="https://www.dbm.gov.ph/wp-content/uploads/e-Fund_Releases/SAOB2021/4thQuarter/Final/15.%20DICT.pdf" xr:uid="{D0B95800-5A63-4C02-BFED-B51F50418115}"/>
    <hyperlink ref="Q1" r:id="rId16" display="https://www.dbm.gov.ph/wp-content/uploads/e-Fund_Releases/SAOB2021/4thQuarter/Final/16.%20DILG.pdf" xr:uid="{CDBD5800-D207-4DCC-BBD7-035CFD01FA79}"/>
    <hyperlink ref="R1" r:id="rId17" display="https://www.dbm.gov.ph/wp-content/uploads/e-Fund_Releases/SAOB2021/4thQuarter/Final/17.%20DOJ.pdf" xr:uid="{09D07A0E-C556-42B8-B6BF-15DCBB488104}"/>
    <hyperlink ref="S1" r:id="rId18" display="https://www.dbm.gov.ph/wp-content/uploads/e-Fund_Releases/SAOB2021/4thQuarter/Final/18.%20DOLE.pdf" xr:uid="{C76F674A-9B73-4106-8A00-53C72499B6E3}"/>
    <hyperlink ref="T1" r:id="rId19" display="https://www.dbm.gov.ph/wp-content/uploads/e-Fund_Releases/SAOB2021/4thQuarter/Final/19.%20DND.pdf" xr:uid="{AB56A5B5-51A8-4CE6-8695-59469C0AF985}"/>
    <hyperlink ref="U1" r:id="rId20" display="https://www.dbm.gov.ph/wp-content/uploads/e-Fund_Releases/SAOB2021/4thQuarter/Final/20.%20DPWH.pdf" xr:uid="{018A8639-4243-48C6-8F36-AA5187B5F65A}"/>
    <hyperlink ref="V1" r:id="rId21" display="https://www.dbm.gov.ph/wp-content/uploads/e-Fund_Releases/SAOB2021/4thQuarter/Final/21.%20DOST.pdf" xr:uid="{3E62B826-6F24-4C2E-BFD3-2FB180DC065A}"/>
    <hyperlink ref="W1" r:id="rId22" display="https://www.dbm.gov.ph/wp-content/uploads/e-Fund_Releases/SAOB2021/4thQuarter/Final/22.%20DSWD.pdf" xr:uid="{41FC83FC-6020-455F-9BB2-5ED793690563}"/>
    <hyperlink ref="X1" r:id="rId23" display="https://www.dbm.gov.ph/wp-content/uploads/e-Fund_Releases/SAOB2021/4thQuarter/Final/23.%20DOT.pdf" xr:uid="{BDAE0A27-FF78-422E-A534-473F4A8BAA8D}"/>
    <hyperlink ref="Y1" r:id="rId24" display="https://www.dbm.gov.ph/wp-content/uploads/e-Fund_Releases/SAOB2021/4thQuarter/Final/24.%20DTI.pdf" xr:uid="{A5684290-2483-44C1-94E3-A23A3454E4F5}"/>
    <hyperlink ref="Z1" r:id="rId25" display="https://www.dbm.gov.ph/wp-content/uploads/e-Fund_Releases/SAOB2021/4thQuarter/Final/25.%20DOTR.pdf" xr:uid="{4E5941D3-22F2-43A4-9353-4FB94D4D5996}"/>
    <hyperlink ref="AA1" r:id="rId26" display="https://www.dbm.gov.ph/wp-content/uploads/e-Fund_Releases/SAOB2021/4thQuarter/Final/26.%20NEDA.pdf" xr:uid="{D055D8F2-38BC-4A88-877B-E7227351BF9A}"/>
    <hyperlink ref="AB1" r:id="rId27" display="https://www.dbm.gov.ph/wp-content/uploads/e-Fund_Releases/SAOB2021/4thQuarter/Final/27.%20PCOO.pdf" xr:uid="{F90E3553-C1DE-4EF6-ADA6-DCF181DA6549}"/>
    <hyperlink ref="AC1" r:id="rId28" display="https://www.dbm.gov.ph/wp-content/uploads/e-Fund_Releases/SAOB2021/4thQuarter/Final/28.%20OEO.pdf" xr:uid="{51820F52-4EB4-4252-89C1-73863176D1A8}"/>
    <hyperlink ref="AE1" r:id="rId29" display="https://www.dbm.gov.ph/wp-content/uploads/e-Fund_Releases/SAOB2021/4thQuarter/Final/29.%20JLEC.pdf" xr:uid="{506616E9-42EF-47E7-86BE-507E20B18564}"/>
    <hyperlink ref="AF1" r:id="rId30" display="https://www.dbm.gov.ph/wp-content/uploads/e-Fund_Releases/SAOB2021/4thQuarter/Final/30.%20JUDICIARY.pdf" xr:uid="{334FF1F0-4D53-4ABB-97FA-CD9113E84D34}"/>
    <hyperlink ref="AG1" r:id="rId31" display="https://www.dbm.gov.ph/wp-content/uploads/e-Fund_Releases/SAOB2021/4thQuarter/Final/31.%20CSC.pdf" xr:uid="{ED46D96B-E8B1-471C-BAD2-CD6D76676290}"/>
    <hyperlink ref="AH1" r:id="rId32" display="https://www.dbm.gov.ph/wp-content/uploads/e-Fund_Releases/SAOB2021/4thQuarter/Final/32.%20COA.pdf" xr:uid="{CD5A793F-D5B2-4187-938D-E535BAC590C5}"/>
    <hyperlink ref="AI1" r:id="rId33" display="https://www.dbm.gov.ph/wp-content/uploads/e-Fund_Releases/SAOB2021/4thQuarter/Final/33.%20COMELEC.pdf" xr:uid="{042BB589-2C81-47B8-AD86-C2CCA0FCD1E5}"/>
    <hyperlink ref="AJ1" r:id="rId34" display="https://www.dbm.gov.ph/wp-content/uploads/e-Fund_Releases/SAOB2021/4thQuarter/Final/34.%20OMBUDSMAN.pdf" xr:uid="{A222389C-0940-4F18-8B3D-DDE7A4B54FF0}"/>
    <hyperlink ref="AK1" r:id="rId35" display="https://www.dbm.gov.ph/wp-content/uploads/e-Fund_Releases/SAOB2021/4thQuarter/Final/35.%20CHR.pdf" xr:uid="{30A8E6B7-839A-4E5B-82B8-57C7C51DE50A}"/>
    <hyperlink ref="B9" r:id="rId36" display="https://www.dbm.gov.ph/wp-content/uploads/e-Fund_Releases/SAOB2022/2ndQuarter/01.%20CONGRESS.pdf" xr:uid="{B79FE8C2-69C9-49BF-9CC0-CD5BC594A8B2}"/>
    <hyperlink ref="C9" r:id="rId37" display="https://www.dbm.gov.ph/wp-content/uploads/e-Fund_Releases/SAOB2022/2ndQuarter/02.%20OP.pdf" xr:uid="{2857E40B-937D-4FF9-9222-2D5F1AB38EE6}"/>
    <hyperlink ref="D9" r:id="rId38" display="https://www.dbm.gov.ph/wp-content/uploads/e-Fund_Releases/SAOB2022/2ndQuarter/03.%20OVP.pdf" xr:uid="{1C203A42-0250-4AC0-A02A-6275D52ED7E6}"/>
    <hyperlink ref="E9" r:id="rId39" display="https://www.dbm.gov.ph/wp-content/uploads/e-Fund_Releases/SAOB2022/2ndQuarter/04.%20DAR.pdf" xr:uid="{4830DD3A-37E7-418D-91D1-B21A6EE7E3C2}"/>
    <hyperlink ref="F9" r:id="rId40" display="https://www.dbm.gov.ph/wp-content/uploads/e-Fund_Releases/SAOB2022/2ndQuarter/05.%20DA.pdf" xr:uid="{E4C12DA8-671B-417A-931A-4BEB5B9F9707}"/>
    <hyperlink ref="G9" r:id="rId41" display="https://www.dbm.gov.ph/wp-content/uploads/e-Fund_Releases/SAOB2022/2ndQuarter/06.%20DBM.pdf" xr:uid="{EC7CE626-7B55-4CB4-A75F-5DE672159E1C}"/>
    <hyperlink ref="H9" r:id="rId42" display="https://www.dbm.gov.ph/wp-content/uploads/e-Fund_Releases/SAOB2022/2ndQuarter/07.%20DEPED.pdf" xr:uid="{D1970FDA-E731-47A2-BA7D-98E155F65FE2}"/>
    <hyperlink ref="I9" r:id="rId43" display="https://www.dbm.gov.ph/wp-content/uploads/e-Fund_Releases/SAOB2022/2ndQuarter/08.%20SUCs.pdf" xr:uid="{6A0DCC34-23D3-420A-A928-97E7DAF7450F}"/>
    <hyperlink ref="J9" r:id="rId44" display="https://www.dbm.gov.ph/wp-content/uploads/e-Fund_Releases/SAOB2022/2ndQuarter/09.%20DOE.pdf" xr:uid="{04A29FD2-29B2-4704-B940-836AFD23BAFA}"/>
    <hyperlink ref="K9" r:id="rId45" display="https://www.dbm.gov.ph/wp-content/uploads/e-Fund_Releases/SAOB2022/2ndQuarter/10.%20DENR.pdf" xr:uid="{8FD51B0D-9B4A-412B-A29F-02FBEBF0E675}"/>
    <hyperlink ref="L9" r:id="rId46" display="https://www.dbm.gov.ph/wp-content/uploads/e-Fund_Releases/SAOB2022/2ndQuarter/11.%20DOF.pdf" xr:uid="{390DD86E-C791-426F-8878-25439219C842}"/>
    <hyperlink ref="M9" r:id="rId47" display="https://www.dbm.gov.ph/wp-content/uploads/e-Fund_Releases/SAOB2022/2ndQuarter/12.%20DFA.pdf" xr:uid="{9C4FB024-AD43-4FCF-A1E5-ECD6B2E4FF2C}"/>
    <hyperlink ref="N9" r:id="rId48" display="https://www.dbm.gov.ph/wp-content/uploads/e-Fund_Releases/SAOB2022/2ndQuarter/13.%20DOH.pdf" xr:uid="{EE119437-96A6-4C83-9A96-B01F44112E69}"/>
    <hyperlink ref="O9" r:id="rId49" display="https://www.dbm.gov.ph/wp-content/uploads/e-Fund_Releases/SAOB2022/2ndQuarter/14.%20DHSUD.pdf" xr:uid="{24B5DEA8-89BF-4E73-BB23-EC98AF20BC4E}"/>
    <hyperlink ref="P9" r:id="rId50" display="https://www.dbm.gov.ph/wp-content/uploads/e-Fund_Releases/SAOB2022/2ndQuarter/15.%20DICT.pdf" xr:uid="{A767AB9E-1C0C-4A5E-9526-09A3F3C18E70}"/>
    <hyperlink ref="Q9" r:id="rId51" display="https://www.dbm.gov.ph/wp-content/uploads/e-Fund_Releases/SAOB2022/2ndQuarter/16.%20DILG.pdf" xr:uid="{57FFC435-036F-4426-9963-1FF069F499F1}"/>
    <hyperlink ref="R9" r:id="rId52" display="https://www.dbm.gov.ph/wp-content/uploads/e-Fund_Releases/SAOB2022/2ndQuarter/17.%20DOJ.pdf" xr:uid="{AD788FCF-CFFF-4DE9-BF9B-7CF8AA724CBF}"/>
    <hyperlink ref="S9" r:id="rId53" display="https://www.dbm.gov.ph/wp-content/uploads/e-Fund_Releases/SAOB2022/2ndQuarter/18.%20DOLE.pdf" xr:uid="{75477CFA-440A-4882-88F1-8F0536C4B554}"/>
    <hyperlink ref="T9" r:id="rId54" display="https://www.dbm.gov.ph/wp-content/uploads/e-Fund_Releases/SAOB2022/2ndQuarter/19.%20DND.pdf" xr:uid="{F60DD71C-9465-479F-B952-FD3140B163F9}"/>
    <hyperlink ref="U9" r:id="rId55" display="https://www.dbm.gov.ph/wp-content/uploads/e-Fund_Releases/SAOB2022/2ndQuarter/20.%20DPWH.pdf" xr:uid="{1E691AE1-CA93-48B4-99BD-11E6876B23A7}"/>
    <hyperlink ref="V9" r:id="rId56" display="https://www.dbm.gov.ph/wp-content/uploads/e-Fund_Releases/SAOB2022/2ndQuarter/21.%20DOST.pdf" xr:uid="{499F805F-642B-4793-B1C1-A793F7187CC8}"/>
    <hyperlink ref="W9" r:id="rId57" display="https://www.dbm.gov.ph/wp-content/uploads/e-Fund_Releases/SAOB2022/2ndQuarter/22.%20DSWD.pdf" xr:uid="{8E8AB8F4-72D9-43B9-BE26-3F35139BFADC}"/>
    <hyperlink ref="X9" r:id="rId58" display="https://www.dbm.gov.ph/wp-content/uploads/e-Fund_Releases/SAOB2022/2ndQuarter/23.%20DOT.pdf" xr:uid="{AFD0C0CB-3C57-4F1D-9954-831B752CBF87}"/>
    <hyperlink ref="Y9" r:id="rId59" display="https://www.dbm.gov.ph/wp-content/uploads/e-Fund_Releases/SAOB2022/2ndQuarter/24.%20DTI.pdf" xr:uid="{912CC071-DAE4-417E-91D7-5C535B93EE8C}"/>
    <hyperlink ref="Z9" r:id="rId60" display="https://www.dbm.gov.ph/wp-content/uploads/e-Fund_Releases/SAOB2022/2ndQuarter/25.%20DOTr.pdf" xr:uid="{9328BC9C-9595-46EF-932E-722B8B97AD98}"/>
    <hyperlink ref="AA9" r:id="rId61" display="https://www.dbm.gov.ph/wp-content/uploads/e-Fund_Releases/SAOB2022/2ndQuarter/26.%20NEDA.pdf" xr:uid="{27B42B07-2C25-42E3-BD1B-DD5F9025D413}"/>
    <hyperlink ref="AB9" r:id="rId62" display="https://www.dbm.gov.ph/wp-content/uploads/e-Fund_Releases/SAOB2022/2ndQuarter/27.%20PCOO.pdf" xr:uid="{DC3B5E07-188A-448B-9E9E-4DF488F17A8B}"/>
    <hyperlink ref="AC9" r:id="rId63" display="https://www.dbm.gov.ph/wp-content/uploads/e-Fund_Releases/SAOB2022/2ndQuarter/28.%20OEO.pdf" xr:uid="{80B799B6-2F70-4F37-9564-3C8D9C4B390A}"/>
    <hyperlink ref="AE9" r:id="rId64" display="https://www.dbm.gov.ph/wp-content/uploads/e-Fund_Releases/SAOB2022/2ndQuarter/29.%20JLEC.pdf" xr:uid="{980D8E55-4766-438D-8430-FFB6F10D6ECD}"/>
    <hyperlink ref="AF9" r:id="rId65" display="https://www.dbm.gov.ph/wp-content/uploads/e-Fund_Releases/SAOB2022/2ndQuarter/30.%20JUDICIARY.pdf" xr:uid="{BAA499AA-1FBA-4403-AF65-24CC13DD4AD7}"/>
    <hyperlink ref="AG9" r:id="rId66" display="https://www.dbm.gov.ph/wp-content/uploads/e-Fund_Releases/SAOB2022/2ndQuarter/31.%20CSC.pdf" xr:uid="{EB004387-BAE1-46F5-B673-54C9C1E8F03F}"/>
    <hyperlink ref="AH9" r:id="rId67" display="https://www.dbm.gov.ph/wp-content/uploads/e-Fund_Releases/SAOB2022/2ndQuarter/32.%20COA.pdf" xr:uid="{9CC5C6E1-353F-44FA-913A-EF938B974505}"/>
    <hyperlink ref="AI9" r:id="rId68" display="https://www.dbm.gov.ph/wp-content/uploads/e-Fund_Releases/SAOB2022/2ndQuarter/33.%20COMELEC.pdf" xr:uid="{F2037B6D-FB3E-4AF3-9362-73139173111D}"/>
    <hyperlink ref="AJ9" r:id="rId69" display="https://www.dbm.gov.ph/wp-content/uploads/e-Fund_Releases/SAOB2022/2ndQuarter/34.%20OMBUDSMAN.pdf" xr:uid="{0BCAA22B-3652-4529-9478-D9A9D7825181}"/>
    <hyperlink ref="AK9" r:id="rId70" display="https://www.dbm.gov.ph/wp-content/uploads/e-Fund_Releases/SAOB2022/2ndQuarter/35.%20CHR.pdf" xr:uid="{283A8C4C-8716-4C65-8335-93C31CBBB8B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4FF94-8A70-426E-86B3-671E78EDB14C}">
  <dimension ref="B2:S36"/>
  <sheetViews>
    <sheetView workbookViewId="0">
      <selection activeCell="S2" sqref="S2:S36"/>
    </sheetView>
  </sheetViews>
  <sheetFormatPr defaultRowHeight="15" x14ac:dyDescent="0.25"/>
  <sheetData>
    <row r="2" spans="2:19" x14ac:dyDescent="0.25">
      <c r="B2" t="s">
        <v>35</v>
      </c>
      <c r="C2" s="15">
        <v>11435463</v>
      </c>
      <c r="D2" s="15">
        <v>18245321</v>
      </c>
      <c r="E2" t="s">
        <v>71</v>
      </c>
      <c r="F2" s="15">
        <v>7920288</v>
      </c>
      <c r="G2" s="15">
        <v>37601071</v>
      </c>
      <c r="H2" s="15">
        <v>210403</v>
      </c>
      <c r="I2" s="15">
        <v>56771</v>
      </c>
      <c r="J2" t="s">
        <v>71</v>
      </c>
      <c r="K2" s="15">
        <v>1977</v>
      </c>
      <c r="L2" s="15">
        <v>269150</v>
      </c>
      <c r="M2" s="15">
        <v>11225060</v>
      </c>
      <c r="N2" s="15">
        <v>18188550</v>
      </c>
      <c r="O2" t="s">
        <v>71</v>
      </c>
      <c r="P2" s="15">
        <v>7918311</v>
      </c>
      <c r="Q2" s="15">
        <v>37331920</v>
      </c>
      <c r="S2" s="15">
        <v>257190</v>
      </c>
    </row>
    <row r="3" spans="2:19" x14ac:dyDescent="0.25">
      <c r="B3" t="s">
        <v>36</v>
      </c>
      <c r="C3" s="15">
        <v>1236821</v>
      </c>
      <c r="D3" s="15">
        <v>6268506</v>
      </c>
      <c r="E3" t="s">
        <v>71</v>
      </c>
      <c r="F3" s="15">
        <v>1165918</v>
      </c>
      <c r="G3" s="15">
        <v>8671246</v>
      </c>
      <c r="H3" s="15">
        <v>938200</v>
      </c>
      <c r="I3" s="15">
        <v>3177667</v>
      </c>
      <c r="J3" t="s">
        <v>71</v>
      </c>
      <c r="K3" s="15">
        <v>76830</v>
      </c>
      <c r="L3" s="15">
        <v>4192697</v>
      </c>
      <c r="M3" s="15">
        <v>298621</v>
      </c>
      <c r="N3" s="15">
        <v>3090839</v>
      </c>
      <c r="O3" t="s">
        <v>71</v>
      </c>
      <c r="P3" s="15">
        <v>1089088</v>
      </c>
      <c r="Q3" s="15">
        <v>4478549</v>
      </c>
      <c r="S3" s="15">
        <v>3942213</v>
      </c>
    </row>
    <row r="4" spans="2:19" x14ac:dyDescent="0.25">
      <c r="B4" t="s">
        <v>37</v>
      </c>
      <c r="C4" s="15">
        <v>155073</v>
      </c>
      <c r="D4" s="15">
        <v>584307</v>
      </c>
      <c r="E4" t="s">
        <v>71</v>
      </c>
      <c r="F4" s="15">
        <v>4225</v>
      </c>
      <c r="G4" s="15">
        <v>743605</v>
      </c>
      <c r="H4" s="15">
        <v>112720</v>
      </c>
      <c r="I4" s="15">
        <v>446508</v>
      </c>
      <c r="J4" t="s">
        <v>71</v>
      </c>
      <c r="K4" s="15">
        <v>3673</v>
      </c>
      <c r="L4" s="15">
        <v>562900</v>
      </c>
      <c r="M4" s="15">
        <v>42353</v>
      </c>
      <c r="N4" s="15">
        <v>137800</v>
      </c>
      <c r="O4" t="s">
        <v>71</v>
      </c>
      <c r="P4">
        <v>552</v>
      </c>
      <c r="Q4" s="15">
        <v>180705</v>
      </c>
      <c r="S4" s="15">
        <v>538033</v>
      </c>
    </row>
    <row r="5" spans="2:19" x14ac:dyDescent="0.25">
      <c r="B5" t="s">
        <v>38</v>
      </c>
      <c r="C5" s="15">
        <v>5246686</v>
      </c>
      <c r="D5" s="15">
        <v>6997275</v>
      </c>
      <c r="E5" t="s">
        <v>71</v>
      </c>
      <c r="F5" s="15">
        <v>1089838</v>
      </c>
      <c r="G5" s="15">
        <v>13333798</v>
      </c>
      <c r="H5" s="15">
        <v>2717754</v>
      </c>
      <c r="I5" s="15">
        <v>1793348</v>
      </c>
      <c r="J5" t="s">
        <v>71</v>
      </c>
      <c r="K5" s="15">
        <v>16803</v>
      </c>
      <c r="L5" s="15">
        <v>4527906</v>
      </c>
      <c r="M5" s="15">
        <v>2528931</v>
      </c>
      <c r="N5" s="15">
        <v>5203926</v>
      </c>
      <c r="O5" t="s">
        <v>71</v>
      </c>
      <c r="P5" s="15">
        <v>1073035</v>
      </c>
      <c r="Q5" s="15">
        <v>8805893</v>
      </c>
      <c r="S5" s="15">
        <v>4051353</v>
      </c>
    </row>
    <row r="6" spans="2:19" x14ac:dyDescent="0.25">
      <c r="B6" t="s">
        <v>39</v>
      </c>
      <c r="C6" s="15">
        <v>6190560</v>
      </c>
      <c r="D6" s="15">
        <v>51127028</v>
      </c>
      <c r="E6">
        <v>303</v>
      </c>
      <c r="F6" s="15">
        <v>23493827</v>
      </c>
      <c r="G6" s="15">
        <v>80811718</v>
      </c>
      <c r="H6" s="15">
        <v>4569324</v>
      </c>
      <c r="I6" s="15">
        <v>39939434</v>
      </c>
      <c r="J6">
        <v>50</v>
      </c>
      <c r="K6" s="15">
        <v>11047364</v>
      </c>
      <c r="L6" s="15">
        <v>55556172</v>
      </c>
      <c r="M6" s="15">
        <v>1621236</v>
      </c>
      <c r="N6" s="15">
        <v>11187594</v>
      </c>
      <c r="O6">
        <v>253</v>
      </c>
      <c r="P6" s="15">
        <v>12446463</v>
      </c>
      <c r="Q6" s="15">
        <v>25255546</v>
      </c>
      <c r="S6" s="15">
        <v>40516403</v>
      </c>
    </row>
    <row r="7" spans="2:19" x14ac:dyDescent="0.25">
      <c r="B7" t="s">
        <v>40</v>
      </c>
      <c r="C7" s="15">
        <v>1004363</v>
      </c>
      <c r="D7" s="15">
        <v>1078678</v>
      </c>
      <c r="E7">
        <v>214</v>
      </c>
      <c r="F7" s="15">
        <v>488635</v>
      </c>
      <c r="G7" s="15">
        <v>2571890</v>
      </c>
      <c r="H7" s="15">
        <v>735492</v>
      </c>
      <c r="I7" s="15">
        <v>412301</v>
      </c>
      <c r="J7" t="s">
        <v>71</v>
      </c>
      <c r="K7" s="15">
        <v>331373</v>
      </c>
      <c r="L7" s="15">
        <v>1479166</v>
      </c>
      <c r="M7" s="15">
        <v>268871</v>
      </c>
      <c r="N7" s="15">
        <v>666377</v>
      </c>
      <c r="O7">
        <v>214</v>
      </c>
      <c r="P7" s="15">
        <v>157262</v>
      </c>
      <c r="Q7" s="15">
        <v>1092724</v>
      </c>
      <c r="S7" s="15">
        <v>1228535</v>
      </c>
    </row>
    <row r="8" spans="2:19" x14ac:dyDescent="0.25">
      <c r="B8" t="s">
        <v>41</v>
      </c>
      <c r="C8" s="15">
        <v>514444570</v>
      </c>
      <c r="D8" s="15">
        <v>110454821</v>
      </c>
      <c r="E8" t="s">
        <v>71</v>
      </c>
      <c r="F8" s="15">
        <v>18675340</v>
      </c>
      <c r="G8" s="15">
        <v>643574732</v>
      </c>
      <c r="H8" s="15">
        <v>360928081</v>
      </c>
      <c r="I8" s="15">
        <v>62384657</v>
      </c>
      <c r="J8" t="s">
        <v>71</v>
      </c>
      <c r="K8" s="15">
        <v>5275707</v>
      </c>
      <c r="L8" s="15">
        <v>428588445</v>
      </c>
      <c r="M8" s="15">
        <v>153516490</v>
      </c>
      <c r="N8" s="15">
        <v>48070164</v>
      </c>
      <c r="O8" t="s">
        <v>71</v>
      </c>
      <c r="P8" s="15">
        <v>13399633</v>
      </c>
      <c r="Q8" s="15">
        <v>214986287</v>
      </c>
      <c r="S8" s="15">
        <v>410261838</v>
      </c>
    </row>
    <row r="9" spans="2:19" x14ac:dyDescent="0.25">
      <c r="B9" t="s">
        <v>42</v>
      </c>
      <c r="C9" s="15">
        <v>54203474</v>
      </c>
      <c r="D9" s="15">
        <v>25840594</v>
      </c>
      <c r="E9" t="s">
        <v>71</v>
      </c>
      <c r="F9" s="15">
        <v>14371304</v>
      </c>
      <c r="G9" s="15">
        <v>94415372</v>
      </c>
      <c r="H9" s="15">
        <v>35442411</v>
      </c>
      <c r="I9" s="15">
        <v>14912647</v>
      </c>
      <c r="J9" t="s">
        <v>71</v>
      </c>
      <c r="K9" s="15">
        <v>6166616</v>
      </c>
      <c r="L9" s="15">
        <v>56521674</v>
      </c>
      <c r="M9" s="15">
        <v>18761063</v>
      </c>
      <c r="N9" s="15">
        <v>10927946</v>
      </c>
      <c r="O9" t="s">
        <v>71</v>
      </c>
      <c r="P9" s="15">
        <v>8204688</v>
      </c>
      <c r="Q9" s="15">
        <v>37893698</v>
      </c>
      <c r="S9" s="15">
        <v>50350319</v>
      </c>
    </row>
    <row r="10" spans="2:19" x14ac:dyDescent="0.25">
      <c r="B10" t="s">
        <v>43</v>
      </c>
      <c r="C10" s="15">
        <v>731834</v>
      </c>
      <c r="D10" s="15">
        <v>1220144</v>
      </c>
      <c r="E10" t="s">
        <v>71</v>
      </c>
      <c r="F10" s="15">
        <v>429442</v>
      </c>
      <c r="G10" s="15">
        <v>2381420</v>
      </c>
      <c r="H10" s="15">
        <v>494357</v>
      </c>
      <c r="I10" s="15">
        <v>520394</v>
      </c>
      <c r="J10" t="s">
        <v>71</v>
      </c>
      <c r="K10" s="15">
        <v>70295</v>
      </c>
      <c r="L10" s="15">
        <v>1085046</v>
      </c>
      <c r="M10" s="15">
        <v>237478</v>
      </c>
      <c r="N10" s="15">
        <v>699750</v>
      </c>
      <c r="O10" t="s">
        <v>71</v>
      </c>
      <c r="P10" s="15">
        <v>359147</v>
      </c>
      <c r="Q10" s="15">
        <v>1296374</v>
      </c>
      <c r="S10" s="15">
        <v>823900</v>
      </c>
    </row>
    <row r="11" spans="2:19" x14ac:dyDescent="0.25">
      <c r="B11" t="s">
        <v>44</v>
      </c>
      <c r="C11" s="15">
        <v>10953913</v>
      </c>
      <c r="D11" s="15">
        <v>10898750</v>
      </c>
      <c r="E11" t="s">
        <v>71</v>
      </c>
      <c r="F11" s="15">
        <v>5784569</v>
      </c>
      <c r="G11" s="15">
        <v>27637231</v>
      </c>
      <c r="H11" s="15">
        <v>7988286</v>
      </c>
      <c r="I11" s="15">
        <v>8040504</v>
      </c>
      <c r="J11" t="s">
        <v>71</v>
      </c>
      <c r="K11" s="15">
        <v>4395719</v>
      </c>
      <c r="L11" s="15">
        <v>20424510</v>
      </c>
      <c r="M11" s="15">
        <v>2965627</v>
      </c>
      <c r="N11" s="15">
        <v>2858245</v>
      </c>
      <c r="O11" t="s">
        <v>71</v>
      </c>
      <c r="P11" s="15">
        <v>1388850</v>
      </c>
      <c r="Q11" s="15">
        <v>7212722</v>
      </c>
      <c r="S11" s="15">
        <v>16544431</v>
      </c>
    </row>
    <row r="12" spans="2:19" x14ac:dyDescent="0.25">
      <c r="B12" t="s">
        <v>45</v>
      </c>
      <c r="C12" s="15">
        <v>12529075</v>
      </c>
      <c r="D12" s="15">
        <v>35367980</v>
      </c>
      <c r="E12" s="15">
        <v>1122123</v>
      </c>
      <c r="F12" s="15">
        <v>3915716</v>
      </c>
      <c r="G12" s="15">
        <v>52934895</v>
      </c>
      <c r="H12" s="15">
        <v>7093739</v>
      </c>
      <c r="I12" s="15">
        <v>32845956</v>
      </c>
      <c r="J12" s="15">
        <v>449983</v>
      </c>
      <c r="K12" s="15">
        <v>2799382</v>
      </c>
      <c r="L12" s="15">
        <v>43189060</v>
      </c>
      <c r="M12" s="15">
        <v>5435336</v>
      </c>
      <c r="N12" s="15">
        <v>2522025</v>
      </c>
      <c r="O12" s="15">
        <v>672141</v>
      </c>
      <c r="P12" s="15">
        <v>1116334</v>
      </c>
      <c r="Q12" s="15">
        <v>9745835</v>
      </c>
      <c r="S12" s="15">
        <v>40578315</v>
      </c>
    </row>
    <row r="13" spans="2:19" x14ac:dyDescent="0.25">
      <c r="B13" t="s">
        <v>46</v>
      </c>
      <c r="C13" s="15">
        <v>9185386</v>
      </c>
      <c r="D13" s="15">
        <v>13206028</v>
      </c>
      <c r="E13" s="15">
        <v>40411</v>
      </c>
      <c r="F13" s="15">
        <v>1847614</v>
      </c>
      <c r="G13" s="15">
        <v>24279439</v>
      </c>
      <c r="H13" s="15">
        <v>7978512</v>
      </c>
      <c r="I13" s="15">
        <v>9293171</v>
      </c>
      <c r="J13" s="15">
        <v>34716</v>
      </c>
      <c r="K13" s="15">
        <v>1088834</v>
      </c>
      <c r="L13" s="15">
        <v>18395232</v>
      </c>
      <c r="M13" s="15">
        <v>1206874</v>
      </c>
      <c r="N13" s="15">
        <v>3912857</v>
      </c>
      <c r="O13" s="15">
        <v>5695</v>
      </c>
      <c r="P13" s="15">
        <v>758780</v>
      </c>
      <c r="Q13" s="15">
        <v>5884206</v>
      </c>
      <c r="S13" s="15">
        <v>12163232</v>
      </c>
    </row>
    <row r="14" spans="2:19" x14ac:dyDescent="0.25">
      <c r="B14" t="s">
        <v>47</v>
      </c>
      <c r="C14" s="15">
        <v>76796882</v>
      </c>
      <c r="D14" s="15">
        <v>133578392</v>
      </c>
      <c r="E14" t="s">
        <v>71</v>
      </c>
      <c r="F14" s="15">
        <v>29946700</v>
      </c>
      <c r="G14" s="15">
        <v>240321975</v>
      </c>
      <c r="H14" s="15">
        <v>56658603</v>
      </c>
      <c r="I14" s="15">
        <v>52081543</v>
      </c>
      <c r="J14" t="s">
        <v>71</v>
      </c>
      <c r="K14" s="15">
        <v>17632422</v>
      </c>
      <c r="L14" s="15">
        <v>126372568</v>
      </c>
      <c r="M14" s="15">
        <v>20138279</v>
      </c>
      <c r="N14" s="15">
        <v>81496850</v>
      </c>
      <c r="O14" t="s">
        <v>71</v>
      </c>
      <c r="P14" s="15">
        <v>12314278</v>
      </c>
      <c r="Q14" s="15">
        <v>113949407</v>
      </c>
      <c r="S14" s="15">
        <v>91945253</v>
      </c>
    </row>
    <row r="15" spans="2:19" x14ac:dyDescent="0.25">
      <c r="B15" t="s">
        <v>1094</v>
      </c>
      <c r="C15" s="15">
        <v>918775</v>
      </c>
      <c r="D15" s="15">
        <v>408472</v>
      </c>
      <c r="E15" t="s">
        <v>71</v>
      </c>
      <c r="F15" s="15">
        <v>39026</v>
      </c>
      <c r="G15" s="15">
        <v>1366273</v>
      </c>
      <c r="H15" s="15">
        <v>747274</v>
      </c>
      <c r="I15" s="15">
        <v>251258</v>
      </c>
      <c r="J15" t="s">
        <v>71</v>
      </c>
      <c r="K15" s="15">
        <v>26340</v>
      </c>
      <c r="L15" s="15">
        <v>1024872</v>
      </c>
      <c r="M15" s="15">
        <v>171501</v>
      </c>
      <c r="N15" s="15">
        <v>157213</v>
      </c>
      <c r="O15" t="s">
        <v>71</v>
      </c>
      <c r="P15" s="15">
        <v>12685</v>
      </c>
      <c r="Q15" s="15">
        <v>341400</v>
      </c>
      <c r="S15" s="15">
        <v>975012</v>
      </c>
    </row>
    <row r="16" spans="2:19" x14ac:dyDescent="0.25">
      <c r="B16" t="s">
        <v>1095</v>
      </c>
      <c r="C16" s="15">
        <v>1014759</v>
      </c>
      <c r="D16" s="15">
        <v>9122204</v>
      </c>
      <c r="E16" t="s">
        <v>71</v>
      </c>
      <c r="F16" s="15">
        <v>4266324</v>
      </c>
      <c r="G16" s="15">
        <v>14403287</v>
      </c>
      <c r="H16" s="15">
        <v>868252</v>
      </c>
      <c r="I16" s="15">
        <v>1434110</v>
      </c>
      <c r="J16" t="s">
        <v>71</v>
      </c>
      <c r="K16" s="15">
        <v>1200599</v>
      </c>
      <c r="L16" s="15">
        <v>3502960</v>
      </c>
      <c r="M16" s="15">
        <v>146508</v>
      </c>
      <c r="N16" s="15">
        <v>7688094</v>
      </c>
      <c r="O16" t="s">
        <v>71</v>
      </c>
      <c r="P16" s="15">
        <v>3065725</v>
      </c>
      <c r="Q16" s="15">
        <v>10900327</v>
      </c>
      <c r="S16" s="15">
        <v>2816969</v>
      </c>
    </row>
    <row r="17" spans="2:19" x14ac:dyDescent="0.25">
      <c r="B17" t="s">
        <v>49</v>
      </c>
      <c r="C17" s="15">
        <v>265621343</v>
      </c>
      <c r="D17" s="15">
        <v>34337567</v>
      </c>
      <c r="E17">
        <v>1</v>
      </c>
      <c r="F17" s="15">
        <v>10656055</v>
      </c>
      <c r="G17" s="15">
        <v>310614966</v>
      </c>
      <c r="H17" s="15">
        <v>216338348</v>
      </c>
      <c r="I17" s="15">
        <v>23688306</v>
      </c>
      <c r="J17">
        <v>1</v>
      </c>
      <c r="K17" s="15">
        <v>7310233</v>
      </c>
      <c r="L17" s="15">
        <v>247336888</v>
      </c>
      <c r="M17" s="15">
        <v>49282995</v>
      </c>
      <c r="N17" s="15">
        <v>10649260</v>
      </c>
      <c r="O17">
        <v>1</v>
      </c>
      <c r="P17" s="15">
        <v>3345822</v>
      </c>
      <c r="Q17" s="15">
        <v>63278078</v>
      </c>
      <c r="S17" s="15">
        <v>224698976</v>
      </c>
    </row>
    <row r="18" spans="2:19" x14ac:dyDescent="0.25">
      <c r="B18" t="s">
        <v>50</v>
      </c>
      <c r="C18" s="15">
        <v>21879102</v>
      </c>
      <c r="D18" s="15">
        <v>6051836</v>
      </c>
      <c r="E18" t="s">
        <v>71</v>
      </c>
      <c r="F18" s="15">
        <v>1047000</v>
      </c>
      <c r="G18" s="15">
        <v>28977939</v>
      </c>
      <c r="H18" s="15">
        <v>16902513</v>
      </c>
      <c r="I18" s="15">
        <v>3788679</v>
      </c>
      <c r="J18" t="s">
        <v>71</v>
      </c>
      <c r="K18" s="15">
        <v>206665</v>
      </c>
      <c r="L18" s="15">
        <v>20897857</v>
      </c>
      <c r="M18" s="15">
        <v>4976590</v>
      </c>
      <c r="N18" s="15">
        <v>2263157</v>
      </c>
      <c r="O18" t="s">
        <v>71</v>
      </c>
      <c r="P18" s="15">
        <v>840335</v>
      </c>
      <c r="Q18" s="15">
        <v>8080081</v>
      </c>
      <c r="S18" s="15">
        <v>19654771</v>
      </c>
    </row>
    <row r="19" spans="2:19" x14ac:dyDescent="0.25">
      <c r="B19" t="s">
        <v>51</v>
      </c>
      <c r="C19" s="15">
        <v>7028485</v>
      </c>
      <c r="D19" s="15">
        <v>45800955</v>
      </c>
      <c r="E19" s="15">
        <v>1724</v>
      </c>
      <c r="F19" s="15">
        <v>521859</v>
      </c>
      <c r="G19" s="15">
        <v>53353023</v>
      </c>
      <c r="H19" s="15">
        <v>5511957</v>
      </c>
      <c r="I19" s="15">
        <v>32714594</v>
      </c>
      <c r="J19" s="15">
        <v>1692</v>
      </c>
      <c r="K19" s="15">
        <v>412804</v>
      </c>
      <c r="L19" s="15">
        <v>38641047</v>
      </c>
      <c r="M19" s="15">
        <v>1516529</v>
      </c>
      <c r="N19" s="15">
        <v>13086361</v>
      </c>
      <c r="O19">
        <v>32</v>
      </c>
      <c r="P19" s="15">
        <v>109054</v>
      </c>
      <c r="Q19" s="15">
        <v>14711976</v>
      </c>
      <c r="S19" s="15">
        <v>37005014</v>
      </c>
    </row>
    <row r="20" spans="2:19" x14ac:dyDescent="0.25">
      <c r="B20" t="s">
        <v>52</v>
      </c>
      <c r="C20" s="15">
        <v>211726421</v>
      </c>
      <c r="D20" s="15">
        <v>61771419</v>
      </c>
      <c r="E20">
        <v>116</v>
      </c>
      <c r="F20" s="15">
        <v>53324563</v>
      </c>
      <c r="G20" s="15">
        <v>326822519</v>
      </c>
      <c r="H20" s="15">
        <v>157612065</v>
      </c>
      <c r="I20" s="15">
        <v>41115868</v>
      </c>
      <c r="J20">
        <v>7</v>
      </c>
      <c r="K20" s="15">
        <v>43598962</v>
      </c>
      <c r="L20" s="15">
        <v>242326902</v>
      </c>
      <c r="M20" s="15">
        <v>54114356</v>
      </c>
      <c r="N20" s="15">
        <v>20655551</v>
      </c>
      <c r="O20">
        <v>109</v>
      </c>
      <c r="P20" s="15">
        <v>9725602</v>
      </c>
      <c r="Q20" s="15">
        <v>84495617</v>
      </c>
      <c r="S20" s="15">
        <v>212209220</v>
      </c>
    </row>
    <row r="21" spans="2:19" x14ac:dyDescent="0.25">
      <c r="B21" t="s">
        <v>53</v>
      </c>
      <c r="C21" s="15">
        <v>11880613</v>
      </c>
      <c r="D21" s="15">
        <v>8785902</v>
      </c>
      <c r="E21" t="s">
        <v>71</v>
      </c>
      <c r="F21" s="15">
        <v>868671478</v>
      </c>
      <c r="G21" s="15">
        <v>889337993</v>
      </c>
      <c r="H21" s="15">
        <v>6066115</v>
      </c>
      <c r="I21" s="15">
        <v>2920862</v>
      </c>
      <c r="J21" t="s">
        <v>71</v>
      </c>
      <c r="K21" s="15">
        <v>693171302</v>
      </c>
      <c r="L21" s="15">
        <v>702158279</v>
      </c>
      <c r="M21" s="15">
        <v>5814498</v>
      </c>
      <c r="N21" s="15">
        <v>5865040</v>
      </c>
      <c r="O21" t="s">
        <v>71</v>
      </c>
      <c r="P21" s="15">
        <v>175500176</v>
      </c>
      <c r="Q21" s="15">
        <v>187179714</v>
      </c>
      <c r="S21" s="15">
        <v>229104333</v>
      </c>
    </row>
    <row r="22" spans="2:19" x14ac:dyDescent="0.25">
      <c r="B22" t="s">
        <v>54</v>
      </c>
      <c r="C22" s="15">
        <v>4415057</v>
      </c>
      <c r="D22" s="15">
        <v>19567793</v>
      </c>
      <c r="E22" t="s">
        <v>71</v>
      </c>
      <c r="F22" s="15">
        <v>1356288</v>
      </c>
      <c r="G22" s="15">
        <v>25339137</v>
      </c>
      <c r="H22" s="15">
        <v>3111837</v>
      </c>
      <c r="I22" s="15">
        <v>15109539</v>
      </c>
      <c r="J22" t="s">
        <v>71</v>
      </c>
      <c r="K22" s="15">
        <v>935277</v>
      </c>
      <c r="L22" s="15">
        <v>19156653</v>
      </c>
      <c r="M22" s="15">
        <v>1303219</v>
      </c>
      <c r="N22" s="15">
        <v>4458254</v>
      </c>
      <c r="O22" t="s">
        <v>71</v>
      </c>
      <c r="P22" s="15">
        <v>421011</v>
      </c>
      <c r="Q22" s="15">
        <v>6182484</v>
      </c>
      <c r="S22" s="15">
        <v>17360547</v>
      </c>
    </row>
    <row r="23" spans="2:19" x14ac:dyDescent="0.25">
      <c r="B23" t="s">
        <v>55</v>
      </c>
      <c r="C23" s="15">
        <v>10567815</v>
      </c>
      <c r="D23" s="15">
        <v>224502935</v>
      </c>
      <c r="E23" t="s">
        <v>71</v>
      </c>
      <c r="F23" s="15">
        <v>1258760</v>
      </c>
      <c r="G23" s="15">
        <v>236329509</v>
      </c>
      <c r="H23" s="15">
        <v>7217670</v>
      </c>
      <c r="I23" s="15">
        <v>131680074</v>
      </c>
      <c r="J23" t="s">
        <v>71</v>
      </c>
      <c r="K23" s="15">
        <v>308348</v>
      </c>
      <c r="L23" s="15">
        <v>139206092</v>
      </c>
      <c r="M23" s="15">
        <v>3350145</v>
      </c>
      <c r="N23" s="15">
        <v>92822861</v>
      </c>
      <c r="O23" t="s">
        <v>71</v>
      </c>
      <c r="P23" s="15">
        <v>950412</v>
      </c>
      <c r="Q23" s="15">
        <v>97123418</v>
      </c>
      <c r="S23" s="15">
        <v>129185235</v>
      </c>
    </row>
    <row r="24" spans="2:19" x14ac:dyDescent="0.25">
      <c r="B24" t="s">
        <v>56</v>
      </c>
      <c r="C24" s="15">
        <v>780408</v>
      </c>
      <c r="D24" s="15">
        <v>2504684</v>
      </c>
      <c r="E24" s="15">
        <v>5194</v>
      </c>
      <c r="F24" s="15">
        <v>42643</v>
      </c>
      <c r="G24" s="15">
        <v>3332929</v>
      </c>
      <c r="H24" s="15">
        <v>549345</v>
      </c>
      <c r="I24" s="15">
        <v>943155</v>
      </c>
      <c r="J24" s="15">
        <v>1136</v>
      </c>
      <c r="K24" s="15">
        <v>17725</v>
      </c>
      <c r="L24" s="15">
        <v>1511361</v>
      </c>
      <c r="M24" s="15">
        <v>231063</v>
      </c>
      <c r="N24" s="15">
        <v>1561529</v>
      </c>
      <c r="O24" s="15">
        <v>4058</v>
      </c>
      <c r="P24" s="15">
        <v>24918</v>
      </c>
      <c r="Q24" s="15">
        <v>1821568</v>
      </c>
      <c r="S24" s="15">
        <v>966318</v>
      </c>
    </row>
    <row r="25" spans="2:19" x14ac:dyDescent="0.25">
      <c r="B25" t="s">
        <v>57</v>
      </c>
      <c r="C25" s="15">
        <v>5713200</v>
      </c>
      <c r="D25" s="15">
        <v>17734406</v>
      </c>
      <c r="E25" s="15">
        <v>4915</v>
      </c>
      <c r="F25" s="15">
        <v>2022377</v>
      </c>
      <c r="G25" s="15">
        <v>25474899</v>
      </c>
      <c r="H25" s="15">
        <v>3064064</v>
      </c>
      <c r="I25" s="15">
        <v>8580849</v>
      </c>
      <c r="J25" s="15">
        <v>2165</v>
      </c>
      <c r="K25" s="15">
        <v>621151</v>
      </c>
      <c r="L25" s="15">
        <v>12268228</v>
      </c>
      <c r="M25" s="15">
        <v>2649137</v>
      </c>
      <c r="N25" s="15">
        <v>9153557</v>
      </c>
      <c r="O25" s="15">
        <v>2750</v>
      </c>
      <c r="P25" s="15">
        <v>1401226</v>
      </c>
      <c r="Q25" s="15">
        <v>13206671</v>
      </c>
      <c r="S25" s="15">
        <v>7196483</v>
      </c>
    </row>
    <row r="26" spans="2:19" x14ac:dyDescent="0.25">
      <c r="B26" t="s">
        <v>58</v>
      </c>
      <c r="C26" s="15">
        <v>19489111</v>
      </c>
      <c r="D26" s="15">
        <v>34990019</v>
      </c>
      <c r="E26" s="15">
        <v>8416</v>
      </c>
      <c r="F26" s="15">
        <v>107680397</v>
      </c>
      <c r="G26" s="15">
        <v>162167943</v>
      </c>
      <c r="H26" s="15">
        <v>14622091</v>
      </c>
      <c r="I26" s="15">
        <v>29725377</v>
      </c>
      <c r="J26" s="15">
        <v>7053</v>
      </c>
      <c r="K26" s="15">
        <v>73073461</v>
      </c>
      <c r="L26" s="15">
        <v>117427982</v>
      </c>
      <c r="M26" s="15">
        <v>4867020</v>
      </c>
      <c r="N26" s="15">
        <v>5264642</v>
      </c>
      <c r="O26" s="15">
        <v>1363</v>
      </c>
      <c r="P26" s="15">
        <v>34606936</v>
      </c>
      <c r="Q26" s="15">
        <v>44739961</v>
      </c>
      <c r="S26" s="15">
        <v>49495613</v>
      </c>
    </row>
    <row r="27" spans="2:19" x14ac:dyDescent="0.25">
      <c r="B27" t="s">
        <v>59</v>
      </c>
      <c r="C27" s="15">
        <v>3354314</v>
      </c>
      <c r="D27" s="15">
        <v>10383658</v>
      </c>
      <c r="E27">
        <v>14</v>
      </c>
      <c r="F27" s="15">
        <v>2972241</v>
      </c>
      <c r="G27" s="15">
        <v>16710226</v>
      </c>
      <c r="H27" s="15">
        <v>2499210</v>
      </c>
      <c r="I27" s="15">
        <v>5745188</v>
      </c>
      <c r="J27" t="s">
        <v>71</v>
      </c>
      <c r="K27" s="15">
        <v>503323</v>
      </c>
      <c r="L27" s="15">
        <v>8747721</v>
      </c>
      <c r="M27" s="15">
        <v>855104</v>
      </c>
      <c r="N27" s="15">
        <v>4638470</v>
      </c>
      <c r="O27">
        <v>14</v>
      </c>
      <c r="P27" s="15">
        <v>2468917</v>
      </c>
      <c r="Q27" s="15">
        <v>7962506</v>
      </c>
      <c r="S27" s="15">
        <v>7324868</v>
      </c>
    </row>
    <row r="28" spans="2:19" x14ac:dyDescent="0.25">
      <c r="B28" t="s">
        <v>1096</v>
      </c>
      <c r="C28" s="15">
        <v>878129</v>
      </c>
      <c r="D28" s="15">
        <v>757218</v>
      </c>
      <c r="E28" t="s">
        <v>71</v>
      </c>
      <c r="F28" s="15">
        <v>432409</v>
      </c>
      <c r="G28" s="15">
        <v>2067756</v>
      </c>
      <c r="H28" s="15">
        <v>699658</v>
      </c>
      <c r="I28" s="15">
        <v>525156</v>
      </c>
      <c r="J28" t="s">
        <v>71</v>
      </c>
      <c r="K28" s="15">
        <v>31352</v>
      </c>
      <c r="L28" s="15">
        <v>1256165</v>
      </c>
      <c r="M28" s="15">
        <v>178471</v>
      </c>
      <c r="N28" s="15">
        <v>232063</v>
      </c>
      <c r="O28" t="s">
        <v>71</v>
      </c>
      <c r="P28" s="15">
        <v>401057</v>
      </c>
      <c r="Q28" s="15">
        <v>811591</v>
      </c>
      <c r="S28" s="15">
        <v>1204002</v>
      </c>
    </row>
    <row r="29" spans="2:19" x14ac:dyDescent="0.25">
      <c r="B29" t="s">
        <v>61</v>
      </c>
      <c r="C29" s="15">
        <v>5771306</v>
      </c>
      <c r="D29" s="15">
        <v>45218032</v>
      </c>
      <c r="E29">
        <v>2</v>
      </c>
      <c r="F29" s="15">
        <v>1550232</v>
      </c>
      <c r="G29" s="15">
        <v>52539572</v>
      </c>
      <c r="H29" s="15">
        <v>3999013</v>
      </c>
      <c r="I29" s="15">
        <v>6375847</v>
      </c>
      <c r="J29">
        <v>2</v>
      </c>
      <c r="K29" s="15">
        <v>485395</v>
      </c>
      <c r="L29" s="15">
        <v>10860257</v>
      </c>
      <c r="M29" s="15">
        <v>1772293</v>
      </c>
      <c r="N29" s="15">
        <v>38842185</v>
      </c>
      <c r="O29" t="s">
        <v>71</v>
      </c>
      <c r="P29" s="15">
        <v>1064837</v>
      </c>
      <c r="Q29" s="15">
        <v>41679315</v>
      </c>
      <c r="S29" s="15">
        <v>9444101</v>
      </c>
    </row>
    <row r="30" spans="2:19" x14ac:dyDescent="0.25">
      <c r="B30" t="s">
        <v>62</v>
      </c>
      <c r="C30" s="15">
        <v>4024</v>
      </c>
      <c r="D30">
        <v>286</v>
      </c>
      <c r="E30" t="s">
        <v>71</v>
      </c>
      <c r="F30" t="s">
        <v>71</v>
      </c>
      <c r="G30" s="15">
        <v>4310</v>
      </c>
      <c r="H30" s="15">
        <v>2500</v>
      </c>
      <c r="I30">
        <v>218</v>
      </c>
      <c r="J30" t="s">
        <v>71</v>
      </c>
      <c r="K30" t="s">
        <v>71</v>
      </c>
      <c r="L30" s="15">
        <v>2718</v>
      </c>
      <c r="M30" s="15">
        <v>1524</v>
      </c>
      <c r="N30">
        <v>68</v>
      </c>
      <c r="O30" t="s">
        <v>71</v>
      </c>
      <c r="P30" t="s">
        <v>71</v>
      </c>
      <c r="Q30" s="15">
        <v>1592</v>
      </c>
      <c r="S30" s="15">
        <v>2463</v>
      </c>
    </row>
    <row r="31" spans="2:19" x14ac:dyDescent="0.25">
      <c r="B31" t="s">
        <v>63</v>
      </c>
      <c r="C31" s="15">
        <v>36493673</v>
      </c>
      <c r="D31" s="15">
        <v>8770564</v>
      </c>
      <c r="E31" t="s">
        <v>71</v>
      </c>
      <c r="F31" s="15">
        <v>2461832</v>
      </c>
      <c r="G31" s="15">
        <v>47726069</v>
      </c>
      <c r="H31" s="15">
        <v>19361810</v>
      </c>
      <c r="I31" s="15">
        <v>3709262</v>
      </c>
      <c r="J31" t="s">
        <v>71</v>
      </c>
      <c r="K31" s="15">
        <v>943625</v>
      </c>
      <c r="L31" s="15">
        <v>24014698</v>
      </c>
      <c r="M31" s="15">
        <v>17131863</v>
      </c>
      <c r="N31" s="15">
        <v>5061301</v>
      </c>
      <c r="O31" t="s">
        <v>71</v>
      </c>
      <c r="P31" s="15">
        <v>1518206</v>
      </c>
      <c r="Q31" s="15">
        <v>23711371</v>
      </c>
      <c r="S31" s="15">
        <v>23739044</v>
      </c>
    </row>
    <row r="32" spans="2:19" x14ac:dyDescent="0.25">
      <c r="B32" t="s">
        <v>64</v>
      </c>
      <c r="C32" s="15">
        <v>1595953</v>
      </c>
      <c r="D32" s="15">
        <v>429092</v>
      </c>
      <c r="E32">
        <v>17</v>
      </c>
      <c r="F32" s="15">
        <v>22245</v>
      </c>
      <c r="G32" s="15">
        <v>2047307</v>
      </c>
      <c r="H32" s="15">
        <v>1114321</v>
      </c>
      <c r="I32" s="15">
        <v>301354</v>
      </c>
      <c r="J32">
        <v>8</v>
      </c>
      <c r="K32" s="15">
        <v>19610</v>
      </c>
      <c r="L32" s="15">
        <v>1435293</v>
      </c>
      <c r="M32" s="15">
        <v>481632</v>
      </c>
      <c r="N32" s="15">
        <v>127738</v>
      </c>
      <c r="O32">
        <v>9</v>
      </c>
      <c r="P32" s="15">
        <v>2635</v>
      </c>
      <c r="Q32" s="15">
        <v>612014</v>
      </c>
      <c r="S32" s="15">
        <v>1428691</v>
      </c>
    </row>
    <row r="33" spans="2:19" x14ac:dyDescent="0.25">
      <c r="B33" t="s">
        <v>65</v>
      </c>
      <c r="C33" s="15">
        <v>13499869</v>
      </c>
      <c r="D33" s="15">
        <v>645166</v>
      </c>
      <c r="E33" t="s">
        <v>71</v>
      </c>
      <c r="F33" s="15">
        <v>713911</v>
      </c>
      <c r="G33" s="15">
        <v>14858946</v>
      </c>
      <c r="H33" s="15">
        <v>9472857</v>
      </c>
      <c r="I33" s="15">
        <v>431537</v>
      </c>
      <c r="J33" t="s">
        <v>71</v>
      </c>
      <c r="K33" s="15">
        <v>585146</v>
      </c>
      <c r="L33" s="15">
        <v>10489539</v>
      </c>
      <c r="M33" s="15">
        <v>4027012</v>
      </c>
      <c r="N33" s="15">
        <v>213629</v>
      </c>
      <c r="O33" t="s">
        <v>71</v>
      </c>
      <c r="P33" s="15">
        <v>128765</v>
      </c>
      <c r="Q33" s="15">
        <v>4369407</v>
      </c>
      <c r="S33" s="15">
        <v>10368500</v>
      </c>
    </row>
    <row r="34" spans="2:19" x14ac:dyDescent="0.25">
      <c r="B34" t="s">
        <v>66</v>
      </c>
      <c r="C34" s="15">
        <v>6312823</v>
      </c>
      <c r="D34" s="15">
        <v>21928542</v>
      </c>
      <c r="E34" t="s">
        <v>71</v>
      </c>
      <c r="F34" s="15">
        <v>205619</v>
      </c>
      <c r="G34" s="15">
        <v>28446983</v>
      </c>
      <c r="H34" s="15">
        <v>3342969</v>
      </c>
      <c r="I34" s="15">
        <v>12867910</v>
      </c>
      <c r="J34" t="s">
        <v>71</v>
      </c>
      <c r="K34" s="15">
        <v>96976</v>
      </c>
      <c r="L34" s="15">
        <v>16307855</v>
      </c>
      <c r="M34" s="15">
        <v>2969853</v>
      </c>
      <c r="N34" s="15">
        <v>9060632</v>
      </c>
      <c r="O34" t="s">
        <v>71</v>
      </c>
      <c r="P34" s="15">
        <v>108643</v>
      </c>
      <c r="Q34" s="15">
        <v>12139128</v>
      </c>
      <c r="S34" s="15">
        <v>15177617</v>
      </c>
    </row>
    <row r="35" spans="2:19" x14ac:dyDescent="0.25">
      <c r="B35" t="s">
        <v>67</v>
      </c>
      <c r="C35" s="15">
        <v>3762651</v>
      </c>
      <c r="D35" s="15">
        <v>1422736</v>
      </c>
      <c r="E35" t="s">
        <v>71</v>
      </c>
      <c r="F35" s="15">
        <v>157120</v>
      </c>
      <c r="G35" s="15">
        <v>5342506</v>
      </c>
      <c r="H35" s="15">
        <v>2575331</v>
      </c>
      <c r="I35" s="15">
        <v>754302</v>
      </c>
      <c r="J35" t="s">
        <v>71</v>
      </c>
      <c r="K35" t="s">
        <v>71</v>
      </c>
      <c r="L35" s="15">
        <v>3329633</v>
      </c>
      <c r="M35" s="15">
        <v>1187320</v>
      </c>
      <c r="N35" s="15">
        <v>668434</v>
      </c>
      <c r="O35" t="s">
        <v>71</v>
      </c>
      <c r="P35" s="15">
        <v>157120</v>
      </c>
      <c r="Q35" s="15">
        <v>2012873</v>
      </c>
      <c r="S35" s="15">
        <v>3210991</v>
      </c>
    </row>
    <row r="36" spans="2:19" x14ac:dyDescent="0.25">
      <c r="B36" t="s">
        <v>68</v>
      </c>
      <c r="C36" s="15">
        <v>682391</v>
      </c>
      <c r="D36" s="15">
        <v>397882</v>
      </c>
      <c r="E36">
        <v>10</v>
      </c>
      <c r="F36" s="15">
        <v>36419</v>
      </c>
      <c r="G36" s="15">
        <v>1116702</v>
      </c>
      <c r="H36" s="15">
        <v>521326</v>
      </c>
      <c r="I36" s="15">
        <v>288237</v>
      </c>
      <c r="J36">
        <v>5</v>
      </c>
      <c r="K36" s="15">
        <v>30165</v>
      </c>
      <c r="L36" s="15">
        <v>839733</v>
      </c>
      <c r="M36" s="15">
        <v>161065</v>
      </c>
      <c r="N36" s="15">
        <v>109646</v>
      </c>
      <c r="O36">
        <v>5</v>
      </c>
      <c r="P36" s="15">
        <v>6254</v>
      </c>
      <c r="Q36" s="15">
        <v>276970</v>
      </c>
      <c r="S36" s="15">
        <v>831000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metadata</vt:lpstr>
      <vt:lpstr>glossary</vt:lpstr>
      <vt:lpstr>appropriations</vt:lpstr>
      <vt:lpstr>saaodb</vt:lpstr>
      <vt:lpstr>gaa_programs</vt:lpstr>
      <vt:lpstr>nep_programs</vt:lpstr>
      <vt:lpstr>sin tax</vt:lpstr>
      <vt:lpstr>pivot_gaa_prog</vt:lpstr>
      <vt:lpstr>scratch</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AJ</cp:lastModifiedBy>
  <dcterms:created xsi:type="dcterms:W3CDTF">2022-09-01T04:28:21Z</dcterms:created>
  <dcterms:modified xsi:type="dcterms:W3CDTF">2023-05-03T08:54:57Z</dcterms:modified>
</cp:coreProperties>
</file>