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J\GitHub Repositories\PH-Econ-Data\Data\Fiscal Data\"/>
    </mc:Choice>
  </mc:AlternateContent>
  <xr:revisionPtr revIDLastSave="0" documentId="13_ncr:1_{A206F6E2-4187-4588-8571-5A1D8D165956}" xr6:coauthVersionLast="47" xr6:coauthVersionMax="47" xr10:uidLastSave="{00000000-0000-0000-0000-000000000000}"/>
  <bookViews>
    <workbookView xWindow="9075" yWindow="3105" windowWidth="15510" windowHeight="10050" tabRatio="500" xr2:uid="{00000000-000D-0000-FFFF-FFFF00000000}"/>
  </bookViews>
  <sheets>
    <sheet name="2024" sheetId="5" r:id="rId1"/>
    <sheet name="2023" sheetId="3" r:id="rId2"/>
  </sheets>
  <definedNames>
    <definedName name="_xlnm.Print_Area" localSheetId="1">'2023'!$A$1:$R$58</definedName>
    <definedName name="_xlnm.Print_Area" localSheetId="0">'2024'!$A$1:$R$62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5" l="1"/>
  <c r="R52" i="5"/>
  <c r="R50" i="5"/>
  <c r="R49" i="5"/>
  <c r="R48" i="5" s="1"/>
  <c r="Q48" i="5"/>
  <c r="Q46" i="5" s="1"/>
  <c r="Q41" i="5" s="1"/>
  <c r="P48" i="5"/>
  <c r="P46" i="5" s="1"/>
  <c r="P41" i="5" s="1"/>
  <c r="O48" i="5"/>
  <c r="N48" i="5"/>
  <c r="N46" i="5" s="1"/>
  <c r="N41" i="5" s="1"/>
  <c r="M48" i="5"/>
  <c r="M46" i="5" s="1"/>
  <c r="M41" i="5" s="1"/>
  <c r="L48" i="5"/>
  <c r="K48" i="5"/>
  <c r="J48" i="5"/>
  <c r="I48" i="5"/>
  <c r="I46" i="5" s="1"/>
  <c r="I41" i="5" s="1"/>
  <c r="H48" i="5"/>
  <c r="H46" i="5" s="1"/>
  <c r="G48" i="5"/>
  <c r="F48" i="5"/>
  <c r="F46" i="5" s="1"/>
  <c r="R47" i="5"/>
  <c r="O46" i="5"/>
  <c r="L46" i="5"/>
  <c r="L41" i="5" s="1"/>
  <c r="K46" i="5"/>
  <c r="K41" i="5" s="1"/>
  <c r="J46" i="5"/>
  <c r="J41" i="5" s="1"/>
  <c r="G46" i="5"/>
  <c r="G41" i="5" s="1"/>
  <c r="R44" i="5"/>
  <c r="R43" i="5"/>
  <c r="O41" i="5"/>
  <c r="R36" i="5"/>
  <c r="R35" i="5"/>
  <c r="R34" i="5"/>
  <c r="J30" i="5"/>
  <c r="H30" i="5"/>
  <c r="R32" i="5"/>
  <c r="R31" i="5"/>
  <c r="Q30" i="5"/>
  <c r="P30" i="5"/>
  <c r="O30" i="5"/>
  <c r="N30" i="5"/>
  <c r="M30" i="5"/>
  <c r="L30" i="5"/>
  <c r="K30" i="5"/>
  <c r="R28" i="5"/>
  <c r="R25" i="5"/>
  <c r="R24" i="5"/>
  <c r="R23" i="5"/>
  <c r="R22" i="5"/>
  <c r="Q21" i="5"/>
  <c r="P21" i="5"/>
  <c r="O21" i="5"/>
  <c r="N21" i="5"/>
  <c r="M21" i="5"/>
  <c r="L21" i="5"/>
  <c r="J21" i="5"/>
  <c r="I21" i="5"/>
  <c r="H21" i="5"/>
  <c r="G21" i="5"/>
  <c r="F21" i="5"/>
  <c r="F9" i="5" s="1"/>
  <c r="R19" i="5"/>
  <c r="R18" i="5"/>
  <c r="R16" i="5"/>
  <c r="R14" i="5"/>
  <c r="R13" i="5"/>
  <c r="R11" i="5"/>
  <c r="R10" i="5" s="1"/>
  <c r="Q10" i="5"/>
  <c r="Q9" i="5" s="1"/>
  <c r="P10" i="5"/>
  <c r="O10" i="5"/>
  <c r="N10" i="5"/>
  <c r="M10" i="5"/>
  <c r="L10" i="5"/>
  <c r="K10" i="5"/>
  <c r="J10" i="5"/>
  <c r="I10" i="5"/>
  <c r="I9" i="5" s="1"/>
  <c r="H10" i="5"/>
  <c r="G10" i="5"/>
  <c r="F10" i="5"/>
  <c r="R46" i="5" l="1"/>
  <c r="R42" i="5"/>
  <c r="R41" i="5" s="1"/>
  <c r="F41" i="5"/>
  <c r="H41" i="5"/>
  <c r="Q39" i="5"/>
  <c r="R26" i="5"/>
  <c r="R21" i="5" s="1"/>
  <c r="R9" i="5" s="1"/>
  <c r="P9" i="5"/>
  <c r="P39" i="5" s="1"/>
  <c r="K9" i="5"/>
  <c r="G9" i="5"/>
  <c r="H9" i="5"/>
  <c r="J9" i="5"/>
  <c r="M9" i="5"/>
  <c r="N9" i="5"/>
  <c r="O9" i="5"/>
  <c r="L9" i="5"/>
  <c r="R33" i="5"/>
  <c r="F30" i="5"/>
  <c r="G30" i="5"/>
  <c r="I30" i="5"/>
  <c r="R37" i="5" l="1"/>
  <c r="R30" i="5" s="1"/>
  <c r="R39" i="5" s="1"/>
  <c r="R26" i="3"/>
  <c r="R23" i="3"/>
</calcChain>
</file>

<file path=xl/sharedStrings.xml><?xml version="1.0" encoding="utf-8"?>
<sst xmlns="http://schemas.openxmlformats.org/spreadsheetml/2006/main" count="122" uniqueCount="66">
  <si>
    <t>National Government Cash Operations Report</t>
  </si>
  <si>
    <t>CY 2023</t>
  </si>
  <si>
    <t>(In Million Pesos)</t>
  </si>
  <si>
    <t>Particulars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</si>
  <si>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</si>
  <si>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</si>
  <si>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</si>
  <si>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</si>
  <si>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</si>
  <si>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</si>
  <si>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</si>
  <si>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</si>
  <si>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</si>
  <si>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</si>
  <si>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Total</t>
  </si>
  <si>
    <t>Revenues</t>
  </si>
  <si>
    <t>Tax Revenues</t>
  </si>
  <si>
    <t>BIR</t>
  </si>
  <si>
    <t>of which:</t>
  </si>
  <si>
    <t xml:space="preserve">   Documentary Stamp</t>
  </si>
  <si>
    <t xml:space="preserve">   Tax Expenditures</t>
  </si>
  <si>
    <t>BOC</t>
  </si>
  <si>
    <t xml:space="preserve">Other Offices </t>
  </si>
  <si>
    <t>Non-tax Revenues</t>
  </si>
  <si>
    <t>BTr Income</t>
  </si>
  <si>
    <t xml:space="preserve">Fees and Charges  </t>
  </si>
  <si>
    <t>Privatization</t>
  </si>
  <si>
    <t>Income from Malampaya</t>
  </si>
  <si>
    <t>Other non-tax</t>
  </si>
  <si>
    <t>Grants</t>
  </si>
  <si>
    <t>Expenditures</t>
  </si>
  <si>
    <t>Allotment to LGUs</t>
  </si>
  <si>
    <t>Interest Payments</t>
  </si>
  <si>
    <t>Tax Expenditures</t>
  </si>
  <si>
    <t>Equity</t>
  </si>
  <si>
    <t xml:space="preserve">Net Lending </t>
  </si>
  <si>
    <t>Surplus/(-)Deficit</t>
  </si>
  <si>
    <t>Financing</t>
  </si>
  <si>
    <t>External (Net)</t>
  </si>
  <si>
    <t>External (Gross)</t>
  </si>
  <si>
    <t>Less: Amortization</t>
  </si>
  <si>
    <t>Domestic (Net)</t>
  </si>
  <si>
    <t>Domestic (Gross)</t>
  </si>
  <si>
    <t>Less: Net Amortization</t>
  </si>
  <si>
    <t xml:space="preserve">Amortization    </t>
  </si>
  <si>
    <t>Change-In-Cash</t>
  </si>
  <si>
    <t>Notes:</t>
  </si>
  <si>
    <t>1/</t>
  </si>
  <si>
    <t>The amount was sourced from the Bond Sinking Fund.</t>
  </si>
  <si>
    <t>Source: COR(FPAD-RS)</t>
  </si>
  <si>
    <t>Nov</t>
  </si>
  <si>
    <t>Dec</t>
  </si>
  <si>
    <r>
      <t xml:space="preserve">Subsidy </t>
    </r>
    <r>
      <rPr>
        <i/>
        <vertAlign val="superscript"/>
        <sz val="11"/>
        <rFont val="Arial"/>
        <family val="2"/>
      </rPr>
      <t xml:space="preserve"> </t>
    </r>
  </si>
  <si>
    <r>
      <t xml:space="preserve">NG Disbursements </t>
    </r>
    <r>
      <rPr>
        <i/>
        <vertAlign val="superscript"/>
        <sz val="11"/>
        <rFont val="Arial"/>
        <family val="2"/>
      </rPr>
      <t xml:space="preserve"> </t>
    </r>
  </si>
  <si>
    <r>
      <t>of which: Redemption from BSF</t>
    </r>
    <r>
      <rPr>
        <i/>
        <vertAlign val="superscript"/>
        <sz val="10"/>
        <rFont val="Arial"/>
        <family val="2"/>
      </rPr>
      <t xml:space="preserve">  1/</t>
    </r>
  </si>
  <si>
    <r>
      <t>This version follows the GFSM 2014 concept wherein reporting of debt amortization reflect the actual principal repayments to creditor including those serviced by the BSF;</t>
    </r>
    <r>
      <rPr>
        <i/>
        <sz val="10"/>
        <color indexed="9"/>
        <rFont val="Arial"/>
        <family val="2"/>
      </rPr>
      <t xml:space="preserve"> </t>
    </r>
    <r>
      <rPr>
        <i/>
        <sz val="10"/>
        <rFont val="Arial"/>
        <family val="2"/>
      </rPr>
      <t>while financing includes gross proceeds of liability management transactions such as bond exchange.</t>
    </r>
  </si>
  <si>
    <t>CY 2024</t>
  </si>
  <si>
    <r>
      <t>This version follows the GFSM 2014 concept wherein reporting of debt amortization reflect the actual principal repayments to creditor including those serviced by the BSF;</t>
    </r>
    <r>
      <rPr>
        <i/>
        <sz val="8"/>
        <color indexed="9"/>
        <rFont val="Arial"/>
        <family val="2"/>
      </rPr>
      <t xml:space="preserve"> </t>
    </r>
    <r>
      <rPr>
        <i/>
        <sz val="8"/>
        <rFont val="Arial"/>
        <family val="2"/>
      </rPr>
      <t>while financing includes gross proceeds of liability management transactions such as bond exchange.</t>
    </r>
  </si>
  <si>
    <t>Fees and Charges*</t>
  </si>
  <si>
    <t>Other non-tax**</t>
  </si>
  <si>
    <t>*</t>
  </si>
  <si>
    <t>For updating based on the submission  of NGAs. Fees and Charges collections not yet identfied are recorded under Other non-tax</t>
  </si>
  <si>
    <t>**</t>
  </si>
  <si>
    <t>Includes the transfer of outstanding balance of DOH for the cancelled LCs and remittances of fund balances of GOCCs in accordance with</t>
  </si>
  <si>
    <t>FY 2024 GAA Unprogrammed Appropriation special provision 1(d) and DOF Circular No. 003-2024, previously classified under BTr income.</t>
  </si>
  <si>
    <t>last update: 23July2024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</si>
</sst>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;@"/>
  </numFmts>
  <fonts count="28">
    <font>
      <sz val="10"/>
      <name val="Arial"/>
      <family val="2"/>
      <charset val="1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i/>
      <sz val="11"/>
      <color theme="0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i/>
      <vertAlign val="superscript"/>
      <sz val="11"/>
      <name val="Arial"/>
      <family val="2"/>
    </font>
    <font>
      <u/>
      <sz val="11"/>
      <name val="Arial"/>
      <family val="2"/>
    </font>
    <font>
      <i/>
      <sz val="10"/>
      <name val="Arial"/>
      <family val="2"/>
    </font>
    <font>
      <i/>
      <vertAlign val="superscript"/>
      <sz val="10"/>
      <name val="Arial"/>
      <family val="2"/>
    </font>
    <font>
      <i/>
      <sz val="10"/>
      <color indexed="9"/>
      <name val="Arial"/>
      <family val="2"/>
    </font>
    <font>
      <b/>
      <i/>
      <vertAlign val="superscript"/>
      <sz val="10"/>
      <name val="Arial"/>
      <family val="2"/>
    </font>
    <font>
      <i/>
      <sz val="10"/>
      <color theme="0"/>
      <name val="Arial"/>
      <family val="2"/>
    </font>
    <font>
      <sz val="9"/>
      <name val="Arial"/>
      <family val="2"/>
    </font>
    <font>
      <vertAlign val="superscript"/>
      <sz val="11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i/>
      <sz val="8"/>
      <color indexed="9"/>
      <name val="Arial"/>
      <family val="2"/>
    </font>
    <font>
      <b/>
      <i/>
      <vertAlign val="superscript"/>
      <sz val="8"/>
      <name val="Arial"/>
      <family val="2"/>
    </font>
    <font>
      <i/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</borders>
  <cellStyleXfs count="12">
    <xf numFmtId="0" fontId="0" fillId="0" borderId="0"/>
    <xf numFmtId="3" fontId="6" fillId="0" borderId="0" applyBorder="0" applyProtection="0"/>
    <xf numFmtId="0" fontId="6" fillId="0" borderId="0"/>
    <xf numFmtId="0" fontId="5" fillId="0" borderId="0"/>
    <xf numFmtId="0" fontId="7" fillId="0" borderId="0"/>
    <xf numFmtId="0" fontId="4" fillId="0" borderId="0"/>
    <xf numFmtId="3" fontId="7" fillId="0" borderId="0" applyFont="0" applyFill="0" applyBorder="0" applyAlignment="0" applyProtection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3" fontId="8" fillId="0" borderId="0" xfId="4" applyNumberFormat="1" applyFont="1"/>
    <xf numFmtId="0" fontId="4" fillId="0" borderId="0" xfId="5"/>
    <xf numFmtId="3" fontId="9" fillId="0" borderId="0" xfId="4" applyNumberFormat="1" applyFont="1"/>
    <xf numFmtId="3" fontId="10" fillId="0" borderId="0" xfId="4" applyNumberFormat="1" applyFont="1"/>
    <xf numFmtId="3" fontId="11" fillId="2" borderId="1" xfId="4" applyNumberFormat="1" applyFont="1" applyFill="1" applyBorder="1" applyAlignment="1">
      <alignment horizontal="center" vertical="center"/>
    </xf>
    <xf numFmtId="3" fontId="12" fillId="0" borderId="0" xfId="4" applyNumberFormat="1" applyFont="1"/>
    <xf numFmtId="3" fontId="13" fillId="0" borderId="0" xfId="4" applyNumberFormat="1" applyFont="1"/>
    <xf numFmtId="3" fontId="8" fillId="0" borderId="0" xfId="6" applyFont="1"/>
    <xf numFmtId="3" fontId="8" fillId="0" borderId="0" xfId="5" applyNumberFormat="1" applyFont="1"/>
    <xf numFmtId="3" fontId="15" fillId="0" borderId="0" xfId="4" applyNumberFormat="1" applyFont="1"/>
    <xf numFmtId="3" fontId="9" fillId="0" borderId="0" xfId="6" applyFont="1" applyFill="1"/>
    <xf numFmtId="3" fontId="16" fillId="0" borderId="0" xfId="4" applyNumberFormat="1" applyFont="1" applyAlignment="1">
      <alignment horizontal="left" indent="1"/>
    </xf>
    <xf numFmtId="3" fontId="8" fillId="0" borderId="2" xfId="4" applyNumberFormat="1" applyFont="1" applyBorder="1"/>
    <xf numFmtId="3" fontId="7" fillId="0" borderId="0" xfId="4" applyNumberFormat="1"/>
    <xf numFmtId="3" fontId="19" fillId="0" borderId="0" xfId="5" applyNumberFormat="1" applyFont="1" applyAlignment="1">
      <alignment horizontal="right" vertical="top"/>
    </xf>
    <xf numFmtId="3" fontId="16" fillId="0" borderId="0" xfId="5" applyNumberFormat="1" applyFont="1" applyAlignment="1">
      <alignment vertical="top"/>
    </xf>
    <xf numFmtId="3" fontId="16" fillId="0" borderId="0" xfId="5" applyNumberFormat="1" applyFont="1"/>
    <xf numFmtId="3" fontId="20" fillId="0" borderId="0" xfId="5" applyNumberFormat="1" applyFont="1"/>
    <xf numFmtId="3" fontId="19" fillId="0" borderId="0" xfId="5" applyNumberFormat="1" applyFont="1" applyAlignment="1">
      <alignment horizontal="center" vertical="center"/>
    </xf>
    <xf numFmtId="3" fontId="16" fillId="0" borderId="0" xfId="5" applyNumberFormat="1" applyFont="1" applyAlignment="1">
      <alignment horizontal="left" vertical="center" wrapText="1"/>
    </xf>
    <xf numFmtId="3" fontId="22" fillId="0" borderId="0" xfId="4" applyNumberFormat="1" applyFont="1"/>
    <xf numFmtId="3" fontId="8" fillId="0" borderId="0" xfId="4" applyNumberFormat="1" applyFont="1" applyAlignment="1">
      <alignment horizontal="right"/>
    </xf>
    <xf numFmtId="3" fontId="23" fillId="0" borderId="0" xfId="4" applyNumberFormat="1" applyFont="1"/>
    <xf numFmtId="3" fontId="24" fillId="0" borderId="0" xfId="4" applyNumberFormat="1" applyFont="1" applyAlignment="1">
      <alignment horizontal="left" vertical="top" wrapText="1"/>
    </xf>
    <xf numFmtId="0" fontId="2" fillId="0" borderId="0" xfId="8"/>
    <xf numFmtId="10" fontId="8" fillId="0" borderId="0" xfId="9" applyNumberFormat="1" applyFont="1"/>
    <xf numFmtId="3" fontId="8" fillId="0" borderId="0" xfId="8" applyNumberFormat="1" applyFont="1"/>
    <xf numFmtId="3" fontId="8" fillId="0" borderId="0" xfId="8" applyNumberFormat="1" applyFont="1" applyAlignment="1">
      <alignment horizontal="right"/>
    </xf>
    <xf numFmtId="3" fontId="2" fillId="0" borderId="0" xfId="8" applyNumberFormat="1"/>
    <xf numFmtId="0" fontId="16" fillId="0" borderId="0" xfId="4" applyFont="1" applyAlignment="1">
      <alignment horizontal="right"/>
    </xf>
    <xf numFmtId="0" fontId="24" fillId="0" borderId="0" xfId="8" applyFont="1"/>
    <xf numFmtId="0" fontId="16" fillId="0" borderId="0" xfId="4" applyFont="1" applyAlignment="1">
      <alignment horizontal="right" vertical="center"/>
    </xf>
    <xf numFmtId="0" fontId="24" fillId="0" borderId="0" xfId="4" applyFont="1"/>
    <xf numFmtId="0" fontId="7" fillId="0" borderId="0" xfId="4"/>
    <xf numFmtId="0" fontId="16" fillId="0" borderId="0" xfId="4" applyFont="1"/>
    <xf numFmtId="3" fontId="26" fillId="0" borderId="0" xfId="8" applyNumberFormat="1" applyFont="1" applyAlignment="1">
      <alignment horizontal="right" vertical="top"/>
    </xf>
    <xf numFmtId="3" fontId="24" fillId="0" borderId="0" xfId="8" applyNumberFormat="1" applyFont="1" applyAlignment="1">
      <alignment vertical="top"/>
    </xf>
    <xf numFmtId="3" fontId="24" fillId="0" borderId="0" xfId="8" applyNumberFormat="1" applyFont="1"/>
    <xf numFmtId="3" fontId="27" fillId="0" borderId="0" xfId="8" applyNumberFormat="1" applyFont="1"/>
    <xf numFmtId="3" fontId="26" fillId="0" borderId="0" xfId="8" applyNumberFormat="1" applyFont="1" applyAlignment="1">
      <alignment horizontal="center" vertical="center"/>
    </xf>
    <xf numFmtId="3" fontId="24" fillId="0" borderId="0" xfId="8" applyNumberFormat="1" applyFont="1" applyAlignment="1">
      <alignment horizontal="left" vertical="center" wrapText="1"/>
    </xf>
    <xf numFmtId="3" fontId="11" fillId="2" borderId="1" xfId="4" applyNumberFormat="1" applyFont="1" applyFill="1" applyBorder="1" applyAlignment="1">
      <alignment horizontal="center" vertical="center"/>
    </xf>
    <xf numFmtId="3" fontId="24" fillId="0" borderId="0" xfId="4" applyNumberFormat="1" applyFont="1" applyAlignment="1">
      <alignment horizontal="left" vertical="top" wrapText="1"/>
    </xf>
    <xf numFmtId="164" fontId="24" fillId="0" borderId="0" xfId="4" quotePrefix="1" applyNumberFormat="1" applyFont="1" applyAlignment="1">
      <alignment horizontal="left"/>
    </xf>
    <xf numFmtId="3" fontId="16" fillId="0" borderId="0" xfId="4" applyNumberFormat="1" applyFont="1" applyAlignment="1">
      <alignment horizontal="left" vertical="top" wrapText="1"/>
    </xf>
    <xf numFmtId="164" fontId="21" fillId="0" borderId="0" xfId="4" quotePrefix="1" applyNumberFormat="1" applyFont="1" applyAlignment="1">
      <alignment horizontal="left"/>
    </xf>
    <xf numFmtId="3" fontId="8" fillId="0" borderId="0" xfId="4" applyNumberFormat="1" applyFont="1"/>
    <xf numFmtId="3" fontId="15" fillId="0" borderId="0" xfId="4" applyNumberFormat="1" applyFont="1"/>
  </cellXfs>
  <cellStyles count="12">
    <cellStyle name="Comma 2 2" xfId="1" xr:uid="{00000000-0005-0000-0000-000006000000}"/>
    <cellStyle name="Comma 2 2 2" xfId="6" xr:uid="{316EF1F3-87B8-4212-B42E-91E40F9601CC}"/>
    <cellStyle name="Normal" xfId="0" builtinId="0"/>
    <cellStyle name="Normal 2" xfId="2" xr:uid="{00000000-0005-0000-0000-000007000000}"/>
    <cellStyle name="Normal 2 2" xfId="4" xr:uid="{CC40DCED-81E4-45E1-B541-BC41D891AD51}"/>
    <cellStyle name="Normal 3" xfId="5" xr:uid="{4F275485-B963-4E72-8BE5-86E1800D47D3}"/>
    <cellStyle name="Normal 4" xfId="7" xr:uid="{75E7C744-4043-4B95-AE73-33B193975405}"/>
    <cellStyle name="Normal 5" xfId="8" xr:uid="{AA72682D-3057-4B91-83A3-DCBCB24B7F18}"/>
    <cellStyle name="Normal 6" xfId="10" xr:uid="{6498073A-B325-42FE-BCF6-322BDFAC2AE9}"/>
    <cellStyle name="Normal 8" xfId="3" xr:uid="{00000000-0005-0000-0000-000008000000}"/>
    <cellStyle name="Percent 2" xfId="9" xr:uid="{D6161192-6F76-4FE6-B8A2-4B4E2125C43B}"/>
    <cellStyle name="Percent 3" xfId="11" xr:uid="{69EEC053-3F5E-45D9-855B-307A7D12AF2B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9B5BF-E981-42EC-9EFE-B11BA8B1DC9B}">
  <sheetPr>
    <pageSetUpPr fitToPage="1"/>
  </sheetPr>
  <dimension ref="A1:U70"/>
  <sheetViews>
    <sheetView showGridLines="0" tabSelected="1" zoomScale="85" zoomScaleNormal="85" zoomScaleSheetLayoutView="120" workbookViewId="0">
      <pane xSplit="5" ySplit="7" topLeftCell="J29" activePane="bottomRight" state="frozen"/>
      <selection pane="topRight" activeCell="F1" sqref="F1"/>
      <selection pane="bottomLeft" activeCell="A8" sqref="A8"/>
      <selection pane="bottomRight" activeCell="K3" sqref="K3"/>
    </sheetView>
  </sheetViews>
  <sheetFormatPr defaultColWidth="9.140625" defaultRowHeight="15"/>
  <cols>
    <col min="1" max="1" width="2.28515625" style="1" customWidth="1"/>
    <col min="2" max="2" width="1.42578125" style="1" customWidth="1"/>
    <col min="3" max="3" width="1.85546875" style="1" customWidth="1"/>
    <col min="4" max="4" width="2.140625" style="1" customWidth="1"/>
    <col min="5" max="5" width="33" style="1" customWidth="1"/>
    <col min="6" max="8" width="11.85546875" style="1" customWidth="1"/>
    <col min="9" max="9" width="11.42578125" style="1" customWidth="1"/>
    <col min="10" max="17" width="13.7109375" style="1" customWidth="1"/>
    <col min="18" max="18" width="10.140625" style="1" bestFit="1" customWidth="1"/>
    <col min="19" max="19" width="11.85546875" style="25" customWidth="1"/>
    <col min="20" max="16384" width="9.140625" style="1"/>
  </cols>
  <sheetData>
    <row r="1" spans="1:19" ht="6" customHeight="1"/>
    <row r="2" spans="1:19">
      <c r="A2" s="3" t="s">
        <v>0</v>
      </c>
      <c r="B2" s="3"/>
      <c r="C2" s="3"/>
      <c r="D2" s="3"/>
      <c r="E2" s="3"/>
    </row>
    <row r="3" spans="1:19">
      <c r="A3" s="3" t="s">
        <v>56</v>
      </c>
      <c r="B3" s="3"/>
      <c r="C3" s="3"/>
      <c r="D3" s="3"/>
      <c r="E3" s="3"/>
    </row>
    <row r="4" spans="1:19">
      <c r="A4" s="1" t="s">
        <v>2</v>
      </c>
    </row>
    <row r="5" spans="1:19">
      <c r="A5" s="4"/>
      <c r="G5" s="26"/>
      <c r="H5" s="26"/>
      <c r="I5" s="26"/>
      <c r="J5" s="26"/>
    </row>
    <row r="6" spans="1:19" ht="6" customHeight="1"/>
    <row r="7" spans="1:19" s="6" customFormat="1" ht="25.5" customHeight="1" thickBot="1">
      <c r="A7" s="42" t="s">
        <v>3</v>
      </c>
      <c r="B7" s="42"/>
      <c r="C7" s="42"/>
      <c r="D7" s="42"/>
      <c r="E7" s="42"/>
      <c r="F7" s="5" t="s">
        <v>4</v>
      </c>
      <c r="G7" s="5" t="s">
        <v>5</v>
      </c>
      <c r="H7" s="5" t="s">
        <v>6</v>
      </c>
      <c r="I7" s="5" t="s">
        <v>7</v>
      </c>
      <c r="J7" s="5" t="s">
        <v>8</v>
      </c>
      <c r="K7" s="5" t="s">
        <v>9</v>
      </c>
      <c r="L7" s="5" t="s">
        <v>10</v>
      </c>
      <c r="M7" s="5" t="s">
        <v>11</v>
      </c>
      <c r="N7" s="5" t="s">
        <v>12</v>
      </c>
      <c r="O7" s="5" t="s">
        <v>13</v>
      </c>
      <c r="P7" s="5" t="s">
        <v>50</v>
      </c>
      <c r="Q7" s="5" t="s">
        <v>51</v>
      </c>
      <c r="R7" s="5" t="s">
        <v>14</v>
      </c>
      <c r="S7" s="25"/>
    </row>
    <row r="8" spans="1:19" ht="6.75" customHeight="1" thickTop="1"/>
    <row r="9" spans="1:19">
      <c r="B9" s="3" t="s">
        <v>15</v>
      </c>
      <c r="C9" s="3"/>
      <c r="D9" s="3"/>
      <c r="E9" s="3"/>
      <c r="F9" s="7">
        <f t="shared" ref="F9:Q9" si="0">+F10+F21+F28</f>
        <v>421801</v>
      </c>
      <c r="G9" s="7">
        <f t="shared" si="0"/>
        <v>224016</v>
      </c>
      <c r="H9" s="7">
        <f t="shared" si="0"/>
        <v>287923</v>
      </c>
      <c r="I9" s="7">
        <f t="shared" si="0"/>
        <v>537196</v>
      </c>
      <c r="J9" s="7">
        <f t="shared" si="0"/>
        <v>382089</v>
      </c>
      <c r="K9" s="7">
        <f t="shared" si="0"/>
        <v>296524</v>
      </c>
      <c r="L9" s="7">
        <f t="shared" si="0"/>
        <v>457374</v>
      </c>
      <c r="M9" s="7">
        <f t="shared" si="0"/>
        <v>386337</v>
      </c>
      <c r="N9" s="7">
        <f t="shared" si="0"/>
        <v>299653</v>
      </c>
      <c r="O9" s="7">
        <f t="shared" si="0"/>
        <v>473124</v>
      </c>
      <c r="P9" s="7">
        <f t="shared" si="0"/>
        <v>0</v>
      </c>
      <c r="Q9" s="7">
        <f t="shared" si="0"/>
        <v>0</v>
      </c>
      <c r="R9" s="7">
        <f>+R10+R21+R28</f>
        <v>3766037</v>
      </c>
    </row>
    <row r="10" spans="1:19">
      <c r="C10" s="1" t="s">
        <v>16</v>
      </c>
      <c r="F10" s="7">
        <f t="shared" ref="F10:Q10" si="1">+F11+F16+F19</f>
        <v>385160</v>
      </c>
      <c r="G10" s="7">
        <f t="shared" si="1"/>
        <v>211310</v>
      </c>
      <c r="H10" s="7">
        <f t="shared" si="1"/>
        <v>223876</v>
      </c>
      <c r="I10" s="7">
        <f t="shared" si="1"/>
        <v>461770</v>
      </c>
      <c r="J10" s="7">
        <f t="shared" si="1"/>
        <v>303895</v>
      </c>
      <c r="K10" s="7">
        <f t="shared" si="1"/>
        <v>249312</v>
      </c>
      <c r="L10" s="7">
        <f t="shared" si="1"/>
        <v>402822</v>
      </c>
      <c r="M10" s="7">
        <f t="shared" si="1"/>
        <v>320213</v>
      </c>
      <c r="N10" s="7">
        <f t="shared" si="1"/>
        <v>253459</v>
      </c>
      <c r="O10" s="7">
        <f t="shared" si="1"/>
        <v>414867</v>
      </c>
      <c r="P10" s="7">
        <f t="shared" si="1"/>
        <v>0</v>
      </c>
      <c r="Q10" s="7">
        <f t="shared" si="1"/>
        <v>0</v>
      </c>
      <c r="R10" s="7">
        <f>+R11+R16+R19</f>
        <v>3226684</v>
      </c>
    </row>
    <row r="11" spans="1:19">
      <c r="D11" s="1" t="s">
        <v>17</v>
      </c>
      <c r="F11" s="1">
        <v>308435</v>
      </c>
      <c r="G11" s="1">
        <v>137988</v>
      </c>
      <c r="H11" s="1">
        <v>145346</v>
      </c>
      <c r="I11" s="1">
        <v>378521</v>
      </c>
      <c r="J11" s="1">
        <v>219228</v>
      </c>
      <c r="K11" s="1">
        <v>172503</v>
      </c>
      <c r="L11" s="1">
        <v>319814</v>
      </c>
      <c r="M11" s="1">
        <v>238120</v>
      </c>
      <c r="N11" s="1">
        <v>174679</v>
      </c>
      <c r="O11" s="1">
        <v>325536</v>
      </c>
      <c r="R11" s="1">
        <f>SUM(F11:Q11)</f>
        <v>2420170</v>
      </c>
    </row>
    <row r="12" spans="1:19">
      <c r="E12" s="6" t="s">
        <v>18</v>
      </c>
      <c r="G12" s="26"/>
      <c r="H12" s="26"/>
      <c r="I12" s="26"/>
      <c r="J12" s="26"/>
    </row>
    <row r="13" spans="1:19">
      <c r="E13" s="1" t="s">
        <v>19</v>
      </c>
      <c r="F13" s="8">
        <v>0</v>
      </c>
      <c r="G13" s="8">
        <v>921</v>
      </c>
      <c r="H13" s="8">
        <v>1592</v>
      </c>
      <c r="I13" s="8">
        <v>6858</v>
      </c>
      <c r="J13" s="8">
        <v>0</v>
      </c>
      <c r="K13" s="8">
        <v>1857</v>
      </c>
      <c r="L13" s="8">
        <v>1258</v>
      </c>
      <c r="M13" s="8">
        <v>1272</v>
      </c>
      <c r="N13" s="8">
        <v>3326</v>
      </c>
      <c r="O13" s="8">
        <v>0</v>
      </c>
      <c r="P13" s="8"/>
      <c r="Q13" s="8"/>
      <c r="R13" s="1">
        <f>SUM(F13:Q13)</f>
        <v>17084</v>
      </c>
    </row>
    <row r="14" spans="1:19">
      <c r="E14" s="1" t="s">
        <v>20</v>
      </c>
      <c r="F14" s="1">
        <v>0</v>
      </c>
      <c r="G14" s="1">
        <v>660</v>
      </c>
      <c r="H14" s="1">
        <v>159</v>
      </c>
      <c r="I14" s="1">
        <v>53</v>
      </c>
      <c r="J14" s="1">
        <v>36</v>
      </c>
      <c r="K14" s="1">
        <v>2580</v>
      </c>
      <c r="L14" s="1">
        <v>380</v>
      </c>
      <c r="M14" s="1">
        <v>12</v>
      </c>
      <c r="N14" s="1">
        <v>2828</v>
      </c>
      <c r="O14" s="1">
        <v>362</v>
      </c>
      <c r="R14" s="1">
        <f>SUM(F14:Q14)</f>
        <v>7070</v>
      </c>
    </row>
    <row r="15" spans="1:19" ht="6" customHeight="1"/>
    <row r="16" spans="1:19">
      <c r="D16" s="1" t="s">
        <v>21</v>
      </c>
      <c r="F16" s="27">
        <v>73397</v>
      </c>
      <c r="G16" s="27">
        <v>70560</v>
      </c>
      <c r="H16" s="27">
        <v>74895</v>
      </c>
      <c r="I16" s="27">
        <v>80742</v>
      </c>
      <c r="J16" s="27">
        <v>81301</v>
      </c>
      <c r="K16" s="27">
        <v>74623</v>
      </c>
      <c r="L16" s="27">
        <v>80355</v>
      </c>
      <c r="M16" s="27">
        <v>78521</v>
      </c>
      <c r="N16" s="27">
        <v>76282</v>
      </c>
      <c r="O16" s="27">
        <v>86885</v>
      </c>
      <c r="P16" s="27"/>
      <c r="Q16" s="27"/>
      <c r="R16" s="1">
        <f>SUM(F16:Q16)</f>
        <v>777561</v>
      </c>
    </row>
    <row r="17" spans="2:18">
      <c r="E17" s="6" t="s">
        <v>18</v>
      </c>
    </row>
    <row r="18" spans="2:18">
      <c r="E18" s="1" t="s">
        <v>20</v>
      </c>
      <c r="F18" s="8">
        <v>0</v>
      </c>
      <c r="G18" s="8">
        <v>6</v>
      </c>
      <c r="H18" s="8">
        <v>3060</v>
      </c>
      <c r="I18" s="8">
        <v>0</v>
      </c>
      <c r="J18" s="8">
        <v>979</v>
      </c>
      <c r="K18" s="8">
        <v>1661</v>
      </c>
      <c r="L18" s="8">
        <v>2675</v>
      </c>
      <c r="M18" s="8">
        <v>814</v>
      </c>
      <c r="N18" s="8">
        <v>1001</v>
      </c>
      <c r="O18" s="8">
        <v>566</v>
      </c>
      <c r="P18" s="8"/>
      <c r="Q18" s="8"/>
      <c r="R18" s="1">
        <f>SUM(F18:Q18)</f>
        <v>10762</v>
      </c>
    </row>
    <row r="19" spans="2:18">
      <c r="D19" s="1" t="s">
        <v>22</v>
      </c>
      <c r="F19" s="27">
        <v>3328</v>
      </c>
      <c r="G19" s="27">
        <v>2762</v>
      </c>
      <c r="H19" s="27">
        <v>3635</v>
      </c>
      <c r="I19" s="27">
        <v>2507</v>
      </c>
      <c r="J19" s="27">
        <v>3366</v>
      </c>
      <c r="K19" s="27">
        <v>2186</v>
      </c>
      <c r="L19" s="27">
        <v>2653</v>
      </c>
      <c r="M19" s="27">
        <v>3572</v>
      </c>
      <c r="N19" s="27">
        <v>2498</v>
      </c>
      <c r="O19" s="27">
        <v>2446</v>
      </c>
      <c r="P19" s="27"/>
      <c r="Q19" s="27"/>
      <c r="R19" s="1">
        <f>SUM(F19:Q19)</f>
        <v>28953</v>
      </c>
    </row>
    <row r="21" spans="2:18">
      <c r="C21" s="1" t="s">
        <v>23</v>
      </c>
      <c r="F21" s="7">
        <f t="shared" ref="F21:R21" si="2">SUM(F22:F26)</f>
        <v>36640</v>
      </c>
      <c r="G21" s="7">
        <f t="shared" si="2"/>
        <v>12706</v>
      </c>
      <c r="H21" s="7">
        <f t="shared" si="2"/>
        <v>64047</v>
      </c>
      <c r="I21" s="7">
        <f t="shared" si="2"/>
        <v>75426</v>
      </c>
      <c r="J21" s="7">
        <f t="shared" si="2"/>
        <v>77983</v>
      </c>
      <c r="K21" s="7">
        <f t="shared" si="2"/>
        <v>47124</v>
      </c>
      <c r="L21" s="7">
        <f t="shared" si="2"/>
        <v>54551</v>
      </c>
      <c r="M21" s="7">
        <f t="shared" si="2"/>
        <v>65964</v>
      </c>
      <c r="N21" s="7">
        <f t="shared" si="2"/>
        <v>46191</v>
      </c>
      <c r="O21" s="7">
        <f t="shared" si="2"/>
        <v>58257</v>
      </c>
      <c r="P21" s="7">
        <f t="shared" si="2"/>
        <v>0</v>
      </c>
      <c r="Q21" s="7">
        <f t="shared" si="2"/>
        <v>0</v>
      </c>
      <c r="R21" s="7">
        <f t="shared" si="2"/>
        <v>538889</v>
      </c>
    </row>
    <row r="22" spans="2:18">
      <c r="D22" s="1" t="s">
        <v>24</v>
      </c>
      <c r="F22" s="1">
        <v>16735</v>
      </c>
      <c r="G22" s="1">
        <v>6498</v>
      </c>
      <c r="H22" s="1">
        <v>49080</v>
      </c>
      <c r="I22" s="1">
        <v>64010</v>
      </c>
      <c r="J22" s="1">
        <v>20162</v>
      </c>
      <c r="K22" s="1">
        <v>7421</v>
      </c>
      <c r="L22" s="1">
        <v>19914</v>
      </c>
      <c r="M22" s="1">
        <v>16485</v>
      </c>
      <c r="N22" s="1">
        <v>9921</v>
      </c>
      <c r="O22" s="1">
        <v>14519</v>
      </c>
      <c r="R22" s="1">
        <f>SUM(F22:Q22)</f>
        <v>224745</v>
      </c>
    </row>
    <row r="23" spans="2:18">
      <c r="D23" s="1" t="s">
        <v>58</v>
      </c>
      <c r="F23" s="1">
        <v>4570</v>
      </c>
      <c r="G23" s="1">
        <v>3665</v>
      </c>
      <c r="H23" s="1">
        <v>3871</v>
      </c>
      <c r="I23" s="1">
        <v>4852</v>
      </c>
      <c r="J23" s="1">
        <v>3517</v>
      </c>
      <c r="K23" s="28">
        <v>1417</v>
      </c>
      <c r="L23" s="28">
        <v>1397</v>
      </c>
      <c r="M23" s="28">
        <v>1487</v>
      </c>
      <c r="N23" s="28">
        <v>1421</v>
      </c>
      <c r="O23" s="28">
        <v>877</v>
      </c>
      <c r="P23" s="28"/>
      <c r="Q23" s="28"/>
      <c r="R23" s="22">
        <f>SUM(F23:Q23)</f>
        <v>27074</v>
      </c>
    </row>
    <row r="24" spans="2:18">
      <c r="D24" s="1" t="s">
        <v>26</v>
      </c>
      <c r="F24" s="1">
        <v>187</v>
      </c>
      <c r="G24" s="1">
        <v>44</v>
      </c>
      <c r="H24" s="1">
        <v>3</v>
      </c>
      <c r="I24" s="1">
        <v>159</v>
      </c>
      <c r="J24" s="1">
        <v>6</v>
      </c>
      <c r="K24" s="1">
        <v>12</v>
      </c>
      <c r="L24" s="1">
        <v>18</v>
      </c>
      <c r="M24" s="1">
        <v>2684</v>
      </c>
      <c r="N24" s="1">
        <v>6</v>
      </c>
      <c r="O24" s="1">
        <v>146</v>
      </c>
      <c r="R24" s="1">
        <f>SUM(F24:Q24)</f>
        <v>3265</v>
      </c>
    </row>
    <row r="25" spans="2:18">
      <c r="D25" s="1" t="s">
        <v>27</v>
      </c>
      <c r="F25" s="27">
        <v>992</v>
      </c>
      <c r="G25" s="27">
        <v>674</v>
      </c>
      <c r="H25" s="27">
        <v>505</v>
      </c>
      <c r="I25" s="27">
        <v>292</v>
      </c>
      <c r="J25" s="27">
        <v>1117</v>
      </c>
      <c r="K25" s="27">
        <v>1460</v>
      </c>
      <c r="L25" s="27">
        <v>965</v>
      </c>
      <c r="M25" s="27">
        <v>1104</v>
      </c>
      <c r="N25" s="27">
        <v>785</v>
      </c>
      <c r="O25" s="27">
        <v>1168</v>
      </c>
      <c r="P25" s="27"/>
      <c r="Q25" s="27"/>
      <c r="R25" s="1">
        <f>SUM(F25:Q25)</f>
        <v>9062</v>
      </c>
    </row>
    <row r="26" spans="2:18">
      <c r="D26" s="1" t="s">
        <v>59</v>
      </c>
      <c r="F26" s="1">
        <v>14156</v>
      </c>
      <c r="G26" s="1">
        <v>1825</v>
      </c>
      <c r="H26" s="1">
        <v>10588</v>
      </c>
      <c r="I26" s="1">
        <v>6113</v>
      </c>
      <c r="J26" s="1">
        <v>53181</v>
      </c>
      <c r="K26" s="1">
        <v>36814</v>
      </c>
      <c r="L26" s="1">
        <v>32257</v>
      </c>
      <c r="M26" s="1">
        <v>44204</v>
      </c>
      <c r="N26" s="1">
        <v>34058</v>
      </c>
      <c r="O26" s="1">
        <v>41547</v>
      </c>
      <c r="R26" s="1">
        <f>SUM(F26:Q26)</f>
        <v>274743</v>
      </c>
    </row>
    <row r="28" spans="2:18">
      <c r="C28" s="1" t="s">
        <v>29</v>
      </c>
      <c r="F28" s="1">
        <v>1</v>
      </c>
      <c r="G28" s="1">
        <v>0</v>
      </c>
      <c r="H28" s="1">
        <v>0</v>
      </c>
      <c r="I28" s="1">
        <v>0</v>
      </c>
      <c r="J28" s="1">
        <v>211</v>
      </c>
      <c r="K28" s="1">
        <v>88</v>
      </c>
      <c r="L28" s="1">
        <v>1</v>
      </c>
      <c r="M28" s="1">
        <v>160</v>
      </c>
      <c r="N28" s="1">
        <v>3</v>
      </c>
      <c r="O28" s="1">
        <v>0</v>
      </c>
      <c r="R28" s="1">
        <f>SUM(F28:Q28)</f>
        <v>464</v>
      </c>
    </row>
    <row r="29" spans="2:18">
      <c r="G29" s="26"/>
      <c r="H29" s="26"/>
      <c r="I29" s="26"/>
      <c r="J29" s="26"/>
    </row>
    <row r="30" spans="2:18">
      <c r="B30" s="3" t="s">
        <v>30</v>
      </c>
      <c r="C30" s="3"/>
      <c r="D30" s="3"/>
      <c r="E30" s="3"/>
      <c r="F30" s="7">
        <f>SUM(F31:F37)</f>
        <v>333850</v>
      </c>
      <c r="G30" s="7">
        <f>SUM(G31:G37)</f>
        <v>388693</v>
      </c>
      <c r="H30" s="7">
        <f t="shared" ref="H30:Q30" si="3">SUM(H31:H37)</f>
        <v>483841</v>
      </c>
      <c r="I30" s="7">
        <f>SUM(I31:I37)</f>
        <v>494468</v>
      </c>
      <c r="J30" s="7">
        <f t="shared" si="3"/>
        <v>557000</v>
      </c>
      <c r="K30" s="7">
        <f t="shared" si="3"/>
        <v>505604</v>
      </c>
      <c r="L30" s="7">
        <f t="shared" si="3"/>
        <v>486219</v>
      </c>
      <c r="M30" s="7">
        <f t="shared" si="3"/>
        <v>440543</v>
      </c>
      <c r="N30" s="7">
        <f t="shared" si="3"/>
        <v>572919</v>
      </c>
      <c r="O30" s="7">
        <f t="shared" si="3"/>
        <v>466784</v>
      </c>
      <c r="P30" s="7">
        <f t="shared" si="3"/>
        <v>0</v>
      </c>
      <c r="Q30" s="7">
        <f t="shared" si="3"/>
        <v>0</v>
      </c>
      <c r="R30" s="7">
        <f>SUM(R31:R37)</f>
        <v>4729921</v>
      </c>
    </row>
    <row r="31" spans="2:18">
      <c r="D31" s="1" t="s">
        <v>31</v>
      </c>
      <c r="F31" s="1">
        <v>78364</v>
      </c>
      <c r="G31" s="1">
        <v>101522</v>
      </c>
      <c r="H31" s="1">
        <v>80025</v>
      </c>
      <c r="I31" s="1">
        <v>79054</v>
      </c>
      <c r="J31" s="1">
        <v>81338</v>
      </c>
      <c r="K31" s="1">
        <v>83886</v>
      </c>
      <c r="L31" s="1">
        <v>86190</v>
      </c>
      <c r="M31" s="1">
        <v>82515</v>
      </c>
      <c r="N31" s="1">
        <v>82505</v>
      </c>
      <c r="O31" s="1">
        <v>84378</v>
      </c>
      <c r="R31" s="1">
        <f t="shared" ref="R31:R37" si="4">SUM(F31:Q31)</f>
        <v>839777</v>
      </c>
    </row>
    <row r="32" spans="2:18">
      <c r="D32" s="1" t="s">
        <v>32</v>
      </c>
      <c r="F32" s="1">
        <v>74221</v>
      </c>
      <c r="G32" s="1">
        <v>47827</v>
      </c>
      <c r="H32" s="1">
        <v>70944</v>
      </c>
      <c r="I32" s="1">
        <v>67496</v>
      </c>
      <c r="J32" s="1">
        <v>61097</v>
      </c>
      <c r="K32" s="1">
        <v>55643</v>
      </c>
      <c r="L32" s="1">
        <v>79432</v>
      </c>
      <c r="M32" s="1">
        <v>52781</v>
      </c>
      <c r="N32" s="1">
        <v>73852</v>
      </c>
      <c r="O32" s="1">
        <v>55388</v>
      </c>
      <c r="R32" s="1">
        <f t="shared" si="4"/>
        <v>638681</v>
      </c>
    </row>
    <row r="33" spans="2:19">
      <c r="D33" s="1" t="s">
        <v>33</v>
      </c>
      <c r="F33" s="1">
        <v>0</v>
      </c>
      <c r="G33" s="1">
        <v>1587</v>
      </c>
      <c r="H33" s="1">
        <v>4811</v>
      </c>
      <c r="I33" s="1">
        <v>6911</v>
      </c>
      <c r="J33" s="1">
        <v>1015</v>
      </c>
      <c r="K33" s="1">
        <v>6098</v>
      </c>
      <c r="L33" s="1">
        <v>4313</v>
      </c>
      <c r="M33" s="1">
        <v>2098</v>
      </c>
      <c r="N33" s="1">
        <v>7155</v>
      </c>
      <c r="O33" s="1">
        <v>928</v>
      </c>
      <c r="R33" s="1">
        <f t="shared" si="4"/>
        <v>34916</v>
      </c>
      <c r="S33" s="29"/>
    </row>
    <row r="34" spans="2:19" ht="17.25" customHeight="1">
      <c r="D34" s="1" t="s">
        <v>52</v>
      </c>
      <c r="F34" s="1">
        <v>0</v>
      </c>
      <c r="G34" s="1">
        <v>12715</v>
      </c>
      <c r="H34" s="1">
        <v>6872</v>
      </c>
      <c r="I34" s="1">
        <v>27720</v>
      </c>
      <c r="J34" s="1">
        <v>9740</v>
      </c>
      <c r="K34" s="1">
        <v>10159</v>
      </c>
      <c r="L34" s="1">
        <v>10719</v>
      </c>
      <c r="M34" s="1">
        <v>9100</v>
      </c>
      <c r="N34" s="1">
        <v>18217</v>
      </c>
      <c r="O34" s="1">
        <v>11968</v>
      </c>
      <c r="R34" s="1">
        <f t="shared" si="4"/>
        <v>117210</v>
      </c>
    </row>
    <row r="35" spans="2:19">
      <c r="D35" s="1" t="s">
        <v>34</v>
      </c>
      <c r="F35" s="1">
        <v>0</v>
      </c>
      <c r="G35" s="1">
        <v>9</v>
      </c>
      <c r="H35" s="1">
        <v>224</v>
      </c>
      <c r="I35" s="1">
        <v>0</v>
      </c>
      <c r="J35" s="1">
        <v>0</v>
      </c>
      <c r="K35" s="1">
        <v>20</v>
      </c>
      <c r="L35" s="1">
        <v>85</v>
      </c>
      <c r="M35" s="1">
        <v>1</v>
      </c>
      <c r="N35" s="1">
        <v>381</v>
      </c>
      <c r="O35" s="1">
        <v>22</v>
      </c>
      <c r="R35" s="1">
        <f t="shared" si="4"/>
        <v>742</v>
      </c>
    </row>
    <row r="36" spans="2:19">
      <c r="D36" s="1" t="s">
        <v>35</v>
      </c>
      <c r="F36" s="1">
        <v>0</v>
      </c>
      <c r="G36" s="1">
        <v>0</v>
      </c>
      <c r="H36" s="1">
        <v>-451</v>
      </c>
      <c r="I36" s="1">
        <v>1558</v>
      </c>
      <c r="J36" s="1">
        <v>45</v>
      </c>
      <c r="K36" s="1">
        <v>85</v>
      </c>
      <c r="L36" s="1">
        <v>-1143</v>
      </c>
      <c r="M36" s="1">
        <v>0</v>
      </c>
      <c r="N36" s="1">
        <v>3115</v>
      </c>
      <c r="O36" s="1">
        <v>3053</v>
      </c>
      <c r="R36" s="1">
        <f t="shared" si="4"/>
        <v>6262</v>
      </c>
    </row>
    <row r="37" spans="2:19" ht="17.25">
      <c r="D37" s="1" t="s">
        <v>53</v>
      </c>
      <c r="F37" s="1">
        <v>181265</v>
      </c>
      <c r="G37" s="1">
        <v>225033</v>
      </c>
      <c r="H37" s="1">
        <v>321416</v>
      </c>
      <c r="I37" s="1">
        <v>311729</v>
      </c>
      <c r="J37" s="1">
        <v>403765</v>
      </c>
      <c r="K37" s="1">
        <v>349713</v>
      </c>
      <c r="L37" s="1">
        <v>306623</v>
      </c>
      <c r="M37" s="1">
        <v>294048</v>
      </c>
      <c r="N37" s="1">
        <v>387694</v>
      </c>
      <c r="O37" s="1">
        <v>311047</v>
      </c>
      <c r="R37" s="1">
        <f t="shared" si="4"/>
        <v>3092333</v>
      </c>
    </row>
    <row r="39" spans="2:19">
      <c r="B39" s="3" t="s">
        <v>36</v>
      </c>
      <c r="C39" s="3"/>
      <c r="D39" s="3"/>
      <c r="E39" s="3"/>
      <c r="F39" s="3">
        <v>87951</v>
      </c>
      <c r="G39" s="3">
        <v>-164677</v>
      </c>
      <c r="H39" s="3">
        <v>-195918</v>
      </c>
      <c r="I39" s="3">
        <v>42728</v>
      </c>
      <c r="J39" s="3">
        <v>-174911</v>
      </c>
      <c r="K39" s="3">
        <v>-209080</v>
      </c>
      <c r="L39" s="3">
        <v>-28845</v>
      </c>
      <c r="M39" s="3">
        <v>-54206</v>
      </c>
      <c r="N39" s="3">
        <v>-273266</v>
      </c>
      <c r="O39" s="3">
        <v>6340</v>
      </c>
      <c r="P39" s="3">
        <f t="shared" ref="F39:R39" si="5">+P9-P30</f>
        <v>0</v>
      </c>
      <c r="Q39" s="3">
        <f t="shared" si="5"/>
        <v>0</v>
      </c>
      <c r="R39" s="3">
        <f t="shared" si="5"/>
        <v>-963884</v>
      </c>
    </row>
    <row r="40" spans="2:19">
      <c r="G40" s="26"/>
      <c r="H40" s="26"/>
      <c r="I40" s="26"/>
      <c r="J40" s="26"/>
    </row>
    <row r="41" spans="2:19">
      <c r="B41" s="3" t="s">
        <v>37</v>
      </c>
      <c r="C41" s="3"/>
      <c r="D41" s="3"/>
      <c r="E41" s="3"/>
      <c r="F41" s="7">
        <f t="shared" ref="F41:R41" si="6">+F42+F46</f>
        <v>118474</v>
      </c>
      <c r="G41" s="7">
        <f t="shared" si="6"/>
        <v>417634</v>
      </c>
      <c r="H41" s="7">
        <f t="shared" si="6"/>
        <v>200475</v>
      </c>
      <c r="I41" s="7">
        <f t="shared" si="6"/>
        <v>50100</v>
      </c>
      <c r="J41" s="7">
        <f t="shared" si="6"/>
        <v>251451</v>
      </c>
      <c r="K41" s="7">
        <f t="shared" si="6"/>
        <v>140230</v>
      </c>
      <c r="L41" s="7">
        <f t="shared" si="6"/>
        <v>186923</v>
      </c>
      <c r="M41" s="7">
        <f t="shared" si="6"/>
        <v>40597</v>
      </c>
      <c r="N41" s="7">
        <f t="shared" si="6"/>
        <v>347425</v>
      </c>
      <c r="O41" s="7">
        <f t="shared" si="6"/>
        <v>-32198</v>
      </c>
      <c r="P41" s="7">
        <f t="shared" si="6"/>
        <v>0</v>
      </c>
      <c r="Q41" s="7">
        <f t="shared" si="6"/>
        <v>0</v>
      </c>
      <c r="R41" s="7">
        <f t="shared" si="6"/>
        <v>1721111</v>
      </c>
    </row>
    <row r="42" spans="2:19">
      <c r="C42" s="1" t="s">
        <v>38</v>
      </c>
      <c r="F42" s="48">
        <v>-22893</v>
      </c>
      <c r="G42" s="48">
        <v>2578</v>
      </c>
      <c r="H42" s="48">
        <v>44201</v>
      </c>
      <c r="I42" s="48">
        <v>-32260</v>
      </c>
      <c r="J42" s="48">
        <v>119815</v>
      </c>
      <c r="K42" s="48">
        <v>7845</v>
      </c>
      <c r="L42" s="48">
        <v>6506</v>
      </c>
      <c r="M42" s="48">
        <v>-4414</v>
      </c>
      <c r="N42" s="48">
        <v>202312</v>
      </c>
      <c r="O42" s="48">
        <v>20338</v>
      </c>
      <c r="P42" s="10"/>
      <c r="Q42" s="10"/>
      <c r="R42" s="10">
        <f t="shared" ref="F42:R42" si="7">+R43-R44</f>
        <v>344028</v>
      </c>
    </row>
    <row r="43" spans="2:19">
      <c r="D43" s="1" t="s">
        <v>39</v>
      </c>
      <c r="F43" s="1">
        <v>61646</v>
      </c>
      <c r="G43" s="1">
        <v>4741</v>
      </c>
      <c r="H43" s="1">
        <v>50870</v>
      </c>
      <c r="I43" s="1">
        <v>6842</v>
      </c>
      <c r="J43" s="1">
        <v>127613</v>
      </c>
      <c r="K43" s="1">
        <v>15700</v>
      </c>
      <c r="L43" s="1">
        <v>8063</v>
      </c>
      <c r="M43" s="1">
        <v>6989</v>
      </c>
      <c r="N43" s="1">
        <v>221983</v>
      </c>
      <c r="O43" s="1">
        <v>61800</v>
      </c>
      <c r="R43" s="1">
        <f>SUM(F43:Q43)</f>
        <v>566247</v>
      </c>
    </row>
    <row r="44" spans="2:19">
      <c r="D44" s="1" t="s">
        <v>40</v>
      </c>
      <c r="F44" s="1">
        <v>84539</v>
      </c>
      <c r="G44" s="1">
        <v>2163</v>
      </c>
      <c r="H44" s="1">
        <v>6669</v>
      </c>
      <c r="I44" s="1">
        <v>39102</v>
      </c>
      <c r="J44" s="1">
        <v>7798</v>
      </c>
      <c r="K44" s="1">
        <v>7855</v>
      </c>
      <c r="L44" s="1">
        <v>1557</v>
      </c>
      <c r="M44" s="1">
        <v>11403</v>
      </c>
      <c r="N44" s="1">
        <v>19671</v>
      </c>
      <c r="O44" s="1">
        <v>41462</v>
      </c>
      <c r="R44" s="1">
        <f>SUM(F44:Q44)</f>
        <v>222219</v>
      </c>
    </row>
    <row r="46" spans="2:19">
      <c r="C46" s="1" t="s">
        <v>41</v>
      </c>
      <c r="F46" s="7">
        <f t="shared" ref="F46:R46" si="8">+F47-F48</f>
        <v>141367</v>
      </c>
      <c r="G46" s="7">
        <f t="shared" si="8"/>
        <v>415056</v>
      </c>
      <c r="H46" s="7">
        <f t="shared" si="8"/>
        <v>156274</v>
      </c>
      <c r="I46" s="7">
        <f t="shared" si="8"/>
        <v>82360</v>
      </c>
      <c r="J46" s="7">
        <f t="shared" si="8"/>
        <v>131636</v>
      </c>
      <c r="K46" s="7">
        <f t="shared" si="8"/>
        <v>132385</v>
      </c>
      <c r="L46" s="7">
        <f t="shared" si="8"/>
        <v>180417</v>
      </c>
      <c r="M46" s="7">
        <f t="shared" si="8"/>
        <v>45011</v>
      </c>
      <c r="N46" s="7">
        <f t="shared" si="8"/>
        <v>145113</v>
      </c>
      <c r="O46" s="7">
        <f t="shared" si="8"/>
        <v>-52536</v>
      </c>
      <c r="P46" s="7">
        <f t="shared" si="8"/>
        <v>0</v>
      </c>
      <c r="Q46" s="7">
        <f t="shared" si="8"/>
        <v>0</v>
      </c>
      <c r="R46" s="7">
        <f t="shared" si="8"/>
        <v>1377083</v>
      </c>
    </row>
    <row r="47" spans="2:19">
      <c r="D47" s="1" t="s">
        <v>42</v>
      </c>
      <c r="F47" s="47">
        <v>141505</v>
      </c>
      <c r="G47" s="47">
        <v>658681</v>
      </c>
      <c r="H47" s="47">
        <v>156395</v>
      </c>
      <c r="I47" s="47">
        <v>82360</v>
      </c>
      <c r="J47" s="47">
        <v>131721</v>
      </c>
      <c r="K47" s="47">
        <v>132476</v>
      </c>
      <c r="L47" s="47">
        <v>180602</v>
      </c>
      <c r="M47" s="47">
        <v>167045</v>
      </c>
      <c r="N47" s="47">
        <v>145200</v>
      </c>
      <c r="O47" s="47">
        <v>67464</v>
      </c>
      <c r="R47" s="1">
        <f>SUM(F47:Q47)</f>
        <v>1863449</v>
      </c>
    </row>
    <row r="48" spans="2:19">
      <c r="D48" s="1" t="s">
        <v>43</v>
      </c>
      <c r="F48" s="11">
        <f t="shared" ref="F48:R48" si="9">F49-F50</f>
        <v>138</v>
      </c>
      <c r="G48" s="11">
        <f t="shared" si="9"/>
        <v>243625</v>
      </c>
      <c r="H48" s="11">
        <f t="shared" si="9"/>
        <v>121</v>
      </c>
      <c r="I48" s="11">
        <f t="shared" si="9"/>
        <v>0</v>
      </c>
      <c r="J48" s="11">
        <f t="shared" si="9"/>
        <v>85</v>
      </c>
      <c r="K48" s="11">
        <f t="shared" si="9"/>
        <v>91</v>
      </c>
      <c r="L48" s="11">
        <f t="shared" si="9"/>
        <v>185</v>
      </c>
      <c r="M48" s="11">
        <f t="shared" si="9"/>
        <v>122034</v>
      </c>
      <c r="N48" s="11">
        <f t="shared" si="9"/>
        <v>87</v>
      </c>
      <c r="O48" s="11">
        <f t="shared" si="9"/>
        <v>120000</v>
      </c>
      <c r="P48" s="11">
        <f t="shared" si="9"/>
        <v>0</v>
      </c>
      <c r="Q48" s="11">
        <f t="shared" si="9"/>
        <v>0</v>
      </c>
      <c r="R48" s="11">
        <f t="shared" si="9"/>
        <v>486366</v>
      </c>
    </row>
    <row r="49" spans="1:21">
      <c r="E49" s="1" t="s">
        <v>44</v>
      </c>
      <c r="F49" s="47">
        <v>138</v>
      </c>
      <c r="G49" s="47">
        <v>243625</v>
      </c>
      <c r="H49" s="47">
        <v>455910</v>
      </c>
      <c r="I49" s="47">
        <v>55097</v>
      </c>
      <c r="J49" s="47">
        <v>85</v>
      </c>
      <c r="K49" s="47">
        <v>2578</v>
      </c>
      <c r="L49" s="47">
        <v>185</v>
      </c>
      <c r="M49" s="47">
        <v>122034</v>
      </c>
      <c r="N49" s="47">
        <v>87</v>
      </c>
      <c r="O49" s="47">
        <v>120000</v>
      </c>
      <c r="R49" s="1">
        <f t="shared" ref="R49:R50" si="10">SUM(F49:Q49)</f>
        <v>999739</v>
      </c>
    </row>
    <row r="50" spans="1:21">
      <c r="E50" s="12" t="s">
        <v>54</v>
      </c>
      <c r="F50" s="1">
        <v>0</v>
      </c>
      <c r="G50" s="1">
        <v>0</v>
      </c>
      <c r="H50" s="1">
        <v>455789</v>
      </c>
      <c r="I50" s="1">
        <v>55097</v>
      </c>
      <c r="J50" s="1">
        <v>0</v>
      </c>
      <c r="K50" s="1">
        <v>2487</v>
      </c>
      <c r="R50" s="1">
        <f t="shared" si="10"/>
        <v>513373</v>
      </c>
    </row>
    <row r="51" spans="1:21" ht="14.25" customHeight="1"/>
    <row r="52" spans="1:21" s="3" customFormat="1" ht="16.5" customHeight="1">
      <c r="B52" s="3" t="s">
        <v>45</v>
      </c>
      <c r="F52" s="3">
        <v>1075607</v>
      </c>
      <c r="G52" s="3">
        <v>180187</v>
      </c>
      <c r="H52" s="3">
        <v>-491888</v>
      </c>
      <c r="I52" s="3">
        <v>-6003</v>
      </c>
      <c r="J52" s="3">
        <v>-29134</v>
      </c>
      <c r="K52" s="3">
        <v>-222639</v>
      </c>
      <c r="R52" s="3">
        <f>SUM(F52:Q52)</f>
        <v>506130</v>
      </c>
      <c r="S52" s="25"/>
      <c r="U52" s="1"/>
    </row>
    <row r="53" spans="1:21" ht="15.75" thickBot="1">
      <c r="A53" s="13"/>
      <c r="B53" s="13"/>
      <c r="C53" s="13"/>
      <c r="D53" s="13"/>
      <c r="E53" s="13"/>
    </row>
    <row r="54" spans="1:21" s="14" customFormat="1" ht="15.75" thickTop="1">
      <c r="A54" s="23" t="s">
        <v>46</v>
      </c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S54" s="25"/>
    </row>
    <row r="55" spans="1:21" s="14" customFormat="1" ht="57.75" customHeight="1">
      <c r="A55" s="23"/>
      <c r="B55" s="43" t="s">
        <v>57</v>
      </c>
      <c r="C55" s="43"/>
      <c r="D55" s="43"/>
      <c r="E55" s="43"/>
      <c r="F55" s="43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S55" s="25"/>
    </row>
    <row r="56" spans="1:21" s="14" customFormat="1" ht="14.25" customHeight="1">
      <c r="A56" s="30" t="s">
        <v>60</v>
      </c>
      <c r="B56" s="31" t="s">
        <v>61</v>
      </c>
      <c r="C56" s="31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S56" s="25"/>
    </row>
    <row r="57" spans="1:21" s="34" customFormat="1" ht="12.75">
      <c r="A57" s="32" t="s">
        <v>62</v>
      </c>
      <c r="B57" s="33" t="s">
        <v>63</v>
      </c>
    </row>
    <row r="58" spans="1:21" s="34" customFormat="1" ht="12.75">
      <c r="A58" s="35"/>
      <c r="B58" s="33" t="s">
        <v>64</v>
      </c>
    </row>
    <row r="59" spans="1:21" s="14" customFormat="1">
      <c r="A59" s="36" t="s">
        <v>47</v>
      </c>
      <c r="B59" s="37" t="s">
        <v>48</v>
      </c>
      <c r="C59" s="38"/>
      <c r="D59" s="38"/>
      <c r="E59" s="39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S59" s="25"/>
    </row>
    <row r="60" spans="1:21" s="14" customFormat="1" ht="15.75" customHeight="1">
      <c r="A60" s="40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S60" s="25"/>
    </row>
    <row r="61" spans="1:21" s="14" customFormat="1">
      <c r="A61" s="23" t="s">
        <v>49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S61" s="25"/>
    </row>
    <row r="62" spans="1:21" ht="11.25" customHeight="1">
      <c r="A62" s="44" t="s">
        <v>65</v>
      </c>
      <c r="B62" s="44"/>
      <c r="C62" s="44"/>
      <c r="D62" s="44"/>
      <c r="E62" s="44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U62" s="21"/>
    </row>
    <row r="63" spans="1:21">
      <c r="A63" s="6"/>
    </row>
    <row r="64" spans="1:21" ht="21" customHeight="1">
      <c r="A64" s="22"/>
    </row>
    <row r="70" spans="6:10">
      <c r="F70" s="6"/>
      <c r="G70" s="6"/>
      <c r="H70" s="6"/>
      <c r="I70" s="6"/>
      <c r="J70" s="6"/>
    </row>
  </sheetData>
  <mergeCells count="3">
    <mergeCell ref="A7:E7"/>
    <mergeCell ref="B55:F55"/>
    <mergeCell ref="A62:E62"/>
  </mergeCells>
  <printOptions horizontalCentered="1"/>
  <pageMargins left="0" right="0" top="0.78740157480314965" bottom="0" header="0" footer="0"/>
  <pageSetup paperSize="9" scale="74" orientation="portrait" r:id="rId1"/>
  <headerFooter scaleWithDoc="0" alignWithMargins="0">
    <oddHeader>&amp;C&amp;"-,Bold"&amp;10BUREAU OF THE TREASURY&amp;11
&amp;"-,Italic"&amp;9 Statistical Data Analysis Division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7F718-66B0-45E0-AEED-36E55CE1B24A}">
  <sheetPr>
    <pageSetUpPr fitToPage="1"/>
  </sheetPr>
  <dimension ref="A1:U61"/>
  <sheetViews>
    <sheetView zoomScaleNormal="100" zoomScaleSheetLayoutView="120" workbookViewId="0">
      <pane xSplit="5" ySplit="7" topLeftCell="P55" activePane="bottomRight" state="frozen"/>
      <selection pane="topRight" activeCell="F1" sqref="F1"/>
      <selection pane="bottomLeft" activeCell="A8" sqref="A8"/>
      <selection pane="bottomRight" activeCell="H4" sqref="H4"/>
    </sheetView>
  </sheetViews>
  <sheetFormatPr defaultRowHeight="15"/>
  <cols>
    <col min="1" max="1" width="2.28515625" style="1" customWidth="1"/>
    <col min="2" max="2" width="1.5703125" style="1" customWidth="1"/>
    <col min="3" max="3" width="1.85546875" style="1" customWidth="1"/>
    <col min="4" max="4" width="2.140625" style="1" customWidth="1"/>
    <col min="5" max="5" width="33" style="1" customWidth="1"/>
    <col min="6" max="6" width="11.28515625" style="1" customWidth="1"/>
    <col min="7" max="7" width="10.85546875" style="1" customWidth="1"/>
    <col min="8" max="9" width="11.28515625" style="1" customWidth="1"/>
    <col min="10" max="10" width="10.140625" style="1" bestFit="1" customWidth="1"/>
    <col min="11" max="17" width="10.140625" style="1" customWidth="1"/>
    <col min="18" max="18" width="11.140625" style="1" customWidth="1"/>
    <col min="19" max="19" width="11.85546875" style="2" customWidth="1"/>
    <col min="20" max="16384" width="9.140625" style="1"/>
  </cols>
  <sheetData>
    <row r="1" spans="1:19" ht="6" customHeight="1"/>
    <row r="2" spans="1:19">
      <c r="A2" s="3" t="s">
        <v>0</v>
      </c>
      <c r="B2" s="3"/>
      <c r="C2" s="3"/>
      <c r="D2" s="3"/>
      <c r="E2" s="3"/>
    </row>
    <row r="3" spans="1:19">
      <c r="A3" s="3" t="s">
        <v>1</v>
      </c>
      <c r="B3" s="3"/>
      <c r="C3" s="3"/>
      <c r="D3" s="3"/>
      <c r="E3" s="3"/>
    </row>
    <row r="4" spans="1:19">
      <c r="A4" s="1" t="s">
        <v>2</v>
      </c>
    </row>
    <row r="5" spans="1:19">
      <c r="A5" s="4"/>
    </row>
    <row r="6" spans="1:19" ht="6" customHeight="1"/>
    <row r="7" spans="1:19" s="6" customFormat="1" ht="25.5" customHeight="1" thickBot="1">
      <c r="A7" s="42" t="s">
        <v>3</v>
      </c>
      <c r="B7" s="42"/>
      <c r="C7" s="42"/>
      <c r="D7" s="42"/>
      <c r="E7" s="42"/>
      <c r="F7" s="5" t="s">
        <v>4</v>
      </c>
      <c r="G7" s="5" t="s">
        <v>5</v>
      </c>
      <c r="H7" s="5" t="s">
        <v>6</v>
      </c>
      <c r="I7" s="5" t="s">
        <v>7</v>
      </c>
      <c r="J7" s="5" t="s">
        <v>8</v>
      </c>
      <c r="K7" s="5" t="s">
        <v>9</v>
      </c>
      <c r="L7" s="5" t="s">
        <v>10</v>
      </c>
      <c r="M7" s="5" t="s">
        <v>11</v>
      </c>
      <c r="N7" s="5" t="s">
        <v>12</v>
      </c>
      <c r="O7" s="5" t="s">
        <v>13</v>
      </c>
      <c r="P7" s="5" t="s">
        <v>50</v>
      </c>
      <c r="Q7" s="5" t="s">
        <v>51</v>
      </c>
      <c r="R7" s="5" t="s">
        <v>14</v>
      </c>
      <c r="S7" s="2"/>
    </row>
    <row r="8" spans="1:19" ht="6.75" customHeight="1" thickTop="1"/>
    <row r="9" spans="1:19">
      <c r="B9" s="3" t="s">
        <v>15</v>
      </c>
      <c r="C9" s="3"/>
      <c r="D9" s="3"/>
      <c r="E9" s="3"/>
      <c r="F9" s="7">
        <v>348167.25</v>
      </c>
      <c r="G9" s="7">
        <v>211868</v>
      </c>
      <c r="H9" s="7">
        <v>258650</v>
      </c>
      <c r="I9" s="7">
        <v>440696.81</v>
      </c>
      <c r="J9" s="7">
        <v>333437</v>
      </c>
      <c r="K9" s="7">
        <v>267315</v>
      </c>
      <c r="L9" s="7">
        <v>411729</v>
      </c>
      <c r="M9" s="7">
        <v>310553</v>
      </c>
      <c r="N9" s="7">
        <v>255408</v>
      </c>
      <c r="O9" s="7">
        <v>385808</v>
      </c>
      <c r="P9" s="7">
        <v>340395</v>
      </c>
      <c r="Q9" s="7">
        <v>260078</v>
      </c>
      <c r="R9" s="7">
        <v>3824105.06</v>
      </c>
    </row>
    <row r="10" spans="1:19">
      <c r="C10" s="1" t="s">
        <v>16</v>
      </c>
      <c r="F10" s="7">
        <v>308042</v>
      </c>
      <c r="G10" s="7">
        <v>194642</v>
      </c>
      <c r="H10" s="7">
        <v>224386</v>
      </c>
      <c r="I10" s="7">
        <v>405411</v>
      </c>
      <c r="J10" s="7">
        <v>294048</v>
      </c>
      <c r="K10" s="7">
        <v>241172</v>
      </c>
      <c r="L10" s="7">
        <v>348881</v>
      </c>
      <c r="M10" s="7">
        <v>291726</v>
      </c>
      <c r="N10" s="7">
        <v>233532</v>
      </c>
      <c r="O10" s="7">
        <v>354763</v>
      </c>
      <c r="P10" s="7">
        <v>286063</v>
      </c>
      <c r="Q10" s="7">
        <v>246626</v>
      </c>
      <c r="R10" s="7">
        <v>3429292</v>
      </c>
    </row>
    <row r="11" spans="1:19">
      <c r="D11" s="1" t="s">
        <v>17</v>
      </c>
      <c r="F11" s="1">
        <v>234819</v>
      </c>
      <c r="G11" s="1">
        <v>129378</v>
      </c>
      <c r="H11" s="1">
        <v>140962</v>
      </c>
      <c r="I11" s="1">
        <v>336020</v>
      </c>
      <c r="J11" s="1">
        <v>213273</v>
      </c>
      <c r="K11" s="1">
        <v>164736</v>
      </c>
      <c r="L11" s="1">
        <v>273134</v>
      </c>
      <c r="M11" s="1">
        <v>213536</v>
      </c>
      <c r="N11" s="1">
        <v>152171</v>
      </c>
      <c r="O11" s="1">
        <v>274429</v>
      </c>
      <c r="P11" s="1">
        <v>210242</v>
      </c>
      <c r="Q11" s="1">
        <v>174286</v>
      </c>
      <c r="R11" s="1">
        <v>2516986</v>
      </c>
    </row>
    <row r="12" spans="1:19">
      <c r="E12" s="6" t="s">
        <v>18</v>
      </c>
    </row>
    <row r="13" spans="1:19">
      <c r="E13" s="1" t="s">
        <v>19</v>
      </c>
      <c r="F13" s="8">
        <v>0</v>
      </c>
      <c r="G13" s="1">
        <v>646</v>
      </c>
      <c r="H13" s="1">
        <v>2704</v>
      </c>
      <c r="I13" s="1">
        <v>3131</v>
      </c>
      <c r="J13" s="1">
        <v>1485</v>
      </c>
      <c r="K13" s="1">
        <v>1033</v>
      </c>
      <c r="L13" s="1">
        <v>1182</v>
      </c>
      <c r="M13" s="1">
        <v>1338</v>
      </c>
      <c r="N13" s="1">
        <v>2447</v>
      </c>
      <c r="O13" s="1">
        <v>13</v>
      </c>
      <c r="P13" s="1">
        <v>871</v>
      </c>
      <c r="Q13" s="1">
        <v>2423</v>
      </c>
      <c r="R13" s="1">
        <v>17273</v>
      </c>
    </row>
    <row r="14" spans="1:19">
      <c r="E14" s="1" t="s">
        <v>20</v>
      </c>
      <c r="F14" s="1">
        <v>723</v>
      </c>
      <c r="G14" s="1">
        <v>5</v>
      </c>
      <c r="H14" s="1">
        <v>40</v>
      </c>
      <c r="I14" s="1">
        <v>42</v>
      </c>
      <c r="J14" s="1">
        <v>34</v>
      </c>
      <c r="K14" s="1">
        <v>2463</v>
      </c>
      <c r="L14" s="1">
        <v>76</v>
      </c>
      <c r="M14" s="1">
        <v>150</v>
      </c>
      <c r="N14" s="1">
        <v>571</v>
      </c>
      <c r="O14" s="1">
        <v>537</v>
      </c>
      <c r="P14" s="1">
        <v>2592</v>
      </c>
      <c r="Q14" s="1">
        <v>158</v>
      </c>
      <c r="R14" s="1">
        <v>7391</v>
      </c>
    </row>
    <row r="15" spans="1:19" ht="6" customHeight="1"/>
    <row r="16" spans="1:19">
      <c r="D16" s="1" t="s">
        <v>21</v>
      </c>
      <c r="F16" s="9">
        <v>70591</v>
      </c>
      <c r="G16" s="1">
        <v>62895</v>
      </c>
      <c r="H16" s="1">
        <v>80343</v>
      </c>
      <c r="I16" s="1">
        <v>67553</v>
      </c>
      <c r="J16" s="1">
        <v>77926</v>
      </c>
      <c r="K16" s="1">
        <v>74125</v>
      </c>
      <c r="L16" s="1">
        <v>73058</v>
      </c>
      <c r="M16" s="1">
        <v>75000</v>
      </c>
      <c r="N16" s="1">
        <v>78897</v>
      </c>
      <c r="O16" s="1">
        <v>77926</v>
      </c>
      <c r="P16" s="1">
        <v>73687</v>
      </c>
      <c r="Q16" s="1">
        <v>71213</v>
      </c>
      <c r="R16" s="1">
        <v>883214</v>
      </c>
    </row>
    <row r="17" spans="2:18">
      <c r="E17" s="6" t="s">
        <v>18</v>
      </c>
    </row>
    <row r="18" spans="2:18">
      <c r="E18" s="1" t="s">
        <v>20</v>
      </c>
      <c r="F18" s="8">
        <v>0</v>
      </c>
      <c r="G18" s="1">
        <v>132</v>
      </c>
      <c r="H18" s="1">
        <v>46</v>
      </c>
      <c r="I18" s="1">
        <v>0</v>
      </c>
      <c r="J18" s="1">
        <v>317</v>
      </c>
      <c r="K18" s="1">
        <v>325</v>
      </c>
      <c r="L18" s="1">
        <v>256</v>
      </c>
      <c r="M18" s="1">
        <v>638</v>
      </c>
      <c r="N18" s="1">
        <v>537</v>
      </c>
      <c r="O18" s="1">
        <v>1782</v>
      </c>
      <c r="P18" s="1">
        <v>1506</v>
      </c>
      <c r="Q18" s="1">
        <v>1495</v>
      </c>
      <c r="R18" s="1">
        <v>7034</v>
      </c>
    </row>
    <row r="19" spans="2:18">
      <c r="D19" s="1" t="s">
        <v>22</v>
      </c>
      <c r="F19" s="9">
        <v>2632</v>
      </c>
      <c r="G19" s="1">
        <v>2369</v>
      </c>
      <c r="H19" s="1">
        <v>3081</v>
      </c>
      <c r="I19" s="1">
        <v>1838</v>
      </c>
      <c r="J19" s="1">
        <v>2849</v>
      </c>
      <c r="K19" s="1">
        <v>2311</v>
      </c>
      <c r="L19" s="1">
        <v>2689</v>
      </c>
      <c r="M19" s="1">
        <v>3190</v>
      </c>
      <c r="N19" s="1">
        <v>2464</v>
      </c>
      <c r="O19" s="1">
        <v>2408</v>
      </c>
      <c r="P19" s="1">
        <v>2134</v>
      </c>
      <c r="Q19" s="1">
        <v>1127</v>
      </c>
      <c r="R19" s="1">
        <v>29092</v>
      </c>
    </row>
    <row r="21" spans="2:18">
      <c r="C21" s="1" t="s">
        <v>23</v>
      </c>
      <c r="F21" s="7">
        <v>40115</v>
      </c>
      <c r="G21" s="7">
        <v>17226</v>
      </c>
      <c r="H21" s="7">
        <v>34264</v>
      </c>
      <c r="I21" s="7">
        <v>35264.81</v>
      </c>
      <c r="J21" s="7">
        <v>39373</v>
      </c>
      <c r="K21" s="7">
        <v>25985</v>
      </c>
      <c r="L21" s="7">
        <v>62769</v>
      </c>
      <c r="M21" s="7">
        <v>18793</v>
      </c>
      <c r="N21" s="7">
        <v>21633</v>
      </c>
      <c r="O21" s="7">
        <v>31045</v>
      </c>
      <c r="P21" s="7">
        <v>54331</v>
      </c>
      <c r="Q21" s="7">
        <v>13365</v>
      </c>
      <c r="R21" s="7">
        <v>394163.81</v>
      </c>
    </row>
    <row r="22" spans="2:18">
      <c r="D22" s="1" t="s">
        <v>24</v>
      </c>
      <c r="F22" s="1">
        <v>17753</v>
      </c>
      <c r="G22" s="1">
        <v>6398</v>
      </c>
      <c r="H22" s="1">
        <v>14873</v>
      </c>
      <c r="I22" s="1">
        <v>18271</v>
      </c>
      <c r="J22" s="1">
        <v>24942</v>
      </c>
      <c r="K22" s="1">
        <v>10753</v>
      </c>
      <c r="L22" s="1">
        <v>50829</v>
      </c>
      <c r="M22" s="1">
        <v>6271</v>
      </c>
      <c r="N22" s="1">
        <v>7946</v>
      </c>
      <c r="O22" s="1">
        <v>16785</v>
      </c>
      <c r="P22" s="1">
        <v>41497</v>
      </c>
      <c r="Q22" s="1">
        <v>11320</v>
      </c>
      <c r="R22" s="1">
        <v>227638</v>
      </c>
    </row>
    <row r="23" spans="2:18">
      <c r="D23" s="1" t="s">
        <v>25</v>
      </c>
      <c r="F23" s="9">
        <v>5395</v>
      </c>
      <c r="G23" s="9">
        <v>3883</v>
      </c>
      <c r="H23" s="9">
        <v>4739</v>
      </c>
      <c r="I23" s="9">
        <v>3845</v>
      </c>
      <c r="J23" s="9">
        <v>4984</v>
      </c>
      <c r="K23" s="9">
        <v>5164</v>
      </c>
      <c r="L23" s="9">
        <v>5649</v>
      </c>
      <c r="M23" s="9">
        <v>6536</v>
      </c>
      <c r="N23" s="9">
        <v>8788</v>
      </c>
      <c r="O23" s="9">
        <v>6544</v>
      </c>
      <c r="P23" s="9">
        <v>6691</v>
      </c>
      <c r="Q23" s="9">
        <v>6337</v>
      </c>
      <c r="R23" s="1">
        <f>SUM(F23:Q23)</f>
        <v>68555</v>
      </c>
    </row>
    <row r="24" spans="2:18">
      <c r="D24" s="1" t="s">
        <v>26</v>
      </c>
      <c r="F24" s="1">
        <v>0</v>
      </c>
      <c r="G24" s="1">
        <v>22</v>
      </c>
      <c r="H24" s="1">
        <v>6</v>
      </c>
      <c r="I24" s="1">
        <v>8.81</v>
      </c>
      <c r="J24" s="1">
        <v>12</v>
      </c>
      <c r="K24" s="1">
        <v>3</v>
      </c>
      <c r="L24" s="1">
        <v>11</v>
      </c>
      <c r="M24" s="1">
        <v>22</v>
      </c>
      <c r="N24" s="1">
        <v>459</v>
      </c>
      <c r="O24" s="1">
        <v>146</v>
      </c>
      <c r="P24" s="1">
        <v>24</v>
      </c>
      <c r="Q24" s="1">
        <v>151</v>
      </c>
      <c r="R24" s="1">
        <v>864.81</v>
      </c>
    </row>
    <row r="25" spans="2:18">
      <c r="D25" s="1" t="s">
        <v>27</v>
      </c>
      <c r="F25" s="9">
        <v>2514</v>
      </c>
      <c r="G25" s="1">
        <v>2077</v>
      </c>
      <c r="H25" s="1">
        <v>1653</v>
      </c>
      <c r="I25" s="1">
        <v>370</v>
      </c>
      <c r="J25" s="1">
        <v>1182</v>
      </c>
      <c r="K25" s="1">
        <v>1316</v>
      </c>
      <c r="L25" s="1">
        <v>1932</v>
      </c>
      <c r="M25" s="1">
        <v>2125</v>
      </c>
      <c r="N25" s="1">
        <v>1375</v>
      </c>
      <c r="O25" s="1">
        <v>1735</v>
      </c>
      <c r="P25" s="1">
        <v>1322</v>
      </c>
      <c r="Q25" s="1">
        <v>173</v>
      </c>
      <c r="R25" s="1">
        <v>17774</v>
      </c>
    </row>
    <row r="26" spans="2:18">
      <c r="D26" s="1" t="s">
        <v>28</v>
      </c>
      <c r="F26" s="1">
        <v>14453</v>
      </c>
      <c r="G26" s="1">
        <v>4846</v>
      </c>
      <c r="H26" s="1">
        <v>12993</v>
      </c>
      <c r="I26" s="1">
        <v>12770</v>
      </c>
      <c r="J26" s="1">
        <v>8253</v>
      </c>
      <c r="K26" s="1">
        <v>8749</v>
      </c>
      <c r="L26" s="1">
        <v>4348</v>
      </c>
      <c r="M26" s="1">
        <v>3839</v>
      </c>
      <c r="N26" s="1">
        <v>3065</v>
      </c>
      <c r="O26" s="1">
        <v>5835</v>
      </c>
      <c r="P26" s="1">
        <v>4797</v>
      </c>
      <c r="Q26" s="1">
        <v>-4616</v>
      </c>
      <c r="R26" s="1">
        <f>SUM(F26:Q26)</f>
        <v>79332</v>
      </c>
    </row>
    <row r="28" spans="2:18">
      <c r="C28" s="1" t="s">
        <v>29</v>
      </c>
      <c r="F28" s="1">
        <v>10.25</v>
      </c>
      <c r="G28" s="1">
        <v>0</v>
      </c>
      <c r="H28" s="1">
        <v>0</v>
      </c>
      <c r="I28" s="1">
        <v>21</v>
      </c>
      <c r="J28" s="1">
        <v>16</v>
      </c>
      <c r="K28" s="1">
        <v>158</v>
      </c>
      <c r="L28" s="1">
        <v>79</v>
      </c>
      <c r="M28" s="1">
        <v>34</v>
      </c>
      <c r="N28" s="1">
        <v>243</v>
      </c>
      <c r="O28" s="1">
        <v>0</v>
      </c>
      <c r="P28" s="1">
        <v>1</v>
      </c>
      <c r="Q28" s="1">
        <v>87</v>
      </c>
      <c r="R28" s="1">
        <v>649.25</v>
      </c>
    </row>
    <row r="30" spans="2:18">
      <c r="B30" s="3" t="s">
        <v>30</v>
      </c>
      <c r="C30" s="3"/>
      <c r="D30" s="3"/>
      <c r="E30" s="3"/>
      <c r="F30" s="7">
        <v>302418</v>
      </c>
      <c r="G30" s="7">
        <v>318241</v>
      </c>
      <c r="H30" s="7">
        <v>468911</v>
      </c>
      <c r="I30" s="7">
        <v>373899</v>
      </c>
      <c r="J30" s="7">
        <v>455668</v>
      </c>
      <c r="K30" s="7">
        <v>492713</v>
      </c>
      <c r="L30" s="7">
        <v>459543</v>
      </c>
      <c r="M30" s="7">
        <v>443556</v>
      </c>
      <c r="N30" s="7">
        <v>506349</v>
      </c>
      <c r="O30" s="7">
        <v>420210</v>
      </c>
      <c r="P30" s="7">
        <v>433649</v>
      </c>
      <c r="Q30" s="7">
        <v>661034</v>
      </c>
      <c r="R30" s="7">
        <v>5336191</v>
      </c>
    </row>
    <row r="31" spans="2:18">
      <c r="D31" s="1" t="s">
        <v>31</v>
      </c>
      <c r="F31" s="1">
        <v>73754</v>
      </c>
      <c r="G31" s="1">
        <v>73834</v>
      </c>
      <c r="H31" s="1">
        <v>83271</v>
      </c>
      <c r="I31" s="1">
        <v>74110</v>
      </c>
      <c r="J31" s="1">
        <v>74940</v>
      </c>
      <c r="K31" s="1">
        <v>81485</v>
      </c>
      <c r="L31" s="1">
        <v>76795</v>
      </c>
      <c r="M31" s="1">
        <v>75469</v>
      </c>
      <c r="N31" s="1">
        <v>80922</v>
      </c>
      <c r="O31" s="1">
        <v>75358</v>
      </c>
      <c r="P31" s="1">
        <v>80236</v>
      </c>
      <c r="Q31" s="1">
        <v>75878</v>
      </c>
      <c r="R31" s="1">
        <v>926052</v>
      </c>
    </row>
    <row r="32" spans="2:18">
      <c r="D32" s="1" t="s">
        <v>32</v>
      </c>
      <c r="F32" s="1">
        <v>46970</v>
      </c>
      <c r="G32" s="1">
        <v>34109</v>
      </c>
      <c r="H32" s="1">
        <v>60898</v>
      </c>
      <c r="I32" s="1">
        <v>46253</v>
      </c>
      <c r="J32" s="1">
        <v>41344</v>
      </c>
      <c r="K32" s="1">
        <v>52884</v>
      </c>
      <c r="L32" s="1">
        <v>63550</v>
      </c>
      <c r="M32" s="1">
        <v>42668</v>
      </c>
      <c r="N32" s="1">
        <v>71448</v>
      </c>
      <c r="O32" s="1">
        <v>58983</v>
      </c>
      <c r="P32" s="1">
        <v>48548</v>
      </c>
      <c r="Q32" s="1">
        <v>60678</v>
      </c>
      <c r="R32" s="1">
        <v>628333</v>
      </c>
    </row>
    <row r="33" spans="2:18">
      <c r="D33" s="1" t="s">
        <v>33</v>
      </c>
      <c r="F33" s="1">
        <v>723</v>
      </c>
      <c r="G33" s="1">
        <v>783</v>
      </c>
      <c r="H33" s="1">
        <v>2790</v>
      </c>
      <c r="I33" s="1">
        <v>3173</v>
      </c>
      <c r="J33" s="1">
        <v>1836</v>
      </c>
      <c r="K33" s="1">
        <v>3821</v>
      </c>
      <c r="L33" s="1">
        <v>1514</v>
      </c>
      <c r="M33" s="1">
        <v>2126</v>
      </c>
      <c r="N33" s="1">
        <v>3555</v>
      </c>
      <c r="O33" s="1">
        <v>2332</v>
      </c>
      <c r="P33" s="1">
        <v>4969</v>
      </c>
      <c r="Q33" s="1">
        <v>4076</v>
      </c>
      <c r="R33" s="1">
        <v>31698</v>
      </c>
    </row>
    <row r="34" spans="2:18" ht="17.25" customHeight="1">
      <c r="D34" s="1" t="s">
        <v>52</v>
      </c>
      <c r="F34" s="1">
        <v>1112</v>
      </c>
      <c r="G34" s="1">
        <v>9401</v>
      </c>
      <c r="H34" s="1">
        <v>10795</v>
      </c>
      <c r="I34" s="1">
        <v>8957</v>
      </c>
      <c r="J34" s="1">
        <v>7376</v>
      </c>
      <c r="K34" s="1">
        <v>26055</v>
      </c>
      <c r="L34" s="1">
        <v>33238</v>
      </c>
      <c r="M34" s="1">
        <v>18929</v>
      </c>
      <c r="N34" s="1">
        <v>21264</v>
      </c>
      <c r="O34" s="1">
        <v>9189</v>
      </c>
      <c r="P34" s="1">
        <v>6734</v>
      </c>
      <c r="Q34" s="1">
        <v>10485</v>
      </c>
      <c r="R34" s="1">
        <v>163535</v>
      </c>
    </row>
    <row r="35" spans="2:18">
      <c r="D35" s="1" t="s">
        <v>34</v>
      </c>
      <c r="F35" s="1">
        <v>0</v>
      </c>
      <c r="G35" s="1">
        <v>11</v>
      </c>
      <c r="H35" s="1">
        <v>106</v>
      </c>
      <c r="I35" s="1">
        <v>12</v>
      </c>
      <c r="J35" s="1">
        <v>38</v>
      </c>
      <c r="K35" s="1">
        <v>12</v>
      </c>
      <c r="L35" s="1">
        <v>12</v>
      </c>
      <c r="M35" s="1">
        <v>3</v>
      </c>
      <c r="N35" s="1">
        <v>85</v>
      </c>
      <c r="O35" s="1">
        <v>97</v>
      </c>
      <c r="P35" s="1">
        <v>33</v>
      </c>
      <c r="Q35" s="1">
        <v>100</v>
      </c>
      <c r="R35" s="1">
        <v>509</v>
      </c>
    </row>
    <row r="36" spans="2:18">
      <c r="D36" s="1" t="s">
        <v>35</v>
      </c>
      <c r="F36" s="1">
        <v>0</v>
      </c>
      <c r="G36" s="1">
        <v>12</v>
      </c>
      <c r="H36" s="1">
        <v>628</v>
      </c>
      <c r="I36" s="1">
        <v>5068</v>
      </c>
      <c r="J36" s="1">
        <v>45</v>
      </c>
      <c r="K36" s="1">
        <v>6440</v>
      </c>
      <c r="L36" s="1">
        <v>4246</v>
      </c>
      <c r="M36" s="1">
        <v>-1000</v>
      </c>
      <c r="N36" s="1">
        <v>2212</v>
      </c>
      <c r="O36" s="1">
        <v>1994</v>
      </c>
      <c r="P36" s="1">
        <v>4005</v>
      </c>
      <c r="Q36" s="1">
        <v>3159</v>
      </c>
      <c r="R36" s="1">
        <v>26809</v>
      </c>
    </row>
    <row r="37" spans="2:18" ht="17.25">
      <c r="D37" s="1" t="s">
        <v>53</v>
      </c>
      <c r="F37" s="1">
        <v>179859</v>
      </c>
      <c r="G37" s="1">
        <v>200091</v>
      </c>
      <c r="H37" s="1">
        <v>310423</v>
      </c>
      <c r="I37" s="1">
        <v>236326</v>
      </c>
      <c r="J37" s="1">
        <v>330089</v>
      </c>
      <c r="K37" s="1">
        <v>322016</v>
      </c>
      <c r="L37" s="1">
        <v>280188</v>
      </c>
      <c r="M37" s="1">
        <v>305361</v>
      </c>
      <c r="N37" s="1">
        <v>326863</v>
      </c>
      <c r="O37" s="1">
        <v>272257</v>
      </c>
      <c r="P37" s="1">
        <v>289124</v>
      </c>
      <c r="Q37" s="1">
        <v>506658</v>
      </c>
      <c r="R37" s="1">
        <v>3559255</v>
      </c>
    </row>
    <row r="39" spans="2:18">
      <c r="B39" s="3" t="s">
        <v>36</v>
      </c>
      <c r="C39" s="3"/>
      <c r="D39" s="3"/>
      <c r="E39" s="3"/>
      <c r="F39" s="3">
        <v>45749.25</v>
      </c>
      <c r="G39" s="3">
        <v>-106373</v>
      </c>
      <c r="H39" s="3">
        <v>-210261</v>
      </c>
      <c r="I39" s="3">
        <v>66797.81</v>
      </c>
      <c r="J39" s="3">
        <v>-122231</v>
      </c>
      <c r="K39" s="3">
        <v>-225398</v>
      </c>
      <c r="L39" s="3">
        <v>-47814</v>
      </c>
      <c r="M39" s="3">
        <v>-133003</v>
      </c>
      <c r="N39" s="3">
        <v>-250941</v>
      </c>
      <c r="O39" s="3">
        <v>-34402</v>
      </c>
      <c r="P39" s="3">
        <v>-93254</v>
      </c>
      <c r="Q39" s="3">
        <v>-400956</v>
      </c>
      <c r="R39" s="3">
        <v>-1512085.94</v>
      </c>
    </row>
    <row r="41" spans="2:18">
      <c r="B41" s="3" t="s">
        <v>37</v>
      </c>
      <c r="C41" s="3"/>
      <c r="D41" s="3"/>
      <c r="E41" s="3"/>
      <c r="F41" s="7">
        <v>366005</v>
      </c>
      <c r="G41" s="7">
        <v>305339</v>
      </c>
      <c r="H41" s="7">
        <v>229432</v>
      </c>
      <c r="I41" s="7">
        <v>125230</v>
      </c>
      <c r="J41" s="7">
        <v>141671</v>
      </c>
      <c r="K41" s="7">
        <v>158951</v>
      </c>
      <c r="L41" s="7">
        <v>131129</v>
      </c>
      <c r="M41" s="7">
        <v>119120</v>
      </c>
      <c r="N41" s="7">
        <v>84578</v>
      </c>
      <c r="O41" s="7">
        <v>208153</v>
      </c>
      <c r="P41" s="7">
        <v>117336</v>
      </c>
      <c r="Q41" s="7">
        <v>83908</v>
      </c>
      <c r="R41" s="7">
        <v>2070852</v>
      </c>
    </row>
    <row r="42" spans="2:18">
      <c r="C42" s="1" t="s">
        <v>38</v>
      </c>
      <c r="F42" s="10">
        <v>186705</v>
      </c>
      <c r="G42" s="10">
        <v>-22160</v>
      </c>
      <c r="H42" s="10">
        <v>83645</v>
      </c>
      <c r="I42" s="10">
        <v>29228</v>
      </c>
      <c r="J42" s="10">
        <v>9944</v>
      </c>
      <c r="K42" s="10">
        <v>15031</v>
      </c>
      <c r="L42" s="10">
        <v>20710</v>
      </c>
      <c r="M42" s="10">
        <v>1941</v>
      </c>
      <c r="N42" s="10">
        <v>-7489</v>
      </c>
      <c r="O42" s="10">
        <v>33735</v>
      </c>
      <c r="P42" s="10">
        <v>-3588</v>
      </c>
      <c r="Q42" s="10">
        <v>90220</v>
      </c>
      <c r="R42" s="10">
        <v>437922</v>
      </c>
    </row>
    <row r="43" spans="2:18">
      <c r="D43" s="1" t="s">
        <v>39</v>
      </c>
      <c r="F43" s="1">
        <v>187563</v>
      </c>
      <c r="G43" s="1">
        <v>15984</v>
      </c>
      <c r="H43" s="1">
        <v>91557</v>
      </c>
      <c r="I43" s="1">
        <v>33779</v>
      </c>
      <c r="J43" s="1">
        <v>14991</v>
      </c>
      <c r="K43" s="1">
        <v>22567</v>
      </c>
      <c r="L43" s="1">
        <v>21439</v>
      </c>
      <c r="M43" s="1">
        <v>6682</v>
      </c>
      <c r="N43" s="1">
        <v>11179</v>
      </c>
      <c r="O43" s="1">
        <v>50570</v>
      </c>
      <c r="P43" s="1">
        <v>4442</v>
      </c>
      <c r="Q43" s="1">
        <v>98282</v>
      </c>
      <c r="R43" s="1">
        <v>559035</v>
      </c>
    </row>
    <row r="44" spans="2:18">
      <c r="D44" s="1" t="s">
        <v>40</v>
      </c>
      <c r="F44" s="1">
        <v>858</v>
      </c>
      <c r="G44" s="1">
        <v>38144</v>
      </c>
      <c r="H44" s="1">
        <v>7912</v>
      </c>
      <c r="I44" s="1">
        <v>4551</v>
      </c>
      <c r="J44" s="1">
        <v>5047</v>
      </c>
      <c r="K44" s="1">
        <v>7536</v>
      </c>
      <c r="L44" s="1">
        <v>729</v>
      </c>
      <c r="M44" s="1">
        <v>4741</v>
      </c>
      <c r="N44" s="1">
        <v>18668</v>
      </c>
      <c r="O44" s="1">
        <v>16835</v>
      </c>
      <c r="P44" s="1">
        <v>8030</v>
      </c>
      <c r="Q44" s="1">
        <v>8062</v>
      </c>
      <c r="R44" s="1">
        <v>121113</v>
      </c>
    </row>
    <row r="46" spans="2:18">
      <c r="C46" s="1" t="s">
        <v>41</v>
      </c>
      <c r="F46" s="7">
        <v>179300</v>
      </c>
      <c r="G46" s="7">
        <v>327499</v>
      </c>
      <c r="H46" s="7">
        <v>145787</v>
      </c>
      <c r="I46" s="7">
        <v>96002</v>
      </c>
      <c r="J46" s="7">
        <v>131727</v>
      </c>
      <c r="K46" s="7">
        <v>143920</v>
      </c>
      <c r="L46" s="7">
        <v>110419</v>
      </c>
      <c r="M46" s="7">
        <v>117179</v>
      </c>
      <c r="N46" s="7">
        <v>92067</v>
      </c>
      <c r="O46" s="7">
        <v>174418</v>
      </c>
      <c r="P46" s="7">
        <v>120924</v>
      </c>
      <c r="Q46" s="7">
        <v>-6312</v>
      </c>
      <c r="R46" s="7">
        <v>1632930</v>
      </c>
    </row>
    <row r="47" spans="2:18">
      <c r="D47" s="1" t="s">
        <v>42</v>
      </c>
      <c r="F47" s="1">
        <v>179300</v>
      </c>
      <c r="G47" s="1">
        <v>327641</v>
      </c>
      <c r="H47" s="1">
        <v>146045</v>
      </c>
      <c r="I47" s="1">
        <v>96127</v>
      </c>
      <c r="J47" s="1">
        <v>131792</v>
      </c>
      <c r="K47" s="1">
        <v>143920</v>
      </c>
      <c r="L47" s="1">
        <v>110498</v>
      </c>
      <c r="M47" s="1">
        <v>117374</v>
      </c>
      <c r="N47" s="1">
        <v>92067</v>
      </c>
      <c r="O47" s="1">
        <v>174632</v>
      </c>
      <c r="P47" s="1">
        <v>121020</v>
      </c>
      <c r="Q47" s="1">
        <v>-6186</v>
      </c>
      <c r="R47" s="1">
        <v>1634230</v>
      </c>
    </row>
    <row r="48" spans="2:18">
      <c r="D48" s="1" t="s">
        <v>43</v>
      </c>
      <c r="F48" s="11">
        <v>0</v>
      </c>
      <c r="G48" s="11">
        <v>142</v>
      </c>
      <c r="H48" s="11">
        <v>258</v>
      </c>
      <c r="I48" s="11">
        <v>125</v>
      </c>
      <c r="J48" s="11">
        <v>65</v>
      </c>
      <c r="K48" s="11">
        <v>0</v>
      </c>
      <c r="L48" s="11">
        <v>79</v>
      </c>
      <c r="M48" s="11">
        <v>195</v>
      </c>
      <c r="N48" s="11">
        <v>0</v>
      </c>
      <c r="O48" s="11">
        <v>214</v>
      </c>
      <c r="P48" s="11">
        <v>96</v>
      </c>
      <c r="Q48" s="11">
        <v>126</v>
      </c>
      <c r="R48" s="11">
        <v>1300</v>
      </c>
    </row>
    <row r="49" spans="1:21">
      <c r="E49" s="1" t="s">
        <v>44</v>
      </c>
      <c r="F49" s="1">
        <v>3</v>
      </c>
      <c r="G49" s="1">
        <v>271789</v>
      </c>
      <c r="H49" s="1">
        <v>73361</v>
      </c>
      <c r="I49" s="1">
        <v>153959</v>
      </c>
      <c r="J49" s="1">
        <v>2656</v>
      </c>
      <c r="K49" s="1">
        <v>27981</v>
      </c>
      <c r="L49" s="1">
        <v>79</v>
      </c>
      <c r="M49" s="1">
        <v>141618</v>
      </c>
      <c r="N49" s="1">
        <v>148883</v>
      </c>
      <c r="O49" s="1">
        <v>1942</v>
      </c>
      <c r="P49" s="1">
        <v>96</v>
      </c>
      <c r="Q49" s="1">
        <v>126</v>
      </c>
      <c r="R49" s="1">
        <v>822493</v>
      </c>
    </row>
    <row r="50" spans="1:21">
      <c r="E50" s="12" t="s">
        <v>54</v>
      </c>
      <c r="F50" s="1">
        <v>3</v>
      </c>
      <c r="G50" s="1">
        <v>271647</v>
      </c>
      <c r="H50" s="1">
        <v>73103</v>
      </c>
      <c r="I50" s="1">
        <v>153834</v>
      </c>
      <c r="J50" s="1">
        <v>2591</v>
      </c>
      <c r="K50" s="1">
        <v>27981</v>
      </c>
      <c r="L50" s="1">
        <v>0</v>
      </c>
      <c r="M50" s="1">
        <v>141423</v>
      </c>
      <c r="N50" s="1">
        <v>148883</v>
      </c>
      <c r="O50" s="1">
        <v>1728</v>
      </c>
      <c r="P50" s="1">
        <v>0</v>
      </c>
      <c r="Q50" s="1">
        <v>0</v>
      </c>
      <c r="R50" s="1">
        <v>821193</v>
      </c>
    </row>
    <row r="51" spans="1:21" ht="14.25" customHeight="1"/>
    <row r="52" spans="1:21" s="3" customFormat="1" ht="16.5" customHeight="1">
      <c r="B52" s="3" t="s">
        <v>45</v>
      </c>
      <c r="F52" s="3">
        <v>583384</v>
      </c>
      <c r="G52" s="3">
        <v>-171251</v>
      </c>
      <c r="H52" s="3">
        <v>497279.48</v>
      </c>
      <c r="I52" s="3">
        <v>44649.520000000019</v>
      </c>
      <c r="J52" s="3">
        <v>-61957</v>
      </c>
      <c r="K52" s="3">
        <v>-115141</v>
      </c>
      <c r="L52" s="3">
        <v>-39866</v>
      </c>
      <c r="M52" s="3">
        <v>-227460</v>
      </c>
      <c r="N52" s="3">
        <v>-308441</v>
      </c>
      <c r="O52" s="3">
        <v>82823</v>
      </c>
      <c r="P52" s="3">
        <v>-57397</v>
      </c>
      <c r="Q52" s="3">
        <v>-391239</v>
      </c>
      <c r="R52" s="3">
        <v>-164616</v>
      </c>
      <c r="S52" s="2"/>
    </row>
    <row r="53" spans="1:21" ht="15.75" thickBot="1">
      <c r="A53" s="13"/>
      <c r="B53" s="13"/>
      <c r="C53" s="13"/>
      <c r="D53" s="13"/>
      <c r="E53" s="13"/>
    </row>
    <row r="54" spans="1:21" s="14" customFormat="1" ht="15.75" thickTop="1">
      <c r="A54" s="14" t="s">
        <v>46</v>
      </c>
      <c r="S54" s="2"/>
    </row>
    <row r="55" spans="1:21" s="14" customFormat="1" ht="72" customHeight="1">
      <c r="B55" s="45" t="s">
        <v>55</v>
      </c>
      <c r="C55" s="45"/>
      <c r="D55" s="45"/>
      <c r="E55" s="45"/>
      <c r="F55" s="45"/>
      <c r="S55" s="2"/>
    </row>
    <row r="56" spans="1:21" s="14" customFormat="1" ht="18.75" customHeight="1">
      <c r="A56" s="15" t="s">
        <v>47</v>
      </c>
      <c r="B56" s="16" t="s">
        <v>48</v>
      </c>
      <c r="C56" s="17"/>
      <c r="D56" s="17"/>
      <c r="E56" s="18"/>
      <c r="S56" s="2"/>
    </row>
    <row r="57" spans="1:21" s="14" customFormat="1" ht="15.75" customHeight="1">
      <c r="A57" s="19"/>
      <c r="B57" s="20"/>
      <c r="C57" s="20"/>
      <c r="D57" s="20"/>
      <c r="E57" s="20"/>
      <c r="F57" s="20"/>
      <c r="S57" s="2"/>
    </row>
    <row r="58" spans="1:21" s="14" customFormat="1">
      <c r="A58" s="14" t="s">
        <v>49</v>
      </c>
      <c r="S58" s="2"/>
    </row>
    <row r="59" spans="1:21" ht="17.25">
      <c r="A59" s="46">
        <v>45351</v>
      </c>
      <c r="B59" s="46"/>
      <c r="C59" s="46"/>
      <c r="D59" s="46"/>
      <c r="E59" s="46"/>
      <c r="U59" s="21"/>
    </row>
    <row r="60" spans="1:21">
      <c r="A60" s="6"/>
    </row>
    <row r="61" spans="1:21" ht="21" customHeight="1">
      <c r="A61" s="22"/>
    </row>
  </sheetData>
  <mergeCells count="3">
    <mergeCell ref="A7:E7"/>
    <mergeCell ref="B55:F55"/>
    <mergeCell ref="A59:E59"/>
  </mergeCells>
  <printOptions horizontalCentered="1"/>
  <pageMargins left="0" right="0" top="0.78740157480314965" bottom="0" header="0" footer="0"/>
  <pageSetup paperSize="9" scale="59" orientation="portrait" r:id="rId1"/>
  <headerFooter scaleWithDoc="0" alignWithMargins="0">
    <oddHeader>&amp;C&amp;"-,Bold"&amp;10BUREAU OF THE TREASURY&amp;11
&amp;"-,Italic"&amp;9 Statistical Data Analysis Division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2024</vt:lpstr>
      <vt:lpstr>2023</vt:lpstr>
      <vt:lpstr>'2023'!Print_Area</vt:lpstr>
      <vt:lpstr>'2024'!Print_Area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AJ Montesa</cp:lastModifiedBy>
  <cp:revision>2</cp:revision>
  <dcterms:created xsi:type="dcterms:W3CDTF">2023-08-29T10:20:07Z</dcterms:created>
  <dcterms:modified xsi:type="dcterms:W3CDTF">2024-11-29T03:45:11Z</dcterms:modified>
  <dc:language>en-PH</dc:language>
</cp:coreProperties>
</file>