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04F782E1-78B2-4F28-B16D-2F3F6164322D}" xr6:coauthVersionLast="47" xr6:coauthVersionMax="47" xr10:uidLastSave="{00000000-0000-0000-0000-000000000000}"/>
  <bookViews>
    <workbookView xWindow="795" yWindow="2640" windowWidth="15270" windowHeight="11385" tabRatio="500" xr2:uid="{00000000-000D-0000-FFFF-FFFF00000000}"/>
  </bookViews>
  <sheets>
    <sheet name="2025" sheetId="8" r:id="rId1"/>
    <sheet name="2024" sheetId="5" r:id="rId2"/>
  </sheets>
  <definedNames>
    <definedName name="_xlnm.Print_Area" localSheetId="1">'2024'!$A$1:$R$62</definedName>
    <definedName name="_xlnm.Print_Area" localSheetId="0">'2025'!$A$1:$M$61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5" l="1"/>
  <c r="F46" i="5" s="1"/>
  <c r="G48" i="5"/>
  <c r="H48" i="5"/>
  <c r="H46" i="5" s="1"/>
  <c r="I48" i="5"/>
  <c r="I46" i="5" s="1"/>
  <c r="I41" i="5" s="1"/>
  <c r="J48" i="5"/>
  <c r="K48" i="5"/>
  <c r="K46" i="5" s="1"/>
  <c r="K41" i="5" s="1"/>
  <c r="L48" i="5"/>
  <c r="L46" i="5" s="1"/>
  <c r="L41" i="5" s="1"/>
  <c r="M48" i="5"/>
  <c r="M46" i="5" s="1"/>
  <c r="M41" i="5" s="1"/>
  <c r="N48" i="5"/>
  <c r="O48" i="5"/>
  <c r="O46" i="5" s="1"/>
  <c r="O41" i="5" s="1"/>
  <c r="P48" i="5"/>
  <c r="P46" i="5" s="1"/>
  <c r="P41" i="5" s="1"/>
  <c r="Q48" i="5"/>
  <c r="Q46" i="5" s="1"/>
  <c r="Q41" i="5" s="1"/>
  <c r="K21" i="5"/>
  <c r="R52" i="5"/>
  <c r="R50" i="5"/>
  <c r="R49" i="5"/>
  <c r="N46" i="5"/>
  <c r="N41" i="5" s="1"/>
  <c r="R47" i="5"/>
  <c r="J46" i="5"/>
  <c r="J41" i="5" s="1"/>
  <c r="G46" i="5"/>
  <c r="G41" i="5" s="1"/>
  <c r="R44" i="5"/>
  <c r="R43" i="5"/>
  <c r="R36" i="5"/>
  <c r="R35" i="5"/>
  <c r="R34" i="5"/>
  <c r="J30" i="5"/>
  <c r="H30" i="5"/>
  <c r="R32" i="5"/>
  <c r="R31" i="5"/>
  <c r="Q30" i="5"/>
  <c r="P30" i="5"/>
  <c r="O30" i="5"/>
  <c r="N30" i="5"/>
  <c r="M30" i="5"/>
  <c r="L30" i="5"/>
  <c r="K30" i="5"/>
  <c r="R28" i="5"/>
  <c r="R25" i="5"/>
  <c r="R24" i="5"/>
  <c r="R23" i="5"/>
  <c r="R22" i="5"/>
  <c r="Q21" i="5"/>
  <c r="P21" i="5"/>
  <c r="O21" i="5"/>
  <c r="N21" i="5"/>
  <c r="M21" i="5"/>
  <c r="L21" i="5"/>
  <c r="J21" i="5"/>
  <c r="I21" i="5"/>
  <c r="H21" i="5"/>
  <c r="G21" i="5"/>
  <c r="F21" i="5"/>
  <c r="F9" i="5" s="1"/>
  <c r="R19" i="5"/>
  <c r="R18" i="5"/>
  <c r="R16" i="5"/>
  <c r="R14" i="5"/>
  <c r="R13" i="5"/>
  <c r="R11" i="5"/>
  <c r="Q10" i="5"/>
  <c r="Q9" i="5" s="1"/>
  <c r="P10" i="5"/>
  <c r="O10" i="5"/>
  <c r="N10" i="5"/>
  <c r="M10" i="5"/>
  <c r="L10" i="5"/>
  <c r="K10" i="5"/>
  <c r="J10" i="5"/>
  <c r="I10" i="5"/>
  <c r="I9" i="5" s="1"/>
  <c r="H10" i="5"/>
  <c r="G10" i="5"/>
  <c r="F10" i="5"/>
  <c r="R48" i="5" l="1"/>
  <c r="R46" i="5" s="1"/>
  <c r="R10" i="5"/>
  <c r="R42" i="5"/>
  <c r="F41" i="5"/>
  <c r="H41" i="5"/>
  <c r="R26" i="5"/>
  <c r="R21" i="5" s="1"/>
  <c r="P9" i="5"/>
  <c r="K9" i="5"/>
  <c r="G9" i="5"/>
  <c r="H9" i="5"/>
  <c r="J9" i="5"/>
  <c r="M9" i="5"/>
  <c r="N9" i="5"/>
  <c r="O9" i="5"/>
  <c r="L9" i="5"/>
  <c r="R33" i="5"/>
  <c r="F30" i="5"/>
  <c r="G30" i="5"/>
  <c r="I30" i="5"/>
  <c r="R41" i="5" l="1"/>
  <c r="R9" i="5"/>
  <c r="R37" i="5"/>
  <c r="R30" i="5" s="1"/>
  <c r="R39" i="5" s="1"/>
</calcChain>
</file>

<file path=xl/sharedStrings.xml><?xml version="1.0" encoding="utf-8"?>
<sst xmlns="http://schemas.openxmlformats.org/spreadsheetml/2006/main" count="125" uniqueCount="77">
  <si>
    <t>National Government Cash Operations Report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</si>
  <si>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</si>
  <si>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</si>
  <si>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</si>
  <si>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</si>
  <si>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</si>
  <si>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</si>
  <si>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</si>
  <si>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</si>
  <si>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</si>
  <si>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</si>
  <si>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</si>
  <si>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</si>
  <si>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</si>
  <si>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</si>
  <si>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</si>
  <si>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</si>
  <si>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</si>
  <si>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</si>
  <si>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</si>
  <si>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</si>
  <si>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</si>
  <si>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</si>
  <si>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</si>
  <si>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>Privatization</t>
  </si>
  <si>
    <t>Income from Malampaya</t>
  </si>
  <si>
    <t>Grants</t>
  </si>
  <si>
    <t>Expenditures</t>
  </si>
  <si>
    <t>Allotment to LGUs</t>
  </si>
  <si>
    <t>Interest Payments</t>
  </si>
  <si>
    <t>Tax Expenditures</t>
  </si>
  <si>
    <t>Equity</t>
  </si>
  <si>
    <t xml:space="preserve">Net Lending </t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</si>
  <si>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</si>
  <si>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</si>
  <si>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</si>
  <si>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</si>
  <si>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</si>
  <si>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</si>
  <si>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</si>
  <si>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</si>
  <si>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</si>
  <si>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</si>
  <si>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</si>
  <si>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t>1/</t>
  </si>
  <si>
    <t>The amount was sourced from the Bond Sinking Fund.</t>
  </si>
  <si>
    <t>Source: COR(FPAD-RS)</t>
  </si>
  <si>
    <t>Nov</t>
  </si>
  <si>
    <t>Dec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</si>
  <si>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</si>
  <si>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</si>
  <si>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</si>
  <si>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</si>
  <si>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</si>
  <si>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Fees and Charges*</t>
  </si>
  <si>
    <t>Other non-tax**</t>
  </si>
  <si>
    <t>*</t>
  </si>
  <si>
    <t>For updating based on the submission  of NGAs. Fees and Charges collections not yet identfied are recorded under Other non-tax</t>
  </si>
  <si>
    <t>**</t>
  </si>
  <si>
    <t>Includes the transfer of outstanding balance of DOH for the cancelled LCs and remittances of fund balances of GOCCs in accordance with</t>
  </si>
  <si>
    <t>FY 2024 GAA Unprogrammed Appropriation special provision 1(d) and DOF Circular No. 003-2024, previously classified under BTr income.</t>
  </si>
  <si>
    <t>last update: 23July2024</t>
  </si>
  <si>
    <t>Other non-tax*</t>
  </si>
  <si>
    <t>For updating. Fees and charges are based on NGAs' submission, and those not yet identified as such are recorded</t>
  </si>
  <si>
    <t>under Other non-tax</t>
  </si>
  <si>
    <r>
      <t xml:space="preserve">National Government Cash Operations Report </t>
    </r>
    <r>
      <rPr>
        <b/>
        <vertAlign val="superscript"/>
        <sz val="11"/>
        <rFont val="Arial"/>
        <family val="2"/>
      </rPr>
      <t>/p</t>
    </r>
  </si>
  <si>
    <t>CY 2025</t>
  </si>
  <si>
    <t>Less: Amortization**</t>
  </si>
  <si>
    <t>Change-In-Cash***</t>
  </si>
  <si>
    <t>This version recognizes the actual domestic amortization including those serviced by the BSF to reflect the actual net borrowings of NG, consistent with BESF format.</t>
  </si>
  <si>
    <t>Domestic amortization includes principal repayments to creditor including those serviced by the BSF</t>
  </si>
  <si>
    <t>***</t>
  </si>
  <si>
    <t>Includes non-budgetary cash transactions</t>
  </si>
  <si>
    <t>/p - preliminary</t>
  </si>
  <si>
    <t>r/</t>
  </si>
  <si>
    <t>Amount was adjusted due to trust transactions</t>
  </si>
  <si>
    <t>last update: 24Jul2025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</si>
</sst>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;@"/>
    <numFmt numFmtId="165" formatCode="_(* #,##0.00_);_(* \(#,##0.00\);_(* &quot;-&quot;??_);_(@_)"/>
    <numFmt numFmtId="166" formatCode="[$-409]d\-mmm\-yy;@"/>
  </numFmts>
  <fonts count="30" x14ac:knownFonts="1">
    <font>
      <sz val="10"/>
      <name val="Arial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  <font>
      <i/>
      <sz val="8"/>
      <color theme="1"/>
      <name val="Arial"/>
      <family val="2"/>
    </font>
    <font>
      <b/>
      <vertAlign val="superscript"/>
      <sz val="11"/>
      <name val="Arial"/>
      <family val="2"/>
    </font>
    <font>
      <vertAlign val="superscript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3" fontId="8" fillId="0" borderId="0" applyBorder="0" applyProtection="0"/>
    <xf numFmtId="0" fontId="8" fillId="0" borderId="0"/>
    <xf numFmtId="0" fontId="7" fillId="0" borderId="0"/>
    <xf numFmtId="0" fontId="9" fillId="0" borderId="0"/>
    <xf numFmtId="0" fontId="6" fillId="0" borderId="0"/>
    <xf numFmtId="3" fontId="9" fillId="0" borderId="0" applyFont="0" applyFill="0" applyBorder="0" applyAlignment="0" applyProtection="0"/>
    <xf numFmtId="0" fontId="5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</cellStyleXfs>
  <cellXfs count="57">
    <xf numFmtId="0" fontId="0" fillId="0" borderId="0" xfId="0"/>
    <xf numFmtId="3" fontId="10" fillId="0" borderId="0" xfId="4" applyNumberFormat="1" applyFont="1"/>
    <xf numFmtId="3" fontId="11" fillId="0" borderId="0" xfId="4" applyNumberFormat="1" applyFont="1"/>
    <xf numFmtId="3" fontId="12" fillId="0" borderId="0" xfId="4" applyNumberFormat="1" applyFont="1"/>
    <xf numFmtId="3" fontId="13" fillId="2" borderId="1" xfId="4" applyNumberFormat="1" applyFont="1" applyFill="1" applyBorder="1" applyAlignment="1">
      <alignment horizontal="center" vertical="center"/>
    </xf>
    <xf numFmtId="3" fontId="14" fillId="0" borderId="0" xfId="4" applyNumberFormat="1" applyFont="1"/>
    <xf numFmtId="3" fontId="15" fillId="0" borderId="0" xfId="4" applyNumberFormat="1" applyFont="1"/>
    <xf numFmtId="3" fontId="10" fillId="0" borderId="0" xfId="6" applyFont="1"/>
    <xf numFmtId="3" fontId="17" fillId="0" borderId="0" xfId="4" applyNumberFormat="1" applyFont="1"/>
    <xf numFmtId="3" fontId="11" fillId="0" borderId="0" xfId="6" applyFont="1" applyFill="1"/>
    <xf numFmtId="3" fontId="18" fillId="0" borderId="0" xfId="4" applyNumberFormat="1" applyFont="1" applyAlignment="1">
      <alignment horizontal="left" indent="1"/>
    </xf>
    <xf numFmtId="3" fontId="10" fillId="0" borderId="2" xfId="4" applyNumberFormat="1" applyFont="1" applyBorder="1"/>
    <xf numFmtId="3" fontId="9" fillId="0" borderId="0" xfId="4" applyNumberFormat="1"/>
    <xf numFmtId="3" fontId="21" fillId="0" borderId="0" xfId="4" applyNumberFormat="1" applyFont="1"/>
    <xf numFmtId="3" fontId="10" fillId="0" borderId="0" xfId="4" applyNumberFormat="1" applyFont="1" applyAlignment="1">
      <alignment horizontal="right"/>
    </xf>
    <xf numFmtId="3" fontId="22" fillId="0" borderId="0" xfId="4" applyNumberFormat="1" applyFont="1"/>
    <xf numFmtId="3" fontId="23" fillId="0" borderId="0" xfId="4" applyNumberFormat="1" applyFont="1" applyAlignment="1">
      <alignment horizontal="left" vertical="top" wrapText="1"/>
    </xf>
    <xf numFmtId="0" fontId="4" fillId="0" borderId="0" xfId="8"/>
    <xf numFmtId="10" fontId="10" fillId="0" borderId="0" xfId="9" applyNumberFormat="1" applyFont="1"/>
    <xf numFmtId="3" fontId="10" fillId="0" borderId="0" xfId="8" applyNumberFormat="1" applyFont="1"/>
    <xf numFmtId="3" fontId="10" fillId="0" borderId="0" xfId="8" applyNumberFormat="1" applyFont="1" applyAlignment="1">
      <alignment horizontal="right"/>
    </xf>
    <xf numFmtId="3" fontId="4" fillId="0" borderId="0" xfId="8" applyNumberFormat="1"/>
    <xf numFmtId="0" fontId="18" fillId="0" borderId="0" xfId="4" applyFont="1" applyAlignment="1">
      <alignment horizontal="right"/>
    </xf>
    <xf numFmtId="0" fontId="23" fillId="0" borderId="0" xfId="8" applyFont="1"/>
    <xf numFmtId="0" fontId="18" fillId="0" borderId="0" xfId="4" applyFont="1" applyAlignment="1">
      <alignment horizontal="right" vertical="center"/>
    </xf>
    <xf numFmtId="0" fontId="23" fillId="0" borderId="0" xfId="4" applyFont="1"/>
    <xf numFmtId="0" fontId="9" fillId="0" borderId="0" xfId="4"/>
    <xf numFmtId="0" fontId="18" fillId="0" borderId="0" xfId="4" applyFont="1"/>
    <xf numFmtId="3" fontId="25" fillId="0" borderId="0" xfId="8" applyNumberFormat="1" applyFont="1" applyAlignment="1">
      <alignment horizontal="right" vertical="top"/>
    </xf>
    <xf numFmtId="3" fontId="23" fillId="0" borderId="0" xfId="8" applyNumberFormat="1" applyFont="1" applyAlignment="1">
      <alignment vertical="top"/>
    </xf>
    <xf numFmtId="3" fontId="23" fillId="0" borderId="0" xfId="8" applyNumberFormat="1" applyFont="1"/>
    <xf numFmtId="3" fontId="26" fillId="0" borderId="0" xfId="8" applyNumberFormat="1" applyFont="1"/>
    <xf numFmtId="3" fontId="25" fillId="0" borderId="0" xfId="8" applyNumberFormat="1" applyFont="1" applyAlignment="1">
      <alignment horizontal="center" vertical="center"/>
    </xf>
    <xf numFmtId="3" fontId="23" fillId="0" borderId="0" xfId="8" applyNumberFormat="1" applyFont="1" applyAlignment="1">
      <alignment horizontal="left" vertical="center" wrapText="1"/>
    </xf>
    <xf numFmtId="37" fontId="10" fillId="0" borderId="0" xfId="4" applyNumberFormat="1" applyFont="1"/>
    <xf numFmtId="3" fontId="13" fillId="3" borderId="4" xfId="4" applyNumberFormat="1" applyFont="1" applyFill="1" applyBorder="1" applyAlignment="1">
      <alignment horizontal="center" vertical="center"/>
    </xf>
    <xf numFmtId="3" fontId="13" fillId="3" borderId="5" xfId="4" applyNumberFormat="1" applyFont="1" applyFill="1" applyBorder="1" applyAlignment="1">
      <alignment horizontal="center" vertical="center"/>
    </xf>
    <xf numFmtId="3" fontId="10" fillId="0" borderId="0" xfId="6" applyFont="1" applyFill="1"/>
    <xf numFmtId="3" fontId="13" fillId="3" borderId="3" xfId="4" applyNumberFormat="1" applyFont="1" applyFill="1" applyBorder="1" applyAlignment="1">
      <alignment horizontal="center" vertical="center"/>
    </xf>
    <xf numFmtId="3" fontId="13" fillId="3" borderId="4" xfId="4" applyNumberFormat="1" applyFont="1" applyFill="1" applyBorder="1" applyAlignment="1">
      <alignment horizontal="center" vertical="center"/>
    </xf>
    <xf numFmtId="3" fontId="23" fillId="0" borderId="0" xfId="4" applyNumberFormat="1" applyFont="1" applyAlignment="1">
      <alignment horizontal="left" vertical="top" wrapText="1"/>
    </xf>
    <xf numFmtId="164" fontId="23" fillId="0" borderId="0" xfId="4" quotePrefix="1" applyNumberFormat="1" applyFont="1" applyAlignment="1">
      <alignment horizontal="left"/>
    </xf>
    <xf numFmtId="3" fontId="13" fillId="2" borderId="1" xfId="4" applyNumberFormat="1" applyFont="1" applyFill="1" applyBorder="1" applyAlignment="1">
      <alignment horizontal="center" vertical="center"/>
    </xf>
    <xf numFmtId="0" fontId="1" fillId="0" borderId="0" xfId="15"/>
    <xf numFmtId="4" fontId="10" fillId="0" borderId="0" xfId="16" applyNumberFormat="1" applyFont="1"/>
    <xf numFmtId="10" fontId="10" fillId="0" borderId="0" xfId="16" applyNumberFormat="1" applyFont="1"/>
    <xf numFmtId="3" fontId="10" fillId="0" borderId="0" xfId="15" applyNumberFormat="1" applyFont="1"/>
    <xf numFmtId="3" fontId="29" fillId="0" borderId="0" xfId="4" applyNumberFormat="1" applyFont="1"/>
    <xf numFmtId="3" fontId="1" fillId="0" borderId="0" xfId="15" applyNumberFormat="1"/>
    <xf numFmtId="0" fontId="27" fillId="0" borderId="0" xfId="15" applyFont="1"/>
    <xf numFmtId="0" fontId="23" fillId="0" borderId="0" xfId="15" applyFont="1"/>
    <xf numFmtId="3" fontId="23" fillId="0" borderId="0" xfId="15" applyNumberFormat="1" applyFont="1" applyAlignment="1">
      <alignment vertical="top"/>
    </xf>
    <xf numFmtId="3" fontId="23" fillId="0" borderId="0" xfId="15" applyNumberFormat="1" applyFont="1"/>
    <xf numFmtId="3" fontId="26" fillId="0" borderId="0" xfId="15" applyNumberFormat="1" applyFont="1"/>
    <xf numFmtId="3" fontId="20" fillId="0" borderId="0" xfId="15" applyNumberFormat="1" applyFont="1" applyAlignment="1">
      <alignment horizontal="left" vertical="center"/>
    </xf>
    <xf numFmtId="3" fontId="23" fillId="0" borderId="0" xfId="15" applyNumberFormat="1" applyFont="1" applyAlignment="1">
      <alignment horizontal="left" vertical="center" wrapText="1"/>
    </xf>
    <xf numFmtId="166" fontId="23" fillId="0" borderId="0" xfId="17" quotePrefix="1" applyNumberFormat="1" applyFont="1" applyAlignment="1">
      <alignment horizontal="left"/>
    </xf>
  </cellXfs>
  <cellStyles count="18">
    <cellStyle name="Comma 2 2" xfId="1" xr:uid="{00000000-0005-0000-0000-000006000000}"/>
    <cellStyle name="Comma 2 2 2" xfId="6" xr:uid="{316EF1F3-87B8-4212-B42E-91E40F9601CC}"/>
    <cellStyle name="Comma 2 3" xfId="12" xr:uid="{A323E488-C975-424C-8867-3DAD3DC4AF99}"/>
    <cellStyle name="Normal" xfId="0" builtinId="0"/>
    <cellStyle name="Normal 12" xfId="13" xr:uid="{D9EC683E-DA6E-4EA6-85F5-586C68E560DD}"/>
    <cellStyle name="Normal 13" xfId="15" xr:uid="{25BFFD84-19E7-4D21-A504-C55E25157922}"/>
    <cellStyle name="Normal 2" xfId="2" xr:uid="{00000000-0005-0000-0000-000007000000}"/>
    <cellStyle name="Normal 2 2" xfId="4" xr:uid="{CC40DCED-81E4-45E1-B541-BC41D891AD51}"/>
    <cellStyle name="Normal 3" xfId="5" xr:uid="{4F275485-B963-4E72-8BE5-86E1800D47D3}"/>
    <cellStyle name="Normal 4" xfId="7" xr:uid="{75E7C744-4043-4B95-AE73-33B193975405}"/>
    <cellStyle name="Normal 5" xfId="8" xr:uid="{AA72682D-3057-4B91-83A3-DCBCB24B7F18}"/>
    <cellStyle name="Normal 5 2 2" xfId="17" xr:uid="{17D907FA-2467-4F2D-ACB6-C3CBC091FD19}"/>
    <cellStyle name="Normal 6" xfId="10" xr:uid="{6498073A-B325-42FE-BCF6-322BDFAC2AE9}"/>
    <cellStyle name="Normal 8" xfId="3" xr:uid="{00000000-0005-0000-0000-000008000000}"/>
    <cellStyle name="Percent 2" xfId="9" xr:uid="{D6161192-6F76-4FE6-B8A2-4B4E2125C43B}"/>
    <cellStyle name="Percent 3" xfId="11" xr:uid="{69EEC053-3F5E-45D9-855B-307A7D12AF2B}"/>
    <cellStyle name="Percent 4" xfId="14" xr:uid="{F361EEBA-FB6A-41F4-A6EB-9EE9284D93C2}"/>
    <cellStyle name="Percent 5" xfId="16" xr:uid="{50A08724-2827-46DD-A4C2-51876117405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9037-2D3B-4B4D-B276-768FC93CF895}">
  <sheetPr>
    <pageSetUpPr fitToPage="1"/>
  </sheetPr>
  <dimension ref="A1:P69"/>
  <sheetViews>
    <sheetView tabSelected="1" view="pageBreakPreview" zoomScaleNormal="100" zoomScaleSheetLayoutView="100" workbookViewId="0">
      <pane xSplit="5" ySplit="6" topLeftCell="F29" activePane="bottomRight" state="frozen"/>
      <selection pane="topRight" activeCell="F1" sqref="F1"/>
      <selection pane="bottomLeft" activeCell="A8" sqref="A8"/>
      <selection pane="bottomRight" activeCell="G3" sqref="G3"/>
    </sheetView>
  </sheetViews>
  <sheetFormatPr defaultColWidth="9.140625" defaultRowHeight="15" x14ac:dyDescent="0.25"/>
  <cols>
    <col min="1" max="1" width="2.8554687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2.140625" style="1" customWidth="1"/>
    <col min="10" max="13" width="11.85546875" style="1" customWidth="1"/>
    <col min="14" max="14" width="11.85546875" style="43" customWidth="1"/>
    <col min="15" max="16384" width="9.140625" style="1"/>
  </cols>
  <sheetData>
    <row r="1" spans="1:14" ht="6" customHeight="1" x14ac:dyDescent="0.25"/>
    <row r="2" spans="1:14" ht="17.25" x14ac:dyDescent="0.25">
      <c r="A2" s="2" t="s">
        <v>65</v>
      </c>
      <c r="B2" s="2"/>
      <c r="C2" s="2"/>
      <c r="D2" s="2"/>
      <c r="E2" s="2"/>
    </row>
    <row r="3" spans="1:14" x14ac:dyDescent="0.25">
      <c r="A3" s="2" t="s">
        <v>66</v>
      </c>
      <c r="B3" s="2"/>
      <c r="C3" s="2"/>
      <c r="D3" s="2"/>
      <c r="E3" s="2"/>
    </row>
    <row r="4" spans="1:14" x14ac:dyDescent="0.25">
      <c r="A4" s="1" t="s">
        <v>1</v>
      </c>
    </row>
    <row r="5" spans="1:14" x14ac:dyDescent="0.25">
      <c r="A5" s="3"/>
      <c r="G5" s="44"/>
      <c r="H5" s="45"/>
      <c r="I5" s="45"/>
      <c r="J5" s="45"/>
      <c r="K5" s="45"/>
    </row>
    <row r="6" spans="1:14" s="5" customFormat="1" ht="20.25" customHeight="1" x14ac:dyDescent="0.25">
      <c r="A6" s="38" t="s">
        <v>2</v>
      </c>
      <c r="B6" s="39"/>
      <c r="C6" s="39"/>
      <c r="D6" s="39"/>
      <c r="E6" s="39"/>
      <c r="F6" s="35" t="s">
        <v>3</v>
      </c>
      <c r="G6" s="35" t="s">
        <v>4</v>
      </c>
      <c r="H6" s="35" t="s">
        <v>5</v>
      </c>
      <c r="I6" s="35"/>
      <c r="J6" s="35" t="s">
        <v>6</v>
      </c>
      <c r="K6" s="35" t="s">
        <v>7</v>
      </c>
      <c r="L6" s="35" t="s">
        <v>8</v>
      </c>
      <c r="M6" s="36" t="s">
        <v>13</v>
      </c>
      <c r="N6" s="43"/>
    </row>
    <row r="7" spans="1:14" ht="6.75" customHeight="1" x14ac:dyDescent="0.25"/>
    <row r="8" spans="1:14" x14ac:dyDescent="0.25">
      <c r="B8" s="2" t="s">
        <v>14</v>
      </c>
      <c r="C8" s="2"/>
      <c r="D8" s="2"/>
      <c r="E8" s="2"/>
      <c r="F8" s="6">
        <v>467146.75143367</v>
      </c>
      <c r="G8" s="6">
        <v>251767.16418879002</v>
      </c>
      <c r="H8" s="6">
        <v>279252.98155321996</v>
      </c>
      <c r="I8" s="6"/>
      <c r="J8" s="6">
        <v>522055.02111403999</v>
      </c>
      <c r="K8" s="6">
        <v>433090.04751621</v>
      </c>
      <c r="L8" s="6">
        <v>306906</v>
      </c>
      <c r="M8" s="6">
        <v>2260217.9658059301</v>
      </c>
    </row>
    <row r="9" spans="1:14" x14ac:dyDescent="0.25">
      <c r="C9" s="1" t="s">
        <v>15</v>
      </c>
      <c r="F9" s="6">
        <v>437534.75143367</v>
      </c>
      <c r="G9" s="6">
        <v>234347.16418879002</v>
      </c>
      <c r="H9" s="6">
        <v>259629.98155321999</v>
      </c>
      <c r="I9" s="6"/>
      <c r="J9" s="6">
        <v>497980.02111403999</v>
      </c>
      <c r="K9" s="6">
        <v>322895.33751620998</v>
      </c>
      <c r="L9" s="6">
        <v>280115</v>
      </c>
      <c r="M9" s="6">
        <v>2032502.2558059301</v>
      </c>
    </row>
    <row r="10" spans="1:14" x14ac:dyDescent="0.25">
      <c r="D10" s="1" t="s">
        <v>16</v>
      </c>
      <c r="F10" s="1">
        <v>355095.75143367</v>
      </c>
      <c r="G10" s="1">
        <v>159653.16418879002</v>
      </c>
      <c r="H10" s="1">
        <v>175659.98155321999</v>
      </c>
      <c r="J10" s="1">
        <v>420527.02111403999</v>
      </c>
      <c r="K10" s="1">
        <v>242704.33751620998</v>
      </c>
      <c r="L10" s="1">
        <v>200524</v>
      </c>
      <c r="M10" s="1">
        <v>1554164.2558059301</v>
      </c>
    </row>
    <row r="11" spans="1:14" x14ac:dyDescent="0.25">
      <c r="E11" s="5" t="s">
        <v>17</v>
      </c>
      <c r="G11" s="45"/>
      <c r="H11" s="45"/>
      <c r="I11" s="45"/>
      <c r="J11" s="45"/>
      <c r="K11" s="45"/>
    </row>
    <row r="12" spans="1:14" x14ac:dyDescent="0.25">
      <c r="E12" s="1" t="s">
        <v>18</v>
      </c>
      <c r="F12" s="7">
        <v>0</v>
      </c>
      <c r="G12" s="7">
        <v>1212</v>
      </c>
      <c r="H12" s="7">
        <v>131</v>
      </c>
      <c r="I12" s="7"/>
      <c r="J12" s="7">
        <v>5885</v>
      </c>
      <c r="K12" s="7">
        <v>1764</v>
      </c>
      <c r="L12" s="7">
        <v>3433</v>
      </c>
      <c r="M12" s="7">
        <v>12425</v>
      </c>
    </row>
    <row r="13" spans="1:14" x14ac:dyDescent="0.25">
      <c r="E13" s="1" t="s">
        <v>19</v>
      </c>
      <c r="F13" s="1">
        <v>0</v>
      </c>
      <c r="G13" s="1">
        <v>7930</v>
      </c>
      <c r="H13" s="1">
        <v>157</v>
      </c>
      <c r="J13" s="1">
        <v>15</v>
      </c>
      <c r="K13" s="1">
        <v>63</v>
      </c>
      <c r="L13" s="1">
        <v>2815</v>
      </c>
      <c r="M13" s="1">
        <v>10980</v>
      </c>
    </row>
    <row r="14" spans="1:14" ht="6" customHeight="1" x14ac:dyDescent="0.25"/>
    <row r="15" spans="1:14" x14ac:dyDescent="0.25">
      <c r="D15" s="1" t="s">
        <v>20</v>
      </c>
      <c r="F15" s="46">
        <v>79254</v>
      </c>
      <c r="G15" s="46">
        <v>71765</v>
      </c>
      <c r="H15" s="46">
        <v>80359</v>
      </c>
      <c r="I15" s="46"/>
      <c r="J15" s="46">
        <v>74701</v>
      </c>
      <c r="K15" s="46">
        <v>75657</v>
      </c>
      <c r="L15" s="46">
        <v>77035</v>
      </c>
      <c r="M15" s="46">
        <v>458771</v>
      </c>
    </row>
    <row r="16" spans="1:14" x14ac:dyDescent="0.25">
      <c r="E16" s="5" t="s">
        <v>17</v>
      </c>
    </row>
    <row r="17" spans="2:14" x14ac:dyDescent="0.25">
      <c r="E17" s="1" t="s">
        <v>19</v>
      </c>
      <c r="F17" s="7">
        <v>0</v>
      </c>
      <c r="G17" s="7">
        <v>29</v>
      </c>
      <c r="H17" s="7">
        <v>1800</v>
      </c>
      <c r="I17" s="7"/>
      <c r="J17" s="7">
        <v>298</v>
      </c>
      <c r="K17" s="7">
        <v>267</v>
      </c>
      <c r="L17" s="7">
        <v>231</v>
      </c>
      <c r="M17" s="7">
        <v>2625</v>
      </c>
    </row>
    <row r="18" spans="2:14" x14ac:dyDescent="0.25">
      <c r="D18" s="1" t="s">
        <v>21</v>
      </c>
      <c r="F18" s="46">
        <v>3185</v>
      </c>
      <c r="G18" s="46">
        <v>2929</v>
      </c>
      <c r="H18" s="46">
        <v>3611</v>
      </c>
      <c r="I18" s="46"/>
      <c r="J18" s="46">
        <v>2752</v>
      </c>
      <c r="K18" s="46">
        <v>4534</v>
      </c>
      <c r="L18" s="46">
        <v>2556</v>
      </c>
      <c r="M18" s="46">
        <v>19567</v>
      </c>
    </row>
    <row r="20" spans="2:14" x14ac:dyDescent="0.25">
      <c r="C20" s="1" t="s">
        <v>22</v>
      </c>
      <c r="F20" s="6">
        <v>29612</v>
      </c>
      <c r="G20" s="6">
        <v>17420</v>
      </c>
      <c r="H20" s="6">
        <v>19623</v>
      </c>
      <c r="I20" s="6"/>
      <c r="J20" s="6">
        <v>24075</v>
      </c>
      <c r="K20" s="6">
        <v>110194.71</v>
      </c>
      <c r="L20" s="6">
        <v>26791</v>
      </c>
      <c r="M20" s="6">
        <v>227715.71</v>
      </c>
    </row>
    <row r="21" spans="2:14" x14ac:dyDescent="0.25">
      <c r="D21" s="1" t="s">
        <v>23</v>
      </c>
      <c r="F21" s="34">
        <v>15744</v>
      </c>
      <c r="G21" s="34">
        <v>7921</v>
      </c>
      <c r="H21" s="34">
        <v>8676</v>
      </c>
      <c r="I21" s="34"/>
      <c r="J21" s="34">
        <v>13837</v>
      </c>
      <c r="K21" s="34">
        <v>83022</v>
      </c>
      <c r="L21" s="34">
        <v>16066</v>
      </c>
      <c r="M21" s="1">
        <v>145266</v>
      </c>
    </row>
    <row r="22" spans="2:14" x14ac:dyDescent="0.25">
      <c r="D22" s="1" t="s">
        <v>54</v>
      </c>
      <c r="F22" s="34">
        <v>1979</v>
      </c>
      <c r="G22" s="34">
        <v>1067</v>
      </c>
      <c r="H22" s="34">
        <v>1577</v>
      </c>
      <c r="I22" s="34"/>
      <c r="J22" s="34">
        <v>1700</v>
      </c>
      <c r="K22" s="34">
        <v>1188</v>
      </c>
      <c r="L22" s="34">
        <v>664</v>
      </c>
      <c r="M22" s="14">
        <v>8175</v>
      </c>
    </row>
    <row r="23" spans="2:14" x14ac:dyDescent="0.25">
      <c r="D23" s="1" t="s">
        <v>24</v>
      </c>
      <c r="F23" s="34">
        <v>0</v>
      </c>
      <c r="G23" s="34">
        <v>19</v>
      </c>
      <c r="H23" s="34">
        <v>302</v>
      </c>
      <c r="I23" s="34"/>
      <c r="J23" s="34">
        <v>155</v>
      </c>
      <c r="K23" s="34">
        <v>776.71</v>
      </c>
      <c r="L23" s="34">
        <v>13</v>
      </c>
      <c r="M23" s="1">
        <v>1265.71</v>
      </c>
    </row>
    <row r="24" spans="2:14" x14ac:dyDescent="0.25">
      <c r="D24" s="1" t="s">
        <v>25</v>
      </c>
      <c r="F24" s="34">
        <v>433</v>
      </c>
      <c r="G24" s="34">
        <v>593</v>
      </c>
      <c r="H24" s="34">
        <v>986</v>
      </c>
      <c r="I24" s="34"/>
      <c r="J24" s="34">
        <v>932</v>
      </c>
      <c r="K24" s="34">
        <v>569</v>
      </c>
      <c r="L24" s="34">
        <v>537</v>
      </c>
      <c r="M24" s="1">
        <v>4050</v>
      </c>
    </row>
    <row r="25" spans="2:14" x14ac:dyDescent="0.25">
      <c r="D25" s="1" t="s">
        <v>62</v>
      </c>
      <c r="F25" s="34">
        <v>11456</v>
      </c>
      <c r="G25" s="34">
        <v>7754</v>
      </c>
      <c r="H25" s="34">
        <v>8081</v>
      </c>
      <c r="I25" s="34"/>
      <c r="J25" s="34">
        <v>7275</v>
      </c>
      <c r="K25" s="34">
        <v>24639</v>
      </c>
      <c r="L25" s="34">
        <v>9503</v>
      </c>
      <c r="M25" s="1">
        <v>68708</v>
      </c>
    </row>
    <row r="26" spans="2:14" x14ac:dyDescent="0.25">
      <c r="D26" s="1" t="s">
        <v>26</v>
      </c>
      <c r="F26" s="34">
        <v>0</v>
      </c>
      <c r="G26" s="34">
        <v>66</v>
      </c>
      <c r="H26" s="34">
        <v>1</v>
      </c>
      <c r="I26" s="34"/>
      <c r="J26" s="34">
        <v>176</v>
      </c>
      <c r="K26" s="34">
        <v>0</v>
      </c>
      <c r="L26" s="34">
        <v>8</v>
      </c>
      <c r="M26" s="1">
        <v>251</v>
      </c>
    </row>
    <row r="29" spans="2:14" ht="21" x14ac:dyDescent="0.25">
      <c r="B29" s="2" t="s">
        <v>27</v>
      </c>
      <c r="C29" s="2"/>
      <c r="D29" s="2"/>
      <c r="E29" s="2"/>
      <c r="F29" s="6">
        <v>398785</v>
      </c>
      <c r="G29" s="6">
        <v>423211</v>
      </c>
      <c r="H29" s="6">
        <v>622200</v>
      </c>
      <c r="I29" s="47" t="s">
        <v>74</v>
      </c>
      <c r="J29" s="6">
        <v>454756</v>
      </c>
      <c r="K29" s="6">
        <v>578241</v>
      </c>
      <c r="L29" s="6">
        <v>548518</v>
      </c>
      <c r="M29" s="6">
        <v>3025711</v>
      </c>
    </row>
    <row r="30" spans="2:14" x14ac:dyDescent="0.25">
      <c r="D30" s="1" t="s">
        <v>28</v>
      </c>
      <c r="F30" s="1">
        <v>86112</v>
      </c>
      <c r="G30" s="1">
        <v>102016</v>
      </c>
      <c r="H30" s="1">
        <v>101127</v>
      </c>
      <c r="J30" s="1">
        <v>93115</v>
      </c>
      <c r="K30" s="1">
        <v>93409</v>
      </c>
      <c r="L30" s="1">
        <v>95520</v>
      </c>
      <c r="M30" s="1">
        <v>571299</v>
      </c>
    </row>
    <row r="31" spans="2:14" x14ac:dyDescent="0.25">
      <c r="D31" s="1" t="s">
        <v>29</v>
      </c>
      <c r="F31" s="1">
        <v>104435</v>
      </c>
      <c r="G31" s="1">
        <v>48445</v>
      </c>
      <c r="H31" s="1">
        <v>88121</v>
      </c>
      <c r="J31" s="1">
        <v>46446</v>
      </c>
      <c r="K31" s="1">
        <v>69954</v>
      </c>
      <c r="L31" s="1">
        <v>57420</v>
      </c>
      <c r="M31" s="1">
        <v>414821</v>
      </c>
    </row>
    <row r="32" spans="2:14" x14ac:dyDescent="0.25">
      <c r="D32" s="1" t="s">
        <v>30</v>
      </c>
      <c r="F32" s="1">
        <v>0</v>
      </c>
      <c r="G32" s="1">
        <v>9171</v>
      </c>
      <c r="H32" s="1">
        <v>2088</v>
      </c>
      <c r="J32" s="1">
        <v>6198</v>
      </c>
      <c r="K32" s="1">
        <v>2094</v>
      </c>
      <c r="L32" s="1">
        <v>6479</v>
      </c>
      <c r="M32" s="1">
        <v>26030</v>
      </c>
      <c r="N32" s="48"/>
    </row>
    <row r="33" spans="2:13" ht="17.25" customHeight="1" x14ac:dyDescent="0.25">
      <c r="D33" s="1" t="s">
        <v>49</v>
      </c>
      <c r="F33" s="1">
        <v>4385</v>
      </c>
      <c r="G33" s="1">
        <v>7574</v>
      </c>
      <c r="H33" s="1">
        <v>10630</v>
      </c>
      <c r="J33" s="1">
        <v>14544</v>
      </c>
      <c r="K33" s="1">
        <v>7916</v>
      </c>
      <c r="L33" s="1">
        <v>7449</v>
      </c>
      <c r="M33" s="1">
        <v>52498</v>
      </c>
    </row>
    <row r="34" spans="2:13" x14ac:dyDescent="0.25">
      <c r="D34" s="1" t="s">
        <v>31</v>
      </c>
      <c r="F34" s="1">
        <v>0</v>
      </c>
      <c r="G34" s="1">
        <v>48</v>
      </c>
      <c r="H34" s="1">
        <v>811</v>
      </c>
      <c r="J34" s="1">
        <v>31</v>
      </c>
      <c r="K34" s="1">
        <v>74</v>
      </c>
      <c r="L34" s="1">
        <v>69</v>
      </c>
      <c r="M34" s="1">
        <v>1033</v>
      </c>
    </row>
    <row r="35" spans="2:13" x14ac:dyDescent="0.25">
      <c r="D35" s="1" t="s">
        <v>32</v>
      </c>
      <c r="F35" s="1">
        <v>0</v>
      </c>
      <c r="G35" s="1">
        <v>0</v>
      </c>
      <c r="H35" s="1">
        <v>555</v>
      </c>
      <c r="J35" s="1">
        <v>763</v>
      </c>
      <c r="K35" s="1">
        <v>549</v>
      </c>
      <c r="L35" s="1">
        <v>406</v>
      </c>
      <c r="M35" s="1">
        <v>2273</v>
      </c>
    </row>
    <row r="36" spans="2:13" ht="17.25" x14ac:dyDescent="0.25">
      <c r="D36" s="1" t="s">
        <v>50</v>
      </c>
      <c r="F36" s="1">
        <v>203853</v>
      </c>
      <c r="G36" s="1">
        <v>255957</v>
      </c>
      <c r="H36" s="1">
        <v>418868</v>
      </c>
      <c r="J36" s="1">
        <v>293659</v>
      </c>
      <c r="K36" s="1">
        <v>404245</v>
      </c>
      <c r="L36" s="1">
        <v>381175</v>
      </c>
      <c r="M36" s="1">
        <v>1957757</v>
      </c>
    </row>
    <row r="38" spans="2:13" ht="21" x14ac:dyDescent="0.25">
      <c r="B38" s="2" t="s">
        <v>33</v>
      </c>
      <c r="C38" s="2"/>
      <c r="D38" s="2"/>
      <c r="E38" s="2"/>
      <c r="F38" s="2">
        <v>68361.751433669997</v>
      </c>
      <c r="G38" s="2">
        <v>-171443.83581120998</v>
      </c>
      <c r="H38" s="2">
        <v>-342947.01844678004</v>
      </c>
      <c r="I38" s="47" t="s">
        <v>74</v>
      </c>
      <c r="J38" s="2">
        <v>67299.021114039992</v>
      </c>
      <c r="K38" s="2">
        <v>-145150.95248379</v>
      </c>
      <c r="L38" s="2">
        <v>-241612</v>
      </c>
      <c r="M38" s="2">
        <v>-765493.03419406991</v>
      </c>
    </row>
    <row r="39" spans="2:13" x14ac:dyDescent="0.25">
      <c r="G39" s="45"/>
      <c r="H39" s="45"/>
      <c r="I39" s="45"/>
      <c r="J39" s="45"/>
      <c r="K39" s="45"/>
    </row>
    <row r="40" spans="2:13" x14ac:dyDescent="0.25">
      <c r="B40" s="2" t="s">
        <v>34</v>
      </c>
      <c r="C40" s="2"/>
      <c r="D40" s="2"/>
      <c r="E40" s="2"/>
      <c r="F40" s="6">
        <v>211066</v>
      </c>
      <c r="G40" s="6">
        <v>335842</v>
      </c>
      <c r="H40" s="6">
        <v>97212</v>
      </c>
      <c r="I40" s="6"/>
      <c r="J40" s="6">
        <v>155608</v>
      </c>
      <c r="K40" s="6">
        <v>182212</v>
      </c>
      <c r="L40" s="6">
        <v>256270</v>
      </c>
      <c r="M40" s="6">
        <v>1238210</v>
      </c>
    </row>
    <row r="41" spans="2:13" x14ac:dyDescent="0.25">
      <c r="C41" s="1" t="s">
        <v>35</v>
      </c>
      <c r="F41" s="8">
        <v>59183</v>
      </c>
      <c r="G41" s="8">
        <v>195163</v>
      </c>
      <c r="H41" s="8">
        <v>-60450</v>
      </c>
      <c r="I41" s="8"/>
      <c r="J41" s="8">
        <v>-59275</v>
      </c>
      <c r="K41" s="8">
        <v>-3846</v>
      </c>
      <c r="L41" s="8">
        <v>88745</v>
      </c>
      <c r="M41" s="8">
        <v>219520</v>
      </c>
    </row>
    <row r="42" spans="2:13" x14ac:dyDescent="0.25">
      <c r="D42" s="1" t="s">
        <v>36</v>
      </c>
      <c r="F42" s="1">
        <v>60941</v>
      </c>
      <c r="G42" s="1">
        <v>198751</v>
      </c>
      <c r="H42" s="1">
        <v>34650</v>
      </c>
      <c r="J42" s="1">
        <v>5350</v>
      </c>
      <c r="K42" s="1">
        <v>6247</v>
      </c>
      <c r="L42" s="1">
        <v>96412</v>
      </c>
      <c r="M42" s="1">
        <v>402351</v>
      </c>
    </row>
    <row r="43" spans="2:13" x14ac:dyDescent="0.25">
      <c r="D43" s="1" t="s">
        <v>37</v>
      </c>
      <c r="F43" s="1">
        <v>1758</v>
      </c>
      <c r="G43" s="1">
        <v>3588</v>
      </c>
      <c r="H43" s="1">
        <v>95100</v>
      </c>
      <c r="J43" s="1">
        <v>64625</v>
      </c>
      <c r="K43" s="1">
        <v>10093</v>
      </c>
      <c r="L43" s="1">
        <v>7667</v>
      </c>
      <c r="M43" s="1">
        <v>182831</v>
      </c>
    </row>
    <row r="45" spans="2:13" x14ac:dyDescent="0.25">
      <c r="C45" s="1" t="s">
        <v>38</v>
      </c>
      <c r="F45" s="6">
        <v>151883</v>
      </c>
      <c r="G45" s="6">
        <v>140679</v>
      </c>
      <c r="H45" s="6">
        <v>157662</v>
      </c>
      <c r="I45" s="6"/>
      <c r="J45" s="6">
        <v>214883</v>
      </c>
      <c r="K45" s="6">
        <v>186058</v>
      </c>
      <c r="L45" s="6">
        <v>167525</v>
      </c>
      <c r="M45" s="6">
        <v>1018690</v>
      </c>
    </row>
    <row r="46" spans="2:13" x14ac:dyDescent="0.25">
      <c r="D46" s="1" t="s">
        <v>39</v>
      </c>
      <c r="F46" s="1">
        <v>152200</v>
      </c>
      <c r="G46" s="1">
        <v>140800</v>
      </c>
      <c r="H46" s="1">
        <v>157800</v>
      </c>
      <c r="J46" s="1">
        <v>384710</v>
      </c>
      <c r="K46" s="1">
        <v>186058</v>
      </c>
      <c r="L46" s="1">
        <v>167579</v>
      </c>
      <c r="M46" s="1">
        <v>1189147</v>
      </c>
    </row>
    <row r="47" spans="2:13" x14ac:dyDescent="0.25">
      <c r="D47" s="1" t="s">
        <v>67</v>
      </c>
      <c r="F47" s="37">
        <v>317</v>
      </c>
      <c r="G47" s="37">
        <v>121</v>
      </c>
      <c r="H47" s="37">
        <v>138</v>
      </c>
      <c r="I47" s="37"/>
      <c r="J47" s="37">
        <v>169827</v>
      </c>
      <c r="K47" s="37">
        <v>0</v>
      </c>
      <c r="L47" s="37">
        <v>54</v>
      </c>
      <c r="M47" s="37">
        <v>170457</v>
      </c>
    </row>
    <row r="48" spans="2:13" ht="14.25" customHeight="1" x14ac:dyDescent="0.25"/>
    <row r="49" spans="1:16" s="2" customFormat="1" ht="16.5" customHeight="1" x14ac:dyDescent="0.25">
      <c r="B49" s="2" t="s">
        <v>68</v>
      </c>
      <c r="F49" s="2">
        <v>1230828</v>
      </c>
      <c r="G49" s="2">
        <v>110748</v>
      </c>
      <c r="H49" s="2">
        <v>-325560</v>
      </c>
      <c r="J49" s="2">
        <v>188934</v>
      </c>
      <c r="K49" s="2">
        <v>-23410</v>
      </c>
      <c r="L49" s="2">
        <v>-90087</v>
      </c>
      <c r="M49" s="2">
        <v>1091453</v>
      </c>
      <c r="N49" s="43"/>
      <c r="P49" s="1"/>
    </row>
    <row r="50" spans="1:16" ht="15.75" thickBot="1" x14ac:dyDescent="0.3">
      <c r="A50" s="11"/>
      <c r="B50" s="11"/>
      <c r="C50" s="11"/>
      <c r="D50" s="11"/>
      <c r="E50" s="11"/>
    </row>
    <row r="51" spans="1:16" s="12" customFormat="1" ht="15.75" thickTop="1" x14ac:dyDescent="0.25">
      <c r="A51" s="15" t="s">
        <v>43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N51" s="43"/>
    </row>
    <row r="52" spans="1:16" s="12" customFormat="1" ht="57.75" customHeight="1" x14ac:dyDescent="0.25">
      <c r="A52" s="15"/>
      <c r="B52" s="40" t="s">
        <v>69</v>
      </c>
      <c r="C52" s="40"/>
      <c r="D52" s="40"/>
      <c r="E52" s="40"/>
      <c r="F52" s="40"/>
      <c r="G52" s="16"/>
      <c r="H52" s="16"/>
      <c r="I52" s="16"/>
      <c r="J52" s="16"/>
      <c r="K52" s="16"/>
      <c r="L52" s="16"/>
      <c r="N52" s="43"/>
    </row>
    <row r="53" spans="1:16" s="12" customFormat="1" ht="14.25" customHeight="1" x14ac:dyDescent="0.25">
      <c r="A53" s="22" t="s">
        <v>56</v>
      </c>
      <c r="B53" s="49" t="s">
        <v>63</v>
      </c>
      <c r="C53" s="50"/>
      <c r="D53" s="16"/>
      <c r="E53" s="16"/>
      <c r="F53" s="16"/>
      <c r="G53" s="16"/>
      <c r="H53" s="16"/>
      <c r="I53" s="16"/>
      <c r="J53" s="16"/>
      <c r="K53" s="16"/>
      <c r="L53" s="16"/>
      <c r="N53" s="43"/>
    </row>
    <row r="54" spans="1:16" s="12" customFormat="1" ht="14.25" customHeight="1" x14ac:dyDescent="0.25">
      <c r="A54" s="22"/>
      <c r="B54" s="49" t="s">
        <v>64</v>
      </c>
      <c r="C54" s="50"/>
      <c r="D54" s="16"/>
      <c r="E54" s="16"/>
      <c r="F54" s="16"/>
      <c r="G54" s="16"/>
      <c r="H54" s="16"/>
      <c r="I54" s="16"/>
      <c r="J54" s="16"/>
      <c r="K54" s="16"/>
      <c r="L54" s="16"/>
      <c r="N54" s="43"/>
    </row>
    <row r="55" spans="1:16" s="12" customFormat="1" ht="14.25" customHeight="1" x14ac:dyDescent="0.25">
      <c r="A55" s="24" t="s">
        <v>58</v>
      </c>
      <c r="B55" s="25" t="s">
        <v>70</v>
      </c>
      <c r="C55" s="25"/>
      <c r="D55" s="16"/>
      <c r="E55" s="16"/>
      <c r="F55" s="16"/>
      <c r="G55" s="16"/>
      <c r="H55" s="16"/>
      <c r="I55" s="16"/>
      <c r="J55" s="16"/>
      <c r="K55" s="16"/>
      <c r="L55" s="16"/>
      <c r="N55" s="43"/>
    </row>
    <row r="56" spans="1:16" s="12" customFormat="1" ht="18.75" customHeight="1" x14ac:dyDescent="0.25">
      <c r="A56" s="24" t="s">
        <v>71</v>
      </c>
      <c r="B56" s="51" t="s">
        <v>72</v>
      </c>
      <c r="C56" s="52"/>
      <c r="D56" s="52"/>
      <c r="E56" s="53"/>
      <c r="F56" s="15"/>
      <c r="G56" s="15"/>
      <c r="H56" s="15"/>
      <c r="I56" s="15"/>
      <c r="J56" s="15"/>
      <c r="K56" s="15"/>
      <c r="L56" s="15"/>
      <c r="N56" s="43"/>
    </row>
    <row r="57" spans="1:16" s="12" customFormat="1" ht="18.75" customHeight="1" x14ac:dyDescent="0.25">
      <c r="A57" s="47" t="s">
        <v>74</v>
      </c>
      <c r="B57" s="51" t="s">
        <v>75</v>
      </c>
      <c r="C57" s="52"/>
      <c r="D57" s="52"/>
      <c r="E57" s="53"/>
      <c r="F57" s="15"/>
      <c r="G57" s="15"/>
      <c r="H57" s="15"/>
      <c r="I57" s="15"/>
      <c r="J57" s="15"/>
      <c r="K57" s="15"/>
      <c r="L57" s="15"/>
      <c r="N57" s="43"/>
    </row>
    <row r="58" spans="1:16" s="12" customFormat="1" ht="18.75" customHeight="1" x14ac:dyDescent="0.25">
      <c r="A58" s="24"/>
      <c r="B58" s="51"/>
      <c r="C58" s="52"/>
      <c r="D58" s="52"/>
      <c r="E58" s="53"/>
      <c r="F58" s="15"/>
      <c r="G58" s="15"/>
      <c r="H58" s="15"/>
      <c r="I58" s="15"/>
      <c r="J58" s="15"/>
      <c r="K58" s="15"/>
      <c r="L58" s="15"/>
      <c r="N58" s="43"/>
    </row>
    <row r="59" spans="1:16" s="12" customFormat="1" ht="15.75" customHeight="1" x14ac:dyDescent="0.25">
      <c r="A59" s="54" t="s">
        <v>73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N59" s="43"/>
    </row>
    <row r="60" spans="1:16" s="12" customFormat="1" x14ac:dyDescent="0.25">
      <c r="A60" s="15" t="s">
        <v>46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N60" s="43"/>
    </row>
    <row r="61" spans="1:16" ht="11.25" customHeight="1" x14ac:dyDescent="0.25">
      <c r="A61" s="56" t="s">
        <v>76</v>
      </c>
      <c r="B61" s="56"/>
      <c r="C61" s="56"/>
      <c r="D61" s="56"/>
      <c r="E61" s="56"/>
      <c r="F61" s="15"/>
      <c r="G61" s="15"/>
      <c r="H61" s="15"/>
      <c r="I61" s="15"/>
      <c r="J61" s="15"/>
      <c r="K61" s="15"/>
      <c r="L61" s="15"/>
      <c r="P61" s="13"/>
    </row>
    <row r="62" spans="1:16" x14ac:dyDescent="0.25">
      <c r="A62" s="5"/>
    </row>
    <row r="63" spans="1:16" ht="21" customHeight="1" x14ac:dyDescent="0.25">
      <c r="A63" s="14"/>
    </row>
    <row r="69" spans="6:11" x14ac:dyDescent="0.25">
      <c r="F69" s="5"/>
      <c r="G69" s="5"/>
      <c r="H69" s="5"/>
      <c r="I69" s="5"/>
      <c r="J69" s="5"/>
      <c r="K69" s="5"/>
    </row>
  </sheetData>
  <mergeCells count="3">
    <mergeCell ref="A6:E6"/>
    <mergeCell ref="B52:F52"/>
    <mergeCell ref="A61:E61"/>
  </mergeCells>
  <printOptions horizontalCentered="1"/>
  <pageMargins left="0" right="0" top="0.78740157480314965" bottom="0" header="0" footer="0"/>
  <pageSetup paperSize="9" scale="8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B5BF-E981-42EC-9EFE-B11BA8B1DC9B}">
  <sheetPr>
    <pageSetUpPr fitToPage="1"/>
  </sheetPr>
  <dimension ref="A1:U70"/>
  <sheetViews>
    <sheetView showGridLines="0" zoomScaleNormal="100" zoomScaleSheetLayoutView="120" workbookViewId="0">
      <pane xSplit="5" ySplit="7" topLeftCell="L8" activePane="bottomRight" state="frozen"/>
      <selection pane="topRight" activeCell="F1" sqref="F1"/>
      <selection pane="bottomLeft" activeCell="A8" sqref="A8"/>
      <selection pane="bottomRight" activeCell="G53" sqref="G53"/>
    </sheetView>
  </sheetViews>
  <sheetFormatPr defaultColWidth="9.140625" defaultRowHeight="15" x14ac:dyDescent="0.25"/>
  <cols>
    <col min="1" max="1" width="2.28515625" style="1" customWidth="1"/>
    <col min="2" max="2" width="1.42578125" style="1" customWidth="1"/>
    <col min="3" max="3" width="1.85546875" style="1" customWidth="1"/>
    <col min="4" max="4" width="2.140625" style="1" customWidth="1"/>
    <col min="5" max="5" width="33" style="1" customWidth="1"/>
    <col min="6" max="8" width="11.85546875" style="1" customWidth="1"/>
    <col min="9" max="9" width="11.42578125" style="1" customWidth="1"/>
    <col min="10" max="17" width="13.7109375" style="1" customWidth="1"/>
    <col min="18" max="18" width="12" style="1" customWidth="1"/>
    <col min="19" max="19" width="11.85546875" style="17" customWidth="1"/>
    <col min="20" max="16384" width="9.140625" style="1"/>
  </cols>
  <sheetData>
    <row r="1" spans="1:19" ht="6" customHeight="1" x14ac:dyDescent="0.25"/>
    <row r="2" spans="1:19" x14ac:dyDescent="0.25">
      <c r="A2" s="2" t="s">
        <v>0</v>
      </c>
      <c r="B2" s="2"/>
      <c r="C2" s="2"/>
      <c r="D2" s="2"/>
      <c r="E2" s="2"/>
    </row>
    <row r="3" spans="1:19" x14ac:dyDescent="0.25">
      <c r="A3" s="2" t="s">
        <v>52</v>
      </c>
      <c r="B3" s="2"/>
      <c r="C3" s="2"/>
      <c r="D3" s="2"/>
      <c r="E3" s="2"/>
    </row>
    <row r="4" spans="1:19" x14ac:dyDescent="0.25">
      <c r="A4" s="1" t="s">
        <v>1</v>
      </c>
    </row>
    <row r="5" spans="1:19" x14ac:dyDescent="0.25">
      <c r="A5" s="3"/>
      <c r="G5" s="18"/>
      <c r="H5" s="18"/>
      <c r="I5" s="18"/>
      <c r="J5" s="18"/>
    </row>
    <row r="6" spans="1:19" ht="6" customHeight="1" x14ac:dyDescent="0.25"/>
    <row r="7" spans="1:19" s="5" customFormat="1" ht="25.5" customHeight="1" thickBot="1" x14ac:dyDescent="0.3">
      <c r="A7" s="42" t="s">
        <v>2</v>
      </c>
      <c r="B7" s="42"/>
      <c r="C7" s="42"/>
      <c r="D7" s="42"/>
      <c r="E7" s="42"/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4" t="s">
        <v>47</v>
      </c>
      <c r="Q7" s="4" t="s">
        <v>48</v>
      </c>
      <c r="R7" s="4" t="s">
        <v>13</v>
      </c>
      <c r="S7" s="17"/>
    </row>
    <row r="8" spans="1:19" ht="6.75" customHeight="1" thickTop="1" x14ac:dyDescent="0.25"/>
    <row r="9" spans="1:19" x14ac:dyDescent="0.25">
      <c r="B9" s="2" t="s">
        <v>14</v>
      </c>
      <c r="C9" s="2"/>
      <c r="D9" s="2"/>
      <c r="E9" s="2"/>
      <c r="F9" s="6">
        <f t="shared" ref="F9:Q9" si="0">+F10+F21+F28</f>
        <v>421801</v>
      </c>
      <c r="G9" s="6">
        <f t="shared" si="0"/>
        <v>224016</v>
      </c>
      <c r="H9" s="6">
        <f t="shared" si="0"/>
        <v>287923</v>
      </c>
      <c r="I9" s="6">
        <f t="shared" si="0"/>
        <v>537196</v>
      </c>
      <c r="J9" s="6">
        <f t="shared" si="0"/>
        <v>382089</v>
      </c>
      <c r="K9" s="6">
        <f t="shared" si="0"/>
        <v>296524</v>
      </c>
      <c r="L9" s="6">
        <f t="shared" si="0"/>
        <v>457374</v>
      </c>
      <c r="M9" s="6">
        <f t="shared" si="0"/>
        <v>386337</v>
      </c>
      <c r="N9" s="6">
        <f t="shared" si="0"/>
        <v>299653</v>
      </c>
      <c r="O9" s="6">
        <f t="shared" si="0"/>
        <v>473124</v>
      </c>
      <c r="P9" s="6">
        <f t="shared" si="0"/>
        <v>338312</v>
      </c>
      <c r="Q9" s="6">
        <f t="shared" si="0"/>
        <v>314674</v>
      </c>
      <c r="R9" s="6">
        <f>+R10+R21+R28</f>
        <v>4419023</v>
      </c>
    </row>
    <row r="10" spans="1:19" x14ac:dyDescent="0.25">
      <c r="C10" s="1" t="s">
        <v>15</v>
      </c>
      <c r="F10" s="6">
        <f t="shared" ref="F10:Q10" si="1">+F11+F16+F19</f>
        <v>385170</v>
      </c>
      <c r="G10" s="6">
        <f t="shared" si="1"/>
        <v>211311</v>
      </c>
      <c r="H10" s="6">
        <f t="shared" si="1"/>
        <v>223885</v>
      </c>
      <c r="I10" s="6">
        <f t="shared" si="1"/>
        <v>461780</v>
      </c>
      <c r="J10" s="6">
        <f t="shared" si="1"/>
        <v>303908</v>
      </c>
      <c r="K10" s="6">
        <f t="shared" si="1"/>
        <v>249316</v>
      </c>
      <c r="L10" s="6">
        <f t="shared" si="1"/>
        <v>402832</v>
      </c>
      <c r="M10" s="6">
        <f t="shared" si="1"/>
        <v>320218</v>
      </c>
      <c r="N10" s="6">
        <f t="shared" si="1"/>
        <v>253449</v>
      </c>
      <c r="O10" s="6">
        <f t="shared" si="1"/>
        <v>414856</v>
      </c>
      <c r="P10" s="6">
        <f t="shared" si="1"/>
        <v>322381</v>
      </c>
      <c r="Q10" s="6">
        <f t="shared" si="1"/>
        <v>251587</v>
      </c>
      <c r="R10" s="6">
        <f>+R11+R16+R19</f>
        <v>3800693</v>
      </c>
    </row>
    <row r="11" spans="1:19" x14ac:dyDescent="0.25">
      <c r="D11" s="1" t="s">
        <v>16</v>
      </c>
      <c r="F11" s="1">
        <v>308435</v>
      </c>
      <c r="G11" s="1">
        <v>137988</v>
      </c>
      <c r="H11" s="1">
        <v>145346</v>
      </c>
      <c r="I11" s="1">
        <v>378521</v>
      </c>
      <c r="J11" s="1">
        <v>219228</v>
      </c>
      <c r="K11" s="1">
        <v>172503</v>
      </c>
      <c r="L11" s="1">
        <v>319814</v>
      </c>
      <c r="M11" s="1">
        <v>238120</v>
      </c>
      <c r="N11" s="1">
        <v>174679</v>
      </c>
      <c r="O11" s="1">
        <v>325536</v>
      </c>
      <c r="P11" s="1">
        <v>247594</v>
      </c>
      <c r="Q11" s="1">
        <v>183839</v>
      </c>
      <c r="R11" s="1">
        <f>SUM(F11:Q11)</f>
        <v>2851603</v>
      </c>
    </row>
    <row r="12" spans="1:19" x14ac:dyDescent="0.25">
      <c r="E12" s="5" t="s">
        <v>17</v>
      </c>
      <c r="G12" s="18"/>
      <c r="H12" s="18"/>
      <c r="I12" s="18"/>
      <c r="J12" s="18"/>
    </row>
    <row r="13" spans="1:19" x14ac:dyDescent="0.25">
      <c r="E13" s="1" t="s">
        <v>18</v>
      </c>
      <c r="F13" s="7">
        <v>0</v>
      </c>
      <c r="G13" s="7">
        <v>921</v>
      </c>
      <c r="H13" s="7">
        <v>1592</v>
      </c>
      <c r="I13" s="7">
        <v>6858</v>
      </c>
      <c r="J13" s="7">
        <v>0</v>
      </c>
      <c r="K13" s="7">
        <v>1857</v>
      </c>
      <c r="L13" s="7">
        <v>1258</v>
      </c>
      <c r="M13" s="7">
        <v>1272</v>
      </c>
      <c r="N13" s="7">
        <v>3326</v>
      </c>
      <c r="O13" s="7">
        <v>0</v>
      </c>
      <c r="P13" s="7">
        <v>1439</v>
      </c>
      <c r="Q13" s="7">
        <v>1013</v>
      </c>
      <c r="R13" s="1">
        <f>SUM(F13:Q13)</f>
        <v>19536</v>
      </c>
    </row>
    <row r="14" spans="1:19" x14ac:dyDescent="0.25">
      <c r="E14" s="1" t="s">
        <v>19</v>
      </c>
      <c r="F14" s="1">
        <v>0</v>
      </c>
      <c r="G14" s="1">
        <v>660</v>
      </c>
      <c r="H14" s="1">
        <v>159</v>
      </c>
      <c r="I14" s="1">
        <v>53</v>
      </c>
      <c r="J14" s="1">
        <v>36</v>
      </c>
      <c r="K14" s="1">
        <v>2580</v>
      </c>
      <c r="L14" s="1">
        <v>380</v>
      </c>
      <c r="M14" s="1">
        <v>12</v>
      </c>
      <c r="N14" s="1">
        <v>2828</v>
      </c>
      <c r="O14" s="1">
        <v>362</v>
      </c>
      <c r="P14" s="1">
        <v>4814</v>
      </c>
      <c r="Q14" s="1">
        <v>6287</v>
      </c>
      <c r="R14" s="1">
        <f>SUM(F14:Q14)</f>
        <v>18171</v>
      </c>
    </row>
    <row r="15" spans="1:19" ht="6" customHeight="1" x14ac:dyDescent="0.25"/>
    <row r="16" spans="1:19" x14ac:dyDescent="0.25">
      <c r="D16" s="1" t="s">
        <v>20</v>
      </c>
      <c r="F16" s="19">
        <v>73397</v>
      </c>
      <c r="G16" s="19">
        <v>70560</v>
      </c>
      <c r="H16" s="19">
        <v>74895</v>
      </c>
      <c r="I16" s="19">
        <v>80742</v>
      </c>
      <c r="J16" s="19">
        <v>81301</v>
      </c>
      <c r="K16" s="19">
        <v>74623</v>
      </c>
      <c r="L16" s="19">
        <v>80355</v>
      </c>
      <c r="M16" s="19">
        <v>78521</v>
      </c>
      <c r="N16" s="19">
        <v>76282</v>
      </c>
      <c r="O16" s="19">
        <v>86885</v>
      </c>
      <c r="P16" s="19">
        <v>72441</v>
      </c>
      <c r="Q16" s="19">
        <v>66672</v>
      </c>
      <c r="R16" s="1">
        <f>SUM(F16:Q16)</f>
        <v>916674</v>
      </c>
    </row>
    <row r="17" spans="2:18" x14ac:dyDescent="0.25">
      <c r="E17" s="5" t="s">
        <v>17</v>
      </c>
    </row>
    <row r="18" spans="2:18" x14ac:dyDescent="0.25">
      <c r="E18" s="1" t="s">
        <v>19</v>
      </c>
      <c r="F18" s="7">
        <v>0</v>
      </c>
      <c r="G18" s="7">
        <v>6</v>
      </c>
      <c r="H18" s="7">
        <v>3060</v>
      </c>
      <c r="I18" s="7">
        <v>0</v>
      </c>
      <c r="J18" s="7">
        <v>979</v>
      </c>
      <c r="K18" s="7">
        <v>1661</v>
      </c>
      <c r="L18" s="7">
        <v>2675</v>
      </c>
      <c r="M18" s="7">
        <v>814</v>
      </c>
      <c r="N18" s="7">
        <v>1001</v>
      </c>
      <c r="O18" s="7">
        <v>566</v>
      </c>
      <c r="P18" s="7">
        <v>2065</v>
      </c>
      <c r="Q18" s="7">
        <v>568</v>
      </c>
      <c r="R18" s="1">
        <f>SUM(F18:Q18)</f>
        <v>13395</v>
      </c>
    </row>
    <row r="19" spans="2:18" x14ac:dyDescent="0.25">
      <c r="D19" s="1" t="s">
        <v>21</v>
      </c>
      <c r="F19" s="19">
        <v>3338</v>
      </c>
      <c r="G19" s="19">
        <v>2763</v>
      </c>
      <c r="H19" s="19">
        <v>3644</v>
      </c>
      <c r="I19" s="19">
        <v>2517</v>
      </c>
      <c r="J19" s="19">
        <v>3379</v>
      </c>
      <c r="K19" s="19">
        <v>2190</v>
      </c>
      <c r="L19" s="19">
        <v>2663</v>
      </c>
      <c r="M19" s="19">
        <v>3577</v>
      </c>
      <c r="N19" s="19">
        <v>2488</v>
      </c>
      <c r="O19" s="19">
        <v>2435</v>
      </c>
      <c r="P19" s="19">
        <v>2346</v>
      </c>
      <c r="Q19" s="19">
        <v>1076</v>
      </c>
      <c r="R19" s="1">
        <f>SUM(F19:Q19)</f>
        <v>32416</v>
      </c>
    </row>
    <row r="21" spans="2:18" x14ac:dyDescent="0.25">
      <c r="C21" s="1" t="s">
        <v>22</v>
      </c>
      <c r="F21" s="6">
        <f t="shared" ref="F21:R21" si="2">SUM(F22:F26)</f>
        <v>36630</v>
      </c>
      <c r="G21" s="6">
        <f t="shared" si="2"/>
        <v>12705</v>
      </c>
      <c r="H21" s="6">
        <f t="shared" si="2"/>
        <v>64038</v>
      </c>
      <c r="I21" s="6">
        <f t="shared" si="2"/>
        <v>75416</v>
      </c>
      <c r="J21" s="6">
        <f t="shared" si="2"/>
        <v>77970</v>
      </c>
      <c r="K21" s="6">
        <f t="shared" si="2"/>
        <v>47120</v>
      </c>
      <c r="L21" s="6">
        <f t="shared" si="2"/>
        <v>54541</v>
      </c>
      <c r="M21" s="6">
        <f t="shared" si="2"/>
        <v>65959</v>
      </c>
      <c r="N21" s="6">
        <f t="shared" si="2"/>
        <v>46201</v>
      </c>
      <c r="O21" s="6">
        <f t="shared" si="2"/>
        <v>58268</v>
      </c>
      <c r="P21" s="6">
        <f t="shared" si="2"/>
        <v>15930</v>
      </c>
      <c r="Q21" s="6">
        <f t="shared" si="2"/>
        <v>63086</v>
      </c>
      <c r="R21" s="6">
        <f t="shared" si="2"/>
        <v>617864</v>
      </c>
    </row>
    <row r="22" spans="2:18" x14ac:dyDescent="0.25">
      <c r="D22" s="1" t="s">
        <v>23</v>
      </c>
      <c r="F22" s="1">
        <v>16735</v>
      </c>
      <c r="G22" s="1">
        <v>6498</v>
      </c>
      <c r="H22" s="1">
        <v>49080</v>
      </c>
      <c r="I22" s="1">
        <v>64010</v>
      </c>
      <c r="J22" s="1">
        <v>20162</v>
      </c>
      <c r="K22" s="1">
        <v>7421</v>
      </c>
      <c r="L22" s="1">
        <v>19914</v>
      </c>
      <c r="M22" s="1">
        <v>16485</v>
      </c>
      <c r="N22" s="1">
        <v>9921</v>
      </c>
      <c r="O22" s="1">
        <v>14519</v>
      </c>
      <c r="P22" s="1">
        <v>7942</v>
      </c>
      <c r="Q22" s="1">
        <v>50668</v>
      </c>
      <c r="R22" s="1">
        <f>SUM(F22:Q22)</f>
        <v>283355</v>
      </c>
    </row>
    <row r="23" spans="2:18" x14ac:dyDescent="0.25">
      <c r="D23" s="1" t="s">
        <v>54</v>
      </c>
      <c r="F23" s="1">
        <v>5310</v>
      </c>
      <c r="G23" s="1">
        <v>4203</v>
      </c>
      <c r="H23" s="1">
        <v>4433</v>
      </c>
      <c r="I23" s="1">
        <v>5496</v>
      </c>
      <c r="J23" s="1">
        <v>4682</v>
      </c>
      <c r="K23" s="20">
        <v>5305</v>
      </c>
      <c r="L23" s="20">
        <v>5136</v>
      </c>
      <c r="M23" s="20">
        <v>7777</v>
      </c>
      <c r="N23" s="20">
        <v>7930</v>
      </c>
      <c r="O23" s="20">
        <v>4695</v>
      </c>
      <c r="P23" s="20">
        <v>4324</v>
      </c>
      <c r="Q23" s="20">
        <v>5924</v>
      </c>
      <c r="R23" s="14">
        <f>SUM(F23:Q23)</f>
        <v>65215</v>
      </c>
    </row>
    <row r="24" spans="2:18" x14ac:dyDescent="0.25">
      <c r="D24" s="1" t="s">
        <v>24</v>
      </c>
      <c r="F24" s="1">
        <v>187</v>
      </c>
      <c r="G24" s="1">
        <v>44</v>
      </c>
      <c r="H24" s="1">
        <v>3</v>
      </c>
      <c r="I24" s="1">
        <v>159</v>
      </c>
      <c r="J24" s="1">
        <v>6</v>
      </c>
      <c r="K24" s="1">
        <v>12</v>
      </c>
      <c r="L24" s="1">
        <v>18</v>
      </c>
      <c r="M24" s="1">
        <v>2684</v>
      </c>
      <c r="N24" s="1">
        <v>6</v>
      </c>
      <c r="O24" s="1">
        <v>146</v>
      </c>
      <c r="P24" s="1">
        <v>18</v>
      </c>
      <c r="Q24" s="1">
        <v>10</v>
      </c>
      <c r="R24" s="1">
        <f>SUM(F24:Q24)</f>
        <v>3293</v>
      </c>
    </row>
    <row r="25" spans="2:18" x14ac:dyDescent="0.25">
      <c r="D25" s="1" t="s">
        <v>25</v>
      </c>
      <c r="F25" s="19">
        <v>992</v>
      </c>
      <c r="G25" s="19">
        <v>674</v>
      </c>
      <c r="H25" s="19">
        <v>505</v>
      </c>
      <c r="I25" s="19">
        <v>292</v>
      </c>
      <c r="J25" s="19">
        <v>1117</v>
      </c>
      <c r="K25" s="19">
        <v>1460</v>
      </c>
      <c r="L25" s="19">
        <v>965</v>
      </c>
      <c r="M25" s="19">
        <v>1104</v>
      </c>
      <c r="N25" s="19">
        <v>785</v>
      </c>
      <c r="O25" s="19">
        <v>1168</v>
      </c>
      <c r="P25" s="19">
        <v>1390</v>
      </c>
      <c r="Q25" s="19">
        <v>247</v>
      </c>
      <c r="R25" s="1">
        <f>SUM(F25:Q25)</f>
        <v>10699</v>
      </c>
    </row>
    <row r="26" spans="2:18" x14ac:dyDescent="0.25">
      <c r="D26" s="1" t="s">
        <v>55</v>
      </c>
      <c r="F26" s="1">
        <v>13406</v>
      </c>
      <c r="G26" s="1">
        <v>1286</v>
      </c>
      <c r="H26" s="1">
        <v>10017</v>
      </c>
      <c r="I26" s="1">
        <v>5459</v>
      </c>
      <c r="J26" s="1">
        <v>52003</v>
      </c>
      <c r="K26" s="1">
        <v>32922</v>
      </c>
      <c r="L26" s="1">
        <v>28508</v>
      </c>
      <c r="M26" s="1">
        <v>37909</v>
      </c>
      <c r="N26" s="1">
        <v>27559</v>
      </c>
      <c r="O26" s="1">
        <v>37740</v>
      </c>
      <c r="P26" s="1">
        <v>2256</v>
      </c>
      <c r="Q26" s="1">
        <v>6237</v>
      </c>
      <c r="R26" s="1">
        <f>SUM(F26:Q26)</f>
        <v>255302</v>
      </c>
    </row>
    <row r="28" spans="2:18" x14ac:dyDescent="0.25">
      <c r="C28" s="1" t="s">
        <v>26</v>
      </c>
      <c r="F28" s="1">
        <v>1</v>
      </c>
      <c r="G28" s="1">
        <v>0</v>
      </c>
      <c r="H28" s="1">
        <v>0</v>
      </c>
      <c r="I28" s="1">
        <v>0</v>
      </c>
      <c r="J28" s="1">
        <v>211</v>
      </c>
      <c r="K28" s="1">
        <v>88</v>
      </c>
      <c r="L28" s="1">
        <v>1</v>
      </c>
      <c r="M28" s="1">
        <v>160</v>
      </c>
      <c r="N28" s="1">
        <v>3</v>
      </c>
      <c r="O28" s="1">
        <v>0</v>
      </c>
      <c r="P28" s="1">
        <v>1</v>
      </c>
      <c r="Q28" s="1">
        <v>1</v>
      </c>
      <c r="R28" s="1">
        <f>SUM(F28:Q28)</f>
        <v>466</v>
      </c>
    </row>
    <row r="29" spans="2:18" x14ac:dyDescent="0.25">
      <c r="G29" s="18"/>
      <c r="H29" s="18"/>
      <c r="I29" s="18"/>
      <c r="J29" s="18"/>
    </row>
    <row r="30" spans="2:18" x14ac:dyDescent="0.25">
      <c r="B30" s="2" t="s">
        <v>27</v>
      </c>
      <c r="C30" s="2"/>
      <c r="D30" s="2"/>
      <c r="E30" s="2"/>
      <c r="F30" s="6">
        <f>SUM(F31:F37)</f>
        <v>333850</v>
      </c>
      <c r="G30" s="6">
        <f>SUM(G31:G37)</f>
        <v>388693</v>
      </c>
      <c r="H30" s="6">
        <f t="shared" ref="H30:Q30" si="3">SUM(H31:H37)</f>
        <v>483841</v>
      </c>
      <c r="I30" s="6">
        <f>SUM(I31:I37)</f>
        <v>494468</v>
      </c>
      <c r="J30" s="6">
        <f t="shared" si="3"/>
        <v>557000</v>
      </c>
      <c r="K30" s="6">
        <f t="shared" si="3"/>
        <v>505604</v>
      </c>
      <c r="L30" s="6">
        <f t="shared" si="3"/>
        <v>486219</v>
      </c>
      <c r="M30" s="6">
        <f t="shared" si="3"/>
        <v>440543</v>
      </c>
      <c r="N30" s="6">
        <f t="shared" si="3"/>
        <v>572919</v>
      </c>
      <c r="O30" s="6">
        <f t="shared" si="3"/>
        <v>466784</v>
      </c>
      <c r="P30" s="6">
        <f t="shared" si="3"/>
        <v>551285</v>
      </c>
      <c r="Q30" s="6">
        <f t="shared" si="3"/>
        <v>644175</v>
      </c>
      <c r="R30" s="6">
        <f>SUM(R31:R37)</f>
        <v>5925381</v>
      </c>
    </row>
    <row r="31" spans="2:18" x14ac:dyDescent="0.25">
      <c r="D31" s="1" t="s">
        <v>28</v>
      </c>
      <c r="F31" s="1">
        <v>78364</v>
      </c>
      <c r="G31" s="1">
        <v>101522</v>
      </c>
      <c r="H31" s="1">
        <v>80025</v>
      </c>
      <c r="I31" s="1">
        <v>79054</v>
      </c>
      <c r="J31" s="1">
        <v>81338</v>
      </c>
      <c r="K31" s="1">
        <v>83886</v>
      </c>
      <c r="L31" s="1">
        <v>86190</v>
      </c>
      <c r="M31" s="1">
        <v>82515</v>
      </c>
      <c r="N31" s="1">
        <v>82505</v>
      </c>
      <c r="O31" s="1">
        <v>84378</v>
      </c>
      <c r="P31" s="1">
        <v>101495</v>
      </c>
      <c r="Q31" s="1">
        <v>82811</v>
      </c>
      <c r="R31" s="1">
        <f t="shared" ref="R31:R37" si="4">SUM(F31:Q31)</f>
        <v>1024083</v>
      </c>
    </row>
    <row r="32" spans="2:18" x14ac:dyDescent="0.25">
      <c r="D32" s="1" t="s">
        <v>29</v>
      </c>
      <c r="F32" s="1">
        <v>74221</v>
      </c>
      <c r="G32" s="1">
        <v>47827</v>
      </c>
      <c r="H32" s="1">
        <v>70944</v>
      </c>
      <c r="I32" s="1">
        <v>67496</v>
      </c>
      <c r="J32" s="1">
        <v>61097</v>
      </c>
      <c r="K32" s="1">
        <v>55643</v>
      </c>
      <c r="L32" s="1">
        <v>79432</v>
      </c>
      <c r="M32" s="1">
        <v>52781</v>
      </c>
      <c r="N32" s="1">
        <v>73852</v>
      </c>
      <c r="O32" s="1">
        <v>55388</v>
      </c>
      <c r="P32" s="1">
        <v>66653</v>
      </c>
      <c r="Q32" s="1">
        <v>57979</v>
      </c>
      <c r="R32" s="1">
        <f t="shared" si="4"/>
        <v>763313</v>
      </c>
    </row>
    <row r="33" spans="2:19" x14ac:dyDescent="0.25">
      <c r="D33" s="1" t="s">
        <v>30</v>
      </c>
      <c r="F33" s="1">
        <v>0</v>
      </c>
      <c r="G33" s="1">
        <v>1587</v>
      </c>
      <c r="H33" s="1">
        <v>4811</v>
      </c>
      <c r="I33" s="1">
        <v>6911</v>
      </c>
      <c r="J33" s="1">
        <v>1015</v>
      </c>
      <c r="K33" s="1">
        <v>6098</v>
      </c>
      <c r="L33" s="1">
        <v>4313</v>
      </c>
      <c r="M33" s="1">
        <v>2098</v>
      </c>
      <c r="N33" s="1">
        <v>7155</v>
      </c>
      <c r="O33" s="1">
        <v>928</v>
      </c>
      <c r="P33" s="1">
        <v>8318</v>
      </c>
      <c r="Q33" s="1">
        <v>7868</v>
      </c>
      <c r="R33" s="1">
        <f t="shared" si="4"/>
        <v>51102</v>
      </c>
      <c r="S33" s="21"/>
    </row>
    <row r="34" spans="2:19" ht="17.25" customHeight="1" x14ac:dyDescent="0.25">
      <c r="D34" s="1" t="s">
        <v>49</v>
      </c>
      <c r="F34" s="1">
        <v>0</v>
      </c>
      <c r="G34" s="1">
        <v>12715</v>
      </c>
      <c r="H34" s="1">
        <v>6872</v>
      </c>
      <c r="I34" s="1">
        <v>27720</v>
      </c>
      <c r="J34" s="1">
        <v>9740</v>
      </c>
      <c r="K34" s="1">
        <v>10159</v>
      </c>
      <c r="L34" s="1">
        <v>10719</v>
      </c>
      <c r="M34" s="1">
        <v>9100</v>
      </c>
      <c r="N34" s="1">
        <v>18217</v>
      </c>
      <c r="O34" s="1">
        <v>11968</v>
      </c>
      <c r="P34" s="1">
        <v>12232</v>
      </c>
      <c r="Q34" s="1">
        <v>9321</v>
      </c>
      <c r="R34" s="1">
        <f t="shared" si="4"/>
        <v>138763</v>
      </c>
    </row>
    <row r="35" spans="2:19" x14ac:dyDescent="0.25">
      <c r="D35" s="1" t="s">
        <v>31</v>
      </c>
      <c r="F35" s="1">
        <v>0</v>
      </c>
      <c r="G35" s="1">
        <v>9</v>
      </c>
      <c r="H35" s="1">
        <v>224</v>
      </c>
      <c r="I35" s="1">
        <v>0</v>
      </c>
      <c r="J35" s="1">
        <v>0</v>
      </c>
      <c r="K35" s="1">
        <v>20</v>
      </c>
      <c r="L35" s="1">
        <v>85</v>
      </c>
      <c r="M35" s="1">
        <v>1</v>
      </c>
      <c r="N35" s="1">
        <v>381</v>
      </c>
      <c r="O35" s="1">
        <v>22</v>
      </c>
      <c r="P35" s="1">
        <v>30</v>
      </c>
      <c r="Q35" s="1">
        <v>251</v>
      </c>
      <c r="R35" s="1">
        <f t="shared" si="4"/>
        <v>1023</v>
      </c>
    </row>
    <row r="36" spans="2:19" x14ac:dyDescent="0.25">
      <c r="D36" s="1" t="s">
        <v>32</v>
      </c>
      <c r="F36" s="1">
        <v>0</v>
      </c>
      <c r="G36" s="1">
        <v>0</v>
      </c>
      <c r="H36" s="1">
        <v>-451</v>
      </c>
      <c r="I36" s="1">
        <v>1558</v>
      </c>
      <c r="J36" s="1">
        <v>45</v>
      </c>
      <c r="K36" s="1">
        <v>85</v>
      </c>
      <c r="L36" s="1">
        <v>-1143</v>
      </c>
      <c r="M36" s="1">
        <v>0</v>
      </c>
      <c r="N36" s="1">
        <v>3115</v>
      </c>
      <c r="O36" s="1">
        <v>3053</v>
      </c>
      <c r="P36" s="1">
        <v>44</v>
      </c>
      <c r="Q36" s="1">
        <v>625</v>
      </c>
      <c r="R36" s="1">
        <f t="shared" si="4"/>
        <v>6931</v>
      </c>
    </row>
    <row r="37" spans="2:19" ht="17.25" x14ac:dyDescent="0.25">
      <c r="D37" s="1" t="s">
        <v>50</v>
      </c>
      <c r="F37" s="1">
        <v>181265</v>
      </c>
      <c r="G37" s="1">
        <v>225033</v>
      </c>
      <c r="H37" s="1">
        <v>321416</v>
      </c>
      <c r="I37" s="1">
        <v>311729</v>
      </c>
      <c r="J37" s="1">
        <v>403765</v>
      </c>
      <c r="K37" s="1">
        <v>349713</v>
      </c>
      <c r="L37" s="1">
        <v>306623</v>
      </c>
      <c r="M37" s="1">
        <v>294048</v>
      </c>
      <c r="N37" s="1">
        <v>387694</v>
      </c>
      <c r="O37" s="1">
        <v>311047</v>
      </c>
      <c r="P37" s="1">
        <v>362513</v>
      </c>
      <c r="Q37" s="1">
        <v>485320</v>
      </c>
      <c r="R37" s="1">
        <f t="shared" si="4"/>
        <v>3940166</v>
      </c>
    </row>
    <row r="39" spans="2:19" x14ac:dyDescent="0.25">
      <c r="B39" s="2" t="s">
        <v>33</v>
      </c>
      <c r="C39" s="2"/>
      <c r="D39" s="2"/>
      <c r="E39" s="2"/>
      <c r="F39" s="2">
        <v>87951</v>
      </c>
      <c r="G39" s="2">
        <v>-164677</v>
      </c>
      <c r="H39" s="2">
        <v>-195918</v>
      </c>
      <c r="I39" s="2">
        <v>42728</v>
      </c>
      <c r="J39" s="2">
        <v>-174911</v>
      </c>
      <c r="K39" s="2">
        <v>-209080</v>
      </c>
      <c r="L39" s="2">
        <v>-28845</v>
      </c>
      <c r="M39" s="2">
        <v>-54206</v>
      </c>
      <c r="N39" s="2">
        <v>-273266</v>
      </c>
      <c r="O39" s="2">
        <v>6340</v>
      </c>
      <c r="P39" s="2">
        <v>-212973</v>
      </c>
      <c r="Q39" s="2">
        <v>-329501</v>
      </c>
      <c r="R39" s="2">
        <f t="shared" ref="R39" si="5">+R9-R30</f>
        <v>-1506358</v>
      </c>
    </row>
    <row r="40" spans="2:19" x14ac:dyDescent="0.25">
      <c r="G40" s="18"/>
      <c r="H40" s="18"/>
      <c r="I40" s="18"/>
      <c r="J40" s="18"/>
    </row>
    <row r="41" spans="2:19" x14ac:dyDescent="0.25">
      <c r="B41" s="2" t="s">
        <v>34</v>
      </c>
      <c r="C41" s="2"/>
      <c r="D41" s="2"/>
      <c r="E41" s="2"/>
      <c r="F41" s="6">
        <f t="shared" ref="F41:R41" si="6">+F42+F46</f>
        <v>118474</v>
      </c>
      <c r="G41" s="6">
        <f t="shared" si="6"/>
        <v>417634</v>
      </c>
      <c r="H41" s="6">
        <f t="shared" si="6"/>
        <v>-255314</v>
      </c>
      <c r="I41" s="6">
        <f t="shared" si="6"/>
        <v>-4997</v>
      </c>
      <c r="J41" s="6">
        <f t="shared" si="6"/>
        <v>251451</v>
      </c>
      <c r="K41" s="6">
        <f t="shared" si="6"/>
        <v>137743</v>
      </c>
      <c r="L41" s="6">
        <f t="shared" si="6"/>
        <v>186923</v>
      </c>
      <c r="M41" s="6">
        <f t="shared" si="6"/>
        <v>40597</v>
      </c>
      <c r="N41" s="6">
        <f t="shared" si="6"/>
        <v>347425</v>
      </c>
      <c r="O41" s="6">
        <f t="shared" si="6"/>
        <v>-32198</v>
      </c>
      <c r="P41" s="6">
        <f t="shared" si="6"/>
        <v>37994</v>
      </c>
      <c r="Q41" s="6">
        <f t="shared" si="6"/>
        <v>61454</v>
      </c>
      <c r="R41" s="6">
        <f t="shared" si="6"/>
        <v>1307186</v>
      </c>
    </row>
    <row r="42" spans="2:19" x14ac:dyDescent="0.25">
      <c r="C42" s="1" t="s">
        <v>35</v>
      </c>
      <c r="F42" s="8">
        <v>-22893</v>
      </c>
      <c r="G42" s="8">
        <v>2578</v>
      </c>
      <c r="H42" s="8">
        <v>44201</v>
      </c>
      <c r="I42" s="8">
        <v>-32260</v>
      </c>
      <c r="J42" s="8">
        <v>119815</v>
      </c>
      <c r="K42" s="8">
        <v>7845</v>
      </c>
      <c r="L42" s="8">
        <v>6506</v>
      </c>
      <c r="M42" s="8">
        <v>-4414</v>
      </c>
      <c r="N42" s="8">
        <v>202312</v>
      </c>
      <c r="O42" s="8">
        <v>20338</v>
      </c>
      <c r="P42" s="8">
        <v>7411</v>
      </c>
      <c r="Q42" s="8">
        <v>50439</v>
      </c>
      <c r="R42" s="8">
        <f t="shared" ref="R42" si="7">+R43-R44</f>
        <v>401878</v>
      </c>
    </row>
    <row r="43" spans="2:19" x14ac:dyDescent="0.25">
      <c r="D43" s="1" t="s">
        <v>36</v>
      </c>
      <c r="F43" s="1">
        <v>61646</v>
      </c>
      <c r="G43" s="1">
        <v>4741</v>
      </c>
      <c r="H43" s="1">
        <v>50870</v>
      </c>
      <c r="I43" s="1">
        <v>6842</v>
      </c>
      <c r="J43" s="1">
        <v>127613</v>
      </c>
      <c r="K43" s="1">
        <v>15700</v>
      </c>
      <c r="L43" s="1">
        <v>8063</v>
      </c>
      <c r="M43" s="1">
        <v>6989</v>
      </c>
      <c r="N43" s="1">
        <v>221983</v>
      </c>
      <c r="O43" s="1">
        <v>61800</v>
      </c>
      <c r="P43" s="1">
        <v>16165</v>
      </c>
      <c r="Q43" s="1">
        <v>58759</v>
      </c>
      <c r="R43" s="1">
        <f>SUM(F43:Q43)</f>
        <v>641171</v>
      </c>
    </row>
    <row r="44" spans="2:19" x14ac:dyDescent="0.25">
      <c r="D44" s="1" t="s">
        <v>37</v>
      </c>
      <c r="F44" s="1">
        <v>84539</v>
      </c>
      <c r="G44" s="1">
        <v>2163</v>
      </c>
      <c r="H44" s="1">
        <v>6669</v>
      </c>
      <c r="I44" s="1">
        <v>39102</v>
      </c>
      <c r="J44" s="1">
        <v>7798</v>
      </c>
      <c r="K44" s="1">
        <v>7855</v>
      </c>
      <c r="L44" s="1">
        <v>1557</v>
      </c>
      <c r="M44" s="1">
        <v>11403</v>
      </c>
      <c r="N44" s="1">
        <v>19671</v>
      </c>
      <c r="O44" s="1">
        <v>41462</v>
      </c>
      <c r="P44" s="1">
        <v>8754</v>
      </c>
      <c r="Q44" s="1">
        <v>8320</v>
      </c>
      <c r="R44" s="1">
        <f>SUM(F44:Q44)</f>
        <v>239293</v>
      </c>
    </row>
    <row r="46" spans="2:19" x14ac:dyDescent="0.25">
      <c r="C46" s="1" t="s">
        <v>38</v>
      </c>
      <c r="F46" s="6">
        <f t="shared" ref="F46:R46" si="8">+F47-F48</f>
        <v>141367</v>
      </c>
      <c r="G46" s="6">
        <f t="shared" si="8"/>
        <v>415056</v>
      </c>
      <c r="H46" s="6">
        <f t="shared" si="8"/>
        <v>-299515</v>
      </c>
      <c r="I46" s="6">
        <f t="shared" si="8"/>
        <v>27263</v>
      </c>
      <c r="J46" s="6">
        <f t="shared" si="8"/>
        <v>131636</v>
      </c>
      <c r="K46" s="6">
        <f t="shared" si="8"/>
        <v>129898</v>
      </c>
      <c r="L46" s="6">
        <f t="shared" si="8"/>
        <v>180417</v>
      </c>
      <c r="M46" s="6">
        <f t="shared" si="8"/>
        <v>45011</v>
      </c>
      <c r="N46" s="6">
        <f t="shared" si="8"/>
        <v>145113</v>
      </c>
      <c r="O46" s="6">
        <f t="shared" si="8"/>
        <v>-52536</v>
      </c>
      <c r="P46" s="6">
        <f t="shared" si="8"/>
        <v>30583</v>
      </c>
      <c r="Q46" s="6">
        <f t="shared" si="8"/>
        <v>11015</v>
      </c>
      <c r="R46" s="6">
        <f t="shared" si="8"/>
        <v>905308</v>
      </c>
    </row>
    <row r="47" spans="2:19" x14ac:dyDescent="0.25">
      <c r="D47" s="1" t="s">
        <v>39</v>
      </c>
      <c r="F47" s="1">
        <v>141505</v>
      </c>
      <c r="G47" s="1">
        <v>658681</v>
      </c>
      <c r="H47" s="1">
        <v>156395</v>
      </c>
      <c r="I47" s="1">
        <v>82360</v>
      </c>
      <c r="J47" s="1">
        <v>131721</v>
      </c>
      <c r="K47" s="1">
        <v>132476</v>
      </c>
      <c r="L47" s="1">
        <v>180602</v>
      </c>
      <c r="M47" s="1">
        <v>167045</v>
      </c>
      <c r="N47" s="1">
        <v>145200</v>
      </c>
      <c r="O47" s="1">
        <v>67464</v>
      </c>
      <c r="P47" s="1">
        <v>48880</v>
      </c>
      <c r="Q47" s="1">
        <v>11015</v>
      </c>
      <c r="R47" s="1">
        <f>SUM(F47:Q47)</f>
        <v>1923344</v>
      </c>
    </row>
    <row r="48" spans="2:19" x14ac:dyDescent="0.25">
      <c r="D48" s="1" t="s">
        <v>40</v>
      </c>
      <c r="F48" s="9">
        <f t="shared" ref="F48:R48" si="9">F49-F50</f>
        <v>138</v>
      </c>
      <c r="G48" s="9">
        <f t="shared" si="9"/>
        <v>243625</v>
      </c>
      <c r="H48" s="9">
        <f t="shared" si="9"/>
        <v>455910</v>
      </c>
      <c r="I48" s="9">
        <f t="shared" si="9"/>
        <v>55097</v>
      </c>
      <c r="J48" s="9">
        <f t="shared" si="9"/>
        <v>85</v>
      </c>
      <c r="K48" s="9">
        <f t="shared" si="9"/>
        <v>2578</v>
      </c>
      <c r="L48" s="9">
        <f t="shared" si="9"/>
        <v>185</v>
      </c>
      <c r="M48" s="9">
        <f t="shared" si="9"/>
        <v>122034</v>
      </c>
      <c r="N48" s="9">
        <f t="shared" si="9"/>
        <v>87</v>
      </c>
      <c r="O48" s="9">
        <f t="shared" si="9"/>
        <v>120000</v>
      </c>
      <c r="P48" s="9">
        <f t="shared" si="9"/>
        <v>18297</v>
      </c>
      <c r="Q48" s="9">
        <f t="shared" si="9"/>
        <v>0</v>
      </c>
      <c r="R48" s="9">
        <f t="shared" si="9"/>
        <v>1018036</v>
      </c>
    </row>
    <row r="49" spans="1:21" x14ac:dyDescent="0.25">
      <c r="E49" s="1" t="s">
        <v>41</v>
      </c>
      <c r="F49" s="1">
        <v>138</v>
      </c>
      <c r="G49" s="1">
        <v>243625</v>
      </c>
      <c r="H49" s="1">
        <v>455910</v>
      </c>
      <c r="I49" s="1">
        <v>55097</v>
      </c>
      <c r="J49" s="1">
        <v>85</v>
      </c>
      <c r="K49" s="1">
        <v>2578</v>
      </c>
      <c r="L49" s="1">
        <v>185</v>
      </c>
      <c r="M49" s="1">
        <v>122034</v>
      </c>
      <c r="N49" s="1">
        <v>87</v>
      </c>
      <c r="O49" s="1">
        <v>120000</v>
      </c>
      <c r="P49" s="1">
        <v>18297</v>
      </c>
      <c r="Q49" s="1">
        <v>0</v>
      </c>
      <c r="R49" s="1">
        <f t="shared" ref="R49:R50" si="10">SUM(F49:Q49)</f>
        <v>1018036</v>
      </c>
    </row>
    <row r="50" spans="1:21" x14ac:dyDescent="0.25">
      <c r="E50" s="10" t="s">
        <v>51</v>
      </c>
      <c r="R50" s="1">
        <f t="shared" si="10"/>
        <v>0</v>
      </c>
    </row>
    <row r="51" spans="1:21" ht="14.25" customHeight="1" x14ac:dyDescent="0.25"/>
    <row r="52" spans="1:21" s="2" customFormat="1" ht="16.5" customHeight="1" x14ac:dyDescent="0.25">
      <c r="B52" s="2" t="s">
        <v>42</v>
      </c>
      <c r="F52" s="2">
        <v>1075607</v>
      </c>
      <c r="G52" s="2">
        <v>180187</v>
      </c>
      <c r="H52" s="2">
        <v>-491888</v>
      </c>
      <c r="I52" s="2">
        <v>-6003</v>
      </c>
      <c r="J52" s="2">
        <v>-29134</v>
      </c>
      <c r="K52" s="2">
        <v>-222639</v>
      </c>
      <c r="L52" s="2">
        <v>72216</v>
      </c>
      <c r="M52" s="2">
        <v>-73644</v>
      </c>
      <c r="N52" s="2">
        <v>806</v>
      </c>
      <c r="O52" s="2">
        <v>-104079</v>
      </c>
      <c r="P52" s="2">
        <v>-261000</v>
      </c>
      <c r="Q52" s="2">
        <v>-370042</v>
      </c>
      <c r="R52" s="2">
        <f>SUM(F52:Q52)</f>
        <v>-229613</v>
      </c>
      <c r="S52" s="17"/>
      <c r="U52" s="1"/>
    </row>
    <row r="53" spans="1:21" ht="15.75" thickBot="1" x14ac:dyDescent="0.3">
      <c r="A53" s="11"/>
      <c r="B53" s="11"/>
      <c r="C53" s="11"/>
      <c r="D53" s="11"/>
      <c r="E53" s="11"/>
    </row>
    <row r="54" spans="1:21" s="12" customFormat="1" ht="15.75" thickTop="1" x14ac:dyDescent="0.25">
      <c r="A54" s="15" t="s">
        <v>43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S54" s="17"/>
    </row>
    <row r="55" spans="1:21" s="12" customFormat="1" ht="57.75" customHeight="1" x14ac:dyDescent="0.25">
      <c r="A55" s="15"/>
      <c r="B55" s="40" t="s">
        <v>53</v>
      </c>
      <c r="C55" s="40"/>
      <c r="D55" s="40"/>
      <c r="E55" s="40"/>
      <c r="F55" s="4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S55" s="17"/>
    </row>
    <row r="56" spans="1:21" s="12" customFormat="1" ht="14.25" customHeight="1" x14ac:dyDescent="0.25">
      <c r="A56" s="22" t="s">
        <v>56</v>
      </c>
      <c r="B56" s="23" t="s">
        <v>57</v>
      </c>
      <c r="C56" s="23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S56" s="17"/>
    </row>
    <row r="57" spans="1:21" s="26" customFormat="1" ht="12.75" x14ac:dyDescent="0.2">
      <c r="A57" s="24" t="s">
        <v>58</v>
      </c>
      <c r="B57" s="25" t="s">
        <v>59</v>
      </c>
    </row>
    <row r="58" spans="1:21" s="26" customFormat="1" ht="12.75" x14ac:dyDescent="0.2">
      <c r="A58" s="27"/>
      <c r="B58" s="25" t="s">
        <v>60</v>
      </c>
    </row>
    <row r="59" spans="1:21" s="12" customFormat="1" x14ac:dyDescent="0.25">
      <c r="A59" s="28" t="s">
        <v>44</v>
      </c>
      <c r="B59" s="29" t="s">
        <v>45</v>
      </c>
      <c r="C59" s="30"/>
      <c r="D59" s="30"/>
      <c r="E59" s="31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S59" s="17"/>
    </row>
    <row r="60" spans="1:21" s="12" customFormat="1" ht="15.75" customHeight="1" x14ac:dyDescent="0.2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S60" s="17"/>
    </row>
    <row r="61" spans="1:21" s="12" customFormat="1" x14ac:dyDescent="0.25">
      <c r="A61" s="15" t="s">
        <v>46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S61" s="17"/>
    </row>
    <row r="62" spans="1:21" ht="11.25" customHeight="1" x14ac:dyDescent="0.25">
      <c r="A62" s="41" t="s">
        <v>61</v>
      </c>
      <c r="B62" s="41"/>
      <c r="C62" s="41"/>
      <c r="D62" s="41"/>
      <c r="E62" s="41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U62" s="13"/>
    </row>
    <row r="63" spans="1:21" x14ac:dyDescent="0.25">
      <c r="A63" s="5"/>
    </row>
    <row r="64" spans="1:21" ht="21" customHeight="1" x14ac:dyDescent="0.25">
      <c r="A64" s="14"/>
    </row>
    <row r="70" spans="6:10" x14ac:dyDescent="0.25">
      <c r="F70" s="5"/>
      <c r="G70" s="5"/>
      <c r="H70" s="5"/>
      <c r="I70" s="5"/>
      <c r="J70" s="5"/>
    </row>
  </sheetData>
  <mergeCells count="3">
    <mergeCell ref="A7:E7"/>
    <mergeCell ref="B55:F55"/>
    <mergeCell ref="A62:E62"/>
  </mergeCells>
  <printOptions horizontalCentered="1"/>
  <pageMargins left="0" right="0" top="0.78740157480314965" bottom="0" header="0" footer="0"/>
  <pageSetup paperSize="9" scale="74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2025</vt:lpstr>
      <vt:lpstr>2024</vt:lpstr>
      <vt:lpstr>'2024'!Print_Area</vt:lpstr>
      <vt:lpstr>'2025'!Print_Area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AJ Montesa</cp:lastModifiedBy>
  <cp:revision>2</cp:revision>
  <dcterms:created xsi:type="dcterms:W3CDTF">2023-08-29T10:20:07Z</dcterms:created>
  <dcterms:modified xsi:type="dcterms:W3CDTF">2025-08-07T10:04:59Z</dcterms:modified>
  <dc:language>en-PH</dc:language>
</cp:coreProperties>
</file>