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RESS RELEASE\MAY2022\"/>
    </mc:Choice>
  </mc:AlternateContent>
  <xr:revisionPtr revIDLastSave="0" documentId="13_ncr:8001_{ED610AE5-1D2C-4A7C-BDE0-09DFA0E3F945}" xr6:coauthVersionLast="47" xr6:coauthVersionMax="47" xr10:uidLastSave="{00000000-0000-0000-0000-000000000000}"/>
  <bookViews>
    <workbookView xWindow="-120" yWindow="-120" windowWidth="20730" windowHeight="11160" tabRatio="751" xr2:uid="{00000000-000D-0000-FFFF-FFFF00000000}"/>
  </bookViews>
  <sheets>
    <sheet name="Table A" sheetId="146" r:id="rId1"/>
    <sheet name="Sheet2" sheetId="149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9" i="146" l="1"/>
  <c r="AB42" i="146"/>
  <c r="AB36" i="146"/>
  <c r="AA47" i="146"/>
  <c r="AC47" i="146"/>
  <c r="AE10" i="146"/>
  <c r="AE11" i="146"/>
  <c r="AE12" i="146"/>
  <c r="AE13" i="146"/>
  <c r="AE14" i="146"/>
  <c r="AE15" i="146"/>
  <c r="AE16" i="146"/>
  <c r="AE17" i="146"/>
  <c r="AE18" i="146"/>
  <c r="AE19" i="146"/>
  <c r="AE20" i="146"/>
  <c r="AE21" i="146"/>
  <c r="AE22" i="146"/>
  <c r="AE23" i="146"/>
  <c r="AE24" i="146"/>
  <c r="AE25" i="146"/>
  <c r="AE26" i="146"/>
  <c r="AE27" i="146"/>
  <c r="AE28" i="146"/>
  <c r="AE29" i="146"/>
  <c r="AE30" i="146"/>
  <c r="AE31" i="146"/>
  <c r="AE32" i="146"/>
  <c r="AE33" i="146"/>
  <c r="AE34" i="146"/>
  <c r="AE35" i="146"/>
  <c r="AE36" i="146"/>
  <c r="AE37" i="146"/>
  <c r="AE38" i="146"/>
  <c r="AE39" i="146"/>
  <c r="AE40" i="146"/>
  <c r="AE41" i="146"/>
  <c r="AE42" i="146"/>
  <c r="AE43" i="146"/>
  <c r="AE44" i="146"/>
  <c r="AE45" i="146"/>
  <c r="AE46" i="146"/>
  <c r="AE47" i="146"/>
  <c r="AE48" i="146"/>
  <c r="AE9" i="146"/>
  <c r="E48" i="146"/>
  <c r="D48" i="146"/>
  <c r="E38" i="146"/>
  <c r="D38" i="146"/>
  <c r="E36" i="146"/>
  <c r="D36" i="146"/>
  <c r="E35" i="146"/>
  <c r="D35" i="146"/>
  <c r="E34" i="146"/>
  <c r="D34" i="146"/>
  <c r="E32" i="146"/>
  <c r="D32" i="146"/>
  <c r="E31" i="146"/>
  <c r="D31" i="146"/>
  <c r="E27" i="146"/>
  <c r="D27" i="146"/>
  <c r="E17" i="146"/>
  <c r="D17" i="146"/>
  <c r="E16" i="146"/>
  <c r="D16" i="146"/>
  <c r="E15" i="146"/>
  <c r="D15" i="146"/>
  <c r="E14" i="146"/>
  <c r="D14" i="146"/>
  <c r="E13" i="146"/>
  <c r="D13" i="146"/>
  <c r="E12" i="146"/>
  <c r="D12" i="146"/>
  <c r="E10" i="146"/>
  <c r="D10" i="146"/>
  <c r="E9" i="146"/>
  <c r="D9" i="146"/>
  <c r="AC33" i="146"/>
  <c r="AA33" i="146"/>
  <c r="AA48" i="146"/>
  <c r="AA38" i="146"/>
  <c r="AA36" i="146"/>
  <c r="AA35" i="146"/>
  <c r="AA34" i="146"/>
  <c r="AA32" i="146"/>
  <c r="AA31" i="146"/>
  <c r="AA27" i="146"/>
  <c r="AA17" i="146"/>
  <c r="AA16" i="146"/>
  <c r="AA15" i="146"/>
  <c r="AA14" i="146"/>
  <c r="AA13" i="146"/>
  <c r="AA12" i="146"/>
  <c r="AA11" i="146"/>
  <c r="AA10" i="146"/>
  <c r="Z9" i="146"/>
  <c r="Y48" i="146"/>
  <c r="X38" i="146"/>
  <c r="Y38" i="146"/>
  <c r="X48" i="146"/>
  <c r="Y36" i="146"/>
  <c r="X36" i="146"/>
  <c r="Y35" i="146"/>
  <c r="X35" i="146"/>
  <c r="Y34" i="146"/>
  <c r="X34" i="146"/>
  <c r="Y33" i="146"/>
  <c r="X33" i="146"/>
  <c r="Y32" i="146"/>
  <c r="X32" i="146"/>
  <c r="Y31" i="146"/>
  <c r="X31" i="146"/>
  <c r="Y27" i="146"/>
  <c r="X27" i="146"/>
  <c r="Y17" i="146"/>
  <c r="X17" i="146"/>
  <c r="Y16" i="146"/>
  <c r="X16" i="146"/>
  <c r="Y15" i="146"/>
  <c r="X15" i="146"/>
  <c r="Y14" i="146"/>
  <c r="X14" i="146"/>
  <c r="Y13" i="146"/>
  <c r="X13" i="146"/>
  <c r="Y12" i="146"/>
  <c r="X12" i="146"/>
  <c r="Y11" i="146"/>
  <c r="X11" i="146"/>
  <c r="Y10" i="146"/>
  <c r="X10" i="146"/>
  <c r="Y9" i="146"/>
  <c r="X9" i="146"/>
  <c r="X47" i="146"/>
  <c r="AA21" i="146"/>
  <c r="X21" i="146" l="1"/>
  <c r="Y21" i="146"/>
  <c r="Y47" i="146"/>
  <c r="X42" i="146" l="1"/>
  <c r="Y42" i="146"/>
  <c r="AA42" i="146"/>
  <c r="AA43" i="146"/>
  <c r="X43" i="146"/>
  <c r="Y43" i="146"/>
  <c r="Y20" i="146"/>
  <c r="X20" i="146"/>
  <c r="AA20" i="146"/>
  <c r="Y44" i="146"/>
  <c r="X44" i="146"/>
  <c r="AA44" i="146"/>
  <c r="AA22" i="146"/>
  <c r="Y22" i="146"/>
  <c r="X22" i="146"/>
  <c r="AA23" i="146"/>
  <c r="Y23" i="146"/>
  <c r="X23" i="146"/>
  <c r="Y26" i="146"/>
  <c r="X26" i="146"/>
  <c r="AA26" i="146"/>
  <c r="Y45" i="146"/>
  <c r="X45" i="146"/>
  <c r="AA45" i="146"/>
  <c r="AA24" i="146"/>
  <c r="Y24" i="146"/>
  <c r="X24" i="146"/>
  <c r="Y25" i="146"/>
  <c r="AA25" i="146"/>
  <c r="X25" i="146"/>
  <c r="D22" i="146" l="1"/>
  <c r="E22" i="146"/>
  <c r="E45" i="146"/>
  <c r="D45" i="146"/>
  <c r="E23" i="146"/>
  <c r="D23" i="146"/>
  <c r="E25" i="146"/>
  <c r="D25" i="146"/>
  <c r="E20" i="146"/>
  <c r="D20" i="146"/>
  <c r="D26" i="146"/>
  <c r="E26" i="146"/>
  <c r="E24" i="146"/>
  <c r="D24" i="146"/>
  <c r="D42" i="146"/>
  <c r="E42" i="146"/>
  <c r="E44" i="146"/>
  <c r="D44" i="146"/>
  <c r="E43" i="146"/>
  <c r="D43" i="146"/>
  <c r="AC48" i="146"/>
  <c r="AB48" i="146"/>
  <c r="AC45" i="146"/>
  <c r="AB45" i="146"/>
  <c r="AC44" i="146"/>
  <c r="AB44" i="146"/>
  <c r="AC43" i="146"/>
  <c r="AB43" i="146"/>
  <c r="AC42" i="146"/>
  <c r="AC38" i="146"/>
  <c r="AB38" i="146"/>
  <c r="AC36" i="146"/>
  <c r="AC35" i="146"/>
  <c r="AB35" i="146"/>
  <c r="AC34" i="146"/>
  <c r="AB34" i="146"/>
  <c r="AC32" i="146"/>
  <c r="AB32" i="146"/>
  <c r="AC31" i="146"/>
  <c r="AB31" i="146"/>
  <c r="AC27" i="146"/>
  <c r="AB27" i="146"/>
  <c r="AC26" i="146"/>
  <c r="AB26" i="146"/>
  <c r="AC25" i="146"/>
  <c r="AB25" i="146"/>
  <c r="AC24" i="146"/>
  <c r="AB24" i="146"/>
  <c r="AC23" i="146"/>
  <c r="AB23" i="146"/>
  <c r="AC22" i="146"/>
  <c r="AB22" i="146"/>
  <c r="AC21" i="146"/>
  <c r="AC20" i="146"/>
  <c r="AB20" i="146"/>
  <c r="AC17" i="146"/>
  <c r="AB17" i="146"/>
  <c r="AC16" i="146"/>
  <c r="AB16" i="146"/>
  <c r="AC15" i="146"/>
  <c r="AB15" i="146"/>
  <c r="AC14" i="146"/>
  <c r="AB14" i="146"/>
  <c r="AC13" i="146"/>
  <c r="AB13" i="146"/>
  <c r="AC12" i="146"/>
  <c r="AB12" i="146"/>
  <c r="AC11" i="146"/>
  <c r="AC10" i="146"/>
  <c r="AB10" i="146"/>
  <c r="AC9" i="146"/>
  <c r="AB9" i="146"/>
  <c r="Z48" i="146"/>
  <c r="Z45" i="146"/>
  <c r="Z44" i="146"/>
  <c r="Z43" i="146"/>
  <c r="Z42" i="146"/>
  <c r="Z38" i="146"/>
  <c r="Z36" i="146"/>
  <c r="Z35" i="146"/>
  <c r="Z34" i="146"/>
  <c r="Z32" i="146"/>
  <c r="Z31" i="146"/>
  <c r="Z27" i="146"/>
  <c r="Z26" i="146"/>
  <c r="Z25" i="146"/>
  <c r="Z24" i="146"/>
  <c r="Z23" i="146"/>
  <c r="Z22" i="146"/>
  <c r="Z20" i="146"/>
  <c r="Z17" i="146"/>
  <c r="Z16" i="146"/>
  <c r="Z15" i="146"/>
  <c r="Z14" i="146"/>
  <c r="Z13" i="146"/>
  <c r="Z12" i="146"/>
  <c r="Z10" i="146"/>
  <c r="T9" i="146" l="1"/>
  <c r="U48" i="146"/>
  <c r="T48" i="146"/>
  <c r="U47" i="146"/>
  <c r="T47" i="146"/>
  <c r="U46" i="146"/>
  <c r="T46" i="146"/>
  <c r="U45" i="146"/>
  <c r="T45" i="146"/>
  <c r="U44" i="146"/>
  <c r="T44" i="146"/>
  <c r="U43" i="146"/>
  <c r="T43" i="146"/>
  <c r="U42" i="146"/>
  <c r="T42" i="146"/>
  <c r="U39" i="146"/>
  <c r="T39" i="146"/>
  <c r="U38" i="146"/>
  <c r="T38" i="146"/>
  <c r="U37" i="146"/>
  <c r="T37" i="146"/>
  <c r="U36" i="146"/>
  <c r="T36" i="146"/>
  <c r="U35" i="146"/>
  <c r="T35" i="146"/>
  <c r="U34" i="146"/>
  <c r="T34" i="146"/>
  <c r="U33" i="146"/>
  <c r="T33" i="146"/>
  <c r="U32" i="146"/>
  <c r="T32" i="146"/>
  <c r="U31" i="146"/>
  <c r="T31" i="146"/>
  <c r="U27" i="146"/>
  <c r="T27" i="146"/>
  <c r="U26" i="146"/>
  <c r="T26" i="146"/>
  <c r="U25" i="146"/>
  <c r="T25" i="146"/>
  <c r="U24" i="146"/>
  <c r="T24" i="146"/>
  <c r="U23" i="146"/>
  <c r="T23" i="146"/>
  <c r="U22" i="146"/>
  <c r="T22" i="146"/>
  <c r="U21" i="146"/>
  <c r="T21" i="146"/>
  <c r="U20" i="146"/>
  <c r="T20" i="146"/>
  <c r="U17" i="146"/>
  <c r="T17" i="146"/>
  <c r="U16" i="146"/>
  <c r="T16" i="146"/>
  <c r="U15" i="146"/>
  <c r="T15" i="146"/>
  <c r="U14" i="146"/>
  <c r="T14" i="146"/>
  <c r="U13" i="146"/>
  <c r="T13" i="146"/>
  <c r="U12" i="146"/>
  <c r="T12" i="146"/>
  <c r="U11" i="146"/>
  <c r="T11" i="146"/>
  <c r="U10" i="146"/>
  <c r="T10" i="146"/>
  <c r="U9" i="146"/>
  <c r="Q48" i="146" l="1"/>
  <c r="P48" i="146"/>
  <c r="Q38" i="146"/>
  <c r="P38" i="146"/>
  <c r="Q36" i="146"/>
  <c r="P36" i="146"/>
  <c r="Q35" i="146"/>
  <c r="P35" i="146"/>
  <c r="Q34" i="146"/>
  <c r="P34" i="146"/>
  <c r="Q32" i="146"/>
  <c r="P32" i="146"/>
  <c r="Q31" i="146"/>
  <c r="P31" i="146"/>
  <c r="Q42" i="146" l="1"/>
  <c r="P42" i="146"/>
  <c r="P43" i="146"/>
  <c r="Q43" i="146"/>
  <c r="Q44" i="146"/>
  <c r="P44" i="146"/>
  <c r="Q45" i="146"/>
  <c r="P45" i="146"/>
</calcChain>
</file>

<file path=xl/sharedStrings.xml><?xml version="1.0" encoding="utf-8"?>
<sst xmlns="http://schemas.openxmlformats.org/spreadsheetml/2006/main" count="504" uniqueCount="91">
  <si>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</si>
  <si>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</si>
  <si>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</si>
  <si>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</si>
  <si>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</si>
  <si>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</si>
  <si>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</si>
  <si>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>Not in the Labor Force</t>
  </si>
  <si>
    <t xml:space="preserve">  Labor Force Participation Rate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</si>
  <si>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</si>
  <si>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</si>
  <si>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</si>
  <si>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</si>
  <si>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</si>
  <si>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</si>
  <si>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Total</t>
  </si>
  <si>
    <t>Youth Population 15-24 Years Old</t>
  </si>
  <si>
    <t>Youth Labor Force</t>
  </si>
  <si>
    <t>Employed Youth</t>
  </si>
  <si>
    <t>Underemployed Youth</t>
  </si>
  <si>
    <t>Unemployed Youth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</si>
  <si>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</si>
  <si>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</si>
  <si>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</si>
  <si>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</si>
  <si>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</si>
  <si>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Mean Hours of Work</t>
  </si>
  <si>
    <t xml:space="preserve">            All estimates used the 2015 POPCEN-based Population Projection.</t>
  </si>
  <si>
    <t xml:space="preserve">  • Invisible Underemployment</t>
  </si>
  <si>
    <t xml:space="preserve"> NEET - Not in employment, education or training</t>
  </si>
  <si>
    <t>Increment/ (Decrement)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</si>
  <si>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</si>
  <si>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</si>
  <si>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</si>
  <si>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Estimate</t>
  </si>
  <si>
    <t>Standard Error</t>
  </si>
  <si>
    <t>Lower Limit</t>
  </si>
  <si>
    <t>Upper Limit</t>
  </si>
  <si>
    <t>90% Confidence Interval)</t>
  </si>
  <si>
    <t>TABLE A - Key Employment Indicators with Measures of Precision, Philippines:</t>
  </si>
  <si>
    <t xml:space="preserve">Population 15 Years Old and Over </t>
  </si>
  <si>
    <r>
      <t xml:space="preserve">  • Visible Underemployment</t>
    </r>
    <r>
      <rPr>
        <vertAlign val="superscript"/>
        <sz val="11"/>
        <rFont val="Arial"/>
        <family val="2"/>
      </rPr>
      <t>1</t>
    </r>
  </si>
  <si>
    <r>
      <rPr>
        <b/>
        <vertAlign val="superscript"/>
        <sz val="7"/>
        <rFont val="Arial"/>
        <family val="2"/>
      </rPr>
      <t>1</t>
    </r>
    <r>
      <rPr>
        <b/>
        <sz val="7"/>
        <rFont val="Arial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</si>
  <si>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>2</t>
    </r>
    <r>
      <rPr>
        <b/>
        <sz val="7"/>
        <rFont val="Arial"/>
        <family val="2"/>
      </rPr>
      <t>Includes number of underemployed persons but with unreported hours worked</t>
    </r>
  </si>
  <si>
    <t xml:space="preserve">           f - Final.</t>
  </si>
  <si>
    <t>NEET (Unemployed) 15 - 24 years old</t>
  </si>
  <si>
    <t>Youth Not in the Labor Force (NILF)</t>
  </si>
  <si>
    <t>NEET (NILF) 15 - 24 years old</t>
  </si>
  <si>
    <t>Growth Rate</t>
  </si>
  <si>
    <t>New Entrants to the Labor Force</t>
  </si>
  <si>
    <t xml:space="preserve"> Youth NEET as % of youth population</t>
  </si>
  <si>
    <t xml:space="preserve"> Proportion of Youth New Entrants to the Youth Labor Force</t>
  </si>
  <si>
    <t xml:space="preserve">  Proportion of New Entrants (%)</t>
  </si>
  <si>
    <t>New Entrants Youth</t>
  </si>
  <si>
    <r>
      <t>January 2022</t>
    </r>
    <r>
      <rPr>
        <b/>
        <vertAlign val="superscript"/>
        <sz val="10"/>
        <rFont val="Arial"/>
        <family val="2"/>
      </rPr>
      <t>p, 3</t>
    </r>
    <r>
      <rPr>
        <b/>
        <sz val="10"/>
        <rFont val="Arial"/>
        <family val="2"/>
      </rPr>
      <t xml:space="preserve">                           </t>
    </r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</si>
  <si>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</si>
  <si>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</si>
  <si>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</si>
  <si>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</si>
  <si>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</si>
  <si>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</si>
  <si>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</si>
  <si>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</si>
  <si>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</si>
  <si>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</si>
  <si>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</si>
  <si>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</si>
  <si>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</si>
  <si>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</si>
  <si>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</si>
  <si>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</si>
  <si>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</si>
  <si>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</si>
  <si>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</si>
  <si>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</si>
  <si>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</si>
  <si>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</si>
  <si>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</si>
  <si>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</si>
  <si>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</si>
  <si>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</si>
  <si>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</si>
  <si>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February 2022</t>
    </r>
    <r>
      <rPr>
        <b/>
        <vertAlign val="superscript"/>
        <sz val="10"/>
        <rFont val="Arial"/>
        <family val="2"/>
      </rPr>
      <t>p</t>
    </r>
  </si>
  <si>
    <t xml:space="preserve">          3 - Preliminary estimates in January 2022 excludes Surigao del Norte and Dinagat Island. </t>
  </si>
  <si>
    <r>
      <t>March 2022</t>
    </r>
    <r>
      <rPr>
        <b/>
        <vertAlign val="superscript"/>
        <sz val="10"/>
        <rFont val="Arial"/>
        <family val="2"/>
      </rPr>
      <t>p</t>
    </r>
  </si>
  <si>
    <r>
      <t>April 2022</t>
    </r>
    <r>
      <rPr>
        <b/>
        <vertAlign val="superscript"/>
        <sz val="10"/>
        <rFont val="Arial"/>
        <family val="2"/>
      </rPr>
      <t>p</t>
    </r>
  </si>
  <si>
    <r>
      <t>May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May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</si>
  <si>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0"/>
        <rFont val="Arial"/>
        <family val="2"/>
      </rPr>
      <t>p</t>
    </r>
  </si>
  <si>
    <r>
      <t>May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  </t>
    </r>
  </si>
  <si>
    <r>
      <t>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May 2021</t>
    </r>
    <r>
      <rPr>
        <b/>
        <vertAlign val="superscript"/>
        <sz val="10"/>
        <rFont val="Arial"/>
        <family val="2"/>
      </rPr>
      <t>f</t>
    </r>
  </si>
  <si>
    <r>
      <t>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2022</t>
    </r>
    <r>
      <rPr>
        <b/>
        <vertAlign val="superscript"/>
        <sz val="10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</si>
</sst>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&quot;-&quot;??_);_(@_)"/>
    <numFmt numFmtId="165" formatCode="#,##0.0_);\(#,##0.0\)"/>
    <numFmt numFmtId="166" formatCode="0.0"/>
    <numFmt numFmtId="168" formatCode="_(* #,##0_);_(* \(#,##0\);_(* &quot;-&quot;??_);_(@_)"/>
    <numFmt numFmtId="169" formatCode="#,##0.0"/>
    <numFmt numFmtId="171" formatCode="mmmm\ yyyy"/>
    <numFmt numFmtId="172" formatCode="#,##0.0;\-#,##0.0"/>
    <numFmt numFmtId="173" formatCode="#,##0.0\ \ _);\(#,##0.0\ \ \)"/>
    <numFmt numFmtId="175" formatCode="0.000"/>
    <numFmt numFmtId="177" formatCode="#,##0.0000;\-#,##0.0000"/>
    <numFmt numFmtId="180" formatCode="_(* #,##0.000_);_(* \(#,##0.000\);_(* &quot;-&quot;??_);_(@_)"/>
    <numFmt numFmtId="181" formatCode="_-* #,##0.000_-;\-* #,##0.000_-;_-* &quot;-&quot;??_-;_-@_-"/>
  </numFmts>
  <fonts count="2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  <font>
      <b/>
      <vertAlign val="superscript"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darkUp">
        <bgColor indexed="9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2">
    <xf numFmtId="37" fontId="0" fillId="0" borderId="0"/>
    <xf numFmtId="164" fontId="6" fillId="0" borderId="0" applyFont="0" applyFill="0" applyBorder="0" applyAlignment="0" applyProtection="0"/>
    <xf numFmtId="37" fontId="8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8" fillId="0" borderId="0"/>
    <xf numFmtId="37" fontId="8" fillId="0" borderId="0"/>
    <xf numFmtId="164" fontId="6" fillId="0" borderId="0" applyFont="0" applyFill="0" applyBorder="0" applyAlignment="0" applyProtection="0"/>
    <xf numFmtId="37" fontId="8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8" fillId="0" borderId="0"/>
    <xf numFmtId="37" fontId="8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16">
    <xf numFmtId="37" fontId="0" fillId="0" borderId="0" xfId="0"/>
    <xf numFmtId="3" fontId="7" fillId="0" borderId="2" xfId="1" applyNumberFormat="1" applyFont="1" applyFill="1" applyBorder="1" applyAlignment="1"/>
    <xf numFmtId="169" fontId="7" fillId="0" borderId="2" xfId="1" applyNumberFormat="1" applyFont="1" applyFill="1" applyBorder="1" applyAlignment="1"/>
    <xf numFmtId="3" fontId="14" fillId="0" borderId="2" xfId="1" applyNumberFormat="1" applyFont="1" applyFill="1" applyBorder="1" applyAlignment="1"/>
    <xf numFmtId="169" fontId="14" fillId="0" borderId="2" xfId="1" applyNumberFormat="1" applyFont="1" applyFill="1" applyBorder="1" applyAlignment="1"/>
    <xf numFmtId="0" fontId="6" fillId="0" borderId="0" xfId="14" applyNumberFormat="1" applyFont="1" applyFill="1" applyAlignment="1">
      <alignment vertical="center"/>
    </xf>
    <xf numFmtId="49" fontId="14" fillId="0" borderId="4" xfId="14" applyNumberFormat="1" applyFont="1" applyFill="1" applyBorder="1" applyAlignment="1">
      <alignment horizontal="left" indent="1"/>
    </xf>
    <xf numFmtId="49" fontId="14" fillId="0" borderId="4" xfId="14" applyNumberFormat="1" applyFont="1" applyFill="1" applyBorder="1" applyAlignment="1">
      <alignment horizontal="left" indent="3"/>
    </xf>
    <xf numFmtId="49" fontId="14" fillId="0" borderId="4" xfId="14" applyNumberFormat="1" applyFont="1" applyFill="1" applyBorder="1" applyAlignment="1">
      <alignment horizontal="left" indent="5"/>
    </xf>
    <xf numFmtId="49" fontId="14" fillId="0" borderId="4" xfId="14" applyNumberFormat="1" applyFont="1" applyFill="1" applyBorder="1" applyAlignment="1">
      <alignment horizontal="left" indent="7"/>
    </xf>
    <xf numFmtId="49" fontId="14" fillId="0" borderId="4" xfId="14" applyNumberFormat="1" applyFont="1" applyFill="1" applyBorder="1" applyAlignment="1">
      <alignment horizontal="left" indent="8"/>
    </xf>
    <xf numFmtId="49" fontId="14" fillId="0" borderId="4" xfId="14" applyNumberFormat="1" applyFont="1" applyFill="1" applyBorder="1" applyAlignment="1">
      <alignment horizontal="left" indent="2"/>
    </xf>
    <xf numFmtId="49" fontId="14" fillId="0" borderId="4" xfId="14" applyNumberFormat="1" applyFont="1" applyFill="1" applyBorder="1" applyAlignment="1">
      <alignment horizontal="left" indent="4"/>
    </xf>
    <xf numFmtId="49" fontId="14" fillId="0" borderId="6" xfId="14" applyNumberFormat="1" applyFont="1" applyFill="1" applyBorder="1" applyAlignment="1">
      <alignment horizontal="left" indent="2"/>
    </xf>
    <xf numFmtId="49" fontId="17" fillId="0" borderId="4" xfId="14" applyNumberFormat="1" applyFont="1" applyFill="1" applyBorder="1" applyAlignment="1">
      <alignment horizontal="left" indent="2"/>
    </xf>
    <xf numFmtId="0" fontId="20" fillId="0" borderId="0" xfId="14" applyNumberFormat="1" applyFont="1" applyFill="1"/>
    <xf numFmtId="49" fontId="14" fillId="0" borderId="4" xfId="14" applyNumberFormat="1" applyFont="1" applyFill="1" applyBorder="1" applyAlignment="1">
      <alignment horizontal="left" indent="6"/>
    </xf>
    <xf numFmtId="0" fontId="6" fillId="0" borderId="5" xfId="14" applyNumberFormat="1" applyFont="1" applyFill="1" applyBorder="1"/>
    <xf numFmtId="3" fontId="6" fillId="0" borderId="9" xfId="14" applyNumberFormat="1" applyFont="1" applyFill="1" applyBorder="1"/>
    <xf numFmtId="0" fontId="16" fillId="0" borderId="0" xfId="14" applyNumberFormat="1" applyFont="1" applyFill="1" applyAlignment="1">
      <alignment horizontal="left" vertical="center" indent="1"/>
    </xf>
    <xf numFmtId="0" fontId="7" fillId="0" borderId="4" xfId="0" applyNumberFormat="1" applyFont="1" applyFill="1" applyBorder="1" applyAlignment="1">
      <alignment horizontal="left" indent="2"/>
    </xf>
    <xf numFmtId="172" fontId="14" fillId="0" borderId="0" xfId="14" applyNumberFormat="1" applyFont="1" applyFill="1"/>
    <xf numFmtId="37" fontId="16" fillId="0" borderId="0" xfId="2" applyFont="1" applyFill="1" applyAlignment="1">
      <alignment vertical="center"/>
    </xf>
    <xf numFmtId="49" fontId="7" fillId="0" borderId="4" xfId="0" applyNumberFormat="1" applyFont="1" applyFill="1" applyBorder="1" applyAlignment="1">
      <alignment horizontal="left" indent="5"/>
    </xf>
    <xf numFmtId="49" fontId="7" fillId="0" borderId="4" xfId="0" applyNumberFormat="1" applyFont="1" applyFill="1" applyBorder="1" applyAlignment="1">
      <alignment horizontal="left" indent="7"/>
    </xf>
    <xf numFmtId="49" fontId="7" fillId="0" borderId="4" xfId="0" applyNumberFormat="1" applyFont="1" applyFill="1" applyBorder="1" applyAlignment="1">
      <alignment horizontal="left" indent="2"/>
    </xf>
    <xf numFmtId="49" fontId="7" fillId="0" borderId="4" xfId="0" applyNumberFormat="1" applyFont="1" applyFill="1" applyBorder="1" applyAlignment="1">
      <alignment horizontal="left" indent="4"/>
    </xf>
    <xf numFmtId="37" fontId="14" fillId="0" borderId="0" xfId="14" applyFont="1" applyFill="1"/>
    <xf numFmtId="37" fontId="17" fillId="0" borderId="0" xfId="14" applyFont="1" applyFill="1"/>
    <xf numFmtId="37" fontId="14" fillId="0" borderId="0" xfId="14" applyFont="1" applyFill="1" applyAlignment="1">
      <alignment vertical="center"/>
    </xf>
    <xf numFmtId="0" fontId="6" fillId="0" borderId="0" xfId="14" applyNumberFormat="1" applyFont="1" applyFill="1"/>
    <xf numFmtId="49" fontId="14" fillId="0" borderId="2" xfId="14" applyNumberFormat="1" applyFont="1" applyFill="1" applyBorder="1" applyAlignment="1">
      <alignment horizontal="left" indent="8"/>
    </xf>
    <xf numFmtId="49" fontId="14" fillId="0" borderId="2" xfId="14" applyNumberFormat="1" applyFont="1" applyFill="1" applyBorder="1" applyAlignment="1">
      <alignment horizontal="left" indent="1"/>
    </xf>
    <xf numFmtId="49" fontId="14" fillId="0" borderId="2" xfId="14" applyNumberFormat="1" applyFont="1" applyFill="1" applyBorder="1" applyAlignment="1">
      <alignment horizontal="left" indent="2"/>
    </xf>
    <xf numFmtId="49" fontId="14" fillId="0" borderId="3" xfId="14" applyNumberFormat="1" applyFont="1" applyFill="1" applyBorder="1" applyAlignment="1">
      <alignment horizontal="left" indent="2"/>
    </xf>
    <xf numFmtId="0" fontId="6" fillId="0" borderId="9" xfId="14" applyNumberFormat="1" applyFont="1" applyFill="1" applyBorder="1"/>
    <xf numFmtId="37" fontId="6" fillId="0" borderId="0" xfId="14" applyFont="1" applyFill="1" applyAlignment="1">
      <alignment horizontal="left" vertical="center"/>
    </xf>
    <xf numFmtId="172" fontId="14" fillId="0" borderId="2" xfId="0" applyNumberFormat="1" applyFont="1" applyFill="1" applyBorder="1" applyAlignment="1">
      <alignment vertical="center"/>
    </xf>
    <xf numFmtId="37" fontId="14" fillId="0" borderId="2" xfId="0" applyNumberFormat="1" applyFont="1" applyFill="1" applyBorder="1" applyAlignment="1">
      <alignment vertical="center"/>
    </xf>
    <xf numFmtId="172" fontId="14" fillId="0" borderId="0" xfId="14" applyNumberFormat="1" applyFont="1" applyFill="1" applyAlignment="1">
      <alignment vertical="center"/>
    </xf>
    <xf numFmtId="3" fontId="20" fillId="0" borderId="0" xfId="14" applyNumberFormat="1" applyFont="1" applyFill="1"/>
    <xf numFmtId="169" fontId="20" fillId="0" borderId="0" xfId="14" applyNumberFormat="1" applyFont="1" applyFill="1"/>
    <xf numFmtId="175" fontId="6" fillId="0" borderId="0" xfId="14" applyNumberFormat="1" applyFont="1" applyFill="1"/>
    <xf numFmtId="3" fontId="14" fillId="0" borderId="2" xfId="38" applyNumberFormat="1" applyFont="1" applyFill="1" applyBorder="1" applyAlignment="1"/>
    <xf numFmtId="165" fontId="14" fillId="0" borderId="2" xfId="14" applyNumberFormat="1" applyFont="1" applyFill="1" applyBorder="1"/>
    <xf numFmtId="165" fontId="14" fillId="0" borderId="3" xfId="14" applyNumberFormat="1" applyFont="1" applyFill="1" applyBorder="1" applyAlignment="1">
      <alignment horizontal="left" indent="2"/>
    </xf>
    <xf numFmtId="0" fontId="16" fillId="0" borderId="0" xfId="0" applyNumberFormat="1" applyFont="1" applyFill="1" applyAlignment="1">
      <alignment horizontal="left" vertical="center"/>
    </xf>
    <xf numFmtId="0" fontId="16" fillId="0" borderId="0" xfId="14" applyNumberFormat="1" applyFont="1" applyFill="1" applyAlignment="1">
      <alignment horizontal="left" vertical="center"/>
    </xf>
    <xf numFmtId="2" fontId="14" fillId="0" borderId="4" xfId="14" applyNumberFormat="1" applyFont="1" applyFill="1" applyBorder="1" applyAlignment="1">
      <alignment horizontal="left" indent="8"/>
    </xf>
    <xf numFmtId="2" fontId="14" fillId="0" borderId="2" xfId="14" applyNumberFormat="1" applyFont="1" applyFill="1" applyBorder="1" applyAlignment="1">
      <alignment horizontal="left" indent="8"/>
    </xf>
    <xf numFmtId="2" fontId="14" fillId="0" borderId="2" xfId="14" applyNumberFormat="1" applyFont="1" applyFill="1" applyBorder="1" applyAlignment="1">
      <alignment horizontal="center"/>
    </xf>
    <xf numFmtId="2" fontId="14" fillId="0" borderId="2" xfId="14" applyNumberFormat="1" applyFont="1" applyFill="1" applyBorder="1" applyAlignment="1">
      <alignment horizontal="left" wrapText="1" indent="8"/>
    </xf>
    <xf numFmtId="2" fontId="6" fillId="0" borderId="0" xfId="14" applyNumberFormat="1" applyFont="1" applyFill="1"/>
    <xf numFmtId="166" fontId="14" fillId="0" borderId="2" xfId="1" applyNumberFormat="1" applyFont="1" applyFill="1" applyBorder="1" applyAlignment="1">
      <alignment vertical="center"/>
    </xf>
    <xf numFmtId="3" fontId="14" fillId="0" borderId="2" xfId="1" applyNumberFormat="1" applyFont="1" applyFill="1" applyBorder="1" applyAlignment="1">
      <alignment vertical="justify"/>
    </xf>
    <xf numFmtId="171" fontId="12" fillId="0" borderId="2" xfId="14" applyNumberFormat="1" applyFont="1" applyFill="1" applyBorder="1" applyAlignment="1">
      <alignment horizontal="center" vertical="center" wrapText="1"/>
    </xf>
    <xf numFmtId="165" fontId="14" fillId="0" borderId="2" xfId="0" applyNumberFormat="1" applyFont="1" applyFill="1" applyBorder="1" applyAlignment="1">
      <alignment vertical="center"/>
    </xf>
    <xf numFmtId="180" fontId="12" fillId="0" borderId="0" xfId="1" applyNumberFormat="1" applyFont="1" applyBorder="1" applyAlignment="1">
      <alignment horizontal="right" vertical="center"/>
    </xf>
    <xf numFmtId="0" fontId="11" fillId="0" borderId="0" xfId="14" applyNumberFormat="1" applyFont="1" applyFill="1" applyBorder="1" applyAlignment="1">
      <alignment horizontal="center" vertical="center"/>
    </xf>
    <xf numFmtId="0" fontId="6" fillId="0" borderId="0" xfId="14" applyNumberFormat="1" applyFont="1" applyFill="1" applyBorder="1"/>
    <xf numFmtId="181" fontId="11" fillId="0" borderId="0" xfId="14" applyNumberFormat="1" applyFont="1" applyFill="1" applyBorder="1" applyAlignment="1">
      <alignment horizontal="center" vertical="center"/>
    </xf>
    <xf numFmtId="168" fontId="14" fillId="0" borderId="2" xfId="1" applyNumberFormat="1" applyFont="1" applyFill="1" applyBorder="1" applyAlignment="1">
      <alignment vertical="center"/>
    </xf>
    <xf numFmtId="168" fontId="14" fillId="0" borderId="2" xfId="1" applyNumberFormat="1" applyFont="1" applyFill="1" applyBorder="1" applyAlignment="1">
      <alignment horizontal="left" indent="8"/>
    </xf>
    <xf numFmtId="168" fontId="14" fillId="0" borderId="4" xfId="1" applyNumberFormat="1" applyFont="1" applyFill="1" applyBorder="1" applyAlignment="1">
      <alignment horizontal="left" indent="1"/>
    </xf>
    <xf numFmtId="168" fontId="6" fillId="0" borderId="0" xfId="1" applyNumberFormat="1" applyFont="1" applyFill="1"/>
    <xf numFmtId="3" fontId="6" fillId="0" borderId="0" xfId="14" applyNumberFormat="1" applyFont="1" applyFill="1"/>
    <xf numFmtId="37" fontId="16" fillId="0" borderId="0" xfId="2" applyFont="1" applyFill="1" applyAlignment="1">
      <alignment vertical="center"/>
    </xf>
    <xf numFmtId="37" fontId="14" fillId="0" borderId="0" xfId="14" applyFont="1" applyFill="1"/>
    <xf numFmtId="0" fontId="6" fillId="0" borderId="0" xfId="14" applyNumberFormat="1" applyFont="1" applyFill="1"/>
    <xf numFmtId="37" fontId="14" fillId="0" borderId="0" xfId="14" applyFont="1" applyFill="1"/>
    <xf numFmtId="173" fontId="10" fillId="2" borderId="2" xfId="38" applyNumberFormat="1" applyFont="1" applyFill="1" applyBorder="1" applyAlignment="1">
      <alignment horizontal="left" vertical="justify" indent="2"/>
    </xf>
    <xf numFmtId="0" fontId="6" fillId="0" borderId="0" xfId="14" applyNumberFormat="1" applyFont="1" applyFill="1"/>
    <xf numFmtId="37" fontId="14" fillId="0" borderId="2" xfId="0" applyNumberFormat="1" applyFont="1" applyFill="1" applyBorder="1" applyAlignment="1">
      <alignment vertical="center"/>
    </xf>
    <xf numFmtId="171" fontId="12" fillId="0" borderId="2" xfId="14" applyNumberFormat="1" applyFont="1" applyFill="1" applyBorder="1" applyAlignment="1">
      <alignment horizontal="center" vertical="center" wrapText="1"/>
    </xf>
    <xf numFmtId="172" fontId="14" fillId="0" borderId="2" xfId="1" applyNumberFormat="1" applyFont="1" applyFill="1" applyBorder="1" applyAlignment="1"/>
    <xf numFmtId="172" fontId="7" fillId="0" borderId="2" xfId="1" applyNumberFormat="1" applyFont="1" applyFill="1" applyBorder="1" applyAlignment="1"/>
    <xf numFmtId="172" fontId="14" fillId="0" borderId="2" xfId="1" applyNumberFormat="1" applyFont="1" applyFill="1" applyBorder="1" applyAlignment="1">
      <alignment vertical="justify"/>
    </xf>
    <xf numFmtId="37" fontId="14" fillId="0" borderId="2" xfId="1" applyNumberFormat="1" applyFont="1" applyFill="1" applyBorder="1" applyAlignment="1">
      <alignment vertical="center"/>
    </xf>
    <xf numFmtId="37" fontId="14" fillId="0" borderId="2" xfId="1" applyNumberFormat="1" applyFont="1" applyFill="1" applyBorder="1" applyAlignment="1">
      <alignment horizontal="right" vertical="center" wrapText="1"/>
    </xf>
    <xf numFmtId="37" fontId="14" fillId="0" borderId="2" xfId="1" applyNumberFormat="1" applyFont="1" applyFill="1" applyBorder="1" applyAlignment="1"/>
    <xf numFmtId="37" fontId="10" fillId="2" borderId="2" xfId="38" applyNumberFormat="1" applyFont="1" applyFill="1" applyBorder="1" applyAlignment="1">
      <alignment horizontal="left" vertical="justify" indent="2"/>
    </xf>
    <xf numFmtId="165" fontId="14" fillId="0" borderId="2" xfId="1" applyNumberFormat="1" applyFont="1" applyFill="1" applyBorder="1"/>
    <xf numFmtId="165" fontId="14" fillId="0" borderId="0" xfId="1" applyNumberFormat="1" applyFont="1" applyFill="1"/>
    <xf numFmtId="165" fontId="14" fillId="0" borderId="10" xfId="1" applyNumberFormat="1" applyFont="1" applyFill="1" applyBorder="1"/>
    <xf numFmtId="2" fontId="14" fillId="0" borderId="2" xfId="14" applyNumberFormat="1" applyFont="1" applyFill="1" applyBorder="1" applyAlignment="1">
      <alignment horizontal="left" indent="2"/>
    </xf>
    <xf numFmtId="168" fontId="14" fillId="0" borderId="2" xfId="1" applyNumberFormat="1" applyFont="1" applyFill="1" applyBorder="1"/>
    <xf numFmtId="168" fontId="6" fillId="0" borderId="2" xfId="1" applyNumberFormat="1" applyFont="1" applyFill="1" applyBorder="1"/>
    <xf numFmtId="168" fontId="14" fillId="0" borderId="3" xfId="1" applyNumberFormat="1" applyFont="1" applyFill="1" applyBorder="1" applyAlignment="1">
      <alignment horizontal="left" indent="2"/>
    </xf>
    <xf numFmtId="168" fontId="10" fillId="2" borderId="2" xfId="1" applyNumberFormat="1" applyFont="1" applyFill="1" applyBorder="1" applyAlignment="1">
      <alignment horizontal="left" vertical="justify" indent="2"/>
    </xf>
    <xf numFmtId="177" fontId="14" fillId="0" borderId="2" xfId="0" applyNumberFormat="1" applyFont="1" applyFill="1" applyBorder="1" applyAlignment="1">
      <alignment vertical="center"/>
    </xf>
    <xf numFmtId="166" fontId="14" fillId="0" borderId="2" xfId="14" applyNumberFormat="1" applyFont="1" applyFill="1" applyBorder="1" applyAlignment="1">
      <alignment horizontal="left" indent="1"/>
    </xf>
    <xf numFmtId="166" fontId="14" fillId="0" borderId="2" xfId="1" applyNumberFormat="1" applyFont="1" applyFill="1" applyBorder="1"/>
    <xf numFmtId="166" fontId="14" fillId="0" borderId="2" xfId="14" applyNumberFormat="1" applyFont="1" applyFill="1" applyBorder="1"/>
    <xf numFmtId="166" fontId="14" fillId="0" borderId="2" xfId="0" applyNumberFormat="1" applyFont="1" applyFill="1" applyBorder="1" applyAlignment="1">
      <alignment vertical="center"/>
    </xf>
    <xf numFmtId="166" fontId="14" fillId="0" borderId="2" xfId="1" applyNumberFormat="1" applyFont="1" applyFill="1" applyBorder="1" applyAlignment="1"/>
    <xf numFmtId="166" fontId="10" fillId="2" borderId="2" xfId="38" applyNumberFormat="1" applyFont="1" applyFill="1" applyBorder="1" applyAlignment="1">
      <alignment horizontal="left" vertical="justify" indent="2"/>
    </xf>
    <xf numFmtId="166" fontId="14" fillId="0" borderId="2" xfId="1" applyNumberFormat="1" applyFont="1" applyFill="1" applyBorder="1" applyAlignment="1">
      <alignment horizontal="right" vertical="justify"/>
    </xf>
    <xf numFmtId="165" fontId="10" fillId="2" borderId="2" xfId="1" applyNumberFormat="1" applyFont="1" applyFill="1" applyBorder="1" applyAlignment="1">
      <alignment horizontal="left" vertical="justify" indent="2"/>
    </xf>
    <xf numFmtId="165" fontId="10" fillId="2" borderId="2" xfId="38" applyNumberFormat="1" applyFont="1" applyFill="1" applyBorder="1" applyAlignment="1">
      <alignment horizontal="left" vertical="justify" indent="2"/>
    </xf>
    <xf numFmtId="0" fontId="17" fillId="0" borderId="0" xfId="0" applyNumberFormat="1" applyFont="1" applyAlignment="1">
      <alignment horizontal="center" vertical="center"/>
    </xf>
    <xf numFmtId="0" fontId="11" fillId="0" borderId="0" xfId="14" applyNumberFormat="1" applyFont="1" applyFill="1" applyAlignment="1">
      <alignment horizontal="center" vertical="center"/>
    </xf>
    <xf numFmtId="171" fontId="12" fillId="0" borderId="10" xfId="14" applyNumberFormat="1" applyFont="1" applyFill="1" applyBorder="1" applyAlignment="1">
      <alignment horizontal="center" vertical="center" wrapText="1"/>
    </xf>
    <xf numFmtId="171" fontId="12" fillId="0" borderId="9" xfId="14" applyNumberFormat="1" applyFont="1" applyFill="1" applyBorder="1" applyAlignment="1">
      <alignment horizontal="center" vertical="center" wrapText="1"/>
    </xf>
    <xf numFmtId="0" fontId="12" fillId="0" borderId="10" xfId="14" applyNumberFormat="1" applyFont="1" applyFill="1" applyBorder="1" applyAlignment="1">
      <alignment horizontal="center" vertical="center"/>
    </xf>
    <xf numFmtId="0" fontId="12" fillId="0" borderId="2" xfId="14" applyNumberFormat="1" applyFont="1" applyFill="1" applyBorder="1" applyAlignment="1">
      <alignment horizontal="center" vertical="center"/>
    </xf>
    <xf numFmtId="37" fontId="12" fillId="0" borderId="11" xfId="14" applyFont="1" applyFill="1" applyBorder="1" applyAlignment="1">
      <alignment horizontal="center" vertical="center" wrapText="1"/>
    </xf>
    <xf numFmtId="37" fontId="12" fillId="0" borderId="12" xfId="14" applyFont="1" applyFill="1" applyBorder="1" applyAlignment="1">
      <alignment horizontal="center" vertical="center" wrapText="1"/>
    </xf>
    <xf numFmtId="171" fontId="12" fillId="0" borderId="2" xfId="14" applyNumberFormat="1" applyFont="1" applyFill="1" applyBorder="1" applyAlignment="1">
      <alignment horizontal="center" vertical="center" wrapText="1"/>
    </xf>
    <xf numFmtId="171" fontId="12" fillId="0" borderId="7" xfId="14" applyNumberFormat="1" applyFont="1" applyFill="1" applyBorder="1" applyAlignment="1">
      <alignment horizontal="center" vertical="center" wrapText="1"/>
    </xf>
    <xf numFmtId="171" fontId="12" fillId="0" borderId="8" xfId="14" applyNumberFormat="1" applyFont="1" applyFill="1" applyBorder="1" applyAlignment="1">
      <alignment horizontal="center" vertical="center" wrapText="1"/>
    </xf>
    <xf numFmtId="171" fontId="12" fillId="0" borderId="11" xfId="14" applyNumberFormat="1" applyFont="1" applyFill="1" applyBorder="1" applyAlignment="1">
      <alignment horizontal="center" vertical="center" wrapText="1"/>
    </xf>
    <xf numFmtId="171" fontId="12" fillId="0" borderId="12" xfId="14" applyNumberFormat="1" applyFont="1" applyFill="1" applyBorder="1" applyAlignment="1">
      <alignment horizontal="center" vertical="center" wrapText="1"/>
    </xf>
    <xf numFmtId="171" fontId="12" fillId="0" borderId="7" xfId="14" applyNumberFormat="1" applyFont="1" applyFill="1" applyBorder="1" applyAlignment="1">
      <alignment horizontal="center" vertical="center"/>
    </xf>
    <xf numFmtId="171" fontId="12" fillId="0" borderId="1" xfId="14" applyNumberFormat="1" applyFont="1" applyFill="1" applyBorder="1" applyAlignment="1">
      <alignment horizontal="center" vertical="center"/>
    </xf>
    <xf numFmtId="171" fontId="9" fillId="0" borderId="7" xfId="0" applyNumberFormat="1" applyFont="1" applyFill="1" applyBorder="1" applyAlignment="1">
      <alignment horizontal="center" vertical="center" wrapText="1"/>
    </xf>
    <xf numFmtId="171" fontId="9" fillId="0" borderId="8" xfId="0" applyNumberFormat="1" applyFont="1" applyFill="1" applyBorder="1" applyAlignment="1">
      <alignment horizontal="center" vertical="center" wrapText="1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8000000}"/>
    <cellStyle name="Normal 11" xfId="8" xr:uid="{00000000-0005-0000-0000-000049000000}"/>
    <cellStyle name="Normal 12" xfId="18" xr:uid="{00000000-0005-0000-0000-00004A000000}"/>
    <cellStyle name="Normal 13" xfId="19" xr:uid="{00000000-0005-0000-0000-00004B000000}"/>
    <cellStyle name="Normal 14" xfId="7" xr:uid="{00000000-0005-0000-0000-00004C000000}"/>
    <cellStyle name="Normal 2" xfId="13" xr:uid="{00000000-0005-0000-0000-00004D000000}"/>
    <cellStyle name="Normal 2 2" xfId="20" xr:uid="{00000000-0005-0000-0000-00004E000000}"/>
    <cellStyle name="Normal 2 3" xfId="29" xr:uid="{00000000-0005-0000-0000-00004F000000}"/>
    <cellStyle name="Normal 3" xfId="21" xr:uid="{00000000-0005-0000-0000-000050000000}"/>
    <cellStyle name="Normal 4" xfId="22" xr:uid="{00000000-0005-0000-0000-000051000000}"/>
    <cellStyle name="Normal 5" xfId="23" xr:uid="{00000000-0005-0000-0000-000052000000}"/>
    <cellStyle name="Normal 6" xfId="27" xr:uid="{00000000-0005-0000-0000-000053000000}"/>
    <cellStyle name="Normal 6 2" xfId="25" xr:uid="{00000000-0005-0000-0000-000054000000}"/>
    <cellStyle name="Normal 6 2 2" xfId="41" xr:uid="{00000000-0005-0000-0000-000055000000}"/>
    <cellStyle name="Normal 6 2 2 2" xfId="60" xr:uid="{00000000-0005-0000-0000-000056000000}"/>
    <cellStyle name="Normal 6 2 2 2 2" xfId="98" xr:uid="{00000000-0005-0000-0000-000057000000}"/>
    <cellStyle name="Normal 6 2 2 3" xfId="79" xr:uid="{00000000-0005-0000-0000-000058000000}"/>
    <cellStyle name="Normal 6 2 3" xfId="45" xr:uid="{00000000-0005-0000-0000-000059000000}"/>
    <cellStyle name="Normal 6 2 3 2" xfId="83" xr:uid="{00000000-0005-0000-0000-00005A000000}"/>
    <cellStyle name="Normal 6 2 4" xfId="64" xr:uid="{00000000-0005-0000-0000-00005B000000}"/>
    <cellStyle name="Normal 6 3" xfId="43" xr:uid="{00000000-0005-0000-0000-00005C000000}"/>
    <cellStyle name="Normal 6 3 2" xfId="62" xr:uid="{00000000-0005-0000-0000-00005D000000}"/>
    <cellStyle name="Normal 6 3 2 2" xfId="100" xr:uid="{00000000-0005-0000-0000-00005E000000}"/>
    <cellStyle name="Normal 6 3 3" xfId="81" xr:uid="{00000000-0005-0000-0000-00005F000000}"/>
    <cellStyle name="Normal 6 4" xfId="47" xr:uid="{00000000-0005-0000-0000-000060000000}"/>
    <cellStyle name="Normal 6 4 2" xfId="85" xr:uid="{00000000-0005-0000-0000-000061000000}"/>
    <cellStyle name="Normal 6 5" xfId="66" xr:uid="{00000000-0005-0000-0000-000062000000}"/>
    <cellStyle name="Normal 7" xfId="2" xr:uid="{00000000-0005-0000-0000-000063000000}"/>
    <cellStyle name="Normal 8" xfId="10" xr:uid="{00000000-0005-0000-0000-000064000000}"/>
    <cellStyle name="Normal 9" xfId="24" xr:uid="{00000000-0005-0000-0000-00006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60"/>
  <sheetViews>
    <sheetView tabSelected="1" zoomScale="80" zoomScaleNormal="80" zoomScaleSheetLayoutView="85" workbookViewId="0">
      <pane xSplit="1" ySplit="8" topLeftCell="S18" activePane="bottomRight" state="frozen"/>
      <selection pane="topRight" activeCell="B1" sqref="B1"/>
      <selection pane="bottomLeft" activeCell="A9" sqref="A9"/>
      <selection pane="bottomRight" activeCell="S23" sqref="S23"/>
    </sheetView>
  </sheetViews>
  <sheetFormatPr defaultColWidth="9" defaultRowHeight="12.75" x14ac:dyDescent="0.2"/>
  <cols>
    <col min="1" max="1" width="77.375" style="30" bestFit="1" customWidth="1"/>
    <col min="2" max="5" width="12.5" style="30" bestFit="1" customWidth="1"/>
    <col min="6" max="6" width="12.125" style="30" bestFit="1" customWidth="1"/>
    <col min="7" max="7" width="9.625" style="30" bestFit="1" customWidth="1"/>
    <col min="8" max="8" width="10.375" style="30" bestFit="1" customWidth="1"/>
    <col min="9" max="9" width="10.125" style="30" bestFit="1" customWidth="1"/>
    <col min="10" max="10" width="12.125" style="30" bestFit="1" customWidth="1"/>
    <col min="11" max="11" width="9.625" style="30" bestFit="1" customWidth="1"/>
    <col min="12" max="12" width="10.375" style="30" bestFit="1" customWidth="1"/>
    <col min="13" max="13" width="10.125" style="30" bestFit="1" customWidth="1"/>
    <col min="14" max="14" width="12.125" style="30" bestFit="1" customWidth="1"/>
    <col min="15" max="15" width="9.625" style="30" bestFit="1" customWidth="1"/>
    <col min="16" max="16" width="10.375" style="30" bestFit="1" customWidth="1"/>
    <col min="17" max="17" width="10.125" style="30" bestFit="1" customWidth="1"/>
    <col min="18" max="18" width="12.75" style="30" bestFit="1" customWidth="1"/>
    <col min="19" max="21" width="11.375" style="30" customWidth="1"/>
    <col min="22" max="25" width="11.375" style="71" customWidth="1"/>
    <col min="26" max="27" width="11.625" style="30" customWidth="1"/>
    <col min="28" max="29" width="12.625" style="30" customWidth="1"/>
    <col min="30" max="30" width="10" style="30" bestFit="1" customWidth="1"/>
    <col min="31" max="16384" width="9" style="30"/>
  </cols>
  <sheetData>
    <row r="1" spans="1:31" ht="15.75" x14ac:dyDescent="0.2">
      <c r="A1" s="100" t="s">
        <v>39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31" ht="21" customHeight="1" x14ac:dyDescent="0.2">
      <c r="A2" s="99" t="s">
        <v>86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</row>
    <row r="3" spans="1:31" ht="15.75" x14ac:dyDescent="0.2">
      <c r="A3" s="100" t="s">
        <v>3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</row>
    <row r="4" spans="1:31" s="59" customFormat="1" ht="15.75" x14ac:dyDescent="0.2">
      <c r="A4" s="58"/>
      <c r="B4" s="60"/>
      <c r="C4" s="57"/>
      <c r="D4" s="57"/>
      <c r="E4" s="57"/>
      <c r="F4" s="60"/>
      <c r="J4" s="60"/>
      <c r="N4" s="60"/>
      <c r="R4" s="60"/>
    </row>
    <row r="6" spans="1:31" ht="30.75" customHeight="1" x14ac:dyDescent="0.2">
      <c r="A6" s="103" t="s">
        <v>4</v>
      </c>
      <c r="B6" s="110" t="s">
        <v>88</v>
      </c>
      <c r="C6" s="111"/>
      <c r="D6" s="111"/>
      <c r="E6" s="111"/>
      <c r="F6" s="105" t="s">
        <v>54</v>
      </c>
      <c r="G6" s="106"/>
      <c r="H6" s="106"/>
      <c r="I6" s="106"/>
      <c r="J6" s="105" t="s">
        <v>82</v>
      </c>
      <c r="K6" s="106"/>
      <c r="L6" s="106"/>
      <c r="M6" s="106"/>
      <c r="N6" s="105" t="s">
        <v>84</v>
      </c>
      <c r="O6" s="106"/>
      <c r="P6" s="106"/>
      <c r="Q6" s="106"/>
      <c r="R6" s="105" t="s">
        <v>85</v>
      </c>
      <c r="S6" s="106"/>
      <c r="T6" s="106"/>
      <c r="U6" s="106"/>
      <c r="V6" s="105" t="s">
        <v>87</v>
      </c>
      <c r="W6" s="106"/>
      <c r="X6" s="106"/>
      <c r="Y6" s="106"/>
      <c r="Z6" s="112" t="s">
        <v>30</v>
      </c>
      <c r="AA6" s="113"/>
      <c r="AB6" s="114" t="s">
        <v>48</v>
      </c>
      <c r="AC6" s="115"/>
    </row>
    <row r="7" spans="1:31" s="5" customFormat="1" ht="34.5" customHeight="1" x14ac:dyDescent="0.15">
      <c r="A7" s="104"/>
      <c r="B7" s="101" t="s">
        <v>34</v>
      </c>
      <c r="C7" s="101" t="s">
        <v>35</v>
      </c>
      <c r="D7" s="108" t="s">
        <v>38</v>
      </c>
      <c r="E7" s="109"/>
      <c r="F7" s="101" t="s">
        <v>34</v>
      </c>
      <c r="G7" s="101" t="s">
        <v>35</v>
      </c>
      <c r="H7" s="108" t="s">
        <v>38</v>
      </c>
      <c r="I7" s="109"/>
      <c r="J7" s="101" t="s">
        <v>34</v>
      </c>
      <c r="K7" s="101" t="s">
        <v>35</v>
      </c>
      <c r="L7" s="108" t="s">
        <v>38</v>
      </c>
      <c r="M7" s="109"/>
      <c r="N7" s="101" t="s">
        <v>34</v>
      </c>
      <c r="O7" s="101" t="s">
        <v>35</v>
      </c>
      <c r="P7" s="108" t="s">
        <v>38</v>
      </c>
      <c r="Q7" s="109"/>
      <c r="R7" s="101" t="s">
        <v>34</v>
      </c>
      <c r="S7" s="101" t="s">
        <v>35</v>
      </c>
      <c r="T7" s="108" t="s">
        <v>38</v>
      </c>
      <c r="U7" s="109"/>
      <c r="V7" s="101" t="s">
        <v>34</v>
      </c>
      <c r="W7" s="101" t="s">
        <v>35</v>
      </c>
      <c r="X7" s="108" t="s">
        <v>38</v>
      </c>
      <c r="Y7" s="109"/>
      <c r="Z7" s="101" t="s">
        <v>89</v>
      </c>
      <c r="AA7" s="101" t="s">
        <v>90</v>
      </c>
      <c r="AB7" s="101" t="s">
        <v>89</v>
      </c>
      <c r="AC7" s="101" t="s">
        <v>90</v>
      </c>
    </row>
    <row r="8" spans="1:31" ht="51.75" customHeight="1" x14ac:dyDescent="0.2">
      <c r="A8" s="104"/>
      <c r="B8" s="107"/>
      <c r="C8" s="107"/>
      <c r="D8" s="55" t="s">
        <v>36</v>
      </c>
      <c r="E8" s="55" t="s">
        <v>37</v>
      </c>
      <c r="F8" s="107"/>
      <c r="G8" s="107"/>
      <c r="H8" s="55" t="s">
        <v>36</v>
      </c>
      <c r="I8" s="55" t="s">
        <v>37</v>
      </c>
      <c r="J8" s="107"/>
      <c r="K8" s="107"/>
      <c r="L8" s="55" t="s">
        <v>36</v>
      </c>
      <c r="M8" s="55" t="s">
        <v>37</v>
      </c>
      <c r="N8" s="107"/>
      <c r="O8" s="107"/>
      <c r="P8" s="55" t="s">
        <v>36</v>
      </c>
      <c r="Q8" s="55" t="s">
        <v>37</v>
      </c>
      <c r="R8" s="107"/>
      <c r="S8" s="107"/>
      <c r="T8" s="55" t="s">
        <v>36</v>
      </c>
      <c r="U8" s="55" t="s">
        <v>37</v>
      </c>
      <c r="V8" s="107"/>
      <c r="W8" s="107"/>
      <c r="X8" s="73" t="s">
        <v>36</v>
      </c>
      <c r="Y8" s="73" t="s">
        <v>37</v>
      </c>
      <c r="Z8" s="102"/>
      <c r="AA8" s="102"/>
      <c r="AB8" s="102"/>
      <c r="AC8" s="102"/>
    </row>
    <row r="9" spans="1:31" s="64" customFormat="1" ht="14.25" customHeight="1" x14ac:dyDescent="0.2">
      <c r="A9" s="63" t="s">
        <v>40</v>
      </c>
      <c r="B9" s="77">
        <v>75043.520000000004</v>
      </c>
      <c r="C9" s="77">
        <v>1986.1317939813828</v>
      </c>
      <c r="D9" s="77">
        <f>B9- (C9*1.645)</f>
        <v>71776.333198900626</v>
      </c>
      <c r="E9" s="77">
        <f t="shared" ref="E9:E17" si="0">B9+ (C9*1.645)</f>
        <v>78310.706801099383</v>
      </c>
      <c r="F9" s="78">
        <v>75894.509999999995</v>
      </c>
      <c r="G9" s="78">
        <v>492.21300000000002</v>
      </c>
      <c r="H9" s="77">
        <v>75084.820000000007</v>
      </c>
      <c r="I9" s="77">
        <v>76704.2</v>
      </c>
      <c r="J9" s="78">
        <v>76153.759999999995</v>
      </c>
      <c r="K9" s="78">
        <v>1711.701</v>
      </c>
      <c r="L9" s="77">
        <v>73338.012000000002</v>
      </c>
      <c r="M9" s="77">
        <v>78969.508000000002</v>
      </c>
      <c r="N9" s="77">
        <v>76256.183999999994</v>
      </c>
      <c r="O9" s="77">
        <v>1571.646</v>
      </c>
      <c r="P9" s="77">
        <v>73670.826000000001</v>
      </c>
      <c r="Q9" s="77">
        <v>78841.542000000001</v>
      </c>
      <c r="R9" s="77">
        <v>76373.801000000007</v>
      </c>
      <c r="S9" s="77">
        <v>972.14599999999996</v>
      </c>
      <c r="T9" s="77">
        <f>R9- (S9*1.645)</f>
        <v>74774.62083</v>
      </c>
      <c r="U9" s="77">
        <f t="shared" ref="U9:U17" si="1">R9+ (S9*1.645)</f>
        <v>77972.981170000014</v>
      </c>
      <c r="V9" s="61">
        <v>76531.724000000002</v>
      </c>
      <c r="W9" s="61">
        <v>1549.9507529954146</v>
      </c>
      <c r="X9" s="61">
        <f>V9- (W9*1.645)</f>
        <v>73982.055011322547</v>
      </c>
      <c r="Y9" s="61">
        <f t="shared" ref="Y9:Y17" si="2">V9+ (W9*1.645)</f>
        <v>79081.392988677457</v>
      </c>
      <c r="Z9" s="85">
        <f>V9-B9</f>
        <v>1488.2039999999979</v>
      </c>
      <c r="AA9" s="85">
        <f>V9-R9</f>
        <v>157.92299999999523</v>
      </c>
      <c r="AB9" s="82">
        <f>((V9/B9)-1)*100</f>
        <v>1.9831212608363735</v>
      </c>
      <c r="AC9" s="83">
        <f>((V9/R9)-1)*100</f>
        <v>0.20677640490878169</v>
      </c>
      <c r="AE9" s="64">
        <f>ROUND(V9,3)</f>
        <v>76531.724000000002</v>
      </c>
    </row>
    <row r="10" spans="1:31" ht="14.25" x14ac:dyDescent="0.2">
      <c r="A10" s="7" t="s">
        <v>6</v>
      </c>
      <c r="B10" s="77">
        <v>48456.203999999998</v>
      </c>
      <c r="C10" s="77">
        <v>1275.794843559228</v>
      </c>
      <c r="D10" s="77">
        <f t="shared" ref="D10:D17" si="3">B10- (C10*1.645)</f>
        <v>46357.521482345066</v>
      </c>
      <c r="E10" s="77">
        <f t="shared" si="0"/>
        <v>50554.88651765493</v>
      </c>
      <c r="F10" s="79">
        <v>45943.493000000002</v>
      </c>
      <c r="G10" s="79">
        <v>313.476</v>
      </c>
      <c r="H10" s="77">
        <v>45427.824999999997</v>
      </c>
      <c r="I10" s="77">
        <v>46459.161</v>
      </c>
      <c r="J10" s="79">
        <v>48606.065999999999</v>
      </c>
      <c r="K10" s="79">
        <v>1125.7280000000001</v>
      </c>
      <c r="L10" s="77">
        <v>46754.243000000002</v>
      </c>
      <c r="M10" s="77">
        <v>50457.889000000003</v>
      </c>
      <c r="N10" s="77">
        <v>49849.909</v>
      </c>
      <c r="O10" s="77">
        <v>1092.366</v>
      </c>
      <c r="P10" s="77">
        <v>48052.966</v>
      </c>
      <c r="Q10" s="77">
        <v>51646.851999999999</v>
      </c>
      <c r="R10" s="77">
        <v>48393.385000000002</v>
      </c>
      <c r="S10" s="77">
        <v>645.28399999999999</v>
      </c>
      <c r="T10" s="77">
        <f t="shared" ref="T10:T17" si="4">R10- (S10*1.645)</f>
        <v>47331.892820000001</v>
      </c>
      <c r="U10" s="77">
        <f t="shared" si="1"/>
        <v>49454.877180000003</v>
      </c>
      <c r="V10" s="61">
        <v>49010.942999999999</v>
      </c>
      <c r="W10" s="61">
        <v>1068.8839440163472</v>
      </c>
      <c r="X10" s="61">
        <f t="shared" ref="X10:X17" si="5">V10- (W10*1.645)</f>
        <v>47252.628912093111</v>
      </c>
      <c r="Y10" s="61">
        <f t="shared" si="2"/>
        <v>50769.257087906888</v>
      </c>
      <c r="Z10" s="85">
        <f t="shared" ref="Z10:Z17" si="6">V10-B10</f>
        <v>554.7390000000014</v>
      </c>
      <c r="AA10" s="85">
        <f t="shared" ref="AA10:AA17" si="7">V10-R10</f>
        <v>617.55799999999726</v>
      </c>
      <c r="AB10" s="82">
        <f t="shared" ref="AB10:AB17" si="8">((V10/B10)-1)*100</f>
        <v>1.1448255418439413</v>
      </c>
      <c r="AC10" s="81">
        <f t="shared" ref="AC10:AC17" si="9">((V10/R10)-1)*100</f>
        <v>1.2761206929418067</v>
      </c>
      <c r="AE10" s="64">
        <f t="shared" ref="AE10:AE48" si="10">ROUND(V10,3)</f>
        <v>49010.942999999999</v>
      </c>
    </row>
    <row r="11" spans="1:31" ht="14.25" x14ac:dyDescent="0.2">
      <c r="A11" s="23" t="s">
        <v>49</v>
      </c>
      <c r="B11" s="80"/>
      <c r="C11" s="80"/>
      <c r="D11" s="80"/>
      <c r="E11" s="80"/>
      <c r="F11" s="79">
        <v>1656.4690000000001</v>
      </c>
      <c r="G11" s="79">
        <v>33.26</v>
      </c>
      <c r="H11" s="77">
        <v>1601.7560000000001</v>
      </c>
      <c r="I11" s="77">
        <v>1711.182</v>
      </c>
      <c r="J11" s="80"/>
      <c r="K11" s="80"/>
      <c r="L11" s="80"/>
      <c r="M11" s="80"/>
      <c r="N11" s="80"/>
      <c r="O11" s="80"/>
      <c r="P11" s="80"/>
      <c r="Q11" s="80"/>
      <c r="R11" s="77">
        <v>1147.816</v>
      </c>
      <c r="S11" s="77">
        <v>57.853000000000002</v>
      </c>
      <c r="T11" s="77">
        <f t="shared" si="4"/>
        <v>1052.647815</v>
      </c>
      <c r="U11" s="77">
        <f t="shared" si="1"/>
        <v>1242.984185</v>
      </c>
      <c r="V11" s="61">
        <v>1216.2670000000001</v>
      </c>
      <c r="W11" s="61">
        <v>111.68809000961181</v>
      </c>
      <c r="X11" s="61">
        <f t="shared" si="5"/>
        <v>1032.5400919341887</v>
      </c>
      <c r="Y11" s="61">
        <f t="shared" si="2"/>
        <v>1399.9939080658114</v>
      </c>
      <c r="Z11" s="88"/>
      <c r="AA11" s="85">
        <f t="shared" si="7"/>
        <v>68.451000000000022</v>
      </c>
      <c r="AB11" s="88"/>
      <c r="AC11" s="81">
        <f t="shared" si="9"/>
        <v>5.9635864981843811</v>
      </c>
      <c r="AE11" s="64">
        <f t="shared" si="10"/>
        <v>1216.2670000000001</v>
      </c>
    </row>
    <row r="12" spans="1:31" ht="14.25" x14ac:dyDescent="0.2">
      <c r="A12" s="8" t="s">
        <v>0</v>
      </c>
      <c r="B12" s="77">
        <v>44716.896999999997</v>
      </c>
      <c r="C12" s="77">
        <v>1194.6520791352837</v>
      </c>
      <c r="D12" s="77">
        <f t="shared" si="3"/>
        <v>42751.694329822458</v>
      </c>
      <c r="E12" s="77">
        <f t="shared" si="0"/>
        <v>46682.099670177537</v>
      </c>
      <c r="F12" s="77">
        <v>43018.065999999999</v>
      </c>
      <c r="G12" s="77">
        <v>294.41399999999999</v>
      </c>
      <c r="H12" s="77">
        <v>42533.754999999997</v>
      </c>
      <c r="I12" s="77">
        <v>43502.377</v>
      </c>
      <c r="J12" s="77">
        <v>45480.023999999998</v>
      </c>
      <c r="K12" s="77">
        <v>1082.3599999999999</v>
      </c>
      <c r="L12" s="77">
        <v>43699.542000000001</v>
      </c>
      <c r="M12" s="77">
        <v>47260.506000000001</v>
      </c>
      <c r="N12" s="77">
        <v>46975.031000000003</v>
      </c>
      <c r="O12" s="77">
        <v>1024.0060000000001</v>
      </c>
      <c r="P12" s="77">
        <v>45290.542000000001</v>
      </c>
      <c r="Q12" s="77">
        <v>48659.519999999997</v>
      </c>
      <c r="R12" s="77">
        <v>45631.224999999999</v>
      </c>
      <c r="S12" s="77">
        <v>615.49800000000005</v>
      </c>
      <c r="T12" s="77">
        <f t="shared" si="4"/>
        <v>44618.730790000001</v>
      </c>
      <c r="U12" s="77">
        <f t="shared" si="1"/>
        <v>46643.719209999996</v>
      </c>
      <c r="V12" s="61">
        <v>46083.587</v>
      </c>
      <c r="W12" s="61">
        <v>1005.7030799520584</v>
      </c>
      <c r="X12" s="61">
        <f t="shared" si="5"/>
        <v>44429.205433478863</v>
      </c>
      <c r="Y12" s="61">
        <f t="shared" si="2"/>
        <v>47737.968566521136</v>
      </c>
      <c r="Z12" s="85">
        <f t="shared" si="6"/>
        <v>1366.6900000000023</v>
      </c>
      <c r="AA12" s="85">
        <f t="shared" si="7"/>
        <v>452.36200000000099</v>
      </c>
      <c r="AB12" s="82">
        <f t="shared" si="8"/>
        <v>3.0563167207241726</v>
      </c>
      <c r="AC12" s="81">
        <f t="shared" si="9"/>
        <v>0.99134309894157724</v>
      </c>
      <c r="AE12" s="64">
        <f t="shared" si="10"/>
        <v>46083.587</v>
      </c>
    </row>
    <row r="13" spans="1:31" ht="14.25" x14ac:dyDescent="0.2">
      <c r="A13" s="9" t="s">
        <v>2</v>
      </c>
      <c r="B13" s="77">
        <v>5490.9229999999998</v>
      </c>
      <c r="C13" s="77">
        <v>345.69576481476042</v>
      </c>
      <c r="D13" s="77">
        <f t="shared" si="3"/>
        <v>4922.2534668797189</v>
      </c>
      <c r="E13" s="77">
        <f t="shared" si="0"/>
        <v>6059.5925331202807</v>
      </c>
      <c r="F13" s="79">
        <v>6396.5879999999997</v>
      </c>
      <c r="G13" s="79">
        <v>105.143</v>
      </c>
      <c r="H13" s="77">
        <v>6223.6279999999997</v>
      </c>
      <c r="I13" s="77">
        <v>6569.5479999999998</v>
      </c>
      <c r="J13" s="79">
        <v>6381.9340000000002</v>
      </c>
      <c r="K13" s="79">
        <v>401.92500000000001</v>
      </c>
      <c r="L13" s="77">
        <v>5720.7669999999998</v>
      </c>
      <c r="M13" s="77">
        <v>7043.1009999999997</v>
      </c>
      <c r="N13" s="77">
        <v>7421.7020000000002</v>
      </c>
      <c r="O13" s="77">
        <v>471.93400000000003</v>
      </c>
      <c r="P13" s="77">
        <v>6645.37</v>
      </c>
      <c r="Q13" s="77">
        <v>8198.0339999999997</v>
      </c>
      <c r="R13" s="77">
        <v>6398.8159999999998</v>
      </c>
      <c r="S13" s="77">
        <v>207.911</v>
      </c>
      <c r="T13" s="77">
        <f t="shared" si="4"/>
        <v>6056.8024049999995</v>
      </c>
      <c r="U13" s="77">
        <f t="shared" si="1"/>
        <v>6740.8295950000002</v>
      </c>
      <c r="V13" s="61">
        <v>6667.9409999999998</v>
      </c>
      <c r="W13" s="61">
        <v>393.81859106738148</v>
      </c>
      <c r="X13" s="61">
        <f t="shared" si="5"/>
        <v>6020.1094176941569</v>
      </c>
      <c r="Y13" s="61">
        <f t="shared" si="2"/>
        <v>7315.7725823058427</v>
      </c>
      <c r="Z13" s="85">
        <f t="shared" si="6"/>
        <v>1177.018</v>
      </c>
      <c r="AA13" s="85">
        <f t="shared" si="7"/>
        <v>269.125</v>
      </c>
      <c r="AB13" s="82">
        <f t="shared" si="8"/>
        <v>21.435703979094221</v>
      </c>
      <c r="AC13" s="81">
        <f t="shared" si="9"/>
        <v>4.2058562083985507</v>
      </c>
      <c r="AE13" s="64">
        <f t="shared" si="10"/>
        <v>6667.9409999999998</v>
      </c>
    </row>
    <row r="14" spans="1:31" ht="16.5" x14ac:dyDescent="0.2">
      <c r="A14" s="10" t="s">
        <v>41</v>
      </c>
      <c r="B14" s="77">
        <v>3967.7130000000002</v>
      </c>
      <c r="C14" s="77">
        <v>235.20067959426527</v>
      </c>
      <c r="D14" s="77">
        <f t="shared" si="3"/>
        <v>3580.8078820674336</v>
      </c>
      <c r="E14" s="77">
        <f t="shared" si="0"/>
        <v>4354.6181179325667</v>
      </c>
      <c r="F14" s="79">
        <v>3848.3649999999998</v>
      </c>
      <c r="G14" s="79">
        <v>63.698999999999998</v>
      </c>
      <c r="H14" s="77">
        <v>3743.58</v>
      </c>
      <c r="I14" s="77">
        <v>3953.15</v>
      </c>
      <c r="J14" s="79">
        <v>4191.0290000000005</v>
      </c>
      <c r="K14" s="79">
        <v>255.16300000000001</v>
      </c>
      <c r="L14" s="77">
        <v>3771.2860000000001</v>
      </c>
      <c r="M14" s="77">
        <v>4610.7719999999999</v>
      </c>
      <c r="N14" s="77">
        <v>4810.0739999999996</v>
      </c>
      <c r="O14" s="77">
        <v>336.94499999999999</v>
      </c>
      <c r="P14" s="77">
        <v>4255.8</v>
      </c>
      <c r="Q14" s="77">
        <v>5364.348</v>
      </c>
      <c r="R14" s="77">
        <v>4217.3999999999996</v>
      </c>
      <c r="S14" s="77">
        <v>139.26499999999999</v>
      </c>
      <c r="T14" s="77">
        <f t="shared" si="4"/>
        <v>3988.3090749999997</v>
      </c>
      <c r="U14" s="77">
        <f t="shared" si="1"/>
        <v>4446.4909250000001</v>
      </c>
      <c r="V14" s="61">
        <v>4524.357</v>
      </c>
      <c r="W14" s="61">
        <v>287.59002953924505</v>
      </c>
      <c r="X14" s="61">
        <f t="shared" si="5"/>
        <v>4051.271401407942</v>
      </c>
      <c r="Y14" s="61">
        <f t="shared" si="2"/>
        <v>4997.4425985920579</v>
      </c>
      <c r="Z14" s="85">
        <f t="shared" si="6"/>
        <v>556.64399999999978</v>
      </c>
      <c r="AA14" s="85">
        <f t="shared" si="7"/>
        <v>306.95700000000033</v>
      </c>
      <c r="AB14" s="82">
        <f t="shared" si="8"/>
        <v>14.029341335928279</v>
      </c>
      <c r="AC14" s="81">
        <f t="shared" si="9"/>
        <v>7.2783468487694014</v>
      </c>
      <c r="AE14" s="64">
        <f t="shared" si="10"/>
        <v>4524.357</v>
      </c>
    </row>
    <row r="15" spans="1:31" ht="14.25" x14ac:dyDescent="0.2">
      <c r="A15" s="10" t="s">
        <v>28</v>
      </c>
      <c r="B15" s="77">
        <v>1523.21</v>
      </c>
      <c r="C15" s="77">
        <v>156.61981550870271</v>
      </c>
      <c r="D15" s="77">
        <f t="shared" si="3"/>
        <v>1265.5704034881842</v>
      </c>
      <c r="E15" s="77">
        <f t="shared" si="0"/>
        <v>1780.8495965118159</v>
      </c>
      <c r="F15" s="79">
        <v>2548.223</v>
      </c>
      <c r="G15" s="79">
        <v>62.369</v>
      </c>
      <c r="H15" s="77">
        <v>2445.6260000000002</v>
      </c>
      <c r="I15" s="77">
        <v>2650.82</v>
      </c>
      <c r="J15" s="79">
        <v>2190.9050000000002</v>
      </c>
      <c r="K15" s="79">
        <v>203.047</v>
      </c>
      <c r="L15" s="77">
        <v>1856.8920000000001</v>
      </c>
      <c r="M15" s="77">
        <v>2524.9180000000001</v>
      </c>
      <c r="N15" s="77">
        <v>2611.6289999999999</v>
      </c>
      <c r="O15" s="77">
        <v>226.726</v>
      </c>
      <c r="P15" s="77">
        <v>2238.6640000000002</v>
      </c>
      <c r="Q15" s="77">
        <v>2984.5940000000001</v>
      </c>
      <c r="R15" s="77">
        <v>2181.4160000000002</v>
      </c>
      <c r="S15" s="77">
        <v>109.60599999999999</v>
      </c>
      <c r="T15" s="77">
        <f t="shared" si="4"/>
        <v>2001.1141300000002</v>
      </c>
      <c r="U15" s="77">
        <f t="shared" si="1"/>
        <v>2361.7178699999999</v>
      </c>
      <c r="V15" s="61">
        <v>2143.5839999999998</v>
      </c>
      <c r="W15" s="61">
        <v>180.73871600656719</v>
      </c>
      <c r="X15" s="61">
        <f t="shared" si="5"/>
        <v>1846.2688121691967</v>
      </c>
      <c r="Y15" s="61">
        <f t="shared" si="2"/>
        <v>2440.8991878308029</v>
      </c>
      <c r="Z15" s="85">
        <f t="shared" si="6"/>
        <v>620.3739999999998</v>
      </c>
      <c r="AA15" s="85">
        <f t="shared" si="7"/>
        <v>-37.832000000000335</v>
      </c>
      <c r="AB15" s="82">
        <f t="shared" si="8"/>
        <v>40.728067699135373</v>
      </c>
      <c r="AC15" s="81">
        <f t="shared" si="9"/>
        <v>-1.7342863534511643</v>
      </c>
      <c r="AE15" s="64">
        <f t="shared" si="10"/>
        <v>2143.5839999999998</v>
      </c>
    </row>
    <row r="16" spans="1:31" ht="14.25" x14ac:dyDescent="0.2">
      <c r="A16" s="8" t="s">
        <v>1</v>
      </c>
      <c r="B16" s="77">
        <v>3739.3069999999998</v>
      </c>
      <c r="C16" s="77">
        <v>195.54348896606209</v>
      </c>
      <c r="D16" s="77">
        <f t="shared" si="3"/>
        <v>3417.6379606508276</v>
      </c>
      <c r="E16" s="77">
        <f t="shared" si="0"/>
        <v>4060.976039349172</v>
      </c>
      <c r="F16" s="79">
        <v>2925.4270000000001</v>
      </c>
      <c r="G16" s="79">
        <v>48.281999999999996</v>
      </c>
      <c r="H16" s="77">
        <v>2846.0030000000002</v>
      </c>
      <c r="I16" s="77">
        <v>3004.8510000000001</v>
      </c>
      <c r="J16" s="79">
        <v>3126.0419999999999</v>
      </c>
      <c r="K16" s="79">
        <v>159.17599999999999</v>
      </c>
      <c r="L16" s="77">
        <v>2864.1970000000001</v>
      </c>
      <c r="M16" s="77">
        <v>3387.8870000000002</v>
      </c>
      <c r="N16" s="77">
        <v>2874.8780000000002</v>
      </c>
      <c r="O16" s="77">
        <v>167.91</v>
      </c>
      <c r="P16" s="77">
        <v>2598.6660000000002</v>
      </c>
      <c r="Q16" s="77">
        <v>3151.09</v>
      </c>
      <c r="R16" s="77">
        <v>2762.16</v>
      </c>
      <c r="S16" s="77">
        <v>81.762</v>
      </c>
      <c r="T16" s="77">
        <f t="shared" si="4"/>
        <v>2627.6615099999999</v>
      </c>
      <c r="U16" s="77">
        <f t="shared" si="1"/>
        <v>2896.6584899999998</v>
      </c>
      <c r="V16" s="61">
        <v>2927.3560000000002</v>
      </c>
      <c r="W16" s="61">
        <v>180.02233095926192</v>
      </c>
      <c r="X16" s="61">
        <f t="shared" si="5"/>
        <v>2631.2192655720146</v>
      </c>
      <c r="Y16" s="61">
        <f t="shared" si="2"/>
        <v>3223.4927344279859</v>
      </c>
      <c r="Z16" s="85">
        <f t="shared" si="6"/>
        <v>-811.95099999999957</v>
      </c>
      <c r="AA16" s="85">
        <f t="shared" si="7"/>
        <v>165.19600000000037</v>
      </c>
      <c r="AB16" s="82">
        <f t="shared" si="8"/>
        <v>-21.71394325205177</v>
      </c>
      <c r="AC16" s="81">
        <f t="shared" si="9"/>
        <v>5.9806817852695149</v>
      </c>
      <c r="AE16" s="64">
        <f t="shared" si="10"/>
        <v>2927.3560000000002</v>
      </c>
    </row>
    <row r="17" spans="1:31" ht="14.25" x14ac:dyDescent="0.2">
      <c r="A17" s="7" t="s">
        <v>7</v>
      </c>
      <c r="B17" s="77">
        <v>26587.315999999999</v>
      </c>
      <c r="C17" s="77">
        <v>827.46294915067938</v>
      </c>
      <c r="D17" s="77">
        <f t="shared" si="3"/>
        <v>25226.139448647133</v>
      </c>
      <c r="E17" s="77">
        <f t="shared" si="0"/>
        <v>27948.492551352865</v>
      </c>
      <c r="F17" s="79">
        <v>29951.017</v>
      </c>
      <c r="G17" s="79">
        <v>216.809</v>
      </c>
      <c r="H17" s="77">
        <v>29594.366000000002</v>
      </c>
      <c r="I17" s="77">
        <v>30307.668000000001</v>
      </c>
      <c r="J17" s="79">
        <v>27547.694</v>
      </c>
      <c r="K17" s="79">
        <v>738.71799999999996</v>
      </c>
      <c r="L17" s="77">
        <v>26332.502</v>
      </c>
      <c r="M17" s="77">
        <v>28762.885999999999</v>
      </c>
      <c r="N17" s="77">
        <v>26406.275000000001</v>
      </c>
      <c r="O17" s="77">
        <v>623.04200000000003</v>
      </c>
      <c r="P17" s="77">
        <v>25381.37</v>
      </c>
      <c r="Q17" s="77">
        <v>27431.18</v>
      </c>
      <c r="R17" s="77">
        <v>27980.416000000001</v>
      </c>
      <c r="S17" s="77">
        <v>398.39699999999999</v>
      </c>
      <c r="T17" s="77">
        <f t="shared" si="4"/>
        <v>27325.052935</v>
      </c>
      <c r="U17" s="77">
        <f t="shared" si="1"/>
        <v>28635.779065000002</v>
      </c>
      <c r="V17" s="61">
        <v>27520.780999999999</v>
      </c>
      <c r="W17" s="61">
        <v>677.66815464010597</v>
      </c>
      <c r="X17" s="61">
        <f t="shared" si="5"/>
        <v>26406.016885617024</v>
      </c>
      <c r="Y17" s="61">
        <f t="shared" si="2"/>
        <v>28635.545114382974</v>
      </c>
      <c r="Z17" s="85">
        <f t="shared" si="6"/>
        <v>933.46500000000015</v>
      </c>
      <c r="AA17" s="85">
        <f t="shared" si="7"/>
        <v>-459.63500000000204</v>
      </c>
      <c r="AB17" s="82">
        <f t="shared" si="8"/>
        <v>3.5109410818301434</v>
      </c>
      <c r="AC17" s="81">
        <f t="shared" si="9"/>
        <v>-1.6427025245085769</v>
      </c>
      <c r="AE17" s="64">
        <f t="shared" si="10"/>
        <v>27520.780999999999</v>
      </c>
    </row>
    <row r="18" spans="1:31" s="52" customFormat="1" ht="14.25" x14ac:dyDescent="0.2">
      <c r="A18" s="48"/>
      <c r="B18" s="49"/>
      <c r="C18" s="49"/>
      <c r="D18" s="49"/>
      <c r="E18" s="49"/>
      <c r="F18" s="50"/>
      <c r="G18" s="51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62"/>
      <c r="S18" s="49"/>
      <c r="T18" s="49"/>
      <c r="U18" s="49"/>
      <c r="V18" s="62"/>
      <c r="W18" s="49"/>
      <c r="X18" s="49"/>
      <c r="Y18" s="49"/>
      <c r="Z18" s="85"/>
      <c r="AA18" s="85"/>
      <c r="AB18" s="44"/>
      <c r="AC18" s="44"/>
      <c r="AE18" s="64">
        <f t="shared" si="10"/>
        <v>0</v>
      </c>
    </row>
    <row r="19" spans="1:31" ht="14.25" x14ac:dyDescent="0.2">
      <c r="A19" s="6" t="s">
        <v>5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1"/>
      <c r="AA19" s="91"/>
      <c r="AB19" s="92"/>
      <c r="AC19" s="92"/>
      <c r="AE19" s="64">
        <f t="shared" si="10"/>
        <v>0</v>
      </c>
    </row>
    <row r="20" spans="1:31" ht="14.25" x14ac:dyDescent="0.2">
      <c r="A20" s="11" t="s">
        <v>8</v>
      </c>
      <c r="B20" s="93">
        <v>64.570999999999998</v>
      </c>
      <c r="C20" s="93">
        <v>0.45456023108157806</v>
      </c>
      <c r="D20" s="93">
        <f t="shared" ref="D20:D27" si="11">B20- (C20*1.645)</f>
        <v>63.823248419870801</v>
      </c>
      <c r="E20" s="93">
        <f t="shared" ref="E20:E27" si="12">B20+ (C20*1.645)</f>
        <v>65.318751580129188</v>
      </c>
      <c r="F20" s="94">
        <v>60.536000000000001</v>
      </c>
      <c r="G20" s="94">
        <v>0.127</v>
      </c>
      <c r="H20" s="93">
        <v>60.326999999999998</v>
      </c>
      <c r="I20" s="93">
        <v>60.744999999999997</v>
      </c>
      <c r="J20" s="94">
        <v>63.826000000000001</v>
      </c>
      <c r="K20" s="94">
        <v>0.47399999999999998</v>
      </c>
      <c r="L20" s="93">
        <v>63.046999999999997</v>
      </c>
      <c r="M20" s="93">
        <v>64.605999999999995</v>
      </c>
      <c r="N20" s="93">
        <v>65.372</v>
      </c>
      <c r="O20" s="93">
        <v>0.43099999999999999</v>
      </c>
      <c r="P20" s="93">
        <v>64.662999999999997</v>
      </c>
      <c r="Q20" s="93">
        <v>66.08</v>
      </c>
      <c r="R20" s="93">
        <v>63.363999999999997</v>
      </c>
      <c r="S20" s="93">
        <v>0.24</v>
      </c>
      <c r="T20" s="93">
        <f t="shared" ref="T20:T27" si="13">R20- (S20*1.645)</f>
        <v>62.969200000000001</v>
      </c>
      <c r="U20" s="93">
        <f t="shared" ref="U20:U27" si="14">R20+ (S20*1.645)</f>
        <v>63.758799999999994</v>
      </c>
      <c r="V20" s="93">
        <v>64.040000000000006</v>
      </c>
      <c r="W20" s="93">
        <v>0.50893849537189628</v>
      </c>
      <c r="X20" s="93">
        <f t="shared" ref="X20:X27" si="15">V20- (W20*1.645)</f>
        <v>63.202796175113235</v>
      </c>
      <c r="Y20" s="93">
        <f t="shared" ref="Y20:Y27" si="16">V20+ (W20*1.645)</f>
        <v>64.877203824886777</v>
      </c>
      <c r="Z20" s="81">
        <f t="shared" ref="Z20:Z27" si="17">V20-B20</f>
        <v>-0.5309999999999917</v>
      </c>
      <c r="AA20" s="81">
        <f t="shared" ref="AA20:AA27" si="18">V20-R20</f>
        <v>0.67600000000000904</v>
      </c>
      <c r="AB20" s="81">
        <f t="shared" ref="AB20:AB27" si="19">((V20/B20)-1)*100</f>
        <v>-0.82235059082249595</v>
      </c>
      <c r="AC20" s="81">
        <f t="shared" ref="AC20:AC27" si="20">((V20/R20)-1)*100</f>
        <v>1.06685184016162</v>
      </c>
      <c r="AD20" s="42"/>
      <c r="AE20" s="64">
        <f t="shared" si="10"/>
        <v>64.040000000000006</v>
      </c>
    </row>
    <row r="21" spans="1:31" ht="14.25" x14ac:dyDescent="0.2">
      <c r="A21" s="26" t="s">
        <v>52</v>
      </c>
      <c r="B21" s="95"/>
      <c r="C21" s="95"/>
      <c r="D21" s="95"/>
      <c r="E21" s="95"/>
      <c r="F21" s="94">
        <v>3.605</v>
      </c>
      <c r="G21" s="94">
        <v>6.9000000000000006E-2</v>
      </c>
      <c r="H21" s="93">
        <v>3.4910000000000001</v>
      </c>
      <c r="I21" s="93">
        <v>3.7189999999999999</v>
      </c>
      <c r="J21" s="95"/>
      <c r="K21" s="95"/>
      <c r="L21" s="95"/>
      <c r="M21" s="95"/>
      <c r="N21" s="95"/>
      <c r="O21" s="95"/>
      <c r="P21" s="95"/>
      <c r="Q21" s="95"/>
      <c r="R21" s="53">
        <v>2.3719999999999999</v>
      </c>
      <c r="S21" s="93">
        <v>0.114</v>
      </c>
      <c r="T21" s="93">
        <f t="shared" si="13"/>
        <v>2.1844699999999997</v>
      </c>
      <c r="U21" s="93">
        <f t="shared" si="14"/>
        <v>2.5595300000000001</v>
      </c>
      <c r="V21" s="93">
        <v>2.4820000000000002</v>
      </c>
      <c r="W21" s="93">
        <v>0.22616904558892897</v>
      </c>
      <c r="X21" s="93">
        <f t="shared" si="15"/>
        <v>2.1099519200062122</v>
      </c>
      <c r="Y21" s="93">
        <f t="shared" si="16"/>
        <v>2.8540480799937882</v>
      </c>
      <c r="Z21" s="88"/>
      <c r="AA21" s="81">
        <f t="shared" si="18"/>
        <v>0.11000000000000032</v>
      </c>
      <c r="AB21" s="88"/>
      <c r="AC21" s="81">
        <f t="shared" si="20"/>
        <v>4.6374367622259882</v>
      </c>
      <c r="AE21" s="64">
        <f t="shared" si="10"/>
        <v>2.4820000000000002</v>
      </c>
    </row>
    <row r="22" spans="1:31" ht="14.25" x14ac:dyDescent="0.2">
      <c r="A22" s="12" t="s">
        <v>9</v>
      </c>
      <c r="B22" s="93">
        <v>92.283000000000001</v>
      </c>
      <c r="C22" s="93">
        <v>0.35452534955598147</v>
      </c>
      <c r="D22" s="93">
        <f t="shared" si="11"/>
        <v>91.69980579998041</v>
      </c>
      <c r="E22" s="93">
        <f t="shared" si="12"/>
        <v>92.866194200019592</v>
      </c>
      <c r="F22" s="94">
        <v>93.632999999999996</v>
      </c>
      <c r="G22" s="94">
        <v>9.2999999999999999E-2</v>
      </c>
      <c r="H22" s="93">
        <v>93.48</v>
      </c>
      <c r="I22" s="93">
        <v>93.786000000000001</v>
      </c>
      <c r="J22" s="94">
        <v>93.569000000000003</v>
      </c>
      <c r="K22" s="94">
        <v>0.311</v>
      </c>
      <c r="L22" s="93">
        <v>93.058000000000007</v>
      </c>
      <c r="M22" s="93">
        <v>94.08</v>
      </c>
      <c r="N22" s="93">
        <v>94.233000000000004</v>
      </c>
      <c r="O22" s="93">
        <v>0.29899999999999999</v>
      </c>
      <c r="P22" s="93">
        <v>93.741</v>
      </c>
      <c r="Q22" s="93">
        <v>94.724999999999994</v>
      </c>
      <c r="R22" s="93">
        <v>94.292000000000002</v>
      </c>
      <c r="S22" s="93">
        <v>0.153</v>
      </c>
      <c r="T22" s="93">
        <f t="shared" si="13"/>
        <v>94.040315000000007</v>
      </c>
      <c r="U22" s="93">
        <f t="shared" si="14"/>
        <v>94.543684999999996</v>
      </c>
      <c r="V22" s="93">
        <v>94.027000000000001</v>
      </c>
      <c r="W22" s="93">
        <v>0.33351874630530903</v>
      </c>
      <c r="X22" s="93">
        <f t="shared" si="15"/>
        <v>93.478361662327771</v>
      </c>
      <c r="Y22" s="93">
        <f t="shared" si="16"/>
        <v>94.575638337672231</v>
      </c>
      <c r="Z22" s="81">
        <f t="shared" si="17"/>
        <v>1.7439999999999998</v>
      </c>
      <c r="AA22" s="81">
        <f t="shared" si="18"/>
        <v>-0.26500000000000057</v>
      </c>
      <c r="AB22" s="81">
        <f t="shared" si="19"/>
        <v>1.889838865229776</v>
      </c>
      <c r="AC22" s="81">
        <f t="shared" si="20"/>
        <v>-0.2810418699359496</v>
      </c>
      <c r="AE22" s="64">
        <f t="shared" si="10"/>
        <v>94.027000000000001</v>
      </c>
    </row>
    <row r="23" spans="1:31" ht="14.25" x14ac:dyDescent="0.2">
      <c r="A23" s="9" t="s">
        <v>10</v>
      </c>
      <c r="B23" s="94">
        <v>12.279</v>
      </c>
      <c r="C23" s="93">
        <v>0.74070138147288977</v>
      </c>
      <c r="D23" s="93">
        <f t="shared" si="11"/>
        <v>11.060546227477097</v>
      </c>
      <c r="E23" s="93">
        <f t="shared" si="12"/>
        <v>13.497453772522903</v>
      </c>
      <c r="F23" s="94">
        <v>14.87</v>
      </c>
      <c r="G23" s="94">
        <v>0.223</v>
      </c>
      <c r="H23" s="93">
        <v>14.503</v>
      </c>
      <c r="I23" s="93">
        <v>15.237</v>
      </c>
      <c r="J23" s="94">
        <v>14.032</v>
      </c>
      <c r="K23" s="94">
        <v>0.83499999999999996</v>
      </c>
      <c r="L23" s="93">
        <v>12.66</v>
      </c>
      <c r="M23" s="93">
        <v>15.404999999999999</v>
      </c>
      <c r="N23" s="94">
        <v>15.798999999999999</v>
      </c>
      <c r="O23" s="93">
        <v>0.96099999999999997</v>
      </c>
      <c r="P23" s="93">
        <v>14.218</v>
      </c>
      <c r="Q23" s="93">
        <v>17.38</v>
      </c>
      <c r="R23" s="94">
        <v>14.023</v>
      </c>
      <c r="S23" s="93">
        <v>0.42299999999999999</v>
      </c>
      <c r="T23" s="93">
        <f t="shared" si="13"/>
        <v>13.327164999999999</v>
      </c>
      <c r="U23" s="93">
        <f t="shared" si="14"/>
        <v>14.718835</v>
      </c>
      <c r="V23" s="94">
        <v>14.468999999999999</v>
      </c>
      <c r="W23" s="93">
        <v>0.77667765513621267</v>
      </c>
      <c r="X23" s="93">
        <f t="shared" si="15"/>
        <v>13.19136525730093</v>
      </c>
      <c r="Y23" s="93">
        <f t="shared" si="16"/>
        <v>15.746634742699069</v>
      </c>
      <c r="Z23" s="81">
        <f t="shared" si="17"/>
        <v>2.1899999999999995</v>
      </c>
      <c r="AA23" s="81">
        <f t="shared" si="18"/>
        <v>0.44599999999999973</v>
      </c>
      <c r="AB23" s="81">
        <f t="shared" si="19"/>
        <v>17.835328609821644</v>
      </c>
      <c r="AC23" s="81">
        <f t="shared" si="20"/>
        <v>3.1804891963203241</v>
      </c>
      <c r="AD23" s="42"/>
      <c r="AE23" s="64">
        <f t="shared" si="10"/>
        <v>14.468999999999999</v>
      </c>
    </row>
    <row r="24" spans="1:31" ht="14.25" x14ac:dyDescent="0.2">
      <c r="A24" s="9" t="s">
        <v>11</v>
      </c>
      <c r="B24" s="94">
        <v>8.8729999999999993</v>
      </c>
      <c r="C24" s="93">
        <v>0.49347123970816065</v>
      </c>
      <c r="D24" s="93">
        <f t="shared" si="11"/>
        <v>8.0612398106800747</v>
      </c>
      <c r="E24" s="93">
        <f t="shared" si="12"/>
        <v>9.684760189319924</v>
      </c>
      <c r="F24" s="94">
        <v>8.9459999999999997</v>
      </c>
      <c r="G24" s="94">
        <v>0.13800000000000001</v>
      </c>
      <c r="H24" s="93">
        <v>8.7189999999999994</v>
      </c>
      <c r="I24" s="93">
        <v>9.173</v>
      </c>
      <c r="J24" s="94">
        <v>9.2149999999999999</v>
      </c>
      <c r="K24" s="94">
        <v>0.53300000000000003</v>
      </c>
      <c r="L24" s="93">
        <v>8.3379999999999992</v>
      </c>
      <c r="M24" s="93">
        <v>10.092000000000001</v>
      </c>
      <c r="N24" s="94">
        <v>10.24</v>
      </c>
      <c r="O24" s="93">
        <v>0.67600000000000005</v>
      </c>
      <c r="P24" s="93">
        <v>9.1280000000000001</v>
      </c>
      <c r="Q24" s="93">
        <v>11.352</v>
      </c>
      <c r="R24" s="94">
        <v>9.2420000000000009</v>
      </c>
      <c r="S24" s="93">
        <v>0.28999999999999998</v>
      </c>
      <c r="T24" s="93">
        <f t="shared" si="13"/>
        <v>8.7649500000000007</v>
      </c>
      <c r="U24" s="93">
        <f t="shared" si="14"/>
        <v>9.7190500000000011</v>
      </c>
      <c r="V24" s="94">
        <v>9.8179999999999996</v>
      </c>
      <c r="W24" s="93">
        <v>0.55747227376363628</v>
      </c>
      <c r="X24" s="93">
        <f t="shared" si="15"/>
        <v>8.9009581096588182</v>
      </c>
      <c r="Y24" s="93">
        <f t="shared" si="16"/>
        <v>10.735041890341181</v>
      </c>
      <c r="Z24" s="81">
        <f t="shared" si="17"/>
        <v>0.94500000000000028</v>
      </c>
      <c r="AA24" s="81">
        <f t="shared" si="18"/>
        <v>0.57599999999999874</v>
      </c>
      <c r="AB24" s="81">
        <f t="shared" si="19"/>
        <v>10.650287388707325</v>
      </c>
      <c r="AC24" s="81">
        <f t="shared" si="20"/>
        <v>6.2324172257087085</v>
      </c>
      <c r="AD24" s="42"/>
      <c r="AE24" s="64">
        <f t="shared" si="10"/>
        <v>9.8179999999999996</v>
      </c>
    </row>
    <row r="25" spans="1:31" ht="14.25" x14ac:dyDescent="0.2">
      <c r="A25" s="9" t="s">
        <v>12</v>
      </c>
      <c r="B25" s="94">
        <v>3.4060000000000001</v>
      </c>
      <c r="C25" s="93">
        <v>0.3490035141565962</v>
      </c>
      <c r="D25" s="93">
        <f t="shared" si="11"/>
        <v>2.8318892192123997</v>
      </c>
      <c r="E25" s="93">
        <f t="shared" si="12"/>
        <v>3.9801107807876006</v>
      </c>
      <c r="F25" s="94">
        <v>5.9240000000000004</v>
      </c>
      <c r="G25" s="94">
        <v>0.13700000000000001</v>
      </c>
      <c r="H25" s="93">
        <v>5.6989999999999998</v>
      </c>
      <c r="I25" s="93">
        <v>6.149</v>
      </c>
      <c r="J25" s="94">
        <v>4.8170000000000002</v>
      </c>
      <c r="K25" s="94">
        <v>0.432</v>
      </c>
      <c r="L25" s="93">
        <v>4.1070000000000002</v>
      </c>
      <c r="M25" s="93">
        <v>5.5270000000000001</v>
      </c>
      <c r="N25" s="94">
        <v>5.56</v>
      </c>
      <c r="O25" s="93">
        <v>0.48399999999999999</v>
      </c>
      <c r="P25" s="93">
        <v>4.7640000000000002</v>
      </c>
      <c r="Q25" s="93">
        <v>6.3550000000000004</v>
      </c>
      <c r="R25" s="94">
        <v>4.7809999999999997</v>
      </c>
      <c r="S25" s="93">
        <v>0.23</v>
      </c>
      <c r="T25" s="93">
        <f t="shared" si="13"/>
        <v>4.4026499999999995</v>
      </c>
      <c r="U25" s="93">
        <f t="shared" si="14"/>
        <v>5.1593499999999999</v>
      </c>
      <c r="V25" s="94">
        <v>4.6520000000000001</v>
      </c>
      <c r="W25" s="93">
        <v>0.38761537375684318</v>
      </c>
      <c r="X25" s="93">
        <f t="shared" si="15"/>
        <v>4.0143727101699929</v>
      </c>
      <c r="Y25" s="93">
        <f t="shared" si="16"/>
        <v>5.2896272898300074</v>
      </c>
      <c r="Z25" s="81">
        <f t="shared" si="17"/>
        <v>1.246</v>
      </c>
      <c r="AA25" s="81">
        <f t="shared" si="18"/>
        <v>-0.12899999999999956</v>
      </c>
      <c r="AB25" s="81">
        <f t="shared" si="19"/>
        <v>36.582501467997645</v>
      </c>
      <c r="AC25" s="81">
        <f t="shared" si="20"/>
        <v>-2.6981802970089896</v>
      </c>
      <c r="AD25" s="42"/>
      <c r="AE25" s="64">
        <f t="shared" si="10"/>
        <v>4.6520000000000001</v>
      </c>
    </row>
    <row r="26" spans="1:31" ht="14.25" x14ac:dyDescent="0.2">
      <c r="A26" s="12" t="s">
        <v>13</v>
      </c>
      <c r="B26" s="94">
        <v>7.7169999999999996</v>
      </c>
      <c r="C26" s="93">
        <v>0.35452534955598169</v>
      </c>
      <c r="D26" s="93">
        <f t="shared" si="11"/>
        <v>7.1338057999804096</v>
      </c>
      <c r="E26" s="93">
        <f t="shared" si="12"/>
        <v>8.3001942000195896</v>
      </c>
      <c r="F26" s="94">
        <v>6.367</v>
      </c>
      <c r="G26" s="94">
        <v>9.2999999999999999E-2</v>
      </c>
      <c r="H26" s="93">
        <v>6.2140000000000004</v>
      </c>
      <c r="I26" s="93">
        <v>6.52</v>
      </c>
      <c r="J26" s="94">
        <v>6.431</v>
      </c>
      <c r="K26" s="94">
        <v>0.311</v>
      </c>
      <c r="L26" s="93">
        <v>5.92</v>
      </c>
      <c r="M26" s="93">
        <v>6.9420000000000002</v>
      </c>
      <c r="N26" s="94">
        <v>5.7670000000000003</v>
      </c>
      <c r="O26" s="93">
        <v>0.29899999999999999</v>
      </c>
      <c r="P26" s="93">
        <v>5.2750000000000004</v>
      </c>
      <c r="Q26" s="93">
        <v>6.2590000000000003</v>
      </c>
      <c r="R26" s="94">
        <v>5.7080000000000002</v>
      </c>
      <c r="S26" s="93">
        <v>0.153</v>
      </c>
      <c r="T26" s="93">
        <f t="shared" si="13"/>
        <v>5.456315</v>
      </c>
      <c r="U26" s="93">
        <f t="shared" si="14"/>
        <v>5.9596850000000003</v>
      </c>
      <c r="V26" s="94">
        <v>5.9729999999999999</v>
      </c>
      <c r="W26" s="93">
        <v>0.33351874630530914</v>
      </c>
      <c r="X26" s="93">
        <f t="shared" si="15"/>
        <v>5.4243616623277662</v>
      </c>
      <c r="Y26" s="93">
        <f t="shared" si="16"/>
        <v>6.5216383376722336</v>
      </c>
      <c r="Z26" s="81">
        <f t="shared" si="17"/>
        <v>-1.7439999999999998</v>
      </c>
      <c r="AA26" s="81">
        <f t="shared" si="18"/>
        <v>0.26499999999999968</v>
      </c>
      <c r="AB26" s="81">
        <f t="shared" si="19"/>
        <v>-22.599455747051966</v>
      </c>
      <c r="AC26" s="81">
        <f t="shared" si="20"/>
        <v>4.6426068675543108</v>
      </c>
      <c r="AD26" s="42"/>
      <c r="AE26" s="64">
        <f t="shared" si="10"/>
        <v>5.9729999999999999</v>
      </c>
    </row>
    <row r="27" spans="1:31" ht="14.25" x14ac:dyDescent="0.2">
      <c r="A27" s="11" t="s">
        <v>14</v>
      </c>
      <c r="B27" s="93">
        <v>39.033000000000001</v>
      </c>
      <c r="C27" s="93">
        <v>0.31335898794584038</v>
      </c>
      <c r="D27" s="93">
        <f t="shared" si="11"/>
        <v>38.517524464829094</v>
      </c>
      <c r="E27" s="93">
        <f t="shared" si="12"/>
        <v>39.548475535170908</v>
      </c>
      <c r="F27" s="94">
        <v>41.793999999999997</v>
      </c>
      <c r="G27" s="96">
        <v>8.3000000000000004E-2</v>
      </c>
      <c r="H27" s="93">
        <v>41.656999999999996</v>
      </c>
      <c r="I27" s="93">
        <v>41.930999999999997</v>
      </c>
      <c r="J27" s="94">
        <v>40.838999999999999</v>
      </c>
      <c r="K27" s="96">
        <v>0.31900000000000001</v>
      </c>
      <c r="L27" s="93">
        <v>40.314999999999998</v>
      </c>
      <c r="M27" s="93">
        <v>41.363999999999997</v>
      </c>
      <c r="N27" s="93">
        <v>40.56</v>
      </c>
      <c r="O27" s="93">
        <v>0.309</v>
      </c>
      <c r="P27" s="93">
        <v>40.051000000000002</v>
      </c>
      <c r="Q27" s="93">
        <v>41.067999999999998</v>
      </c>
      <c r="R27" s="93">
        <v>40.134</v>
      </c>
      <c r="S27" s="93">
        <v>0.16900000000000001</v>
      </c>
      <c r="T27" s="93">
        <f t="shared" si="13"/>
        <v>39.855995</v>
      </c>
      <c r="U27" s="93">
        <f t="shared" si="14"/>
        <v>40.412005000000001</v>
      </c>
      <c r="V27" s="93">
        <v>39.776000000000003</v>
      </c>
      <c r="W27" s="93">
        <v>0.26385209393402925</v>
      </c>
      <c r="X27" s="93">
        <f t="shared" si="15"/>
        <v>39.341963305478522</v>
      </c>
      <c r="Y27" s="93">
        <f t="shared" si="16"/>
        <v>40.210036694521484</v>
      </c>
      <c r="Z27" s="81">
        <f t="shared" si="17"/>
        <v>0.7430000000000021</v>
      </c>
      <c r="AA27" s="81">
        <f t="shared" si="18"/>
        <v>-0.35799999999999699</v>
      </c>
      <c r="AB27" s="81">
        <f t="shared" si="19"/>
        <v>1.9035175364435331</v>
      </c>
      <c r="AC27" s="81">
        <f t="shared" si="20"/>
        <v>-0.89201176060197396</v>
      </c>
      <c r="AD27" s="42"/>
      <c r="AE27" s="64">
        <f t="shared" si="10"/>
        <v>39.776000000000003</v>
      </c>
    </row>
    <row r="28" spans="1:31" ht="14.25" x14ac:dyDescent="0.2">
      <c r="A28" s="1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84"/>
      <c r="S28" s="33"/>
      <c r="T28" s="33"/>
      <c r="U28" s="33"/>
      <c r="V28" s="33"/>
      <c r="W28" s="33"/>
      <c r="X28" s="33"/>
      <c r="Y28" s="33"/>
      <c r="Z28" s="86"/>
      <c r="AA28" s="86"/>
      <c r="AB28" s="44"/>
      <c r="AC28" s="44"/>
      <c r="AE28" s="64">
        <f t="shared" si="10"/>
        <v>0</v>
      </c>
    </row>
    <row r="29" spans="1:31" ht="15" thickBot="1" x14ac:dyDescent="0.25">
      <c r="A29" s="13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87"/>
      <c r="AA29" s="87"/>
      <c r="AB29" s="45"/>
      <c r="AC29" s="45"/>
      <c r="AE29" s="64">
        <f t="shared" si="10"/>
        <v>0</v>
      </c>
    </row>
    <row r="30" spans="1:31" ht="14.25" x14ac:dyDescent="0.2">
      <c r="A30" s="1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86"/>
      <c r="AA30" s="86"/>
      <c r="AB30" s="44"/>
      <c r="AC30" s="44"/>
      <c r="AE30" s="64">
        <f t="shared" si="10"/>
        <v>0</v>
      </c>
    </row>
    <row r="31" spans="1:31" ht="15" x14ac:dyDescent="0.25">
      <c r="A31" s="14" t="s">
        <v>16</v>
      </c>
      <c r="B31" s="3">
        <v>20093.819</v>
      </c>
      <c r="C31" s="3">
        <v>616.86101145278519</v>
      </c>
      <c r="D31" s="3">
        <f t="shared" ref="D31:D36" si="21">B31- (C31*1.645)</f>
        <v>19079.082636160168</v>
      </c>
      <c r="E31" s="3">
        <f t="shared" ref="E31:E36" si="22">B31+ (C31*1.645)</f>
        <v>21108.555363839831</v>
      </c>
      <c r="F31" s="3">
        <v>20005.452000000001</v>
      </c>
      <c r="G31" s="3">
        <v>152.535</v>
      </c>
      <c r="H31" s="3">
        <v>19754.531999999999</v>
      </c>
      <c r="I31" s="3">
        <v>20256.371999999999</v>
      </c>
      <c r="J31" s="3">
        <v>20145.276000000002</v>
      </c>
      <c r="K31" s="3">
        <v>572.12099999999998</v>
      </c>
      <c r="L31" s="3">
        <v>19204.136999999999</v>
      </c>
      <c r="M31" s="3">
        <v>21086.415000000001</v>
      </c>
      <c r="N31" s="3">
        <v>20137.653999999999</v>
      </c>
      <c r="O31" s="3">
        <v>517.62590759211866</v>
      </c>
      <c r="P31" s="3">
        <f t="shared" ref="P31:P32" si="23">N31-1.645*O31</f>
        <v>19286.159382010963</v>
      </c>
      <c r="Q31" s="3">
        <f t="shared" ref="Q31:Q32" si="24">N31+1.645*O31</f>
        <v>20989.148617989034</v>
      </c>
      <c r="R31" s="3">
        <v>20121.204000000002</v>
      </c>
      <c r="S31" s="3">
        <v>291.10000000000002</v>
      </c>
      <c r="T31" s="3">
        <f t="shared" ref="T31:T39" si="25">R31- (S31*1.645)</f>
        <v>19642.344500000003</v>
      </c>
      <c r="U31" s="3">
        <f t="shared" ref="U31:U39" si="26">R31+ (S31*1.645)</f>
        <v>20600.0635</v>
      </c>
      <c r="V31" s="3">
        <v>20138.924999999999</v>
      </c>
      <c r="W31" s="3">
        <v>505.51066259747489</v>
      </c>
      <c r="X31" s="3">
        <f t="shared" ref="X31:X38" si="27">V31- (W31*1.645)</f>
        <v>19307.359960027152</v>
      </c>
      <c r="Y31" s="3">
        <f t="shared" ref="Y31:Y38" si="28">V31+ (W31*1.645)</f>
        <v>20970.490039972847</v>
      </c>
      <c r="Z31" s="85">
        <f t="shared" ref="Z31:Z38" si="29">V31-B31</f>
        <v>45.105999999999767</v>
      </c>
      <c r="AA31" s="85">
        <f t="shared" ref="AA31:AA36" si="30">V31-R31</f>
        <v>17.72099999999773</v>
      </c>
      <c r="AB31" s="82">
        <f t="shared" ref="AB31:AB38" si="31">((V31/B31)-1)*100</f>
        <v>0.22447698966532315</v>
      </c>
      <c r="AC31" s="81">
        <f t="shared" ref="AC31:AC38" si="32">((V31/R31)-1)*100</f>
        <v>8.8071270486578257E-2</v>
      </c>
      <c r="AD31" s="65"/>
      <c r="AE31" s="64">
        <f t="shared" si="10"/>
        <v>20138.924999999999</v>
      </c>
    </row>
    <row r="32" spans="1:31" s="15" customFormat="1" ht="14.25" x14ac:dyDescent="0.2">
      <c r="A32" s="7" t="s">
        <v>17</v>
      </c>
      <c r="B32" s="89">
        <v>7725.9650000000001</v>
      </c>
      <c r="C32" s="38">
        <v>304.91984099631685</v>
      </c>
      <c r="D32" s="38">
        <f t="shared" si="21"/>
        <v>7224.3718615610587</v>
      </c>
      <c r="E32" s="38">
        <f t="shared" si="22"/>
        <v>8227.5581384389407</v>
      </c>
      <c r="F32" s="3">
        <v>6401.29</v>
      </c>
      <c r="G32" s="3">
        <v>67.341999999999999</v>
      </c>
      <c r="H32" s="38">
        <v>6290.5119999999997</v>
      </c>
      <c r="I32" s="38">
        <v>6512.0680000000002</v>
      </c>
      <c r="J32" s="3">
        <v>7230.2759999999998</v>
      </c>
      <c r="K32" s="3">
        <v>263.66800000000001</v>
      </c>
      <c r="L32" s="38">
        <v>6796.5420000000004</v>
      </c>
      <c r="M32" s="38">
        <v>7664.01</v>
      </c>
      <c r="N32" s="38">
        <v>7436.692</v>
      </c>
      <c r="O32" s="38">
        <v>238.19017573386779</v>
      </c>
      <c r="P32" s="38">
        <f t="shared" si="23"/>
        <v>7044.8691609177877</v>
      </c>
      <c r="Q32" s="38">
        <f t="shared" si="24"/>
        <v>7828.5148390822123</v>
      </c>
      <c r="R32" s="38">
        <v>7005.0050000000001</v>
      </c>
      <c r="S32" s="38">
        <v>144.57</v>
      </c>
      <c r="T32" s="38">
        <f t="shared" si="25"/>
        <v>6767.1873500000002</v>
      </c>
      <c r="U32" s="38">
        <f t="shared" si="26"/>
        <v>7242.8226500000001</v>
      </c>
      <c r="V32" s="72">
        <v>7297.9359999999997</v>
      </c>
      <c r="W32" s="72">
        <v>291.41954469083907</v>
      </c>
      <c r="X32" s="72">
        <f t="shared" si="27"/>
        <v>6818.5508489835693</v>
      </c>
      <c r="Y32" s="72">
        <f t="shared" si="28"/>
        <v>7777.3211510164301</v>
      </c>
      <c r="Z32" s="85">
        <f t="shared" si="29"/>
        <v>-428.02900000000045</v>
      </c>
      <c r="AA32" s="85">
        <f t="shared" si="30"/>
        <v>292.93099999999959</v>
      </c>
      <c r="AB32" s="82">
        <f t="shared" si="31"/>
        <v>-5.5401364101442363</v>
      </c>
      <c r="AC32" s="81">
        <f t="shared" si="32"/>
        <v>4.1817386283093283</v>
      </c>
      <c r="AE32" s="64">
        <f t="shared" si="10"/>
        <v>7297.9359999999997</v>
      </c>
    </row>
    <row r="33" spans="1:32" s="15" customFormat="1" ht="14.25" x14ac:dyDescent="0.2">
      <c r="A33" s="7" t="s">
        <v>53</v>
      </c>
      <c r="B33" s="70"/>
      <c r="C33" s="70"/>
      <c r="D33" s="70"/>
      <c r="E33" s="70"/>
      <c r="F33" s="3">
        <v>1181.028</v>
      </c>
      <c r="G33" s="3">
        <v>24.93</v>
      </c>
      <c r="H33" s="38">
        <v>1140.018</v>
      </c>
      <c r="I33" s="38">
        <v>1222.038</v>
      </c>
      <c r="J33" s="70"/>
      <c r="K33" s="70"/>
      <c r="L33" s="70"/>
      <c r="M33" s="70"/>
      <c r="N33" s="70"/>
      <c r="O33" s="70"/>
      <c r="P33" s="70"/>
      <c r="Q33" s="70"/>
      <c r="R33" s="54">
        <v>899.17200000000003</v>
      </c>
      <c r="S33" s="38">
        <v>48.533999999999999</v>
      </c>
      <c r="T33" s="38">
        <f t="shared" si="25"/>
        <v>819.33357000000001</v>
      </c>
      <c r="U33" s="38">
        <f t="shared" si="26"/>
        <v>979.01043000000004</v>
      </c>
      <c r="V33" s="54">
        <v>999.20799999999997</v>
      </c>
      <c r="W33" s="72">
        <v>90.582154479810541</v>
      </c>
      <c r="X33" s="72">
        <f t="shared" si="27"/>
        <v>850.20035588071164</v>
      </c>
      <c r="Y33" s="72">
        <f t="shared" si="28"/>
        <v>1148.2156441192883</v>
      </c>
      <c r="Z33" s="88"/>
      <c r="AA33" s="85">
        <f>V33-R33</f>
        <v>100.03599999999994</v>
      </c>
      <c r="AB33" s="88"/>
      <c r="AC33" s="81">
        <f>((V33/R33)-1)*100</f>
        <v>11.125346429826543</v>
      </c>
      <c r="AE33" s="64">
        <f t="shared" si="10"/>
        <v>999.20799999999997</v>
      </c>
    </row>
    <row r="34" spans="1:32" s="15" customFormat="1" ht="14.25" x14ac:dyDescent="0.2">
      <c r="A34" s="8" t="s">
        <v>18</v>
      </c>
      <c r="B34" s="3">
        <v>6608.3190000000004</v>
      </c>
      <c r="C34" s="3">
        <v>275.53891686002885</v>
      </c>
      <c r="D34" s="1">
        <f t="shared" si="21"/>
        <v>6155.0574817652532</v>
      </c>
      <c r="E34" s="1">
        <f t="shared" si="22"/>
        <v>7061.5805182347476</v>
      </c>
      <c r="F34" s="3">
        <v>5520.75</v>
      </c>
      <c r="G34" s="3">
        <v>56.823999999999998</v>
      </c>
      <c r="H34" s="38">
        <v>5427.2749999999996</v>
      </c>
      <c r="I34" s="38">
        <v>5614.2250000000004</v>
      </c>
      <c r="J34" s="3">
        <v>6198.4920000000002</v>
      </c>
      <c r="K34" s="3">
        <v>222.535</v>
      </c>
      <c r="L34" s="3">
        <v>5832.4219999999996</v>
      </c>
      <c r="M34" s="3">
        <v>6564.5619999999999</v>
      </c>
      <c r="N34" s="3">
        <v>6593.585</v>
      </c>
      <c r="O34" s="3">
        <v>209.80143451696054</v>
      </c>
      <c r="P34" s="1">
        <f t="shared" ref="P34:P36" si="33">N34-1.645*O34</f>
        <v>6248.4616402195998</v>
      </c>
      <c r="Q34" s="1">
        <f t="shared" ref="Q34:Q36" si="34">N34+1.645*O34</f>
        <v>6938.7083597804003</v>
      </c>
      <c r="R34" s="3">
        <v>6143.7610000000004</v>
      </c>
      <c r="S34" s="3">
        <v>128.976</v>
      </c>
      <c r="T34" s="1">
        <f t="shared" si="25"/>
        <v>5931.59548</v>
      </c>
      <c r="U34" s="1">
        <f t="shared" si="26"/>
        <v>6355.9265200000009</v>
      </c>
      <c r="V34" s="3">
        <v>6415.2349999999997</v>
      </c>
      <c r="W34" s="3">
        <v>249.75049032097377</v>
      </c>
      <c r="X34" s="1">
        <f t="shared" si="27"/>
        <v>6004.3954434219977</v>
      </c>
      <c r="Y34" s="1">
        <f t="shared" si="28"/>
        <v>6826.0745565780016</v>
      </c>
      <c r="Z34" s="85">
        <f t="shared" si="29"/>
        <v>-193.08400000000074</v>
      </c>
      <c r="AA34" s="85">
        <f t="shared" si="30"/>
        <v>271.47399999999925</v>
      </c>
      <c r="AB34" s="82">
        <f t="shared" si="31"/>
        <v>-2.9218323146930514</v>
      </c>
      <c r="AC34" s="81">
        <f t="shared" si="32"/>
        <v>4.4186940214633985</v>
      </c>
      <c r="AD34" s="40"/>
      <c r="AE34" s="64">
        <f t="shared" si="10"/>
        <v>6415.2349999999997</v>
      </c>
      <c r="AF34" s="40"/>
    </row>
    <row r="35" spans="1:32" s="15" customFormat="1" ht="14.25" x14ac:dyDescent="0.2">
      <c r="A35" s="9" t="s">
        <v>19</v>
      </c>
      <c r="B35" s="3">
        <v>659.08100000000002</v>
      </c>
      <c r="C35" s="3">
        <v>70.392411416996055</v>
      </c>
      <c r="D35" s="1">
        <f t="shared" si="21"/>
        <v>543.28548321904145</v>
      </c>
      <c r="E35" s="1">
        <f t="shared" si="22"/>
        <v>774.87651678095858</v>
      </c>
      <c r="F35" s="43">
        <v>700.28700000000003</v>
      </c>
      <c r="G35" s="3">
        <v>18.683</v>
      </c>
      <c r="H35" s="38">
        <v>669.553</v>
      </c>
      <c r="I35" s="38">
        <v>731.02099999999996</v>
      </c>
      <c r="J35" s="43">
        <v>837.54200000000003</v>
      </c>
      <c r="K35" s="3">
        <v>77.653000000000006</v>
      </c>
      <c r="L35" s="3">
        <v>709.803</v>
      </c>
      <c r="M35" s="3">
        <v>965.28099999999995</v>
      </c>
      <c r="N35" s="3">
        <v>879.65200000000004</v>
      </c>
      <c r="O35" s="3">
        <v>81.987699464892117</v>
      </c>
      <c r="P35" s="1">
        <f t="shared" si="33"/>
        <v>744.78223438025248</v>
      </c>
      <c r="Q35" s="1">
        <f t="shared" si="34"/>
        <v>1014.5217656197476</v>
      </c>
      <c r="R35" s="3">
        <v>702.85</v>
      </c>
      <c r="S35" s="3">
        <v>37.843000000000004</v>
      </c>
      <c r="T35" s="1">
        <f t="shared" si="25"/>
        <v>640.59826499999997</v>
      </c>
      <c r="U35" s="1">
        <f t="shared" si="26"/>
        <v>765.10173500000008</v>
      </c>
      <c r="V35" s="3">
        <v>744.971</v>
      </c>
      <c r="W35" s="3">
        <v>67.679870016658171</v>
      </c>
      <c r="X35" s="1">
        <f t="shared" si="27"/>
        <v>633.63761382259736</v>
      </c>
      <c r="Y35" s="1">
        <f t="shared" si="28"/>
        <v>856.30438617740265</v>
      </c>
      <c r="Z35" s="85">
        <f t="shared" si="29"/>
        <v>85.889999999999986</v>
      </c>
      <c r="AA35" s="85">
        <f t="shared" si="30"/>
        <v>42.120999999999981</v>
      </c>
      <c r="AB35" s="82">
        <f t="shared" si="31"/>
        <v>13.031782133000336</v>
      </c>
      <c r="AC35" s="81">
        <f t="shared" si="32"/>
        <v>5.9928861065661199</v>
      </c>
      <c r="AD35" s="40"/>
      <c r="AE35" s="64">
        <f t="shared" si="10"/>
        <v>744.971</v>
      </c>
      <c r="AF35" s="40"/>
    </row>
    <row r="36" spans="1:32" s="15" customFormat="1" ht="14.25" x14ac:dyDescent="0.2">
      <c r="A36" s="8" t="s">
        <v>20</v>
      </c>
      <c r="B36" s="3">
        <v>1117.6469999999999</v>
      </c>
      <c r="C36" s="3">
        <v>76.028260420245161</v>
      </c>
      <c r="D36" s="1">
        <f t="shared" si="21"/>
        <v>992.58051160869661</v>
      </c>
      <c r="E36" s="1">
        <f t="shared" si="22"/>
        <v>1242.7134883913031</v>
      </c>
      <c r="F36" s="3">
        <v>880.54</v>
      </c>
      <c r="G36" s="3">
        <v>19.603000000000002</v>
      </c>
      <c r="H36" s="38">
        <v>848.29300000000001</v>
      </c>
      <c r="I36" s="38">
        <v>912.78700000000003</v>
      </c>
      <c r="J36" s="3">
        <v>1031.7840000000001</v>
      </c>
      <c r="K36" s="3">
        <v>80.935000000000002</v>
      </c>
      <c r="L36" s="3">
        <v>898.64599999999996</v>
      </c>
      <c r="M36" s="3">
        <v>1164.922</v>
      </c>
      <c r="N36" s="3">
        <v>843.10699999999997</v>
      </c>
      <c r="O36" s="3">
        <v>69.527698771412602</v>
      </c>
      <c r="P36" s="1">
        <f t="shared" si="33"/>
        <v>728.7339355210263</v>
      </c>
      <c r="Q36" s="1">
        <f t="shared" si="34"/>
        <v>957.48006447897365</v>
      </c>
      <c r="R36" s="3">
        <v>861.24300000000005</v>
      </c>
      <c r="S36" s="3">
        <v>35.265999999999998</v>
      </c>
      <c r="T36" s="1">
        <f t="shared" si="25"/>
        <v>803.23043000000007</v>
      </c>
      <c r="U36" s="1">
        <f t="shared" si="26"/>
        <v>919.25557000000003</v>
      </c>
      <c r="V36" s="3">
        <v>882.7</v>
      </c>
      <c r="W36" s="3">
        <v>91.981670917876514</v>
      </c>
      <c r="X36" s="1">
        <f t="shared" si="27"/>
        <v>731.39015134009321</v>
      </c>
      <c r="Y36" s="1">
        <f t="shared" si="28"/>
        <v>1034.009848659907</v>
      </c>
      <c r="Z36" s="85">
        <f t="shared" si="29"/>
        <v>-234.94699999999989</v>
      </c>
      <c r="AA36" s="85">
        <f t="shared" si="30"/>
        <v>21.456999999999994</v>
      </c>
      <c r="AB36" s="82">
        <f>((V36/B36)-1)*100</f>
        <v>-21.021574790609186</v>
      </c>
      <c r="AC36" s="81">
        <f t="shared" si="32"/>
        <v>2.4913990592666746</v>
      </c>
      <c r="AD36" s="40"/>
      <c r="AE36" s="64">
        <f t="shared" si="10"/>
        <v>882.7</v>
      </c>
      <c r="AF36" s="40"/>
    </row>
    <row r="37" spans="1:32" s="15" customFormat="1" ht="14.25" x14ac:dyDescent="0.2">
      <c r="A37" s="24" t="s">
        <v>45</v>
      </c>
      <c r="B37" s="70"/>
      <c r="C37" s="70"/>
      <c r="D37" s="70"/>
      <c r="E37" s="70"/>
      <c r="F37" s="3">
        <v>824.43600000000004</v>
      </c>
      <c r="G37" s="3">
        <v>18.350999999999999</v>
      </c>
      <c r="H37" s="38">
        <v>794.24900000000002</v>
      </c>
      <c r="I37" s="38">
        <v>854.62300000000005</v>
      </c>
      <c r="J37" s="70"/>
      <c r="K37" s="70"/>
      <c r="L37" s="70"/>
      <c r="M37" s="70"/>
      <c r="N37" s="70"/>
      <c r="O37" s="70"/>
      <c r="P37" s="70"/>
      <c r="Q37" s="70"/>
      <c r="R37" s="3">
        <v>810.65</v>
      </c>
      <c r="S37" s="38">
        <v>33.552999999999997</v>
      </c>
      <c r="T37" s="38">
        <f t="shared" si="25"/>
        <v>755.45531499999993</v>
      </c>
      <c r="U37" s="38">
        <f t="shared" si="26"/>
        <v>865.84468500000003</v>
      </c>
      <c r="V37" s="70"/>
      <c r="W37" s="70"/>
      <c r="X37" s="70"/>
      <c r="Y37" s="70"/>
      <c r="Z37" s="88"/>
      <c r="AA37" s="88"/>
      <c r="AB37" s="70"/>
      <c r="AC37" s="70"/>
      <c r="AE37" s="64">
        <f t="shared" si="10"/>
        <v>0</v>
      </c>
    </row>
    <row r="38" spans="1:32" s="15" customFormat="1" ht="14.25" x14ac:dyDescent="0.2">
      <c r="A38" s="23" t="s">
        <v>46</v>
      </c>
      <c r="B38" s="38">
        <v>12367.853999999999</v>
      </c>
      <c r="C38" s="38">
        <v>403.8476263327791</v>
      </c>
      <c r="D38" s="38">
        <f t="shared" ref="D38" si="35">B38- (C38*1.645)</f>
        <v>11703.524654682578</v>
      </c>
      <c r="E38" s="38">
        <f t="shared" ref="E38" si="36">B38+ (C38*1.645)</f>
        <v>13032.18334531742</v>
      </c>
      <c r="F38" s="3">
        <v>13604.162</v>
      </c>
      <c r="G38" s="3">
        <v>111.754</v>
      </c>
      <c r="H38" s="38">
        <v>13420.326999999999</v>
      </c>
      <c r="I38" s="38">
        <v>13787.996999999999</v>
      </c>
      <c r="J38" s="3">
        <v>12915</v>
      </c>
      <c r="K38" s="3">
        <v>411.46199999999999</v>
      </c>
      <c r="L38" s="38">
        <v>12238.144</v>
      </c>
      <c r="M38" s="38">
        <v>13591.856</v>
      </c>
      <c r="N38" s="38">
        <v>12700.962</v>
      </c>
      <c r="O38" s="38">
        <v>368.52519261125929</v>
      </c>
      <c r="P38" s="38">
        <f>N38-1.645*O38</f>
        <v>12094.738058154478</v>
      </c>
      <c r="Q38" s="38">
        <f t="shared" ref="Q38" si="37">N38+1.645*O38</f>
        <v>13307.185941845521</v>
      </c>
      <c r="R38" s="38">
        <v>13116.199000000001</v>
      </c>
      <c r="S38" s="38">
        <v>203.06299999999999</v>
      </c>
      <c r="T38" s="38">
        <f t="shared" si="25"/>
        <v>12782.160365</v>
      </c>
      <c r="U38" s="38">
        <f t="shared" si="26"/>
        <v>13450.237635000001</v>
      </c>
      <c r="V38" s="72">
        <v>12840.989</v>
      </c>
      <c r="W38" s="72">
        <v>354.62842848264165</v>
      </c>
      <c r="X38" s="72">
        <f t="shared" si="27"/>
        <v>12257.625235146053</v>
      </c>
      <c r="Y38" s="72">
        <f t="shared" si="28"/>
        <v>13424.352764853946</v>
      </c>
      <c r="Z38" s="85">
        <f t="shared" si="29"/>
        <v>473.13500000000022</v>
      </c>
      <c r="AA38" s="85">
        <f>V38-R38</f>
        <v>-275.21000000000095</v>
      </c>
      <c r="AB38" s="82">
        <f t="shared" si="31"/>
        <v>3.8255221964942354</v>
      </c>
      <c r="AC38" s="81">
        <f t="shared" si="32"/>
        <v>-2.0982450784712947</v>
      </c>
      <c r="AE38" s="64">
        <f t="shared" si="10"/>
        <v>12840.989</v>
      </c>
    </row>
    <row r="39" spans="1:32" s="15" customFormat="1" ht="14.25" x14ac:dyDescent="0.2">
      <c r="A39" s="24" t="s">
        <v>47</v>
      </c>
      <c r="B39" s="70"/>
      <c r="C39" s="70"/>
      <c r="D39" s="70"/>
      <c r="E39" s="70"/>
      <c r="F39" s="3">
        <v>2071.085</v>
      </c>
      <c r="G39" s="3">
        <v>24.315000000000001</v>
      </c>
      <c r="H39" s="38">
        <v>2031.087</v>
      </c>
      <c r="I39" s="38">
        <v>2111.0830000000001</v>
      </c>
      <c r="J39" s="70"/>
      <c r="K39" s="70"/>
      <c r="L39" s="70"/>
      <c r="M39" s="70"/>
      <c r="N39" s="70"/>
      <c r="O39" s="70"/>
      <c r="P39" s="70"/>
      <c r="Q39" s="70"/>
      <c r="R39" s="54">
        <v>1574.914</v>
      </c>
      <c r="S39" s="38">
        <v>50.286000000000001</v>
      </c>
      <c r="T39" s="38">
        <f t="shared" si="25"/>
        <v>1492.19353</v>
      </c>
      <c r="U39" s="38">
        <f t="shared" si="26"/>
        <v>1657.63447</v>
      </c>
      <c r="V39" s="70"/>
      <c r="W39" s="70"/>
      <c r="X39" s="70"/>
      <c r="Y39" s="70"/>
      <c r="Z39" s="88"/>
      <c r="AA39" s="88"/>
      <c r="AB39" s="70"/>
      <c r="AC39" s="70"/>
      <c r="AE39" s="64">
        <f t="shared" si="10"/>
        <v>0</v>
      </c>
    </row>
    <row r="40" spans="1:32" ht="14.25" x14ac:dyDescent="0.2">
      <c r="A40" s="1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85"/>
      <c r="AA40" s="85"/>
      <c r="AB40" s="44"/>
      <c r="AC40" s="44"/>
      <c r="AE40" s="64">
        <f t="shared" si="10"/>
        <v>0</v>
      </c>
    </row>
    <row r="41" spans="1:32" ht="14.25" x14ac:dyDescent="0.2">
      <c r="A41" s="6" t="s">
        <v>21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4"/>
      <c r="M41" s="4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85"/>
      <c r="AA41" s="85"/>
      <c r="AB41" s="44"/>
      <c r="AC41" s="44"/>
      <c r="AE41" s="64">
        <f t="shared" si="10"/>
        <v>0</v>
      </c>
    </row>
    <row r="42" spans="1:32" ht="14.25" x14ac:dyDescent="0.2">
      <c r="A42" s="11" t="s">
        <v>22</v>
      </c>
      <c r="B42" s="4">
        <v>38.448999999999998</v>
      </c>
      <c r="C42" s="4">
        <v>0.86029844138474576</v>
      </c>
      <c r="D42" s="2">
        <f t="shared" ref="D42:D45" si="38">B42- (C42*1.645)</f>
        <v>37.033809063922092</v>
      </c>
      <c r="E42" s="2">
        <f t="shared" ref="E42:E45" si="39">B42+ (C42*1.645)</f>
        <v>39.864190936077904</v>
      </c>
      <c r="F42" s="4">
        <v>31.998000000000001</v>
      </c>
      <c r="G42" s="4">
        <v>0.22500000000000001</v>
      </c>
      <c r="H42" s="37">
        <v>31.628</v>
      </c>
      <c r="I42" s="37">
        <v>32.368000000000002</v>
      </c>
      <c r="J42" s="4">
        <v>35.890999999999998</v>
      </c>
      <c r="K42" s="4">
        <v>0.86</v>
      </c>
      <c r="L42" s="4">
        <v>34.475999999999999</v>
      </c>
      <c r="M42" s="4">
        <v>37.305</v>
      </c>
      <c r="N42" s="4">
        <v>36.929000000000002</v>
      </c>
      <c r="O42" s="4">
        <v>0.76173563990781723</v>
      </c>
      <c r="P42" s="2">
        <f t="shared" ref="P42:P45" si="40">N42-1.645*O42</f>
        <v>35.675944872351643</v>
      </c>
      <c r="Q42" s="2">
        <f t="shared" ref="Q42:Q45" si="41">N42+1.645*O42</f>
        <v>38.182055127648361</v>
      </c>
      <c r="R42" s="74">
        <v>34.814</v>
      </c>
      <c r="S42" s="74">
        <v>0.46500000000000002</v>
      </c>
      <c r="T42" s="75">
        <f t="shared" ref="T42:T48" si="42">R42- (S42*1.645)</f>
        <v>34.049075000000002</v>
      </c>
      <c r="U42" s="75">
        <f t="shared" ref="U42:U48" si="43">R42+ (S42*1.645)</f>
        <v>35.578924999999998</v>
      </c>
      <c r="V42" s="4">
        <v>36.238</v>
      </c>
      <c r="W42" s="4">
        <v>1.0014829009435757</v>
      </c>
      <c r="X42" s="2">
        <f t="shared" ref="X42:X48" si="44">V42- (W42*1.645)</f>
        <v>34.590560627947816</v>
      </c>
      <c r="Y42" s="2">
        <f t="shared" ref="Y42:Y47" si="45">V42+ (W42*1.645)</f>
        <v>37.885439372052183</v>
      </c>
      <c r="Z42" s="81">
        <f t="shared" ref="Z42:Z48" si="46">V42-B42</f>
        <v>-2.2109999999999985</v>
      </c>
      <c r="AA42" s="81">
        <f t="shared" ref="AA42:AA45" si="47">V42-R42</f>
        <v>1.4239999999999995</v>
      </c>
      <c r="AB42" s="82">
        <f>((V42/B42)-1)*100</f>
        <v>-5.7504746547374364</v>
      </c>
      <c r="AC42" s="81">
        <f t="shared" ref="AC42:AC48" si="48">((V42/R42)-1)*100</f>
        <v>4.0903084965818293</v>
      </c>
      <c r="AD42" s="41"/>
      <c r="AE42" s="64">
        <f t="shared" si="10"/>
        <v>36.238</v>
      </c>
    </row>
    <row r="43" spans="1:32" ht="14.25" x14ac:dyDescent="0.2">
      <c r="A43" s="12" t="s">
        <v>23</v>
      </c>
      <c r="B43" s="4">
        <v>85.534000000000006</v>
      </c>
      <c r="C43" s="4">
        <v>0.9255446433475617</v>
      </c>
      <c r="D43" s="2">
        <f t="shared" si="38"/>
        <v>84.011479061693265</v>
      </c>
      <c r="E43" s="2">
        <f t="shared" si="39"/>
        <v>87.056520938306747</v>
      </c>
      <c r="F43" s="4">
        <v>86.244</v>
      </c>
      <c r="G43" s="4">
        <v>0.27500000000000002</v>
      </c>
      <c r="H43" s="37">
        <v>85.792000000000002</v>
      </c>
      <c r="I43" s="37">
        <v>86.695999999999998</v>
      </c>
      <c r="J43" s="4">
        <v>85.73</v>
      </c>
      <c r="K43" s="4">
        <v>0.99</v>
      </c>
      <c r="L43" s="4">
        <v>84.102000000000004</v>
      </c>
      <c r="M43" s="4">
        <v>87.358000000000004</v>
      </c>
      <c r="N43" s="4">
        <v>88.662999999999997</v>
      </c>
      <c r="O43" s="4">
        <v>0.8661815274402983</v>
      </c>
      <c r="P43" s="2">
        <f t="shared" si="40"/>
        <v>87.23813138736071</v>
      </c>
      <c r="Q43" s="2">
        <f t="shared" si="41"/>
        <v>90.087868612639284</v>
      </c>
      <c r="R43" s="74">
        <v>87.704999999999998</v>
      </c>
      <c r="S43" s="74">
        <v>0.48199999999999998</v>
      </c>
      <c r="T43" s="75">
        <f t="shared" si="42"/>
        <v>86.912109999999998</v>
      </c>
      <c r="U43" s="75">
        <f t="shared" si="43"/>
        <v>88.497889999999998</v>
      </c>
      <c r="V43" s="4">
        <v>87.905000000000001</v>
      </c>
      <c r="W43" s="4">
        <v>1.1605412915605147</v>
      </c>
      <c r="X43" s="2">
        <f t="shared" si="44"/>
        <v>85.995909575382953</v>
      </c>
      <c r="Y43" s="2">
        <f t="shared" si="45"/>
        <v>89.814090424617049</v>
      </c>
      <c r="Z43" s="81">
        <f t="shared" si="46"/>
        <v>2.3709999999999951</v>
      </c>
      <c r="AA43" s="81">
        <f t="shared" si="47"/>
        <v>0.20000000000000284</v>
      </c>
      <c r="AB43" s="82">
        <f t="shared" ref="AB43:AB48" si="49">((V43/B43)-1)*100</f>
        <v>2.7719971005681909</v>
      </c>
      <c r="AC43" s="81">
        <f t="shared" si="48"/>
        <v>0.22803717005872581</v>
      </c>
      <c r="AD43" s="41"/>
      <c r="AE43" s="64">
        <f t="shared" si="10"/>
        <v>87.905000000000001</v>
      </c>
    </row>
    <row r="44" spans="1:32" ht="14.25" x14ac:dyDescent="0.2">
      <c r="A44" s="16" t="s">
        <v>24</v>
      </c>
      <c r="B44" s="4">
        <v>9.9740000000000002</v>
      </c>
      <c r="C44" s="4">
        <v>0.99747238790028125</v>
      </c>
      <c r="D44" s="2">
        <f t="shared" si="38"/>
        <v>8.3331579219040375</v>
      </c>
      <c r="E44" s="2">
        <f t="shared" si="39"/>
        <v>11.614842078095963</v>
      </c>
      <c r="F44" s="4">
        <v>12.685</v>
      </c>
      <c r="G44" s="4">
        <v>0.316</v>
      </c>
      <c r="H44" s="37">
        <v>12.164999999999999</v>
      </c>
      <c r="I44" s="37">
        <v>13.205</v>
      </c>
      <c r="J44" s="4">
        <v>13.512</v>
      </c>
      <c r="K44" s="4">
        <v>1.1679999999999999</v>
      </c>
      <c r="L44" s="4">
        <v>11.590999999999999</v>
      </c>
      <c r="M44" s="4">
        <v>15.433</v>
      </c>
      <c r="N44" s="4">
        <v>13.340999999999999</v>
      </c>
      <c r="O44" s="4">
        <v>1.1707723847947196</v>
      </c>
      <c r="P44" s="2">
        <f t="shared" si="40"/>
        <v>11.415079427012685</v>
      </c>
      <c r="Q44" s="2">
        <f t="shared" si="41"/>
        <v>15.266920572987313</v>
      </c>
      <c r="R44" s="74">
        <v>11.44</v>
      </c>
      <c r="S44" s="74">
        <v>0.57399999999999995</v>
      </c>
      <c r="T44" s="75">
        <f t="shared" si="42"/>
        <v>10.49577</v>
      </c>
      <c r="U44" s="75">
        <f t="shared" si="43"/>
        <v>12.384229999999999</v>
      </c>
      <c r="V44" s="4">
        <v>11.613</v>
      </c>
      <c r="W44" s="4">
        <v>1.0113083454635614</v>
      </c>
      <c r="X44" s="2">
        <f t="shared" si="44"/>
        <v>9.9493977717124409</v>
      </c>
      <c r="Y44" s="2">
        <f t="shared" si="45"/>
        <v>13.276602228287558</v>
      </c>
      <c r="Z44" s="81">
        <f t="shared" si="46"/>
        <v>1.6389999999999993</v>
      </c>
      <c r="AA44" s="81">
        <f t="shared" si="47"/>
        <v>0.17300000000000004</v>
      </c>
      <c r="AB44" s="82">
        <f t="shared" si="49"/>
        <v>16.432725085221577</v>
      </c>
      <c r="AC44" s="81">
        <f t="shared" si="48"/>
        <v>1.512237762237767</v>
      </c>
      <c r="AD44" s="41"/>
      <c r="AE44" s="64">
        <f t="shared" si="10"/>
        <v>11.613</v>
      </c>
    </row>
    <row r="45" spans="1:32" ht="14.25" x14ac:dyDescent="0.2">
      <c r="A45" s="12" t="s">
        <v>25</v>
      </c>
      <c r="B45" s="4">
        <v>14.465999999999999</v>
      </c>
      <c r="C45" s="4">
        <v>0.92554464334756115</v>
      </c>
      <c r="D45" s="2">
        <f t="shared" si="38"/>
        <v>12.94347906169326</v>
      </c>
      <c r="E45" s="2">
        <f t="shared" si="39"/>
        <v>15.988520938306738</v>
      </c>
      <c r="F45" s="4">
        <v>13.756</v>
      </c>
      <c r="G45" s="4">
        <v>0.27500000000000002</v>
      </c>
      <c r="H45" s="37">
        <v>13.304</v>
      </c>
      <c r="I45" s="37">
        <v>14.208</v>
      </c>
      <c r="J45" s="4">
        <v>14.27</v>
      </c>
      <c r="K45" s="4">
        <v>0.99</v>
      </c>
      <c r="L45" s="4">
        <v>12.641999999999999</v>
      </c>
      <c r="M45" s="4">
        <v>15.898</v>
      </c>
      <c r="N45" s="4">
        <v>11.337</v>
      </c>
      <c r="O45" s="4">
        <v>0.86618152744029808</v>
      </c>
      <c r="P45" s="2">
        <f t="shared" si="40"/>
        <v>9.9121313873607093</v>
      </c>
      <c r="Q45" s="2">
        <f t="shared" si="41"/>
        <v>12.76186861263929</v>
      </c>
      <c r="R45" s="74">
        <v>12.295</v>
      </c>
      <c r="S45" s="74">
        <v>0.48199999999999998</v>
      </c>
      <c r="T45" s="75">
        <f t="shared" si="42"/>
        <v>11.50211</v>
      </c>
      <c r="U45" s="75">
        <f t="shared" si="43"/>
        <v>13.08789</v>
      </c>
      <c r="V45" s="4">
        <v>12.095000000000001</v>
      </c>
      <c r="W45" s="4">
        <v>1.1605412915605147</v>
      </c>
      <c r="X45" s="2">
        <f t="shared" si="44"/>
        <v>10.185909575382954</v>
      </c>
      <c r="Y45" s="2">
        <f t="shared" si="45"/>
        <v>14.004090424617047</v>
      </c>
      <c r="Z45" s="81">
        <f t="shared" si="46"/>
        <v>-2.3709999999999987</v>
      </c>
      <c r="AA45" s="81">
        <f t="shared" si="47"/>
        <v>-0.19999999999999929</v>
      </c>
      <c r="AB45" s="82">
        <f t="shared" si="49"/>
        <v>-16.390156228397611</v>
      </c>
      <c r="AC45" s="81">
        <f t="shared" si="48"/>
        <v>-1.6266775111834053</v>
      </c>
      <c r="AD45" s="41"/>
      <c r="AE45" s="64">
        <f t="shared" si="10"/>
        <v>12.095000000000001</v>
      </c>
    </row>
    <row r="46" spans="1:32" ht="14.25" x14ac:dyDescent="0.2">
      <c r="A46" s="20" t="s">
        <v>50</v>
      </c>
      <c r="B46" s="70"/>
      <c r="C46" s="70"/>
      <c r="D46" s="70"/>
      <c r="E46" s="70"/>
      <c r="F46" s="4">
        <v>14.474</v>
      </c>
      <c r="G46" s="4">
        <v>0.151</v>
      </c>
      <c r="H46" s="37">
        <v>14.226000000000001</v>
      </c>
      <c r="I46" s="37">
        <v>14.722</v>
      </c>
      <c r="J46" s="70"/>
      <c r="K46" s="70"/>
      <c r="L46" s="70"/>
      <c r="M46" s="70"/>
      <c r="N46" s="70"/>
      <c r="O46" s="70"/>
      <c r="P46" s="70"/>
      <c r="Q46" s="70"/>
      <c r="R46" s="76">
        <v>11.856</v>
      </c>
      <c r="S46" s="37">
        <v>0.27100000000000002</v>
      </c>
      <c r="T46" s="37">
        <f t="shared" si="42"/>
        <v>11.410204999999999</v>
      </c>
      <c r="U46" s="37">
        <f t="shared" si="43"/>
        <v>12.301795</v>
      </c>
      <c r="V46" s="70"/>
      <c r="W46" s="70"/>
      <c r="X46" s="70"/>
      <c r="Y46" s="70"/>
      <c r="Z46" s="97"/>
      <c r="AA46" s="97"/>
      <c r="AB46" s="98"/>
      <c r="AC46" s="98"/>
      <c r="AE46" s="64">
        <f t="shared" si="10"/>
        <v>0</v>
      </c>
    </row>
    <row r="47" spans="1:32" ht="14.25" x14ac:dyDescent="0.2">
      <c r="A47" s="25" t="s">
        <v>51</v>
      </c>
      <c r="B47" s="70"/>
      <c r="C47" s="70"/>
      <c r="D47" s="70"/>
      <c r="E47" s="70"/>
      <c r="F47" s="4">
        <v>18.45</v>
      </c>
      <c r="G47" s="4">
        <v>0.34899999999999998</v>
      </c>
      <c r="H47" s="37">
        <v>17.876000000000001</v>
      </c>
      <c r="I47" s="37">
        <v>19.024000000000001</v>
      </c>
      <c r="J47" s="70"/>
      <c r="K47" s="70"/>
      <c r="L47" s="70"/>
      <c r="M47" s="70"/>
      <c r="N47" s="70"/>
      <c r="O47" s="70"/>
      <c r="P47" s="70"/>
      <c r="Q47" s="70"/>
      <c r="R47" s="76">
        <v>12.836</v>
      </c>
      <c r="S47" s="37">
        <v>0.63600000000000001</v>
      </c>
      <c r="T47" s="37">
        <f t="shared" si="42"/>
        <v>11.78978</v>
      </c>
      <c r="U47" s="37">
        <f t="shared" si="43"/>
        <v>13.88222</v>
      </c>
      <c r="V47" s="56">
        <v>13.692</v>
      </c>
      <c r="W47" s="56">
        <v>1.1942580552554447</v>
      </c>
      <c r="X47" s="56">
        <f t="shared" si="44"/>
        <v>11.727445499104794</v>
      </c>
      <c r="Y47" s="56">
        <f t="shared" si="45"/>
        <v>15.656554500895206</v>
      </c>
      <c r="Z47" s="97"/>
      <c r="AA47" s="81">
        <f>V47-R47</f>
        <v>0.85599999999999987</v>
      </c>
      <c r="AB47" s="97"/>
      <c r="AC47" s="81">
        <f t="shared" si="48"/>
        <v>6.6687441570582706</v>
      </c>
      <c r="AE47" s="64">
        <f t="shared" si="10"/>
        <v>13.692</v>
      </c>
    </row>
    <row r="48" spans="1:32" ht="14.25" x14ac:dyDescent="0.2">
      <c r="A48" s="11" t="s">
        <v>26</v>
      </c>
      <c r="B48" s="37">
        <v>37.466999999999999</v>
      </c>
      <c r="C48" s="37">
        <v>0.57922163183647013</v>
      </c>
      <c r="D48" s="37">
        <f t="shared" ref="D48" si="50">B48- (C48*1.645)</f>
        <v>36.514180415629006</v>
      </c>
      <c r="E48" s="37">
        <f>B48+ (C48*1.645)</f>
        <v>38.419819584370991</v>
      </c>
      <c r="F48" s="4">
        <v>39.090000000000003</v>
      </c>
      <c r="G48" s="4">
        <v>14.959</v>
      </c>
      <c r="H48" s="37">
        <v>14.481999999999999</v>
      </c>
      <c r="I48" s="37">
        <v>63.698</v>
      </c>
      <c r="J48" s="4">
        <v>38.034999999999997</v>
      </c>
      <c r="K48" s="4">
        <v>0.58399999999999996</v>
      </c>
      <c r="L48" s="37">
        <v>37.073999999999998</v>
      </c>
      <c r="M48" s="37">
        <v>38.996000000000002</v>
      </c>
      <c r="N48" s="37">
        <v>36.741999999999997</v>
      </c>
      <c r="O48" s="37">
        <v>0.48589375015365766</v>
      </c>
      <c r="P48" s="37">
        <f>N48-1.645*O48</f>
        <v>35.942704780997232</v>
      </c>
      <c r="Q48" s="37">
        <f t="shared" ref="Q48" si="51">N48+1.645*O48</f>
        <v>37.541295219002762</v>
      </c>
      <c r="R48" s="37">
        <v>36.921999999999997</v>
      </c>
      <c r="S48" s="37">
        <v>0.32300000000000001</v>
      </c>
      <c r="T48" s="37">
        <f t="shared" si="42"/>
        <v>36.390664999999998</v>
      </c>
      <c r="U48" s="37">
        <f t="shared" si="43"/>
        <v>37.453334999999996</v>
      </c>
      <c r="V48" s="37">
        <v>36.155000000000001</v>
      </c>
      <c r="W48" s="37">
        <v>0.49412369259164579</v>
      </c>
      <c r="X48" s="37">
        <f t="shared" si="44"/>
        <v>35.342166525686743</v>
      </c>
      <c r="Y48" s="37">
        <f>V48+ (W48*1.645)</f>
        <v>36.96783347431326</v>
      </c>
      <c r="Z48" s="81">
        <f t="shared" si="46"/>
        <v>-1.3119999999999976</v>
      </c>
      <c r="AA48" s="81">
        <f t="shared" ref="AA48" si="52">V48-R48</f>
        <v>-0.76699999999999591</v>
      </c>
      <c r="AB48" s="82">
        <f t="shared" si="49"/>
        <v>-3.5017482050871407</v>
      </c>
      <c r="AC48" s="81">
        <f t="shared" si="48"/>
        <v>-2.0773522561074564</v>
      </c>
      <c r="AE48" s="64">
        <f t="shared" si="10"/>
        <v>36.155000000000001</v>
      </c>
    </row>
    <row r="49" spans="1:29" x14ac:dyDescent="0.2">
      <c r="A49" s="1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18"/>
      <c r="AA49" s="18"/>
      <c r="AB49" s="35"/>
      <c r="AC49" s="35"/>
    </row>
    <row r="50" spans="1:29" x14ac:dyDescent="0.2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spans="1:29" s="27" customFormat="1" ht="17.25" customHeight="1" x14ac:dyDescent="0.2">
      <c r="A51" s="47" t="s">
        <v>31</v>
      </c>
      <c r="B51" s="39"/>
      <c r="C51" s="29"/>
      <c r="D51" s="29"/>
      <c r="E51" s="29"/>
      <c r="F51" s="3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spans="1:29" s="27" customFormat="1" ht="17.25" customHeight="1" x14ac:dyDescent="0.25">
      <c r="A52" s="47" t="s">
        <v>32</v>
      </c>
      <c r="F52" s="21"/>
      <c r="V52" s="69"/>
      <c r="W52" s="69"/>
      <c r="X52" s="69"/>
      <c r="Y52" s="69"/>
      <c r="Z52" s="28"/>
      <c r="AA52" s="28"/>
    </row>
    <row r="53" spans="1:29" s="27" customFormat="1" ht="17.25" customHeight="1" x14ac:dyDescent="0.25">
      <c r="A53" s="46" t="s">
        <v>44</v>
      </c>
      <c r="V53" s="69"/>
      <c r="W53" s="69"/>
      <c r="X53" s="69"/>
      <c r="Y53" s="69"/>
      <c r="Z53" s="28"/>
      <c r="AA53" s="28"/>
    </row>
    <row r="54" spans="1:29" x14ac:dyDescent="0.2">
      <c r="A54" s="19" t="s">
        <v>42</v>
      </c>
    </row>
    <row r="55" spans="1:29" x14ac:dyDescent="0.2">
      <c r="A55" s="19" t="s">
        <v>43</v>
      </c>
    </row>
    <row r="56" spans="1:29" x14ac:dyDescent="0.2">
      <c r="A56" s="19" t="s">
        <v>29</v>
      </c>
    </row>
    <row r="57" spans="1:29" s="27" customFormat="1" ht="14.25" x14ac:dyDescent="0.2">
      <c r="A57" s="47" t="s">
        <v>83</v>
      </c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9" ht="14.25" x14ac:dyDescent="0.2">
      <c r="A58" s="22" t="s">
        <v>27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69"/>
      <c r="W58" s="69"/>
      <c r="X58" s="69"/>
      <c r="Y58" s="69"/>
    </row>
    <row r="59" spans="1:29" s="68" customFormat="1" ht="14.25" x14ac:dyDescent="0.2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9"/>
      <c r="W59" s="69"/>
      <c r="X59" s="69"/>
      <c r="Y59" s="69"/>
    </row>
    <row r="60" spans="1:29" x14ac:dyDescent="0.2">
      <c r="A60" s="47" t="s">
        <v>33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</sheetData>
  <mergeCells count="34">
    <mergeCell ref="V6:Y6"/>
    <mergeCell ref="AB6:AC6"/>
    <mergeCell ref="R6:U6"/>
    <mergeCell ref="X7:Y7"/>
    <mergeCell ref="AC7:AC8"/>
    <mergeCell ref="T7:U7"/>
    <mergeCell ref="AA7:AA8"/>
    <mergeCell ref="F7:F8"/>
    <mergeCell ref="G7:G8"/>
    <mergeCell ref="R7:R8"/>
    <mergeCell ref="V7:V8"/>
    <mergeCell ref="W7:W8"/>
    <mergeCell ref="H7:I7"/>
    <mergeCell ref="N6:Q6"/>
    <mergeCell ref="N7:N8"/>
    <mergeCell ref="O7:O8"/>
    <mergeCell ref="P7:Q7"/>
    <mergeCell ref="S7:S8"/>
    <mergeCell ref="A1:AC1"/>
    <mergeCell ref="A2:AC2"/>
    <mergeCell ref="A3:AC3"/>
    <mergeCell ref="Z7:Z8"/>
    <mergeCell ref="A6:A8"/>
    <mergeCell ref="J6:M6"/>
    <mergeCell ref="J7:J8"/>
    <mergeCell ref="K7:K8"/>
    <mergeCell ref="L7:M7"/>
    <mergeCell ref="B7:B8"/>
    <mergeCell ref="C7:C8"/>
    <mergeCell ref="D7:E7"/>
    <mergeCell ref="B6:E6"/>
    <mergeCell ref="Z6:AA6"/>
    <mergeCell ref="AB7:AB8"/>
    <mergeCell ref="F6:I6"/>
  </mergeCells>
  <pageMargins left="0" right="0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55</v>
      </c>
      <c r="B1" t="s">
        <v>15</v>
      </c>
      <c r="C1" t="s">
        <v>57</v>
      </c>
      <c r="D1" t="s">
        <v>58</v>
      </c>
      <c r="E1" t="s">
        <v>59</v>
      </c>
      <c r="G1" t="s">
        <v>55</v>
      </c>
      <c r="H1" t="s">
        <v>15</v>
      </c>
      <c r="I1" t="s">
        <v>57</v>
      </c>
      <c r="J1" t="s">
        <v>58</v>
      </c>
      <c r="K1" t="s">
        <v>59</v>
      </c>
      <c r="M1" t="s">
        <v>55</v>
      </c>
      <c r="N1" t="s">
        <v>15</v>
      </c>
      <c r="O1" t="s">
        <v>57</v>
      </c>
      <c r="P1" t="s">
        <v>58</v>
      </c>
      <c r="Q1" t="s">
        <v>59</v>
      </c>
      <c r="S1" t="s">
        <v>55</v>
      </c>
      <c r="T1" t="s">
        <v>15</v>
      </c>
      <c r="U1" t="s">
        <v>57</v>
      </c>
      <c r="V1" t="s">
        <v>58</v>
      </c>
      <c r="W1" t="s">
        <v>59</v>
      </c>
      <c r="Y1" t="s">
        <v>55</v>
      </c>
      <c r="Z1" t="s">
        <v>15</v>
      </c>
      <c r="AA1" t="s">
        <v>57</v>
      </c>
      <c r="AB1" t="s">
        <v>58</v>
      </c>
      <c r="AC1" t="s">
        <v>59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</row>
    <row r="3" spans="1:53" x14ac:dyDescent="0.15">
      <c r="A3" t="s">
        <v>81</v>
      </c>
      <c r="G3" t="s">
        <v>80</v>
      </c>
      <c r="M3" t="s">
        <v>79</v>
      </c>
      <c r="S3" t="s">
        <v>78</v>
      </c>
      <c r="Y3" t="s">
        <v>60</v>
      </c>
      <c r="AE3" t="s">
        <v>80</v>
      </c>
      <c r="AK3" t="s">
        <v>79</v>
      </c>
      <c r="AQ3" t="s">
        <v>78</v>
      </c>
      <c r="AW3" t="s">
        <v>60</v>
      </c>
    </row>
    <row r="4" spans="1:53" x14ac:dyDescent="0.15">
      <c r="A4" t="s">
        <v>73</v>
      </c>
      <c r="B4">
        <v>10200000</v>
      </c>
      <c r="C4">
        <v>151420.20000000001</v>
      </c>
      <c r="D4">
        <v>9980614</v>
      </c>
      <c r="E4">
        <v>10500000</v>
      </c>
      <c r="G4" t="s">
        <v>73</v>
      </c>
      <c r="H4">
        <v>6014421</v>
      </c>
      <c r="I4">
        <v>94686.38</v>
      </c>
      <c r="J4">
        <v>5858663</v>
      </c>
      <c r="K4">
        <v>6170178</v>
      </c>
      <c r="M4" t="s">
        <v>73</v>
      </c>
      <c r="N4">
        <v>5577481</v>
      </c>
      <c r="O4">
        <v>88027.520000000004</v>
      </c>
      <c r="P4">
        <v>5432677</v>
      </c>
      <c r="Q4">
        <v>5722285</v>
      </c>
      <c r="S4" t="s">
        <v>73</v>
      </c>
      <c r="T4">
        <v>436939.7</v>
      </c>
      <c r="U4">
        <v>18041.13</v>
      </c>
      <c r="V4">
        <v>407262.3</v>
      </c>
      <c r="W4">
        <v>466617.2</v>
      </c>
      <c r="Y4" t="s">
        <v>73</v>
      </c>
      <c r="Z4">
        <v>500784.7</v>
      </c>
      <c r="AA4">
        <v>26784.639999999999</v>
      </c>
      <c r="AB4">
        <v>456724.3</v>
      </c>
      <c r="AC4">
        <v>544845.1</v>
      </c>
      <c r="AE4" t="s">
        <v>73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73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73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73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74</v>
      </c>
      <c r="B5">
        <v>1270110</v>
      </c>
      <c r="C5">
        <v>26093.98</v>
      </c>
      <c r="D5">
        <v>1227186</v>
      </c>
      <c r="E5">
        <v>1313035</v>
      </c>
      <c r="G5" t="s">
        <v>74</v>
      </c>
      <c r="H5">
        <v>825034.1</v>
      </c>
      <c r="I5">
        <v>17050.93</v>
      </c>
      <c r="J5">
        <v>796985.5</v>
      </c>
      <c r="K5">
        <v>853082.7</v>
      </c>
      <c r="M5" t="s">
        <v>74</v>
      </c>
      <c r="N5">
        <v>782434.3</v>
      </c>
      <c r="O5">
        <v>16298.85</v>
      </c>
      <c r="P5">
        <v>755622.9</v>
      </c>
      <c r="Q5">
        <v>809245.7</v>
      </c>
      <c r="S5" t="s">
        <v>74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74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74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74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74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74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61</v>
      </c>
      <c r="B6">
        <v>3661000</v>
      </c>
      <c r="C6">
        <v>82891.360000000001</v>
      </c>
      <c r="D6">
        <v>3524645</v>
      </c>
      <c r="E6">
        <v>3797356</v>
      </c>
      <c r="G6" t="s">
        <v>61</v>
      </c>
      <c r="H6">
        <v>2268574</v>
      </c>
      <c r="I6">
        <v>55721.75</v>
      </c>
      <c r="J6">
        <v>2176913</v>
      </c>
      <c r="K6">
        <v>2360236</v>
      </c>
      <c r="M6" t="s">
        <v>61</v>
      </c>
      <c r="N6">
        <v>2105531</v>
      </c>
      <c r="O6">
        <v>52879.44</v>
      </c>
      <c r="P6">
        <v>2018545</v>
      </c>
      <c r="Q6">
        <v>2192517</v>
      </c>
      <c r="S6" t="s">
        <v>61</v>
      </c>
      <c r="T6">
        <v>163043.70000000001</v>
      </c>
      <c r="U6">
        <v>14154.5</v>
      </c>
      <c r="V6">
        <v>139759.70000000001</v>
      </c>
      <c r="W6">
        <v>186327.7</v>
      </c>
      <c r="Y6" t="s">
        <v>61</v>
      </c>
      <c r="Z6">
        <v>309841.90000000002</v>
      </c>
      <c r="AA6">
        <v>23961.39</v>
      </c>
      <c r="AB6">
        <v>270425.8</v>
      </c>
      <c r="AC6">
        <v>349258.1</v>
      </c>
      <c r="AE6" t="s">
        <v>61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61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61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61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62</v>
      </c>
      <c r="B7">
        <v>2530456</v>
      </c>
      <c r="C7">
        <v>58075.85</v>
      </c>
      <c r="D7">
        <v>2434921</v>
      </c>
      <c r="E7">
        <v>2625990</v>
      </c>
      <c r="G7" t="s">
        <v>62</v>
      </c>
      <c r="H7">
        <v>1591042</v>
      </c>
      <c r="I7">
        <v>36701.33</v>
      </c>
      <c r="J7">
        <v>1530669</v>
      </c>
      <c r="K7">
        <v>1651415</v>
      </c>
      <c r="M7" t="s">
        <v>62</v>
      </c>
      <c r="N7">
        <v>1522082</v>
      </c>
      <c r="O7">
        <v>35050.35</v>
      </c>
      <c r="P7">
        <v>1464425</v>
      </c>
      <c r="Q7">
        <v>1579740</v>
      </c>
      <c r="S7" t="s">
        <v>62</v>
      </c>
      <c r="T7">
        <v>68959.55</v>
      </c>
      <c r="U7">
        <v>6263.7110000000002</v>
      </c>
      <c r="V7">
        <v>58655.83</v>
      </c>
      <c r="W7">
        <v>79263.28</v>
      </c>
      <c r="Y7" t="s">
        <v>62</v>
      </c>
      <c r="Z7">
        <v>302501.7</v>
      </c>
      <c r="AA7">
        <v>20506.04</v>
      </c>
      <c r="AB7">
        <v>268769.59999999998</v>
      </c>
      <c r="AC7">
        <v>336233.9</v>
      </c>
      <c r="AE7" t="s">
        <v>62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62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62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62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63</v>
      </c>
      <c r="B8">
        <v>8952051</v>
      </c>
      <c r="C8">
        <v>218391.7</v>
      </c>
      <c r="D8">
        <v>8592799</v>
      </c>
      <c r="E8">
        <v>9311302</v>
      </c>
      <c r="G8" t="s">
        <v>63</v>
      </c>
      <c r="H8">
        <v>5244399</v>
      </c>
      <c r="I8">
        <v>129910.1</v>
      </c>
      <c r="J8">
        <v>5030698</v>
      </c>
      <c r="K8">
        <v>5458099</v>
      </c>
      <c r="M8" t="s">
        <v>63</v>
      </c>
      <c r="N8">
        <v>4945178</v>
      </c>
      <c r="O8">
        <v>127259.9</v>
      </c>
      <c r="P8">
        <v>4735837</v>
      </c>
      <c r="Q8">
        <v>5154519</v>
      </c>
      <c r="S8" t="s">
        <v>63</v>
      </c>
      <c r="T8">
        <v>299221</v>
      </c>
      <c r="U8">
        <v>14852.58</v>
      </c>
      <c r="V8">
        <v>274788.7</v>
      </c>
      <c r="W8">
        <v>323653.3</v>
      </c>
      <c r="Y8" t="s">
        <v>63</v>
      </c>
      <c r="Z8">
        <v>464825.3</v>
      </c>
      <c r="AA8">
        <v>29632.84</v>
      </c>
      <c r="AB8">
        <v>416079.7</v>
      </c>
      <c r="AC8">
        <v>513571</v>
      </c>
      <c r="AE8" t="s">
        <v>63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63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63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63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64</v>
      </c>
      <c r="B9">
        <v>11600000</v>
      </c>
      <c r="C9">
        <v>297064.3</v>
      </c>
      <c r="D9">
        <v>11100000</v>
      </c>
      <c r="E9">
        <v>12100000</v>
      </c>
      <c r="G9" t="s">
        <v>64</v>
      </c>
      <c r="H9">
        <v>7198253</v>
      </c>
      <c r="I9">
        <v>195972.6</v>
      </c>
      <c r="J9">
        <v>6875881</v>
      </c>
      <c r="K9">
        <v>7520626</v>
      </c>
      <c r="M9" t="s">
        <v>64</v>
      </c>
      <c r="N9">
        <v>6662345</v>
      </c>
      <c r="O9">
        <v>179745.8</v>
      </c>
      <c r="P9">
        <v>6366665</v>
      </c>
      <c r="Q9">
        <v>6958024</v>
      </c>
      <c r="S9" t="s">
        <v>64</v>
      </c>
      <c r="T9">
        <v>535908.6</v>
      </c>
      <c r="U9">
        <v>27427.98</v>
      </c>
      <c r="V9">
        <v>490789.9</v>
      </c>
      <c r="W9">
        <v>581027.19999999995</v>
      </c>
      <c r="Y9" t="s">
        <v>64</v>
      </c>
      <c r="Z9">
        <v>911676.1</v>
      </c>
      <c r="AA9">
        <v>58506.400000000001</v>
      </c>
      <c r="AB9">
        <v>815433.8</v>
      </c>
      <c r="AC9">
        <v>1007918</v>
      </c>
      <c r="AE9" t="s">
        <v>64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64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64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64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77</v>
      </c>
      <c r="B10">
        <v>2100354</v>
      </c>
      <c r="C10">
        <v>39864.080000000002</v>
      </c>
      <c r="D10">
        <v>2034779</v>
      </c>
      <c r="E10">
        <v>2165930</v>
      </c>
      <c r="G10" t="s">
        <v>77</v>
      </c>
      <c r="H10">
        <v>1319254</v>
      </c>
      <c r="I10">
        <v>26526.28</v>
      </c>
      <c r="J10">
        <v>1275618</v>
      </c>
      <c r="K10">
        <v>1362889</v>
      </c>
      <c r="M10" t="s">
        <v>77</v>
      </c>
      <c r="N10">
        <v>1234125</v>
      </c>
      <c r="O10">
        <v>25210.880000000001</v>
      </c>
      <c r="P10">
        <v>1192653</v>
      </c>
      <c r="Q10">
        <v>1275596</v>
      </c>
      <c r="S10" t="s">
        <v>77</v>
      </c>
      <c r="T10">
        <v>85129.26</v>
      </c>
      <c r="U10">
        <v>5126.33</v>
      </c>
      <c r="V10">
        <v>76696.509999999995</v>
      </c>
      <c r="W10">
        <v>93562</v>
      </c>
      <c r="Y10" t="s">
        <v>77</v>
      </c>
      <c r="Z10">
        <v>308852.5</v>
      </c>
      <c r="AA10">
        <v>14237.41</v>
      </c>
      <c r="AB10">
        <v>285432.2</v>
      </c>
      <c r="AC10">
        <v>332272.90000000002</v>
      </c>
      <c r="AE10" t="s">
        <v>77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77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77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77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65</v>
      </c>
      <c r="B11">
        <v>4076914</v>
      </c>
      <c r="C11">
        <v>80763.850000000006</v>
      </c>
      <c r="D11">
        <v>3944059</v>
      </c>
      <c r="E11">
        <v>4209770</v>
      </c>
      <c r="G11" t="s">
        <v>65</v>
      </c>
      <c r="H11">
        <v>2381202</v>
      </c>
      <c r="I11">
        <v>52169.62</v>
      </c>
      <c r="J11">
        <v>2295384</v>
      </c>
      <c r="K11">
        <v>2467020</v>
      </c>
      <c r="M11" t="s">
        <v>65</v>
      </c>
      <c r="N11">
        <v>2195902</v>
      </c>
      <c r="O11">
        <v>48431.51</v>
      </c>
      <c r="P11">
        <v>2116232</v>
      </c>
      <c r="Q11">
        <v>2275571</v>
      </c>
      <c r="S11" t="s">
        <v>65</v>
      </c>
      <c r="T11">
        <v>185300.5</v>
      </c>
      <c r="U11">
        <v>10458.200000000001</v>
      </c>
      <c r="V11">
        <v>168096.9</v>
      </c>
      <c r="W11">
        <v>202504.1</v>
      </c>
      <c r="Y11" t="s">
        <v>65</v>
      </c>
      <c r="Z11">
        <v>495671.7</v>
      </c>
      <c r="AA11">
        <v>24637.42</v>
      </c>
      <c r="AB11">
        <v>455143.5</v>
      </c>
      <c r="AC11">
        <v>536199.9</v>
      </c>
      <c r="AE11" t="s">
        <v>65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65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65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65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66</v>
      </c>
      <c r="B12">
        <v>5548066</v>
      </c>
      <c r="C12">
        <v>108368.3</v>
      </c>
      <c r="D12">
        <v>5369802</v>
      </c>
      <c r="E12">
        <v>5726331</v>
      </c>
      <c r="G12" t="s">
        <v>66</v>
      </c>
      <c r="H12">
        <v>3495246</v>
      </c>
      <c r="I12">
        <v>69849.02</v>
      </c>
      <c r="J12">
        <v>3380345</v>
      </c>
      <c r="K12">
        <v>3610146</v>
      </c>
      <c r="M12" t="s">
        <v>66</v>
      </c>
      <c r="N12">
        <v>3331540</v>
      </c>
      <c r="O12">
        <v>67918.259999999995</v>
      </c>
      <c r="P12">
        <v>3219815</v>
      </c>
      <c r="Q12">
        <v>3443265</v>
      </c>
      <c r="S12" t="s">
        <v>66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66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66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66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66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66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67</v>
      </c>
      <c r="B13">
        <v>5600814</v>
      </c>
      <c r="C13">
        <v>135734</v>
      </c>
      <c r="D13">
        <v>5377533</v>
      </c>
      <c r="E13">
        <v>5824095</v>
      </c>
      <c r="G13" t="s">
        <v>67</v>
      </c>
      <c r="H13">
        <v>3358260</v>
      </c>
      <c r="I13">
        <v>87241.46</v>
      </c>
      <c r="J13">
        <v>3214749</v>
      </c>
      <c r="K13">
        <v>3501772</v>
      </c>
      <c r="M13" t="s">
        <v>67</v>
      </c>
      <c r="N13">
        <v>3088134</v>
      </c>
      <c r="O13">
        <v>81105.03</v>
      </c>
      <c r="P13">
        <v>2954718</v>
      </c>
      <c r="Q13">
        <v>3221551</v>
      </c>
      <c r="S13" t="s">
        <v>67</v>
      </c>
      <c r="T13">
        <v>270126.09999999998</v>
      </c>
      <c r="U13">
        <v>14517.87</v>
      </c>
      <c r="V13">
        <v>246244.3</v>
      </c>
      <c r="W13">
        <v>294007.8</v>
      </c>
      <c r="Y13" t="s">
        <v>67</v>
      </c>
      <c r="Z13">
        <v>507583.3</v>
      </c>
      <c r="AA13">
        <v>35151.9</v>
      </c>
      <c r="AB13">
        <v>449758.9</v>
      </c>
      <c r="AC13">
        <v>565407.80000000005</v>
      </c>
      <c r="AE13" t="s">
        <v>67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67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67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67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68</v>
      </c>
      <c r="B14">
        <v>3230508</v>
      </c>
      <c r="C14">
        <v>79976.23</v>
      </c>
      <c r="D14">
        <v>3098948</v>
      </c>
      <c r="E14">
        <v>3362067</v>
      </c>
      <c r="G14" t="s">
        <v>68</v>
      </c>
      <c r="H14">
        <v>1872214</v>
      </c>
      <c r="I14">
        <v>48041.5</v>
      </c>
      <c r="J14">
        <v>1793187</v>
      </c>
      <c r="K14">
        <v>1951242</v>
      </c>
      <c r="M14" t="s">
        <v>68</v>
      </c>
      <c r="N14">
        <v>1740793</v>
      </c>
      <c r="O14">
        <v>43830.53</v>
      </c>
      <c r="P14">
        <v>1668692</v>
      </c>
      <c r="Q14">
        <v>1812894</v>
      </c>
      <c r="S14" t="s">
        <v>68</v>
      </c>
      <c r="T14">
        <v>131421.5</v>
      </c>
      <c r="U14">
        <v>8882.1839999999993</v>
      </c>
      <c r="V14">
        <v>116810.4</v>
      </c>
      <c r="W14">
        <v>146032.5</v>
      </c>
      <c r="Y14" t="s">
        <v>68</v>
      </c>
      <c r="Z14">
        <v>343911.7</v>
      </c>
      <c r="AA14">
        <v>19386.86</v>
      </c>
      <c r="AB14">
        <v>312020.59999999998</v>
      </c>
      <c r="AC14">
        <v>375802.9</v>
      </c>
      <c r="AE14" t="s">
        <v>68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68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68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68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69</v>
      </c>
      <c r="B15">
        <v>2587878</v>
      </c>
      <c r="C15">
        <v>63289.279999999999</v>
      </c>
      <c r="D15">
        <v>2483768</v>
      </c>
      <c r="E15">
        <v>2691989</v>
      </c>
      <c r="G15" t="s">
        <v>69</v>
      </c>
      <c r="H15">
        <v>1552389</v>
      </c>
      <c r="I15">
        <v>40053.199999999997</v>
      </c>
      <c r="J15">
        <v>1486502</v>
      </c>
      <c r="K15">
        <v>1618276</v>
      </c>
      <c r="M15" t="s">
        <v>69</v>
      </c>
      <c r="N15">
        <v>1475096</v>
      </c>
      <c r="O15">
        <v>37979.269999999997</v>
      </c>
      <c r="P15">
        <v>1412621</v>
      </c>
      <c r="Q15">
        <v>1537572</v>
      </c>
      <c r="S15" t="s">
        <v>69</v>
      </c>
      <c r="T15">
        <v>77292.17</v>
      </c>
      <c r="U15">
        <v>6242.4030000000002</v>
      </c>
      <c r="V15">
        <v>67023.5</v>
      </c>
      <c r="W15">
        <v>87560.85</v>
      </c>
      <c r="Y15" t="s">
        <v>69</v>
      </c>
      <c r="Z15">
        <v>276521.3</v>
      </c>
      <c r="AA15">
        <v>19405.8</v>
      </c>
      <c r="AB15">
        <v>244599</v>
      </c>
      <c r="AC15">
        <v>308443.59999999998</v>
      </c>
      <c r="AE15" t="s">
        <v>69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69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69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69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70</v>
      </c>
      <c r="B16">
        <v>3506546</v>
      </c>
      <c r="C16">
        <v>69235.53</v>
      </c>
      <c r="D16">
        <v>3392654</v>
      </c>
      <c r="E16">
        <v>3620437</v>
      </c>
      <c r="G16" t="s">
        <v>70</v>
      </c>
      <c r="H16">
        <v>2199597</v>
      </c>
      <c r="I16">
        <v>44875.6</v>
      </c>
      <c r="J16">
        <v>2125777</v>
      </c>
      <c r="K16">
        <v>2273417</v>
      </c>
      <c r="M16" t="s">
        <v>70</v>
      </c>
      <c r="N16">
        <v>2087745</v>
      </c>
      <c r="O16">
        <v>42706.239999999998</v>
      </c>
      <c r="P16">
        <v>2017494</v>
      </c>
      <c r="Q16">
        <v>2157996</v>
      </c>
      <c r="S16" t="s">
        <v>70</v>
      </c>
      <c r="T16">
        <v>111851.7</v>
      </c>
      <c r="U16">
        <v>6721.2790000000005</v>
      </c>
      <c r="V16">
        <v>100795.3</v>
      </c>
      <c r="W16">
        <v>122908.1</v>
      </c>
      <c r="Y16" t="s">
        <v>70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70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70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70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70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71</v>
      </c>
      <c r="B17">
        <v>3694109</v>
      </c>
      <c r="C17">
        <v>90036.51</v>
      </c>
      <c r="D17">
        <v>3546000</v>
      </c>
      <c r="E17">
        <v>3842218</v>
      </c>
      <c r="G17" t="s">
        <v>71</v>
      </c>
      <c r="H17">
        <v>2197133</v>
      </c>
      <c r="I17">
        <v>56062.18</v>
      </c>
      <c r="J17">
        <v>2104911</v>
      </c>
      <c r="K17">
        <v>2289354</v>
      </c>
      <c r="M17" t="s">
        <v>71</v>
      </c>
      <c r="N17">
        <v>2092300</v>
      </c>
      <c r="O17">
        <v>53493.66</v>
      </c>
      <c r="P17">
        <v>2004303</v>
      </c>
      <c r="Q17">
        <v>2180296</v>
      </c>
      <c r="S17" t="s">
        <v>71</v>
      </c>
      <c r="T17">
        <v>104833</v>
      </c>
      <c r="U17">
        <v>7138.1220000000003</v>
      </c>
      <c r="V17">
        <v>93090.85</v>
      </c>
      <c r="W17">
        <v>116575.1</v>
      </c>
      <c r="Y17" t="s">
        <v>71</v>
      </c>
      <c r="Z17">
        <v>230693.1</v>
      </c>
      <c r="AA17">
        <v>13076.3</v>
      </c>
      <c r="AB17">
        <v>209182.8</v>
      </c>
      <c r="AC17">
        <v>252203.4</v>
      </c>
      <c r="AE17" t="s">
        <v>71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71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71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71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72</v>
      </c>
      <c r="B18">
        <v>3336941</v>
      </c>
      <c r="C18">
        <v>59602.44</v>
      </c>
      <c r="D18">
        <v>3238896</v>
      </c>
      <c r="E18">
        <v>3434987</v>
      </c>
      <c r="G18" t="s">
        <v>72</v>
      </c>
      <c r="H18">
        <v>2101736</v>
      </c>
      <c r="I18">
        <v>40171.519999999997</v>
      </c>
      <c r="J18">
        <v>2035654</v>
      </c>
      <c r="K18">
        <v>2167818</v>
      </c>
      <c r="M18" t="s">
        <v>72</v>
      </c>
      <c r="N18">
        <v>2009202</v>
      </c>
      <c r="O18">
        <v>39080.080000000002</v>
      </c>
      <c r="P18">
        <v>1944916</v>
      </c>
      <c r="Q18">
        <v>2073488</v>
      </c>
      <c r="S18" t="s">
        <v>72</v>
      </c>
      <c r="T18">
        <v>92533.88</v>
      </c>
      <c r="U18">
        <v>5565.317</v>
      </c>
      <c r="V18">
        <v>83379.009999999995</v>
      </c>
      <c r="W18">
        <v>101688.8</v>
      </c>
      <c r="Y18" t="s">
        <v>72</v>
      </c>
      <c r="Z18">
        <v>392720.1</v>
      </c>
      <c r="AA18">
        <v>20628.93</v>
      </c>
      <c r="AB18">
        <v>358785.8</v>
      </c>
      <c r="AC18">
        <v>426654.5</v>
      </c>
      <c r="AE18" t="s">
        <v>72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72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72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72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76</v>
      </c>
      <c r="B19">
        <v>1399447</v>
      </c>
      <c r="C19">
        <v>30800.560000000001</v>
      </c>
      <c r="D19">
        <v>1348780</v>
      </c>
      <c r="E19">
        <v>1450113</v>
      </c>
      <c r="G19" t="s">
        <v>76</v>
      </c>
      <c r="H19">
        <v>880336.9</v>
      </c>
      <c r="I19">
        <v>21094.45</v>
      </c>
      <c r="J19">
        <v>845636.8</v>
      </c>
      <c r="K19">
        <v>915036.9</v>
      </c>
      <c r="M19" t="s">
        <v>76</v>
      </c>
      <c r="N19">
        <v>832096.1</v>
      </c>
      <c r="O19">
        <v>19938.86</v>
      </c>
      <c r="P19">
        <v>799296.9</v>
      </c>
      <c r="Q19">
        <v>864895.2</v>
      </c>
      <c r="S19" t="s">
        <v>76</v>
      </c>
      <c r="T19">
        <v>48240.76</v>
      </c>
      <c r="U19">
        <v>3371.556</v>
      </c>
      <c r="V19">
        <v>42694.6</v>
      </c>
      <c r="W19">
        <v>53786.93</v>
      </c>
      <c r="Y19" t="s">
        <v>76</v>
      </c>
      <c r="Z19">
        <v>159907.4</v>
      </c>
      <c r="AA19">
        <v>13285.77</v>
      </c>
      <c r="AB19">
        <v>138052.5</v>
      </c>
      <c r="AC19">
        <v>181762.3</v>
      </c>
      <c r="AE19" t="s">
        <v>76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76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76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76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75</v>
      </c>
      <c r="B20">
        <v>2597298</v>
      </c>
      <c r="C20">
        <v>79976.55</v>
      </c>
      <c r="D20">
        <v>2465737</v>
      </c>
      <c r="E20">
        <v>2728858</v>
      </c>
      <c r="G20" t="s">
        <v>75</v>
      </c>
      <c r="H20">
        <v>1444403</v>
      </c>
      <c r="I20">
        <v>47264.34</v>
      </c>
      <c r="J20">
        <v>1366654</v>
      </c>
      <c r="K20">
        <v>1522152</v>
      </c>
      <c r="M20" t="s">
        <v>75</v>
      </c>
      <c r="N20">
        <v>1336082</v>
      </c>
      <c r="O20">
        <v>44616.31</v>
      </c>
      <c r="P20">
        <v>1262689</v>
      </c>
      <c r="Q20">
        <v>1409475</v>
      </c>
      <c r="S20" t="s">
        <v>75</v>
      </c>
      <c r="T20">
        <v>108320.8</v>
      </c>
      <c r="U20">
        <v>9533.1029999999992</v>
      </c>
      <c r="V20">
        <v>92639</v>
      </c>
      <c r="W20">
        <v>124002.7</v>
      </c>
      <c r="Y20" t="s">
        <v>75</v>
      </c>
      <c r="Z20">
        <v>168448.8</v>
      </c>
      <c r="AA20">
        <v>13031.27</v>
      </c>
      <c r="AB20">
        <v>147012.6</v>
      </c>
      <c r="AC20">
        <v>189885.1</v>
      </c>
      <c r="AE20" t="s">
        <v>75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75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75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75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55</v>
      </c>
      <c r="B25" t="s">
        <v>15</v>
      </c>
      <c r="C25" t="s">
        <v>57</v>
      </c>
      <c r="D25" t="s">
        <v>58</v>
      </c>
      <c r="E25" t="s">
        <v>59</v>
      </c>
      <c r="G25" t="s">
        <v>55</v>
      </c>
      <c r="H25" t="s">
        <v>15</v>
      </c>
      <c r="I25" t="s">
        <v>57</v>
      </c>
      <c r="J25" t="s">
        <v>58</v>
      </c>
      <c r="K25" t="s">
        <v>59</v>
      </c>
      <c r="M25" t="s">
        <v>55</v>
      </c>
      <c r="N25" t="s">
        <v>15</v>
      </c>
      <c r="O25" t="s">
        <v>57</v>
      </c>
      <c r="P25" t="s">
        <v>58</v>
      </c>
      <c r="Q25" t="s">
        <v>59</v>
      </c>
      <c r="S25" t="s">
        <v>55</v>
      </c>
      <c r="T25" t="s">
        <v>15</v>
      </c>
      <c r="U25" t="s">
        <v>57</v>
      </c>
      <c r="V25" t="s">
        <v>58</v>
      </c>
      <c r="W25" t="s">
        <v>59</v>
      </c>
      <c r="Y25" t="s">
        <v>55</v>
      </c>
      <c r="Z25" t="s">
        <v>15</v>
      </c>
      <c r="AA25" t="s">
        <v>57</v>
      </c>
      <c r="AB25" t="s">
        <v>58</v>
      </c>
      <c r="AC25" t="s">
        <v>59</v>
      </c>
      <c r="AE25" t="s">
        <v>55</v>
      </c>
      <c r="AF25" t="s">
        <v>56</v>
      </c>
      <c r="AG25" t="s">
        <v>57</v>
      </c>
      <c r="AH25" t="s">
        <v>58</v>
      </c>
      <c r="AI25" t="s">
        <v>59</v>
      </c>
      <c r="AK25" t="s">
        <v>55</v>
      </c>
      <c r="AL25" t="s">
        <v>56</v>
      </c>
      <c r="AM25" t="s">
        <v>57</v>
      </c>
      <c r="AN25" t="s">
        <v>58</v>
      </c>
      <c r="AO25" t="s">
        <v>59</v>
      </c>
      <c r="AQ25" t="s">
        <v>55</v>
      </c>
      <c r="AR25" t="s">
        <v>56</v>
      </c>
      <c r="AS25" t="s">
        <v>57</v>
      </c>
      <c r="AT25" t="s">
        <v>58</v>
      </c>
      <c r="AU25" t="s">
        <v>59</v>
      </c>
      <c r="AW25" t="s">
        <v>55</v>
      </c>
      <c r="AX25" t="s">
        <v>56</v>
      </c>
      <c r="AY25" t="s">
        <v>57</v>
      </c>
      <c r="AZ25" t="s">
        <v>58</v>
      </c>
      <c r="BA25" t="s">
        <v>59</v>
      </c>
    </row>
    <row r="27" spans="1:53" x14ac:dyDescent="0.15">
      <c r="A27" t="s">
        <v>81</v>
      </c>
      <c r="G27" t="s">
        <v>80</v>
      </c>
      <c r="M27" t="s">
        <v>79</v>
      </c>
      <c r="S27" t="s">
        <v>78</v>
      </c>
      <c r="Y27" t="s">
        <v>60</v>
      </c>
      <c r="AE27" t="s">
        <v>80</v>
      </c>
      <c r="AK27" t="s">
        <v>79</v>
      </c>
      <c r="AQ27" t="s">
        <v>78</v>
      </c>
      <c r="AW27" t="s">
        <v>60</v>
      </c>
    </row>
    <row r="28" spans="1:53" x14ac:dyDescent="0.15">
      <c r="A28" t="s">
        <v>73</v>
      </c>
      <c r="B28">
        <v>10100000</v>
      </c>
      <c r="D28">
        <v>9709272</v>
      </c>
      <c r="E28">
        <v>10600000</v>
      </c>
      <c r="G28" t="s">
        <v>73</v>
      </c>
      <c r="H28">
        <v>6145843</v>
      </c>
      <c r="I28">
        <v>176263.4</v>
      </c>
      <c r="J28">
        <v>5855820</v>
      </c>
      <c r="K28">
        <v>6435866</v>
      </c>
      <c r="M28" t="s">
        <v>73</v>
      </c>
      <c r="N28">
        <v>5577637</v>
      </c>
      <c r="O28">
        <v>155244.9</v>
      </c>
      <c r="P28">
        <v>5322197</v>
      </c>
      <c r="Q28">
        <v>5833076</v>
      </c>
      <c r="S28" t="s">
        <v>73</v>
      </c>
      <c r="T28">
        <v>568206.1</v>
      </c>
      <c r="U28">
        <v>42733.2</v>
      </c>
      <c r="V28">
        <v>497893</v>
      </c>
      <c r="W28">
        <v>638519.1</v>
      </c>
      <c r="Y28" t="s">
        <v>73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73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73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73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73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74</v>
      </c>
      <c r="B29">
        <v>1253399</v>
      </c>
      <c r="D29">
        <v>1182320</v>
      </c>
      <c r="E29">
        <v>1324478</v>
      </c>
      <c r="G29" t="s">
        <v>74</v>
      </c>
      <c r="H29">
        <v>804937.5</v>
      </c>
      <c r="I29">
        <v>30592.25</v>
      </c>
      <c r="J29">
        <v>754601.1</v>
      </c>
      <c r="K29">
        <v>855273.9</v>
      </c>
      <c r="M29" t="s">
        <v>74</v>
      </c>
      <c r="N29">
        <v>763805.1</v>
      </c>
      <c r="O29">
        <v>29998.97</v>
      </c>
      <c r="P29">
        <v>714444.9</v>
      </c>
      <c r="Q29">
        <v>813165.3</v>
      </c>
      <c r="S29" t="s">
        <v>74</v>
      </c>
      <c r="T29">
        <v>41132.35</v>
      </c>
      <c r="U29">
        <v>4064.1930000000002</v>
      </c>
      <c r="V29">
        <v>34445.14</v>
      </c>
      <c r="W29">
        <v>47819.56</v>
      </c>
      <c r="Y29" t="s">
        <v>74</v>
      </c>
      <c r="Z29">
        <v>132724</v>
      </c>
      <c r="AA29">
        <v>22289.43</v>
      </c>
      <c r="AB29">
        <v>96049.07</v>
      </c>
      <c r="AC29">
        <v>169399</v>
      </c>
      <c r="AE29" t="s">
        <v>74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74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74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74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61</v>
      </c>
      <c r="B30">
        <v>3618042</v>
      </c>
      <c r="D30">
        <v>3379405</v>
      </c>
      <c r="E30">
        <v>3856679</v>
      </c>
      <c r="G30" t="s">
        <v>61</v>
      </c>
      <c r="H30">
        <v>2281515</v>
      </c>
      <c r="I30">
        <v>86969.14</v>
      </c>
      <c r="J30">
        <v>2138417</v>
      </c>
      <c r="K30">
        <v>2424614</v>
      </c>
      <c r="M30" t="s">
        <v>61</v>
      </c>
      <c r="N30">
        <v>2090382</v>
      </c>
      <c r="O30">
        <v>78110.78</v>
      </c>
      <c r="P30">
        <v>1961859</v>
      </c>
      <c r="Q30">
        <v>2218905</v>
      </c>
      <c r="S30" t="s">
        <v>61</v>
      </c>
      <c r="T30">
        <v>191133.4</v>
      </c>
      <c r="U30">
        <v>21300.81</v>
      </c>
      <c r="V30">
        <v>156085.20000000001</v>
      </c>
      <c r="W30">
        <v>226181.7</v>
      </c>
      <c r="Y30" t="s">
        <v>61</v>
      </c>
      <c r="Z30">
        <v>325020.90000000002</v>
      </c>
      <c r="AA30">
        <v>43193.82</v>
      </c>
      <c r="AB30">
        <v>253949.9</v>
      </c>
      <c r="AC30">
        <v>396091.8</v>
      </c>
      <c r="AE30" t="s">
        <v>61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61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61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61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62</v>
      </c>
      <c r="B31">
        <v>2484878</v>
      </c>
      <c r="D31">
        <v>2265712</v>
      </c>
      <c r="E31">
        <v>2704044</v>
      </c>
      <c r="G31" t="s">
        <v>62</v>
      </c>
      <c r="H31">
        <v>1648844</v>
      </c>
      <c r="I31">
        <v>81463.47</v>
      </c>
      <c r="J31">
        <v>1514804</v>
      </c>
      <c r="K31">
        <v>1782884</v>
      </c>
      <c r="M31" t="s">
        <v>62</v>
      </c>
      <c r="N31">
        <v>1593288</v>
      </c>
      <c r="O31">
        <v>80169.8</v>
      </c>
      <c r="P31">
        <v>1461377</v>
      </c>
      <c r="Q31">
        <v>1725199</v>
      </c>
      <c r="S31" t="s">
        <v>62</v>
      </c>
      <c r="T31">
        <v>55555.95</v>
      </c>
      <c r="U31">
        <v>7721.5619999999999</v>
      </c>
      <c r="V31">
        <v>42850.92</v>
      </c>
      <c r="W31">
        <v>68260.98</v>
      </c>
      <c r="Y31" t="s">
        <v>62</v>
      </c>
      <c r="Z31">
        <v>302683</v>
      </c>
      <c r="AA31">
        <v>46092.18</v>
      </c>
      <c r="AB31">
        <v>226843.1</v>
      </c>
      <c r="AC31">
        <v>378522.9</v>
      </c>
      <c r="AE31" t="s">
        <v>62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62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62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62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63</v>
      </c>
      <c r="B32">
        <v>8824740</v>
      </c>
      <c r="D32">
        <v>8315974</v>
      </c>
      <c r="E32">
        <v>9333506</v>
      </c>
      <c r="G32" t="s">
        <v>63</v>
      </c>
      <c r="H32">
        <v>5255129</v>
      </c>
      <c r="I32">
        <v>231690.8</v>
      </c>
      <c r="J32">
        <v>4873906</v>
      </c>
      <c r="K32">
        <v>5636353</v>
      </c>
      <c r="M32" t="s">
        <v>63</v>
      </c>
      <c r="N32">
        <v>4876144</v>
      </c>
      <c r="O32">
        <v>216177.8</v>
      </c>
      <c r="P32">
        <v>4520445</v>
      </c>
      <c r="Q32">
        <v>5231842</v>
      </c>
      <c r="S32" t="s">
        <v>63</v>
      </c>
      <c r="T32">
        <v>378985.7</v>
      </c>
      <c r="U32">
        <v>32162.38</v>
      </c>
      <c r="V32">
        <v>326065.8</v>
      </c>
      <c r="W32">
        <v>431905.5</v>
      </c>
      <c r="Y32" t="s">
        <v>63</v>
      </c>
      <c r="Z32">
        <v>490196.9</v>
      </c>
      <c r="AA32">
        <v>56116.93</v>
      </c>
      <c r="AB32">
        <v>397862.3</v>
      </c>
      <c r="AC32">
        <v>582531.5</v>
      </c>
      <c r="AE32" t="s">
        <v>63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63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63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63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64</v>
      </c>
      <c r="B33">
        <v>11500000</v>
      </c>
      <c r="D33">
        <v>10600000</v>
      </c>
      <c r="E33">
        <v>12400000</v>
      </c>
      <c r="G33" t="s">
        <v>64</v>
      </c>
      <c r="H33">
        <v>7316125</v>
      </c>
      <c r="I33">
        <v>356063.2</v>
      </c>
      <c r="J33">
        <v>6730259</v>
      </c>
      <c r="K33">
        <v>7901990</v>
      </c>
      <c r="M33" t="s">
        <v>64</v>
      </c>
      <c r="N33">
        <v>6564542</v>
      </c>
      <c r="O33">
        <v>313627.3</v>
      </c>
      <c r="P33">
        <v>6048501</v>
      </c>
      <c r="Q33">
        <v>7080584</v>
      </c>
      <c r="S33" t="s">
        <v>64</v>
      </c>
      <c r="T33">
        <v>751582.4</v>
      </c>
      <c r="U33">
        <v>64663.48</v>
      </c>
      <c r="V33">
        <v>645185.4</v>
      </c>
      <c r="W33">
        <v>857979.5</v>
      </c>
      <c r="Y33" t="s">
        <v>64</v>
      </c>
      <c r="Z33">
        <v>1290556</v>
      </c>
      <c r="AA33">
        <v>115328</v>
      </c>
      <c r="AB33">
        <v>1100795</v>
      </c>
      <c r="AC33">
        <v>1480316</v>
      </c>
      <c r="AE33" t="s">
        <v>64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64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64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64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77</v>
      </c>
      <c r="B34">
        <v>2075120</v>
      </c>
      <c r="D34">
        <v>1933700</v>
      </c>
      <c r="E34">
        <v>2216541</v>
      </c>
      <c r="G34" t="s">
        <v>77</v>
      </c>
      <c r="H34">
        <v>1303518</v>
      </c>
      <c r="I34">
        <v>61222</v>
      </c>
      <c r="J34">
        <v>1202783</v>
      </c>
      <c r="K34">
        <v>1404252</v>
      </c>
      <c r="M34" t="s">
        <v>77</v>
      </c>
      <c r="N34">
        <v>1173244</v>
      </c>
      <c r="O34">
        <v>55932.6</v>
      </c>
      <c r="P34">
        <v>1081213</v>
      </c>
      <c r="Q34">
        <v>1265275</v>
      </c>
      <c r="S34" t="s">
        <v>77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77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77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77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77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77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65</v>
      </c>
      <c r="B35">
        <v>4014894</v>
      </c>
      <c r="D35">
        <v>3792516</v>
      </c>
      <c r="E35">
        <v>4237273</v>
      </c>
      <c r="G35" t="s">
        <v>65</v>
      </c>
      <c r="H35">
        <v>2465957</v>
      </c>
      <c r="I35">
        <v>95849.32</v>
      </c>
      <c r="J35">
        <v>2308247</v>
      </c>
      <c r="K35">
        <v>2623667</v>
      </c>
      <c r="M35" t="s">
        <v>65</v>
      </c>
      <c r="N35">
        <v>2243577</v>
      </c>
      <c r="O35">
        <v>90388.79</v>
      </c>
      <c r="P35">
        <v>2094852</v>
      </c>
      <c r="Q35">
        <v>2392303</v>
      </c>
      <c r="S35" t="s">
        <v>65</v>
      </c>
      <c r="T35">
        <v>222379.3</v>
      </c>
      <c r="U35">
        <v>19020.580000000002</v>
      </c>
      <c r="V35">
        <v>191082.9</v>
      </c>
      <c r="W35">
        <v>253675.7</v>
      </c>
      <c r="Y35" t="s">
        <v>65</v>
      </c>
      <c r="Z35">
        <v>601161.6</v>
      </c>
      <c r="AA35">
        <v>53213.919999999998</v>
      </c>
      <c r="AB35">
        <v>513603.6</v>
      </c>
      <c r="AC35">
        <v>688719.6</v>
      </c>
      <c r="AE35" t="s">
        <v>65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65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65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65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66</v>
      </c>
      <c r="B36">
        <v>5502608</v>
      </c>
      <c r="D36">
        <v>5176379</v>
      </c>
      <c r="E36">
        <v>5828837</v>
      </c>
      <c r="G36" t="s">
        <v>66</v>
      </c>
      <c r="H36">
        <v>3389956</v>
      </c>
      <c r="I36">
        <v>119406</v>
      </c>
      <c r="J36">
        <v>3193486</v>
      </c>
      <c r="K36">
        <v>3586426</v>
      </c>
      <c r="M36" t="s">
        <v>66</v>
      </c>
      <c r="N36">
        <v>3194505</v>
      </c>
      <c r="O36">
        <v>115344.8</v>
      </c>
      <c r="P36">
        <v>3004717</v>
      </c>
      <c r="Q36">
        <v>3384293</v>
      </c>
      <c r="S36" t="s">
        <v>66</v>
      </c>
      <c r="T36">
        <v>195451</v>
      </c>
      <c r="U36">
        <v>18512.310000000001</v>
      </c>
      <c r="V36">
        <v>164990.9</v>
      </c>
      <c r="W36">
        <v>225911.1</v>
      </c>
      <c r="Y36" t="s">
        <v>66</v>
      </c>
      <c r="Z36">
        <v>559091.1</v>
      </c>
      <c r="AA36">
        <v>55394.14</v>
      </c>
      <c r="AB36">
        <v>467945.7</v>
      </c>
      <c r="AC36">
        <v>650236.4</v>
      </c>
      <c r="AE36" t="s">
        <v>66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66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66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66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67</v>
      </c>
      <c r="B37">
        <v>5547341</v>
      </c>
      <c r="D37">
        <v>5139993</v>
      </c>
      <c r="E37">
        <v>5954690</v>
      </c>
      <c r="G37" t="s">
        <v>67</v>
      </c>
      <c r="H37">
        <v>3671384</v>
      </c>
      <c r="I37">
        <v>177367.7</v>
      </c>
      <c r="J37">
        <v>3379544</v>
      </c>
      <c r="K37">
        <v>3963224</v>
      </c>
      <c r="M37" t="s">
        <v>67</v>
      </c>
      <c r="N37">
        <v>3414713</v>
      </c>
      <c r="O37">
        <v>169798.7</v>
      </c>
      <c r="P37">
        <v>3135326</v>
      </c>
      <c r="Q37">
        <v>3694099</v>
      </c>
      <c r="S37" t="s">
        <v>67</v>
      </c>
      <c r="T37">
        <v>256671.5</v>
      </c>
      <c r="U37">
        <v>22105.1</v>
      </c>
      <c r="V37">
        <v>220299.9</v>
      </c>
      <c r="W37">
        <v>293043.20000000001</v>
      </c>
      <c r="Y37" t="s">
        <v>67</v>
      </c>
      <c r="Z37">
        <v>598446.80000000005</v>
      </c>
      <c r="AA37">
        <v>95063.24</v>
      </c>
      <c r="AB37">
        <v>442030.1</v>
      </c>
      <c r="AC37">
        <v>754863.5</v>
      </c>
      <c r="AE37" t="s">
        <v>67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67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67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67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68</v>
      </c>
      <c r="B38">
        <v>3195807</v>
      </c>
      <c r="D38">
        <v>2982384</v>
      </c>
      <c r="E38">
        <v>3409231</v>
      </c>
      <c r="G38" t="s">
        <v>68</v>
      </c>
      <c r="H38">
        <v>1919962</v>
      </c>
      <c r="I38">
        <v>73203.850000000006</v>
      </c>
      <c r="J38">
        <v>1799512</v>
      </c>
      <c r="K38">
        <v>2040411</v>
      </c>
      <c r="M38" t="s">
        <v>68</v>
      </c>
      <c r="N38">
        <v>1773596</v>
      </c>
      <c r="O38">
        <v>64320.61</v>
      </c>
      <c r="P38">
        <v>1667763</v>
      </c>
      <c r="Q38">
        <v>1879429</v>
      </c>
      <c r="S38" t="s">
        <v>68</v>
      </c>
      <c r="T38">
        <v>146366.1</v>
      </c>
      <c r="U38">
        <v>19053.400000000001</v>
      </c>
      <c r="V38">
        <v>115015.7</v>
      </c>
      <c r="W38">
        <v>177716.5</v>
      </c>
      <c r="Y38" t="s">
        <v>68</v>
      </c>
      <c r="Z38">
        <v>316176.8</v>
      </c>
      <c r="AA38">
        <v>35639.4</v>
      </c>
      <c r="AB38">
        <v>257535.8</v>
      </c>
      <c r="AC38">
        <v>374817.7</v>
      </c>
      <c r="AE38" t="s">
        <v>68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68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68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68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69</v>
      </c>
      <c r="B39">
        <v>2564347</v>
      </c>
      <c r="D39">
        <v>2348442</v>
      </c>
      <c r="E39">
        <v>2780252</v>
      </c>
      <c r="G39" t="s">
        <v>69</v>
      </c>
      <c r="H39">
        <v>1579875</v>
      </c>
      <c r="I39">
        <v>86408.9</v>
      </c>
      <c r="J39">
        <v>1437698</v>
      </c>
      <c r="K39">
        <v>1722052</v>
      </c>
      <c r="M39" t="s">
        <v>69</v>
      </c>
      <c r="N39">
        <v>1500571</v>
      </c>
      <c r="O39">
        <v>84210.43</v>
      </c>
      <c r="P39">
        <v>1362012</v>
      </c>
      <c r="Q39">
        <v>1639131</v>
      </c>
      <c r="S39" t="s">
        <v>69</v>
      </c>
      <c r="T39">
        <v>79303.960000000006</v>
      </c>
      <c r="U39">
        <v>12163.11</v>
      </c>
      <c r="V39">
        <v>59290.82</v>
      </c>
      <c r="W39">
        <v>99317.1</v>
      </c>
      <c r="Y39" t="s">
        <v>69</v>
      </c>
      <c r="Z39">
        <v>204990.8</v>
      </c>
      <c r="AA39">
        <v>30822.42</v>
      </c>
      <c r="AB39">
        <v>154275.79999999999</v>
      </c>
      <c r="AC39">
        <v>255705.9</v>
      </c>
      <c r="AE39" t="s">
        <v>69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69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69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69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70</v>
      </c>
      <c r="B40">
        <v>3461753</v>
      </c>
      <c r="D40">
        <v>3252092</v>
      </c>
      <c r="E40">
        <v>3671415</v>
      </c>
      <c r="G40" t="s">
        <v>70</v>
      </c>
      <c r="H40">
        <v>2402464</v>
      </c>
      <c r="I40">
        <v>88060.54</v>
      </c>
      <c r="J40">
        <v>2257570</v>
      </c>
      <c r="K40">
        <v>2547359</v>
      </c>
      <c r="M40" t="s">
        <v>70</v>
      </c>
      <c r="N40">
        <v>2303255</v>
      </c>
      <c r="O40">
        <v>85778.46</v>
      </c>
      <c r="P40">
        <v>2162115</v>
      </c>
      <c r="Q40">
        <v>2444394</v>
      </c>
      <c r="S40" t="s">
        <v>70</v>
      </c>
      <c r="T40">
        <v>99209.18</v>
      </c>
      <c r="U40">
        <v>10407.43</v>
      </c>
      <c r="V40">
        <v>82084.84</v>
      </c>
      <c r="W40">
        <v>116333.5</v>
      </c>
      <c r="Y40" t="s">
        <v>70</v>
      </c>
      <c r="Z40">
        <v>180262.8</v>
      </c>
      <c r="AA40">
        <v>22233.68</v>
      </c>
      <c r="AB40">
        <v>143679.6</v>
      </c>
      <c r="AC40">
        <v>216846</v>
      </c>
      <c r="AE40" t="s">
        <v>70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70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70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70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71</v>
      </c>
      <c r="B41">
        <v>3667580</v>
      </c>
      <c r="D41">
        <v>3178888</v>
      </c>
      <c r="E41">
        <v>4156273</v>
      </c>
      <c r="G41" t="s">
        <v>71</v>
      </c>
      <c r="H41">
        <v>2257538</v>
      </c>
      <c r="I41">
        <v>180547</v>
      </c>
      <c r="J41">
        <v>1960466</v>
      </c>
      <c r="K41">
        <v>2554609</v>
      </c>
      <c r="M41" t="s">
        <v>71</v>
      </c>
      <c r="N41">
        <v>2132661</v>
      </c>
      <c r="O41">
        <v>169816.9</v>
      </c>
      <c r="P41">
        <v>1853245</v>
      </c>
      <c r="Q41">
        <v>2412078</v>
      </c>
      <c r="S41" t="s">
        <v>71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71</v>
      </c>
      <c r="Z41">
        <v>163179.20000000001</v>
      </c>
      <c r="AA41">
        <v>24265.83</v>
      </c>
      <c r="AB41">
        <v>123252.3</v>
      </c>
      <c r="AC41">
        <v>203106.1</v>
      </c>
      <c r="AE41" t="s">
        <v>71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71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71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71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72</v>
      </c>
      <c r="B42">
        <v>3293750</v>
      </c>
      <c r="D42">
        <v>3099628</v>
      </c>
      <c r="E42">
        <v>3487873</v>
      </c>
      <c r="G42" t="s">
        <v>72</v>
      </c>
      <c r="H42">
        <v>2246152</v>
      </c>
      <c r="I42">
        <v>89531.73</v>
      </c>
      <c r="J42">
        <v>2098837</v>
      </c>
      <c r="K42">
        <v>2393467</v>
      </c>
      <c r="M42" t="s">
        <v>72</v>
      </c>
      <c r="N42">
        <v>2137535</v>
      </c>
      <c r="O42">
        <v>84976.3</v>
      </c>
      <c r="P42">
        <v>1997715</v>
      </c>
      <c r="Q42">
        <v>2277355</v>
      </c>
      <c r="S42" t="s">
        <v>72</v>
      </c>
      <c r="T42">
        <v>108617.1</v>
      </c>
      <c r="U42">
        <v>12256.05</v>
      </c>
      <c r="V42">
        <v>88451.04</v>
      </c>
      <c r="W42">
        <v>128783.2</v>
      </c>
      <c r="Y42" t="s">
        <v>72</v>
      </c>
      <c r="Z42">
        <v>525511.1</v>
      </c>
      <c r="AA42">
        <v>68044.61</v>
      </c>
      <c r="AB42">
        <v>413550.7</v>
      </c>
      <c r="AC42">
        <v>637471.5</v>
      </c>
      <c r="AE42" t="s">
        <v>72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72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72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72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76</v>
      </c>
      <c r="B43">
        <v>1838367</v>
      </c>
      <c r="D43">
        <v>1723666</v>
      </c>
      <c r="E43">
        <v>1953069</v>
      </c>
      <c r="G43" t="s">
        <v>76</v>
      </c>
      <c r="H43">
        <v>1212861</v>
      </c>
      <c r="I43">
        <v>50457.91</v>
      </c>
      <c r="J43">
        <v>1129837</v>
      </c>
      <c r="K43">
        <v>1295884</v>
      </c>
      <c r="M43" t="s">
        <v>76</v>
      </c>
      <c r="N43">
        <v>1154045</v>
      </c>
      <c r="O43">
        <v>48632.33</v>
      </c>
      <c r="P43">
        <v>1074025</v>
      </c>
      <c r="Q43">
        <v>1234064</v>
      </c>
      <c r="S43" t="s">
        <v>76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76</v>
      </c>
      <c r="Z43">
        <v>325949.2</v>
      </c>
      <c r="AA43">
        <v>25312.31</v>
      </c>
      <c r="AB43">
        <v>284300.40000000002</v>
      </c>
      <c r="AC43">
        <v>367598</v>
      </c>
      <c r="AE43" t="s">
        <v>76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76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76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76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75</v>
      </c>
      <c r="B44">
        <v>2585306</v>
      </c>
      <c r="D44">
        <v>2332670</v>
      </c>
      <c r="E44">
        <v>2837943</v>
      </c>
      <c r="G44" t="s">
        <v>75</v>
      </c>
      <c r="H44">
        <v>1427974</v>
      </c>
      <c r="I44">
        <v>90067.71</v>
      </c>
      <c r="J44">
        <v>1279777</v>
      </c>
      <c r="K44">
        <v>1576172</v>
      </c>
      <c r="M44" t="s">
        <v>75</v>
      </c>
      <c r="N44">
        <v>1332772</v>
      </c>
      <c r="O44">
        <v>81608.539999999994</v>
      </c>
      <c r="P44">
        <v>1198494</v>
      </c>
      <c r="Q44">
        <v>1467051</v>
      </c>
      <c r="S44" t="s">
        <v>75</v>
      </c>
      <c r="T44">
        <v>95202.06</v>
      </c>
      <c r="U44">
        <v>17371.72</v>
      </c>
      <c r="V44">
        <v>66618.7</v>
      </c>
      <c r="W44">
        <v>123785.4</v>
      </c>
      <c r="Y44" t="s">
        <v>75</v>
      </c>
      <c r="Z44">
        <v>148380</v>
      </c>
      <c r="AA44">
        <v>30052.54</v>
      </c>
      <c r="AB44">
        <v>98931.63</v>
      </c>
      <c r="AC44">
        <v>197828.3</v>
      </c>
      <c r="AE44" t="s">
        <v>75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75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75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75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user</cp:lastModifiedBy>
  <cp:lastPrinted>2022-06-05T07:15:18Z</cp:lastPrinted>
  <dcterms:created xsi:type="dcterms:W3CDTF">2000-03-01T16:14:28Z</dcterms:created>
  <dcterms:modified xsi:type="dcterms:W3CDTF">2022-07-06T08:47:01Z</dcterms:modified>
</cp:coreProperties>
</file>