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firstSheet="5" activeTab="6"/>
  </bookViews>
  <sheets>
    <sheet name="PRACTICAL1" sheetId="1" r:id="rId1"/>
    <sheet name="PRACTICAL2" sheetId="2" r:id="rId2"/>
    <sheet name="PRACTICAL3_1" sheetId="3" r:id="rId3"/>
    <sheet name="PRACTICAL3_2" sheetId="4" r:id="rId4"/>
    <sheet name="PRACTICAL4" sheetId="5" r:id="rId5"/>
    <sheet name="Scenario Summary" sheetId="6" r:id="rId6"/>
    <sheet name="Answer Report 1" sheetId="10" r:id="rId7"/>
  </sheets>
  <definedNames>
    <definedName name="_xlnm._FilterDatabase" localSheetId="2" hidden="1">PRACTICAL3_1!$B$5:$G$20</definedName>
    <definedName name="_xlnm.Criteria" localSheetId="2">PRACTICAL3_1!$K$20:$L$21</definedName>
    <definedName name="_xlnm.Extract" localSheetId="2">PRACTICAL3_1!$N$20:$S$20</definedName>
    <definedName name="solver_adj" localSheetId="4" hidden="1">PRACTICAL4!$L$20:$M$20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PRACTICAL4!$L$20</definedName>
    <definedName name="solver_lhs2" localSheetId="4" hidden="1">PRACTICAL4!$L$20</definedName>
    <definedName name="solver_lhs3" localSheetId="4" hidden="1">PRACTICAL4!$M$20</definedName>
    <definedName name="solver_lhs4" localSheetId="4" hidden="1">PRACTICAL4!$M$20</definedName>
    <definedName name="solver_lhs5" localSheetId="4" hidden="1">PRACTICAL4!$C$27</definedName>
    <definedName name="solver_lhs6" localSheetId="4" hidden="1">PRACTICAL4!$C$27</definedName>
    <definedName name="solver_lhs7" localSheetId="4" hidden="1">PRACTICAL4!$C$27</definedName>
    <definedName name="solver_lhs8" localSheetId="4" hidden="1">PRACTICAL4!$C$27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4</definedName>
    <definedName name="solver_nwt" localSheetId="4" hidden="1">1</definedName>
    <definedName name="solver_opt" localSheetId="4" hidden="1">PRACTICAL4!$O$20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3</definedName>
    <definedName name="solver_rel3" localSheetId="4" hidden="1">1</definedName>
    <definedName name="solver_rel4" localSheetId="4" hidden="1">3</definedName>
    <definedName name="solver_rel5" localSheetId="4" hidden="1">3</definedName>
    <definedName name="solver_rel6" localSheetId="4" hidden="1">3</definedName>
    <definedName name="solver_rel7" localSheetId="4" hidden="1">3</definedName>
    <definedName name="solver_rel8" localSheetId="4" hidden="1">3</definedName>
    <definedName name="solver_rhs1" localSheetId="4" hidden="1">12000</definedName>
    <definedName name="solver_rhs2" localSheetId="4" hidden="1">9000</definedName>
    <definedName name="solver_rhs3" localSheetId="4" hidden="1">1000</definedName>
    <definedName name="solver_rhs4" localSheetId="4" hidden="1">400</definedName>
    <definedName name="solver_rhs5" localSheetId="4" hidden="1">400</definedName>
    <definedName name="solver_rhs6" localSheetId="4" hidden="1">400</definedName>
    <definedName name="solver_rhs7" localSheetId="4" hidden="1">400</definedName>
    <definedName name="solver_rhs8" localSheetId="4" hidden="1">400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<sst xmlns="http://schemas.openxmlformats.org/spreadsheetml/2006/main" count="374" uniqueCount="200">
  <si>
    <t>EXCEL PRACTICAL1</t>
  </si>
  <si>
    <t>1/ To calculate GRADES using HLOOKUP</t>
  </si>
  <si>
    <t>Roll No.</t>
  </si>
  <si>
    <t>ENG</t>
  </si>
  <si>
    <t>HINDI</t>
  </si>
  <si>
    <t>SCIENCE</t>
  </si>
  <si>
    <t>MATHS</t>
  </si>
  <si>
    <t>SO. SCI</t>
  </si>
  <si>
    <t>3/ To calculate RATE using LOOKUP</t>
  </si>
  <si>
    <t>GRADE</t>
  </si>
  <si>
    <t>Cust. No.</t>
  </si>
  <si>
    <t>No. of Unit</t>
  </si>
  <si>
    <t>Rate</t>
  </si>
  <si>
    <t>Bill Amount</t>
  </si>
  <si>
    <t>Units</t>
  </si>
  <si>
    <t>MARKS</t>
  </si>
  <si>
    <t>2/ To calculate BONUS using VLOOKUP</t>
  </si>
  <si>
    <t xml:space="preserve">NAME </t>
  </si>
  <si>
    <t>SALE</t>
  </si>
  <si>
    <t>BONUS</t>
  </si>
  <si>
    <t>Deep</t>
  </si>
  <si>
    <t>Jayesh</t>
  </si>
  <si>
    <t>Yash</t>
  </si>
  <si>
    <t xml:space="preserve">Sara </t>
  </si>
  <si>
    <t>Gita</t>
  </si>
  <si>
    <t>Jinal</t>
  </si>
  <si>
    <t>Kavita</t>
  </si>
  <si>
    <t>Minal</t>
  </si>
  <si>
    <t>Naresh</t>
  </si>
  <si>
    <t>Rima</t>
  </si>
  <si>
    <t>EXCEL PRACTICAL2</t>
  </si>
  <si>
    <t>1/ To calculate AVERAGE, RESULT, GRADE</t>
  </si>
  <si>
    <t xml:space="preserve">ROLL </t>
  </si>
  <si>
    <t>SUB1</t>
  </si>
  <si>
    <t>SUB2</t>
  </si>
  <si>
    <t>AVERAGE</t>
  </si>
  <si>
    <t>RESULT</t>
  </si>
  <si>
    <t>3/ To calculate INCOME TAX</t>
  </si>
  <si>
    <t>NAME</t>
  </si>
  <si>
    <t>TAXABLE INCOME</t>
  </si>
  <si>
    <t>INCOME TAX</t>
  </si>
  <si>
    <t>SURCHARGE</t>
  </si>
  <si>
    <t>TOTAL TAX</t>
  </si>
  <si>
    <t xml:space="preserve">Alice Johnson  </t>
  </si>
  <si>
    <t xml:space="preserve">Bob Smith  </t>
  </si>
  <si>
    <t xml:space="preserve">Clara Williams  </t>
  </si>
  <si>
    <t xml:space="preserve">David Brown  </t>
  </si>
  <si>
    <t xml:space="preserve">Emma Jones  </t>
  </si>
  <si>
    <t xml:space="preserve">Frank Garcia  </t>
  </si>
  <si>
    <t xml:space="preserve">Grace Martinez  </t>
  </si>
  <si>
    <t xml:space="preserve">Henry Davis  </t>
  </si>
  <si>
    <t xml:space="preserve">Ivy Rodriguez  </t>
  </si>
  <si>
    <t xml:space="preserve">Jack Wilson  </t>
  </si>
  <si>
    <t xml:space="preserve">Kate Anderson  </t>
  </si>
  <si>
    <t xml:space="preserve">Leo Thomas  </t>
  </si>
  <si>
    <t xml:space="preserve">Mia Taylor  </t>
  </si>
  <si>
    <t xml:space="preserve">Noah Moore  </t>
  </si>
  <si>
    <t xml:space="preserve">Olivia Jackson  </t>
  </si>
  <si>
    <t xml:space="preserve">Paul White  </t>
  </si>
  <si>
    <t xml:space="preserve">Quinn Harris  </t>
  </si>
  <si>
    <t xml:space="preserve">Ryan Martin  </t>
  </si>
  <si>
    <t xml:space="preserve">19. Sophia Thompson  </t>
  </si>
  <si>
    <t xml:space="preserve">Tom Garcia  </t>
  </si>
  <si>
    <t xml:space="preserve">Uma Clark  </t>
  </si>
  <si>
    <t xml:space="preserve">Victor Lewis  </t>
  </si>
  <si>
    <t xml:space="preserve">Wendy Lee  </t>
  </si>
  <si>
    <t xml:space="preserve">Xavier Walker  </t>
  </si>
  <si>
    <t xml:space="preserve">Yara Hall  </t>
  </si>
  <si>
    <t xml:space="preserve">Zoe Allen  </t>
  </si>
  <si>
    <t xml:space="preserve">Aaron Young  </t>
  </si>
  <si>
    <t xml:space="preserve">Bella Hernandez  </t>
  </si>
  <si>
    <t xml:space="preserve">Charlie King  </t>
  </si>
  <si>
    <t xml:space="preserve">Daisy Wright  </t>
  </si>
  <si>
    <t xml:space="preserve">Ethan Scott  </t>
  </si>
  <si>
    <t xml:space="preserve">Fiona Green  </t>
  </si>
  <si>
    <t xml:space="preserve">George Adams  </t>
  </si>
  <si>
    <t xml:space="preserve"> Adam Foster  </t>
  </si>
  <si>
    <t xml:space="preserve">Bella Ramirez  </t>
  </si>
  <si>
    <t xml:space="preserve">Casey Butler  </t>
  </si>
  <si>
    <t xml:space="preserve">Derek Simmons  </t>
  </si>
  <si>
    <t xml:space="preserve">Ella Foster  </t>
  </si>
  <si>
    <t xml:space="preserve">Felix Torres  </t>
  </si>
  <si>
    <t xml:space="preserve">Grace Murphy  </t>
  </si>
  <si>
    <t xml:space="preserve">Hugo Sanders  </t>
  </si>
  <si>
    <t xml:space="preserve">Iris Price  </t>
  </si>
  <si>
    <t xml:space="preserve">Jake Bell  </t>
  </si>
  <si>
    <t xml:space="preserve">Kelly Wood  </t>
  </si>
  <si>
    <t xml:space="preserve">Liam Bennett  </t>
  </si>
  <si>
    <t xml:space="preserve">Mia Rivera  </t>
  </si>
  <si>
    <t xml:space="preserve">Nathan Jenkins  </t>
  </si>
  <si>
    <t xml:space="preserve">Opal Hayes  </t>
  </si>
  <si>
    <t xml:space="preserve">Pete Hughes  </t>
  </si>
  <si>
    <t>2/ To calculate COMMISSION</t>
  </si>
  <si>
    <t xml:space="preserve">Quinn Reed  </t>
  </si>
  <si>
    <t>COMMISSION</t>
  </si>
  <si>
    <t>EXCEL PRACTICAL3</t>
  </si>
  <si>
    <t>1/ A worksheet contains following data:</t>
  </si>
  <si>
    <t>a/ Display female students from Reserved CATEGORY</t>
  </si>
  <si>
    <t>GENDER</t>
  </si>
  <si>
    <t>CLASS</t>
  </si>
  <si>
    <t>CATEGORY</t>
  </si>
  <si>
    <t>FEES</t>
  </si>
  <si>
    <t>M</t>
  </si>
  <si>
    <t>FY</t>
  </si>
  <si>
    <t>Open</t>
  </si>
  <si>
    <t>SY</t>
  </si>
  <si>
    <t>Reserved</t>
  </si>
  <si>
    <t>F</t>
  </si>
  <si>
    <t>TY</t>
  </si>
  <si>
    <t>Seema</t>
  </si>
  <si>
    <t>b/ Display Male students from TY</t>
  </si>
  <si>
    <t>Karan</t>
  </si>
  <si>
    <t>Abhay</t>
  </si>
  <si>
    <t>Bina</t>
  </si>
  <si>
    <t>c/ To display Open CATEGORY students paying FEES &gt; 3000</t>
  </si>
  <si>
    <t>Gajendra</t>
  </si>
  <si>
    <t>&gt;3000</t>
  </si>
  <si>
    <t>2/ Calculate TOTAL MARKS</t>
  </si>
  <si>
    <t xml:space="preserve">a/ Construct 3D Pie Chart for TOTAL MARKS </t>
  </si>
  <si>
    <t>b/ Construct 2D Line Chart for SUB1 AND SUB3</t>
  </si>
  <si>
    <t>SUB3</t>
  </si>
  <si>
    <t>TOTAL MARKS</t>
  </si>
  <si>
    <t>c/ Construct 2D Column Chart for SUB1, SYB2, SUB3</t>
  </si>
  <si>
    <t>d/ Construct Stacked Column Chart for SUB1, SUB2, SUB3</t>
  </si>
  <si>
    <t>EXCEL PRACTICAL4</t>
  </si>
  <si>
    <t>1/ Prepare Scenario Manager where:</t>
  </si>
  <si>
    <t>Items</t>
  </si>
  <si>
    <t>Costs</t>
  </si>
  <si>
    <t>a/ Machinery increases to 80000, carriage increases to 9000 &amp; Postage increases to 8000</t>
  </si>
  <si>
    <t>Machinery</t>
  </si>
  <si>
    <t>Click here for Increase in Machinery and carriage</t>
  </si>
  <si>
    <t>Carriage</t>
  </si>
  <si>
    <t>Transport</t>
  </si>
  <si>
    <t>Office equipment</t>
  </si>
  <si>
    <t>Postage</t>
  </si>
  <si>
    <t>b/ Carriage increases to 10000 Office equipment increases to 7000 and postage increases to 9000</t>
  </si>
  <si>
    <t>Miscellaneous</t>
  </si>
  <si>
    <t>Click here for Increase in carriage and office equipment scenario</t>
  </si>
  <si>
    <t>Generator</t>
  </si>
  <si>
    <t>Total</t>
  </si>
  <si>
    <t>2/ Obtain the solution for the cost price (CP) so that the profit will be 20000</t>
  </si>
  <si>
    <t xml:space="preserve">3/ Maximize the profit </t>
  </si>
  <si>
    <t>CP</t>
  </si>
  <si>
    <t>ADVT</t>
  </si>
  <si>
    <t>SP</t>
  </si>
  <si>
    <t>PROFIT</t>
  </si>
  <si>
    <t>Go to Answer Report</t>
  </si>
  <si>
    <t>Scenario Summary</t>
  </si>
  <si>
    <t>Current Values:</t>
  </si>
  <si>
    <t>Current Expenses</t>
  </si>
  <si>
    <t>Machinery and carriage</t>
  </si>
  <si>
    <t>Increase in office equipment</t>
  </si>
  <si>
    <t>Created by Ajanta Ghosh on 7/2/2025</t>
  </si>
  <si>
    <t>Changing Cells:</t>
  </si>
  <si>
    <t>$C$6</t>
  </si>
  <si>
    <t>$C$7</t>
  </si>
  <si>
    <t>$C$8</t>
  </si>
  <si>
    <t>$C$9</t>
  </si>
  <si>
    <t>$C$10</t>
  </si>
  <si>
    <t>$C$11</t>
  </si>
  <si>
    <t>$C$12</t>
  </si>
  <si>
    <t>Result Cells:</t>
  </si>
  <si>
    <t>$C$13</t>
  </si>
  <si>
    <t>Notes:  Current Values column represents values of changing cells at</t>
  </si>
  <si>
    <t>time Scenario Summary Report was created.  Changing cells for each</t>
  </si>
  <si>
    <t>scenario are highlighted in gray.</t>
  </si>
  <si>
    <t>Microsoft Excel 16.0 Answer Report</t>
  </si>
  <si>
    <t>Worksheet: [AJANTA-GHOSH_Assignment.xlsx]Sheet1</t>
  </si>
  <si>
    <t>Report Created: 7/5/2025 1:18:26 AM</t>
  </si>
  <si>
    <t>Result: Solver found a solution.  All Constraints and optimality conditions are satisfied.</t>
  </si>
  <si>
    <t>Solver Engine</t>
  </si>
  <si>
    <t>Engine: GRG Nonlinear</t>
  </si>
  <si>
    <t>Solution Time: 0.016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</si>
  <si>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</si>
  <si>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</si>
  <si>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</si>
  <si>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</si>
  <si>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</si>
  <si>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</si>
  <si>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</si>
  <si>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</si>
  <si>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</si>
  <si>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</si>
  <si>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$O$20</t>
  </si>
  <si>
    <t>Variable Cells</t>
  </si>
  <si>
    <t>Integer</t>
  </si>
  <si>
    <t>$L$20</t>
  </si>
  <si>
    <t>Contin</t>
  </si>
  <si>
    <t>$M$20</t>
  </si>
  <si>
    <t>Constraints</t>
  </si>
  <si>
    <t>Cell Value</t>
  </si>
  <si>
    <t>Formula</t>
  </si>
  <si>
    <t>Status</t>
  </si>
  <si>
    <t>Slack</t>
  </si>
  <si>
    <t>$L$20&lt;=12000</t>
  </si>
  <si>
    <t>Not Binding</t>
  </si>
  <si>
    <t>$L$20&gt;=9000</t>
  </si>
  <si>
    <t>Binding</t>
  </si>
  <si>
    <t>$M$20&lt;=1000</t>
  </si>
  <si>
    <t>$M$20&gt;=400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</si>
</sst>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18"/>
      <name val="Calibri"/>
      <charset val="134"/>
      <scheme val="minor"/>
    </font>
    <font>
      <b/>
      <sz val="12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1"/>
      <color indexed="8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center"/>
    </xf>
    <xf numFmtId="0" fontId="15" fillId="5" borderId="9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12" applyNumberFormat="0" applyAlignment="0" applyProtection="0">
      <alignment vertical="center"/>
    </xf>
    <xf numFmtId="0" fontId="24" fillId="7" borderId="13" applyNumberFormat="0" applyAlignment="0" applyProtection="0">
      <alignment vertical="center"/>
    </xf>
    <xf numFmtId="0" fontId="25" fillId="7" borderId="12" applyNumberFormat="0" applyAlignment="0" applyProtection="0">
      <alignment vertical="center"/>
    </xf>
    <xf numFmtId="0" fontId="26" fillId="8" borderId="14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2" xfId="0" applyNumberFormat="1" applyFill="1" applyBorder="1" applyAlignment="1"/>
    <xf numFmtId="0" fontId="0" fillId="0" borderId="3" xfId="0" applyFill="1" applyBorder="1" applyAlignment="1"/>
    <xf numFmtId="0" fontId="0" fillId="0" borderId="3" xfId="0" applyNumberFormat="1" applyFill="1" applyBorder="1" applyAlignment="1"/>
    <xf numFmtId="0" fontId="3" fillId="2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righ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6" fillId="0" borderId="0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left"/>
    </xf>
    <xf numFmtId="0" fontId="0" fillId="0" borderId="6" xfId="0" applyFill="1" applyBorder="1" applyAlignment="1"/>
    <xf numFmtId="0" fontId="0" fillId="4" borderId="0" xfId="0" applyFill="1" applyBorder="1" applyAlignment="1"/>
    <xf numFmtId="0" fontId="5" fillId="3" borderId="7" xfId="0" applyFont="1" applyFill="1" applyBorder="1" applyAlignment="1">
      <alignment horizontal="left"/>
    </xf>
    <xf numFmtId="0" fontId="0" fillId="0" borderId="7" xfId="0" applyFill="1" applyBorder="1" applyAlignment="1"/>
    <xf numFmtId="0" fontId="7" fillId="0" borderId="0" xfId="0" applyFont="1"/>
    <xf numFmtId="0" fontId="1" fillId="0" borderId="0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7" fillId="0" borderId="8" xfId="0" applyFont="1" applyBorder="1"/>
    <xf numFmtId="0" fontId="7" fillId="0" borderId="0" xfId="0" applyFont="1" applyAlignment="1">
      <alignment horizontal="left"/>
    </xf>
    <xf numFmtId="0" fontId="0" fillId="0" borderId="8" xfId="0" applyBorder="1"/>
    <xf numFmtId="0" fontId="10" fillId="0" borderId="0" xfId="6" applyFill="1"/>
    <xf numFmtId="0" fontId="1" fillId="0" borderId="0" xfId="0" applyFont="1" applyAlignment="1">
      <alignment horizontal="left"/>
    </xf>
    <xf numFmtId="0" fontId="10" fillId="0" borderId="0" xfId="6" applyAlignment="1">
      <alignment horizontal="left"/>
    </xf>
    <xf numFmtId="0" fontId="0" fillId="0" borderId="0" xfId="0" applyAlignment="1"/>
    <xf numFmtId="0" fontId="0" fillId="0" borderId="0" xfId="0" applyBorder="1"/>
    <xf numFmtId="0" fontId="9" fillId="0" borderId="0" xfId="0" applyFont="1" applyAlignment="1"/>
    <xf numFmtId="0" fontId="8" fillId="0" borderId="0" xfId="0" applyFont="1" applyBorder="1" applyAlignment="1">
      <alignment horizontal="center"/>
    </xf>
    <xf numFmtId="0" fontId="1" fillId="0" borderId="8" xfId="0" applyFont="1" applyBorder="1"/>
    <xf numFmtId="0" fontId="0" fillId="0" borderId="8" xfId="0" applyFont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8" xfId="0" applyFont="1" applyBorder="1"/>
    <xf numFmtId="0" fontId="12" fillId="0" borderId="8" xfId="0" applyFont="1" applyBorder="1"/>
    <xf numFmtId="0" fontId="12" fillId="0" borderId="0" xfId="0" applyFont="1"/>
    <xf numFmtId="0" fontId="11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1" fillId="0" borderId="0" xfId="0" applyFont="1" applyBorder="1"/>
    <xf numFmtId="0" fontId="7" fillId="0" borderId="0" xfId="0" applyFont="1" applyBorder="1"/>
    <xf numFmtId="0" fontId="13" fillId="0" borderId="0" xfId="0" applyFont="1"/>
    <xf numFmtId="0" fontId="13" fillId="0" borderId="0" xfId="0" applyFont="1" applyBorder="1"/>
    <xf numFmtId="0" fontId="0" fillId="0" borderId="0" xfId="0" applyAlignment="1">
      <alignment horizontal="left"/>
    </xf>
    <xf numFmtId="0" fontId="7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8" xfId="0" applyNumberFormat="1" applyBorder="1"/>
    <xf numFmtId="0" fontId="0" fillId="0" borderId="0" xfId="0" applyFont="1"/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" fillId="0" borderId="0" xfId="0" applyFont="1" applyAlignment="1"/>
    <xf numFmtId="0" fontId="9" fillId="0" borderId="0" xfId="0" applyFont="1" applyBorder="1" applyAlignment="1">
      <alignment horizontal="left" vertical="center"/>
    </xf>
    <xf numFmtId="0" fontId="0" fillId="0" borderId="0" xfId="0" applyFont="1" applyBorder="1"/>
    <xf numFmtId="0" fontId="1" fillId="0" borderId="0" xfId="0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www.wps.cn/officeDocument/2023/relationships/customStorage" Target="customStorage/customStorage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3D PIE CHART FOR TOTAL MARKS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</c:spPr>
    </c:floor>
    <c:sideWall>
      <c:thickness val="0"/>
      <c:spPr>
        <a:noFill/>
        <a:ln>
          <a:noFill/>
        </a:ln>
        <a:effectLst/>
      </c:spPr>
    </c:sideWall>
    <c:backWall>
      <c:thickness val="0"/>
      <c:spPr>
        <a:noFill/>
        <a:ln>
          <a:noFill/>
        </a:ln>
        <a:effectLst/>
      </c:spPr>
    </c:backWall>
    <c:plotArea>
      <c:layout>
        <c:manualLayout>
          <c:layoutTarget val="inner"/>
          <c:xMode val="edge"/>
          <c:yMode val="edge"/>
          <c:x val="0.0333333333333333"/>
          <c:y val="0.162453703703704"/>
          <c:w val="0.938888888888889"/>
          <c:h val="0.671457786526684"/>
        </c:manualLayout>
      </c:layout>
      <c:pie3DChart>
        <c:varyColors val="1"/>
        <c:ser>
          <c:idx val="0"/>
          <c:order val="0"/>
          <c:tx>
            <c:strRef>
              <c:f>PRACTICAL3_2!$F$5</c:f>
              <c:strCache>
                <c:ptCount val="1"/>
                <c:pt idx="0">
                  <c:v>TOTAL MARKS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 contourW="25400">
                <a:contourClr>
                  <a:schemeClr val="lt1"/>
                </a:contourClr>
              </a:sp3d>
            </c:spPr>
          </c:dPt>
          <c:dLbls>
            <c:delete val="1"/>
          </c:dLbls>
          <c:cat>
            <c:strRef>
              <c:f>PRACTICAL3_2!$B$6:$B$15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 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PRACTICAL3_2!$F$6:$F$15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2d83a55-1979-4eff-b48e-03a656eafe1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LINE CHART FOR SUBJECT 1 AND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PRACTICAL3_2!$C$5</c:f>
              <c:strCache>
                <c:ptCount val="1"/>
                <c:pt idx="0">
                  <c:v>SUB1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PRACTICAL3_2!$B$6:$B$15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 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PRACTICAL3_2!$C$6:$C$15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PRACTICAL3_2!$E$5</c:f>
              <c:strCache>
                <c:ptCount val="1"/>
                <c:pt idx="0">
                  <c:v>SUB3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PRACTICAL3_2!$B$6:$B$15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 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PRACTICAL3_2!$E$6:$E$15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2763088"/>
        <c:axId val="242764752"/>
      </c:lineChart>
      <c:catAx>
        <c:axId val="24276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764752"/>
        <c:crosses val="autoZero"/>
        <c:auto val="1"/>
        <c:lblAlgn val="ctr"/>
        <c:lblOffset val="100"/>
        <c:noMultiLvlLbl val="0"/>
      </c:catAx>
      <c:valAx>
        <c:axId val="2427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7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950f5fb-21b7-459e-8614-3c066121912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COLUMN</a:t>
            </a:r>
            <a:r>
              <a:rPr lang="en-US" baseline="0"/>
              <a:t> CHART FOR SUBJECT 1, 2 AND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PRACTICAL3_2!$C$5</c:f>
              <c:strCache>
                <c:ptCount val="1"/>
                <c:pt idx="0">
                  <c:v>SUB1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PRACTICAL3_2!$B$6:$B$15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 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PRACTICAL3_2!$C$6:$C$15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</c:ser>
        <c:ser>
          <c:idx val="1"/>
          <c:order val="1"/>
          <c:tx>
            <c:strRef>
              <c:f>PRACTICAL3_2!$D$5</c:f>
              <c:strCache>
                <c:ptCount val="1"/>
                <c:pt idx="0">
                  <c:v>SUB2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PRACTICAL3_2!$B$6:$B$15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 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PRACTICAL3_2!$D$6:$D$15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</c:ser>
        <c:ser>
          <c:idx val="2"/>
          <c:order val="2"/>
          <c:tx>
            <c:strRef>
              <c:f>PRACTICAL3_2!$E$5</c:f>
              <c:strCache>
                <c:ptCount val="1"/>
                <c:pt idx="0">
                  <c:v>SUB3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PRACTICAL3_2!$B$6:$B$15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 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PRACTICAL3_2!$E$6:$E$15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997248"/>
        <c:axId val="698994752"/>
      </c:barChart>
      <c:catAx>
        <c:axId val="69899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994752"/>
        <c:crosses val="autoZero"/>
        <c:auto val="1"/>
        <c:lblAlgn val="ctr"/>
        <c:lblOffset val="100"/>
        <c:noMultiLvlLbl val="0"/>
      </c:catAx>
      <c:valAx>
        <c:axId val="6989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9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91e22f6-91d3-4683-b487-4bf4bdde5ad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COLUMN CHART FOR SUBJECT 1, 2 AND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PRACTICAL3_2!$C$5</c:f>
              <c:strCache>
                <c:ptCount val="1"/>
                <c:pt idx="0">
                  <c:v>SUB1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PRACTICAL3_2!$B$5:$B$15</c15:sqref>
                  </c15:fullRef>
                </c:ext>
              </c:extLst>
              <c:f>PRACTICAL3_2!$B$6:$B$15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 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PRACTICAL3_2!$C$6:$C$15</c15:sqref>
                  </c15:fullRef>
                </c:ext>
              </c:extLst>
              <c:f>PRACTICAL3_2!$C$7:$C$15</c:f>
              <c:numCache>
                <c:formatCode>General</c:formatCode>
                <c:ptCount val="9"/>
                <c:pt idx="0">
                  <c:v>40</c:v>
                </c:pt>
                <c:pt idx="1">
                  <c:v>45</c:v>
                </c:pt>
                <c:pt idx="2">
                  <c:v>48</c:v>
                </c:pt>
                <c:pt idx="3">
                  <c:v>35</c:v>
                </c:pt>
                <c:pt idx="4">
                  <c:v>32</c:v>
                </c:pt>
                <c:pt idx="5">
                  <c:v>36</c:v>
                </c:pt>
                <c:pt idx="6">
                  <c:v>23</c:v>
                </c:pt>
                <c:pt idx="7">
                  <c:v>43</c:v>
                </c:pt>
                <c:pt idx="8">
                  <c:v>37</c:v>
                </c:pt>
              </c:numCache>
            </c:numRef>
          </c:val>
        </c:ser>
        <c:ser>
          <c:idx val="1"/>
          <c:order val="1"/>
          <c:tx>
            <c:strRef>
              <c:f>PRACTICAL3_2!$D$5</c:f>
              <c:strCache>
                <c:ptCount val="1"/>
                <c:pt idx="0">
                  <c:v>SUB2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PRACTICAL3_2!$B$5:$B$15</c15:sqref>
                  </c15:fullRef>
                </c:ext>
              </c:extLst>
              <c:f>PRACTICAL3_2!$B$6:$B$15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 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PRACTICAL3_2!$D$6:$D$15</c15:sqref>
                  </c15:fullRef>
                </c:ext>
              </c:extLst>
              <c:f>PRACTICAL3_2!$D$7:$D$15</c:f>
              <c:numCache>
                <c:formatCode>General</c:formatCode>
                <c:ptCount val="9"/>
                <c:pt idx="0">
                  <c:v>35</c:v>
                </c:pt>
                <c:pt idx="1">
                  <c:v>36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28</c:v>
                </c:pt>
                <c:pt idx="6">
                  <c:v>25</c:v>
                </c:pt>
                <c:pt idx="7">
                  <c:v>27</c:v>
                </c:pt>
                <c:pt idx="8">
                  <c:v>44</c:v>
                </c:pt>
              </c:numCache>
            </c:numRef>
          </c:val>
        </c:ser>
        <c:ser>
          <c:idx val="2"/>
          <c:order val="2"/>
          <c:tx>
            <c:strRef>
              <c:f>PRACTICAL3_2!$E$5</c:f>
              <c:strCache>
                <c:ptCount val="1"/>
                <c:pt idx="0">
                  <c:v>SUB3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PRACTICAL3_2!$B$5:$B$15</c15:sqref>
                  </c15:fullRef>
                </c:ext>
              </c:extLst>
              <c:f>PRACTICAL3_2!$B$6:$B$15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 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PRACTICAL3_2!$E$6:$E$15</c15:sqref>
                  </c15:fullRef>
                </c:ext>
              </c:extLst>
              <c:f>PRACTICAL3_2!$E$7:$E$15</c:f>
              <c:numCache>
                <c:formatCode>General</c:formatCode>
                <c:ptCount val="9"/>
                <c:pt idx="0">
                  <c:v>45</c:v>
                </c:pt>
                <c:pt idx="1">
                  <c:v>47</c:v>
                </c:pt>
                <c:pt idx="2">
                  <c:v>50</c:v>
                </c:pt>
                <c:pt idx="3">
                  <c:v>43</c:v>
                </c:pt>
                <c:pt idx="4">
                  <c:v>37</c:v>
                </c:pt>
                <c:pt idx="5">
                  <c:v>38</c:v>
                </c:pt>
                <c:pt idx="6">
                  <c:v>40</c:v>
                </c:pt>
                <c:pt idx="7">
                  <c:v>50</c:v>
                </c:pt>
                <c:pt idx="8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7259136"/>
        <c:axId val="877260800"/>
      </c:barChart>
      <c:catAx>
        <c:axId val="87725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 Names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260800"/>
        <c:crosses val="autoZero"/>
        <c:auto val="1"/>
        <c:lblAlgn val="ctr"/>
        <c:lblOffset val="100"/>
        <c:noMultiLvlLbl val="0"/>
      </c:catAx>
      <c:valAx>
        <c:axId val="87726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25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4a46e7a-da7e-4b08-a300-e1dd6bb69d5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7620</xdr:colOff>
      <xdr:row>4</xdr:row>
      <xdr:rowOff>163830</xdr:rowOff>
    </xdr:from>
    <xdr:to>
      <xdr:col>14</xdr:col>
      <xdr:colOff>60960</xdr:colOff>
      <xdr:row>17</xdr:row>
      <xdr:rowOff>167640</xdr:rowOff>
    </xdr:to>
    <xdr:graphicFrame>
      <xdr:nvGraphicFramePr>
        <xdr:cNvPr id="4" name="Chart 3"/>
        <xdr:cNvGraphicFramePr/>
      </xdr:nvGraphicFramePr>
      <xdr:xfrm>
        <a:off x="4572000" y="1146810"/>
        <a:ext cx="4373880" cy="2381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</xdr:row>
      <xdr:rowOff>163830</xdr:rowOff>
    </xdr:from>
    <xdr:to>
      <xdr:col>22</xdr:col>
      <xdr:colOff>45720</xdr:colOff>
      <xdr:row>17</xdr:row>
      <xdr:rowOff>167640</xdr:rowOff>
    </xdr:to>
    <xdr:graphicFrame>
      <xdr:nvGraphicFramePr>
        <xdr:cNvPr id="5" name="Chart 4"/>
        <xdr:cNvGraphicFramePr/>
      </xdr:nvGraphicFramePr>
      <xdr:xfrm>
        <a:off x="9502140" y="1146810"/>
        <a:ext cx="4366260" cy="2381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601980</xdr:colOff>
      <xdr:row>20</xdr:row>
      <xdr:rowOff>179070</xdr:rowOff>
    </xdr:from>
    <xdr:to>
      <xdr:col>9</xdr:col>
      <xdr:colOff>30480</xdr:colOff>
      <xdr:row>34</xdr:row>
      <xdr:rowOff>160020</xdr:rowOff>
    </xdr:to>
    <xdr:graphicFrame>
      <xdr:nvGraphicFramePr>
        <xdr:cNvPr id="6" name="Chart 5"/>
        <xdr:cNvGraphicFramePr/>
      </xdr:nvGraphicFramePr>
      <xdr:xfrm>
        <a:off x="1219200" y="4103370"/>
        <a:ext cx="4610100" cy="2541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20</xdr:row>
      <xdr:rowOff>163830</xdr:rowOff>
    </xdr:from>
    <xdr:to>
      <xdr:col>21</xdr:col>
      <xdr:colOff>15240</xdr:colOff>
      <xdr:row>35</xdr:row>
      <xdr:rowOff>15240</xdr:rowOff>
    </xdr:to>
    <xdr:graphicFrame>
      <xdr:nvGraphicFramePr>
        <xdr:cNvPr id="7" name="Chart 6"/>
        <xdr:cNvGraphicFramePr/>
      </xdr:nvGraphicFramePr>
      <xdr:xfrm>
        <a:off x="8267700" y="4088130"/>
        <a:ext cx="4953000" cy="2594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0"/>
  <sheetViews>
    <sheetView showGridLines="0" workbookViewId="0">
      <selection activeCell="G12" sqref="G12"/>
    </sheetView>
  </sheetViews>
  <sheetFormatPr defaultColWidth="9" defaultRowHeight="14.4"/>
  <cols>
    <col min="1" max="1" width="10.1111111111111" style="51" customWidth="1"/>
    <col min="2" max="2" width="9.77777777777778" style="51" customWidth="1"/>
    <col min="3" max="3" width="14.5555555555556" style="51" customWidth="1"/>
    <col min="4" max="4" width="11.8888888888889" style="51" customWidth="1"/>
    <col min="5" max="11" width="8.88888888888889" style="51"/>
    <col min="12" max="13" width="10.5555555555556" style="51" customWidth="1"/>
    <col min="14" max="14" width="8.88888888888889" style="51"/>
    <col min="15" max="15" width="12" style="51" customWidth="1"/>
    <col min="16" max="16384" width="8.88888888888889" style="51"/>
  </cols>
  <sheetData>
    <row r="1" ht="35.4" customHeight="1" spans="1:16">
      <c r="A1" s="52"/>
      <c r="B1" s="52"/>
      <c r="C1" s="52"/>
      <c r="D1" s="52"/>
      <c r="E1" s="52"/>
      <c r="F1" s="53" t="s">
        <v>0</v>
      </c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14">
      <c r="A2" s="54"/>
      <c r="B2" s="54"/>
      <c r="C2" s="54"/>
      <c r="D2" s="54"/>
      <c r="E2" s="54"/>
      <c r="F2" s="54"/>
      <c r="G2" s="55"/>
      <c r="H2" s="55"/>
      <c r="I2" s="55"/>
      <c r="J2" s="55"/>
      <c r="K2" s="55"/>
      <c r="L2" s="55"/>
      <c r="M2" s="55"/>
      <c r="N2" s="55"/>
    </row>
    <row r="3" ht="15.6" customHeight="1" spans="1:14">
      <c r="A3" s="52"/>
      <c r="B3" s="56" t="s">
        <v>1</v>
      </c>
      <c r="C3" s="56"/>
      <c r="D3" s="56"/>
      <c r="E3" s="56"/>
      <c r="F3" s="56"/>
      <c r="G3" s="56"/>
      <c r="H3" s="55"/>
      <c r="I3" s="55"/>
      <c r="J3" s="55"/>
      <c r="K3" s="55"/>
      <c r="L3" s="55"/>
      <c r="M3" s="55"/>
      <c r="N3" s="55"/>
    </row>
    <row r="4" spans="1:14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</row>
    <row r="5" ht="18" spans="1:18">
      <c r="A5" s="57"/>
      <c r="B5" s="48" t="s">
        <v>2</v>
      </c>
      <c r="C5" s="48" t="s">
        <v>3</v>
      </c>
      <c r="D5" s="48" t="s">
        <v>4</v>
      </c>
      <c r="E5" s="48" t="s">
        <v>5</v>
      </c>
      <c r="F5" s="48" t="s">
        <v>6</v>
      </c>
      <c r="G5" s="48" t="s">
        <v>7</v>
      </c>
      <c r="H5" s="55"/>
      <c r="I5" s="57"/>
      <c r="J5" s="57"/>
      <c r="K5" s="57"/>
      <c r="L5" s="60" t="s">
        <v>8</v>
      </c>
      <c r="M5" s="60"/>
      <c r="N5" s="60"/>
      <c r="O5" s="60"/>
      <c r="P5" s="60"/>
      <c r="Q5" s="60"/>
      <c r="R5" s="60"/>
    </row>
    <row r="6" spans="1:14">
      <c r="A6" s="41"/>
      <c r="B6" s="34">
        <v>110</v>
      </c>
      <c r="C6" s="34">
        <v>45</v>
      </c>
      <c r="D6" s="34">
        <v>56</v>
      </c>
      <c r="E6" s="34">
        <v>67</v>
      </c>
      <c r="F6" s="34">
        <v>78</v>
      </c>
      <c r="G6" s="34">
        <v>60</v>
      </c>
      <c r="H6" s="55"/>
      <c r="I6" s="41"/>
      <c r="J6" s="41"/>
      <c r="K6" s="41"/>
      <c r="L6" s="41"/>
      <c r="M6" s="41"/>
      <c r="N6" s="41"/>
    </row>
    <row r="7" ht="15.6" spans="1:20">
      <c r="A7" s="57"/>
      <c r="B7" s="48" t="s">
        <v>9</v>
      </c>
      <c r="C7" s="34">
        <f>HLOOKUP(C6,$C$9:$F$10,2)</f>
        <v>3</v>
      </c>
      <c r="D7" s="34">
        <f t="shared" ref="D7:G7" si="0">HLOOKUP(D6,$C$9:$F$10,2)</f>
        <v>2</v>
      </c>
      <c r="E7" s="34">
        <f t="shared" si="0"/>
        <v>1</v>
      </c>
      <c r="F7" s="34">
        <f t="shared" si="0"/>
        <v>1</v>
      </c>
      <c r="G7" s="34">
        <f t="shared" si="0"/>
        <v>1</v>
      </c>
      <c r="H7" s="55"/>
      <c r="I7" s="57"/>
      <c r="J7" s="41"/>
      <c r="K7" s="41"/>
      <c r="L7" s="48" t="s">
        <v>10</v>
      </c>
      <c r="M7" s="48" t="s">
        <v>11</v>
      </c>
      <c r="N7" s="48" t="s">
        <v>12</v>
      </c>
      <c r="O7" s="23" t="s">
        <v>13</v>
      </c>
      <c r="P7" s="46"/>
      <c r="Q7" s="23" t="s">
        <v>14</v>
      </c>
      <c r="R7" s="23" t="s">
        <v>12</v>
      </c>
      <c r="S7" s="61"/>
      <c r="T7" s="61"/>
    </row>
    <row r="8" spans="1:19">
      <c r="A8" s="54"/>
      <c r="B8" s="54"/>
      <c r="C8" s="54"/>
      <c r="D8" s="54"/>
      <c r="E8" s="54"/>
      <c r="F8" s="55"/>
      <c r="G8" s="55"/>
      <c r="H8" s="55"/>
      <c r="I8" s="55"/>
      <c r="J8" s="55"/>
      <c r="K8" s="55"/>
      <c r="L8" s="34">
        <v>1101</v>
      </c>
      <c r="M8" s="34">
        <v>340</v>
      </c>
      <c r="N8" s="34">
        <f>LOOKUP(M8,$Q$8:$Q$10,$R$8:$R$10)</f>
        <v>6</v>
      </c>
      <c r="O8" s="34">
        <f>M8*N8</f>
        <v>2040</v>
      </c>
      <c r="P8" s="41"/>
      <c r="Q8" s="34">
        <v>0</v>
      </c>
      <c r="R8" s="34">
        <v>3</v>
      </c>
      <c r="S8" s="55"/>
    </row>
    <row r="9" ht="15.6" spans="1:19">
      <c r="A9" s="54"/>
      <c r="B9" s="48" t="s">
        <v>15</v>
      </c>
      <c r="C9" s="34">
        <v>0</v>
      </c>
      <c r="D9" s="34">
        <v>40</v>
      </c>
      <c r="E9" s="34">
        <v>50</v>
      </c>
      <c r="F9" s="34">
        <v>60</v>
      </c>
      <c r="G9" s="55"/>
      <c r="H9" s="55"/>
      <c r="I9" s="55"/>
      <c r="J9" s="55"/>
      <c r="K9" s="55"/>
      <c r="L9" s="34">
        <v>1102</v>
      </c>
      <c r="M9" s="34">
        <v>180</v>
      </c>
      <c r="N9" s="34">
        <f t="shared" ref="N9:N17" si="1">LOOKUP(M9,$Q$8:$Q$10,$R$8:$R$10)</f>
        <v>3</v>
      </c>
      <c r="O9" s="34">
        <f t="shared" ref="O9:O17" si="2">M9*N9</f>
        <v>540</v>
      </c>
      <c r="P9" s="41"/>
      <c r="Q9" s="34">
        <v>200</v>
      </c>
      <c r="R9" s="34">
        <v>6</v>
      </c>
      <c r="S9" s="55"/>
    </row>
    <row r="10" ht="15.6" spans="1:19">
      <c r="A10" s="55"/>
      <c r="B10" s="48" t="s">
        <v>9</v>
      </c>
      <c r="C10" s="34">
        <v>4</v>
      </c>
      <c r="D10" s="34">
        <v>3</v>
      </c>
      <c r="E10" s="34">
        <v>2</v>
      </c>
      <c r="F10" s="34">
        <v>1</v>
      </c>
      <c r="G10" s="55"/>
      <c r="H10" s="55"/>
      <c r="I10" s="55"/>
      <c r="J10" s="57"/>
      <c r="K10" s="41"/>
      <c r="L10" s="34">
        <v>1103</v>
      </c>
      <c r="M10" s="34">
        <v>400</v>
      </c>
      <c r="N10" s="34">
        <f t="shared" si="1"/>
        <v>6</v>
      </c>
      <c r="O10" s="34">
        <f t="shared" si="2"/>
        <v>2400</v>
      </c>
      <c r="P10" s="41"/>
      <c r="Q10" s="34">
        <v>500</v>
      </c>
      <c r="R10" s="34">
        <v>8</v>
      </c>
      <c r="S10" s="55"/>
    </row>
    <row r="11" spans="1:20">
      <c r="A11" s="57"/>
      <c r="B11" s="41"/>
      <c r="C11" s="41"/>
      <c r="D11" s="41"/>
      <c r="E11" s="41"/>
      <c r="F11" s="55"/>
      <c r="G11" s="55"/>
      <c r="H11" s="55"/>
      <c r="I11" s="55"/>
      <c r="J11" s="57"/>
      <c r="K11" s="41"/>
      <c r="L11" s="34">
        <v>1104</v>
      </c>
      <c r="M11" s="34">
        <v>600</v>
      </c>
      <c r="N11" s="34">
        <f t="shared" si="1"/>
        <v>8</v>
      </c>
      <c r="O11" s="34">
        <f t="shared" si="2"/>
        <v>4800</v>
      </c>
      <c r="P11" s="41"/>
      <c r="Q11" s="41"/>
      <c r="R11" s="61"/>
      <c r="S11" s="61"/>
      <c r="T11" s="61"/>
    </row>
    <row r="12" spans="1:20">
      <c r="A12" s="57"/>
      <c r="B12" s="41"/>
      <c r="C12" s="41"/>
      <c r="D12" s="41"/>
      <c r="E12" s="41"/>
      <c r="F12" s="55"/>
      <c r="G12" s="55"/>
      <c r="H12" s="55"/>
      <c r="I12" s="55"/>
      <c r="J12" s="55"/>
      <c r="K12" s="55"/>
      <c r="L12" s="34">
        <v>1105</v>
      </c>
      <c r="M12" s="34">
        <v>350</v>
      </c>
      <c r="N12" s="34">
        <f t="shared" si="1"/>
        <v>6</v>
      </c>
      <c r="O12" s="34">
        <f t="shared" si="2"/>
        <v>2100</v>
      </c>
      <c r="P12" s="41"/>
      <c r="Q12" s="41"/>
      <c r="R12" s="61"/>
      <c r="S12" s="61"/>
      <c r="T12" s="61"/>
    </row>
    <row r="13" ht="15.6" customHeight="1" spans="1:20">
      <c r="A13" s="55"/>
      <c r="B13" s="56" t="s">
        <v>16</v>
      </c>
      <c r="C13" s="58"/>
      <c r="D13" s="58"/>
      <c r="E13" s="58"/>
      <c r="F13" s="58"/>
      <c r="G13" s="58"/>
      <c r="H13" s="55"/>
      <c r="I13" s="55"/>
      <c r="J13" s="55"/>
      <c r="K13" s="55"/>
      <c r="L13" s="34">
        <v>1106</v>
      </c>
      <c r="M13" s="34">
        <v>470</v>
      </c>
      <c r="N13" s="34">
        <f t="shared" si="1"/>
        <v>6</v>
      </c>
      <c r="O13" s="34">
        <f t="shared" si="2"/>
        <v>2820</v>
      </c>
      <c r="P13" s="41"/>
      <c r="Q13" s="41"/>
      <c r="R13" s="61"/>
      <c r="S13" s="61"/>
      <c r="T13" s="61"/>
    </row>
    <row r="14" spans="1:20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34">
        <v>1107</v>
      </c>
      <c r="M14" s="34">
        <v>890</v>
      </c>
      <c r="N14" s="34">
        <f t="shared" si="1"/>
        <v>8</v>
      </c>
      <c r="O14" s="34">
        <f t="shared" si="2"/>
        <v>7120</v>
      </c>
      <c r="P14" s="41"/>
      <c r="Q14" s="41"/>
      <c r="R14" s="61"/>
      <c r="S14" s="61"/>
      <c r="T14" s="61"/>
    </row>
    <row r="15" ht="15.6" spans="1:20">
      <c r="A15" s="55"/>
      <c r="B15" s="48" t="s">
        <v>17</v>
      </c>
      <c r="C15" s="48" t="s">
        <v>18</v>
      </c>
      <c r="D15" s="48" t="s">
        <v>19</v>
      </c>
      <c r="E15" s="55"/>
      <c r="F15" s="55"/>
      <c r="G15" s="55"/>
      <c r="H15" s="55"/>
      <c r="I15" s="55"/>
      <c r="J15" s="55"/>
      <c r="K15" s="55"/>
      <c r="L15" s="34">
        <v>1108</v>
      </c>
      <c r="M15" s="34">
        <v>200</v>
      </c>
      <c r="N15" s="34">
        <f t="shared" si="1"/>
        <v>6</v>
      </c>
      <c r="O15" s="34">
        <f t="shared" si="2"/>
        <v>1200</v>
      </c>
      <c r="P15" s="61"/>
      <c r="Q15" s="61"/>
      <c r="R15" s="61"/>
      <c r="S15" s="61"/>
      <c r="T15" s="61"/>
    </row>
    <row r="16" spans="2:20">
      <c r="B16" s="34" t="s">
        <v>20</v>
      </c>
      <c r="C16" s="34">
        <v>30000</v>
      </c>
      <c r="D16" s="34">
        <f>VLOOKUP(C16,$F$16:$G$22,2)</f>
        <v>3000</v>
      </c>
      <c r="F16" s="34">
        <v>0</v>
      </c>
      <c r="G16" s="34">
        <v>0</v>
      </c>
      <c r="L16" s="34">
        <v>1109</v>
      </c>
      <c r="M16" s="34">
        <v>500</v>
      </c>
      <c r="N16" s="34">
        <f t="shared" si="1"/>
        <v>8</v>
      </c>
      <c r="O16" s="34">
        <f t="shared" si="2"/>
        <v>4000</v>
      </c>
      <c r="P16" s="62"/>
      <c r="Q16" s="62"/>
      <c r="R16" s="62"/>
      <c r="S16" s="62"/>
      <c r="T16" s="62"/>
    </row>
    <row r="17" spans="2:20">
      <c r="B17" s="34" t="s">
        <v>21</v>
      </c>
      <c r="C17" s="34">
        <v>40000</v>
      </c>
      <c r="D17" s="34">
        <f t="shared" ref="D17:D25" si="3">VLOOKUP(C17,$F$16:$G$22,2)</f>
        <v>4000</v>
      </c>
      <c r="F17" s="34">
        <v>30000</v>
      </c>
      <c r="G17" s="34">
        <v>3000</v>
      </c>
      <c r="L17" s="34">
        <v>1110</v>
      </c>
      <c r="M17" s="34">
        <v>360</v>
      </c>
      <c r="N17" s="34">
        <f t="shared" si="1"/>
        <v>6</v>
      </c>
      <c r="O17" s="34">
        <f t="shared" si="2"/>
        <v>2160</v>
      </c>
      <c r="P17" s="61"/>
      <c r="Q17" s="61"/>
      <c r="R17" s="61"/>
      <c r="S17" s="61"/>
      <c r="T17" s="61"/>
    </row>
    <row r="18" ht="18" customHeight="1" spans="1:20">
      <c r="A18" s="59"/>
      <c r="B18" s="34" t="s">
        <v>22</v>
      </c>
      <c r="C18" s="34">
        <v>45000</v>
      </c>
      <c r="D18" s="34">
        <f t="shared" si="3"/>
        <v>4000</v>
      </c>
      <c r="E18" s="59"/>
      <c r="F18" s="34">
        <v>40000</v>
      </c>
      <c r="G18" s="34">
        <v>4000</v>
      </c>
      <c r="P18" s="57"/>
      <c r="Q18" s="57"/>
      <c r="R18" s="41"/>
      <c r="S18" s="41"/>
      <c r="T18" s="41"/>
    </row>
    <row r="19" spans="2:20">
      <c r="B19" s="34" t="s">
        <v>23</v>
      </c>
      <c r="C19" s="34">
        <v>48000</v>
      </c>
      <c r="D19" s="34">
        <f t="shared" si="3"/>
        <v>4000</v>
      </c>
      <c r="F19" s="34">
        <v>50000</v>
      </c>
      <c r="G19" s="34">
        <v>5000</v>
      </c>
      <c r="O19" s="41"/>
      <c r="P19" s="41"/>
      <c r="Q19" s="41"/>
      <c r="R19" s="54"/>
      <c r="S19" s="41"/>
      <c r="T19" s="41"/>
    </row>
    <row r="20" spans="1:20">
      <c r="A20" s="57"/>
      <c r="B20" s="34" t="s">
        <v>24</v>
      </c>
      <c r="C20" s="34">
        <v>55000</v>
      </c>
      <c r="D20" s="34">
        <f t="shared" si="3"/>
        <v>5000</v>
      </c>
      <c r="E20" s="54"/>
      <c r="F20" s="34">
        <v>60000</v>
      </c>
      <c r="G20" s="34">
        <v>6000</v>
      </c>
      <c r="H20" s="54"/>
      <c r="I20" s="54"/>
      <c r="O20" s="41"/>
      <c r="P20" s="41"/>
      <c r="Q20" s="41"/>
      <c r="R20" s="54"/>
      <c r="S20" s="41"/>
      <c r="T20" s="41"/>
    </row>
    <row r="21" spans="1:20">
      <c r="A21" s="41"/>
      <c r="B21" s="34" t="s">
        <v>25</v>
      </c>
      <c r="C21" s="34">
        <v>32000</v>
      </c>
      <c r="D21" s="34">
        <f t="shared" si="3"/>
        <v>3000</v>
      </c>
      <c r="E21" s="41"/>
      <c r="F21" s="34">
        <v>70000</v>
      </c>
      <c r="G21" s="34">
        <v>7000</v>
      </c>
      <c r="H21" s="54"/>
      <c r="I21" s="54"/>
      <c r="O21" s="41"/>
      <c r="P21" s="41"/>
      <c r="Q21" s="41"/>
      <c r="R21" s="54"/>
      <c r="S21" s="41"/>
      <c r="T21" s="41"/>
    </row>
    <row r="22" spans="1:20">
      <c r="A22" s="41"/>
      <c r="B22" s="34" t="s">
        <v>26</v>
      </c>
      <c r="C22" s="34">
        <v>66000</v>
      </c>
      <c r="D22" s="34">
        <f t="shared" si="3"/>
        <v>6000</v>
      </c>
      <c r="E22" s="41"/>
      <c r="F22" s="34">
        <v>80000</v>
      </c>
      <c r="G22" s="34">
        <v>8000</v>
      </c>
      <c r="H22" s="54"/>
      <c r="I22" s="54"/>
      <c r="O22" s="41"/>
      <c r="P22" s="41"/>
      <c r="Q22" s="41"/>
      <c r="R22" s="54"/>
      <c r="S22" s="41"/>
      <c r="T22" s="41"/>
    </row>
    <row r="23" spans="1:20">
      <c r="A23" s="41"/>
      <c r="B23" s="34" t="s">
        <v>27</v>
      </c>
      <c r="C23" s="34">
        <v>23000</v>
      </c>
      <c r="D23" s="34">
        <f t="shared" si="3"/>
        <v>0</v>
      </c>
      <c r="E23" s="41"/>
      <c r="F23" s="41"/>
      <c r="G23" s="54"/>
      <c r="H23" s="54"/>
      <c r="I23" s="54"/>
      <c r="O23" s="41"/>
      <c r="P23" s="41"/>
      <c r="Q23" s="41"/>
      <c r="R23" s="54"/>
      <c r="S23" s="41"/>
      <c r="T23" s="41"/>
    </row>
    <row r="24" spans="1:20">
      <c r="A24" s="41"/>
      <c r="B24" s="34" t="s">
        <v>28</v>
      </c>
      <c r="C24" s="34">
        <v>43000</v>
      </c>
      <c r="D24" s="34">
        <f t="shared" si="3"/>
        <v>4000</v>
      </c>
      <c r="E24" s="41"/>
      <c r="F24" s="41"/>
      <c r="G24" s="54"/>
      <c r="H24" s="54"/>
      <c r="I24" s="54"/>
      <c r="O24" s="41"/>
      <c r="P24" s="41"/>
      <c r="Q24" s="41"/>
      <c r="R24" s="54"/>
      <c r="S24" s="41"/>
      <c r="T24" s="41"/>
    </row>
    <row r="25" spans="1:20">
      <c r="A25" s="41"/>
      <c r="B25" s="34" t="s">
        <v>29</v>
      </c>
      <c r="C25" s="34">
        <v>37000</v>
      </c>
      <c r="D25" s="34">
        <f t="shared" si="3"/>
        <v>3000</v>
      </c>
      <c r="E25" s="41"/>
      <c r="F25" s="41"/>
      <c r="G25" s="54"/>
      <c r="H25" s="54"/>
      <c r="I25" s="54"/>
      <c r="O25" s="41"/>
      <c r="P25" s="41"/>
      <c r="Q25" s="41"/>
      <c r="R25" s="54"/>
      <c r="S25" s="41"/>
      <c r="T25" s="41"/>
    </row>
    <row r="26" spans="1:20">
      <c r="A26" s="41"/>
      <c r="B26" s="41"/>
      <c r="C26" s="41"/>
      <c r="D26" s="54"/>
      <c r="E26" s="41"/>
      <c r="F26" s="41"/>
      <c r="G26" s="54"/>
      <c r="H26" s="54"/>
      <c r="I26" s="54"/>
      <c r="O26" s="41"/>
      <c r="P26" s="41"/>
      <c r="Q26" s="41"/>
      <c r="R26" s="54"/>
      <c r="S26" s="54"/>
      <c r="T26" s="54"/>
    </row>
    <row r="27" spans="1:20">
      <c r="A27" s="41"/>
      <c r="B27" s="41"/>
      <c r="C27" s="41"/>
      <c r="D27" s="54"/>
      <c r="E27" s="41"/>
      <c r="F27" s="41"/>
      <c r="G27" s="54"/>
      <c r="H27" s="54"/>
      <c r="I27" s="54"/>
      <c r="O27" s="41"/>
      <c r="P27" s="41"/>
      <c r="Q27" s="41"/>
      <c r="R27" s="54"/>
      <c r="S27" s="54"/>
      <c r="T27" s="54"/>
    </row>
    <row r="28" spans="1:20">
      <c r="A28" s="41"/>
      <c r="B28" s="41"/>
      <c r="C28" s="41"/>
      <c r="D28" s="54"/>
      <c r="E28" s="54"/>
      <c r="F28" s="54"/>
      <c r="G28" s="54"/>
      <c r="H28" s="54"/>
      <c r="I28" s="54"/>
      <c r="O28" s="41"/>
      <c r="P28" s="41"/>
      <c r="Q28" s="41"/>
      <c r="R28" s="54"/>
      <c r="S28" s="54"/>
      <c r="T28" s="54"/>
    </row>
    <row r="29" spans="1:9">
      <c r="A29" s="41"/>
      <c r="B29" s="41"/>
      <c r="C29" s="41"/>
      <c r="D29" s="54"/>
      <c r="E29" s="54"/>
      <c r="F29" s="54"/>
      <c r="G29" s="54"/>
      <c r="H29" s="54"/>
      <c r="I29" s="54"/>
    </row>
    <row r="30" spans="1:9">
      <c r="A30" s="41"/>
      <c r="B30" s="41"/>
      <c r="C30" s="41"/>
      <c r="D30" s="54"/>
      <c r="E30" s="54"/>
      <c r="F30" s="54"/>
      <c r="G30" s="54"/>
      <c r="H30" s="54"/>
      <c r="I30" s="54"/>
    </row>
    <row r="31" spans="1:9">
      <c r="A31" s="54"/>
      <c r="B31" s="54"/>
      <c r="C31" s="54"/>
      <c r="D31" s="54"/>
      <c r="E31" s="54"/>
      <c r="F31" s="54"/>
      <c r="G31" s="54"/>
      <c r="H31" s="54"/>
      <c r="I31" s="54"/>
    </row>
    <row r="32" spans="1:9">
      <c r="A32" s="54"/>
      <c r="B32" s="54"/>
      <c r="C32" s="54"/>
      <c r="D32" s="54"/>
      <c r="E32" s="54"/>
      <c r="F32" s="54"/>
      <c r="G32" s="54"/>
      <c r="H32" s="54"/>
      <c r="I32" s="54"/>
    </row>
    <row r="40" ht="23.4" customHeight="1" spans="1:10">
      <c r="A40" s="54"/>
      <c r="B40" s="54"/>
      <c r="C40" s="54"/>
      <c r="D40" s="54"/>
      <c r="E40" s="54"/>
      <c r="F40" s="54"/>
      <c r="G40" s="54"/>
      <c r="H40" s="54"/>
      <c r="I40" s="54"/>
      <c r="J40" s="55"/>
    </row>
    <row r="41" spans="1:10">
      <c r="A41" s="54"/>
      <c r="B41" s="54"/>
      <c r="C41" s="54"/>
      <c r="D41" s="54"/>
      <c r="E41" s="54"/>
      <c r="F41" s="54"/>
      <c r="G41" s="54"/>
      <c r="H41" s="54"/>
      <c r="I41" s="54"/>
      <c r="J41" s="55"/>
    </row>
    <row r="42" spans="1:10">
      <c r="A42" s="54"/>
      <c r="B42" s="54"/>
      <c r="C42" s="54"/>
      <c r="D42" s="54"/>
      <c r="E42" s="54"/>
      <c r="F42" s="54"/>
      <c r="G42" s="54"/>
      <c r="H42" s="54"/>
      <c r="I42" s="54"/>
      <c r="J42" s="55"/>
    </row>
    <row r="43" spans="1:10">
      <c r="A43" s="54"/>
      <c r="B43" s="54"/>
      <c r="C43" s="54"/>
      <c r="D43" s="54"/>
      <c r="E43" s="54"/>
      <c r="F43" s="54"/>
      <c r="G43" s="54"/>
      <c r="H43" s="54"/>
      <c r="I43" s="54"/>
      <c r="J43" s="55"/>
    </row>
    <row r="44" spans="1:10">
      <c r="A44" s="54"/>
      <c r="B44" s="54"/>
      <c r="C44" s="54"/>
      <c r="D44" s="54"/>
      <c r="E44" s="54"/>
      <c r="F44" s="54"/>
      <c r="G44" s="54"/>
      <c r="H44" s="54"/>
      <c r="I44" s="54"/>
      <c r="J44" s="55"/>
    </row>
    <row r="45" spans="1:10">
      <c r="A45" s="54"/>
      <c r="B45" s="54"/>
      <c r="C45" s="54"/>
      <c r="D45" s="54"/>
      <c r="E45" s="54"/>
      <c r="F45" s="54"/>
      <c r="G45" s="54"/>
      <c r="H45" s="54"/>
      <c r="I45" s="54"/>
      <c r="J45" s="55"/>
    </row>
    <row r="46" spans="1:10">
      <c r="A46" s="54"/>
      <c r="B46" s="54"/>
      <c r="C46" s="54"/>
      <c r="D46" s="54"/>
      <c r="E46" s="54"/>
      <c r="F46" s="54"/>
      <c r="G46" s="54"/>
      <c r="H46" s="54"/>
      <c r="I46" s="54"/>
      <c r="J46" s="55"/>
    </row>
    <row r="47" spans="1:10">
      <c r="A47" s="54"/>
      <c r="B47" s="54"/>
      <c r="C47" s="54"/>
      <c r="D47" s="54"/>
      <c r="E47" s="54"/>
      <c r="F47" s="54"/>
      <c r="G47" s="54"/>
      <c r="H47" s="54"/>
      <c r="I47" s="54"/>
      <c r="J47" s="55"/>
    </row>
    <row r="48" spans="1:10">
      <c r="A48" s="54"/>
      <c r="B48" s="54"/>
      <c r="C48" s="54"/>
      <c r="D48" s="54"/>
      <c r="E48" s="54"/>
      <c r="F48" s="54"/>
      <c r="G48" s="54"/>
      <c r="H48" s="54"/>
      <c r="I48" s="54"/>
      <c r="J48" s="55"/>
    </row>
    <row r="49" spans="1:10">
      <c r="A49" s="54"/>
      <c r="B49" s="54"/>
      <c r="C49" s="54"/>
      <c r="D49" s="54"/>
      <c r="E49" s="54"/>
      <c r="F49" s="54"/>
      <c r="G49" s="54"/>
      <c r="H49" s="54"/>
      <c r="I49" s="54"/>
      <c r="J49" s="55"/>
    </row>
    <row r="50" spans="1:10">
      <c r="A50" s="54"/>
      <c r="B50" s="54"/>
      <c r="C50" s="54"/>
      <c r="D50" s="54"/>
      <c r="E50" s="54"/>
      <c r="F50" s="54"/>
      <c r="G50" s="54"/>
      <c r="H50" s="54"/>
      <c r="I50" s="54"/>
      <c r="J50" s="55"/>
    </row>
  </sheetData>
  <mergeCells count="4">
    <mergeCell ref="F1:P1"/>
    <mergeCell ref="B3:G3"/>
    <mergeCell ref="L5:R5"/>
    <mergeCell ref="B13:G1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U70"/>
  <sheetViews>
    <sheetView showGridLines="0" zoomScale="110" zoomScaleNormal="110" topLeftCell="B1" workbookViewId="0">
      <selection activeCell="F60" sqref="F60"/>
    </sheetView>
  </sheetViews>
  <sheetFormatPr defaultColWidth="9" defaultRowHeight="14.4"/>
  <cols>
    <col min="3" max="3" width="8.77777777777778" customWidth="1"/>
    <col min="5" max="5" width="9.44444444444444" customWidth="1"/>
    <col min="6" max="6" width="13.7777777777778" customWidth="1"/>
    <col min="12" max="12" width="19.1111111111111" customWidth="1"/>
    <col min="13" max="13" width="17.7777777777778" customWidth="1"/>
    <col min="14" max="14" width="12.7777777777778" customWidth="1"/>
    <col min="15" max="15" width="12.4444444444444" customWidth="1"/>
    <col min="16" max="16" width="11.2222222222222" customWidth="1"/>
  </cols>
  <sheetData>
    <row r="1" ht="35.4" customHeight="1" spans="6:17">
      <c r="F1" s="21" t="s">
        <v>30</v>
      </c>
      <c r="G1" s="36"/>
      <c r="H1" s="36"/>
      <c r="I1" s="36"/>
      <c r="J1" s="36"/>
      <c r="K1" s="36"/>
      <c r="L1" s="36"/>
      <c r="M1" s="36"/>
      <c r="N1" s="36"/>
      <c r="O1" s="36"/>
      <c r="P1" s="29"/>
      <c r="Q1" s="29"/>
    </row>
    <row r="3" ht="18" spans="3:9">
      <c r="C3" s="22" t="s">
        <v>31</v>
      </c>
      <c r="D3" s="47"/>
      <c r="E3" s="47"/>
      <c r="F3" s="47"/>
      <c r="G3" s="47"/>
      <c r="H3" s="47"/>
      <c r="I3" s="47"/>
    </row>
    <row r="5" s="45" customFormat="1" ht="15.6" spans="3:8">
      <c r="C5" s="48" t="s">
        <v>32</v>
      </c>
      <c r="D5" s="48" t="s">
        <v>33</v>
      </c>
      <c r="E5" s="48" t="s">
        <v>34</v>
      </c>
      <c r="F5" s="48" t="s">
        <v>35</v>
      </c>
      <c r="G5" s="48" t="s">
        <v>36</v>
      </c>
      <c r="H5" s="48" t="s">
        <v>9</v>
      </c>
    </row>
    <row r="6" ht="18" spans="3:21">
      <c r="C6" s="49">
        <v>1</v>
      </c>
      <c r="D6" s="49">
        <v>80</v>
      </c>
      <c r="E6" s="49">
        <v>82</v>
      </c>
      <c r="F6" s="49">
        <f>(D6+E6)/2</f>
        <v>81</v>
      </c>
      <c r="G6" s="49" t="str">
        <f>IF(AND(D6&gt;=40,E6&gt;=40),"PASS","FAIL")</f>
        <v>PASS</v>
      </c>
      <c r="H6" s="49" t="str">
        <f>IF(G6="FAIL","IV",IF(F6&gt;=60,"I",IF(F6&gt;=50,"II","III")))</f>
        <v>I</v>
      </c>
      <c r="K6" s="22" t="s">
        <v>37</v>
      </c>
      <c r="L6" s="47"/>
      <c r="M6" s="47"/>
      <c r="N6" s="47"/>
      <c r="O6" s="47"/>
      <c r="P6" s="47"/>
      <c r="Q6" s="47"/>
      <c r="R6" s="47"/>
      <c r="S6" s="47"/>
      <c r="T6" s="47"/>
      <c r="U6" s="47"/>
    </row>
    <row r="7" spans="3:8">
      <c r="C7" s="49">
        <v>2</v>
      </c>
      <c r="D7" s="49">
        <v>67</v>
      </c>
      <c r="E7" s="49">
        <v>80</v>
      </c>
      <c r="F7" s="49">
        <f t="shared" ref="F7:F55" si="0">(D7+E7)/2</f>
        <v>73.5</v>
      </c>
      <c r="G7" s="49" t="str">
        <f t="shared" ref="G7:G55" si="1">IF(AND(D7&gt;=40,E7&gt;=40),"PASS","FAIL")</f>
        <v>PASS</v>
      </c>
      <c r="H7" s="49" t="str">
        <f t="shared" ref="H7:H55" si="2">IF(G7="FAIL","IV",IF(F7&gt;=60,"I",IF(F7&gt;=50,"II","III")))</f>
        <v>I</v>
      </c>
    </row>
    <row r="8" ht="15.6" spans="3:16">
      <c r="C8" s="49">
        <v>3</v>
      </c>
      <c r="D8" s="49">
        <v>57</v>
      </c>
      <c r="E8" s="49">
        <v>67</v>
      </c>
      <c r="F8" s="49">
        <f t="shared" si="0"/>
        <v>62</v>
      </c>
      <c r="G8" s="49" t="str">
        <f t="shared" si="1"/>
        <v>PASS</v>
      </c>
      <c r="H8" s="49" t="str">
        <f t="shared" si="2"/>
        <v>I</v>
      </c>
      <c r="K8" s="25"/>
      <c r="L8" s="23" t="s">
        <v>38</v>
      </c>
      <c r="M8" s="23" t="s">
        <v>39</v>
      </c>
      <c r="N8" s="23" t="s">
        <v>40</v>
      </c>
      <c r="O8" s="23" t="s">
        <v>41</v>
      </c>
      <c r="P8" s="23" t="s">
        <v>42</v>
      </c>
    </row>
    <row r="9" spans="3:16">
      <c r="C9" s="49">
        <v>4</v>
      </c>
      <c r="D9" s="49">
        <v>38</v>
      </c>
      <c r="E9" s="49">
        <v>45</v>
      </c>
      <c r="F9" s="49">
        <f t="shared" si="0"/>
        <v>41.5</v>
      </c>
      <c r="G9" s="49" t="str">
        <f t="shared" si="1"/>
        <v>FAIL</v>
      </c>
      <c r="H9" s="49" t="str">
        <f t="shared" si="2"/>
        <v>IV</v>
      </c>
      <c r="K9" s="25">
        <v>1</v>
      </c>
      <c r="L9" s="25" t="s">
        <v>43</v>
      </c>
      <c r="M9" s="50">
        <v>45000</v>
      </c>
      <c r="N9" s="25">
        <f>IF(M9&lt;150000,0,IF(M9&lt;=250000,(M9-150000)*10%,IF(M9&lt;=325000,10000+(M9-250000)*20%,25000+(M9-325000)*30%)))</f>
        <v>0</v>
      </c>
      <c r="O9" s="25">
        <f>IF(M9&lt;500000,0,N9*3%)</f>
        <v>0</v>
      </c>
      <c r="P9" s="25">
        <f>N9+O9</f>
        <v>0</v>
      </c>
    </row>
    <row r="10" spans="3:16">
      <c r="C10" s="49">
        <v>5</v>
      </c>
      <c r="D10" s="49">
        <v>55</v>
      </c>
      <c r="E10" s="49">
        <v>66</v>
      </c>
      <c r="F10" s="49">
        <f t="shared" si="0"/>
        <v>60.5</v>
      </c>
      <c r="G10" s="49" t="str">
        <f t="shared" si="1"/>
        <v>PASS</v>
      </c>
      <c r="H10" s="49" t="str">
        <f t="shared" si="2"/>
        <v>I</v>
      </c>
      <c r="K10" s="25">
        <v>2</v>
      </c>
      <c r="L10" s="25" t="s">
        <v>44</v>
      </c>
      <c r="M10" s="50">
        <v>55000</v>
      </c>
      <c r="N10" s="25">
        <f t="shared" ref="N10:N58" si="3">IF(M10&lt;150000,0,IF(M10&lt;=250000,(M10-150000)*10%,IF(M10&lt;=325000,10000+(M10-250000)*20%,25000+(M10-325000)*30%)))</f>
        <v>0</v>
      </c>
      <c r="O10" s="25">
        <f t="shared" ref="O10:O58" si="4">IF(M10&lt;500000,0,N10*3%)</f>
        <v>0</v>
      </c>
      <c r="P10" s="25">
        <f t="shared" ref="P10:P58" si="5">N10+O10</f>
        <v>0</v>
      </c>
    </row>
    <row r="11" spans="3:16">
      <c r="C11" s="49">
        <v>6</v>
      </c>
      <c r="D11" s="49">
        <v>59</v>
      </c>
      <c r="E11" s="49">
        <v>79</v>
      </c>
      <c r="F11" s="49">
        <f t="shared" si="0"/>
        <v>69</v>
      </c>
      <c r="G11" s="49" t="str">
        <f t="shared" si="1"/>
        <v>PASS</v>
      </c>
      <c r="H11" s="49" t="str">
        <f t="shared" si="2"/>
        <v>I</v>
      </c>
      <c r="K11" s="25">
        <v>3</v>
      </c>
      <c r="L11" s="25" t="s">
        <v>45</v>
      </c>
      <c r="M11" s="50">
        <v>162000</v>
      </c>
      <c r="N11" s="25">
        <f t="shared" si="3"/>
        <v>1200</v>
      </c>
      <c r="O11" s="25">
        <f t="shared" si="4"/>
        <v>0</v>
      </c>
      <c r="P11" s="25">
        <f t="shared" si="5"/>
        <v>1200</v>
      </c>
    </row>
    <row r="12" spans="3:16">
      <c r="C12" s="49">
        <v>7</v>
      </c>
      <c r="D12" s="49">
        <v>71</v>
      </c>
      <c r="E12" s="49">
        <v>82</v>
      </c>
      <c r="F12" s="49">
        <f t="shared" si="0"/>
        <v>76.5</v>
      </c>
      <c r="G12" s="49" t="str">
        <f t="shared" si="1"/>
        <v>PASS</v>
      </c>
      <c r="H12" s="49" t="str">
        <f t="shared" si="2"/>
        <v>I</v>
      </c>
      <c r="K12" s="25">
        <v>4</v>
      </c>
      <c r="L12" s="25" t="s">
        <v>46</v>
      </c>
      <c r="M12" s="50">
        <v>248500</v>
      </c>
      <c r="N12" s="25">
        <f t="shared" si="3"/>
        <v>9850</v>
      </c>
      <c r="O12" s="25">
        <f t="shared" si="4"/>
        <v>0</v>
      </c>
      <c r="P12" s="25">
        <f t="shared" si="5"/>
        <v>9850</v>
      </c>
    </row>
    <row r="13" spans="3:16">
      <c r="C13" s="49">
        <v>8</v>
      </c>
      <c r="D13" s="49">
        <v>89</v>
      </c>
      <c r="E13" s="49">
        <v>94</v>
      </c>
      <c r="F13" s="49">
        <f t="shared" si="0"/>
        <v>91.5</v>
      </c>
      <c r="G13" s="49" t="str">
        <f t="shared" si="1"/>
        <v>PASS</v>
      </c>
      <c r="H13" s="49" t="str">
        <f t="shared" si="2"/>
        <v>I</v>
      </c>
      <c r="K13" s="25">
        <v>5</v>
      </c>
      <c r="L13" s="25" t="s">
        <v>47</v>
      </c>
      <c r="M13" s="50">
        <v>72300</v>
      </c>
      <c r="N13" s="25">
        <f t="shared" si="3"/>
        <v>0</v>
      </c>
      <c r="O13" s="25">
        <f t="shared" si="4"/>
        <v>0</v>
      </c>
      <c r="P13" s="25">
        <f t="shared" si="5"/>
        <v>0</v>
      </c>
    </row>
    <row r="14" spans="3:16">
      <c r="C14" s="49">
        <v>9</v>
      </c>
      <c r="D14" s="49">
        <v>90</v>
      </c>
      <c r="E14" s="49">
        <v>98</v>
      </c>
      <c r="F14" s="49">
        <f t="shared" si="0"/>
        <v>94</v>
      </c>
      <c r="G14" s="49" t="str">
        <f t="shared" si="1"/>
        <v>PASS</v>
      </c>
      <c r="H14" s="49" t="str">
        <f t="shared" si="2"/>
        <v>I</v>
      </c>
      <c r="K14" s="25">
        <v>6</v>
      </c>
      <c r="L14" s="25" t="s">
        <v>48</v>
      </c>
      <c r="M14" s="50">
        <v>553200</v>
      </c>
      <c r="N14" s="25">
        <f t="shared" si="3"/>
        <v>93460</v>
      </c>
      <c r="O14" s="25">
        <f t="shared" si="4"/>
        <v>2803.8</v>
      </c>
      <c r="P14" s="25">
        <f t="shared" si="5"/>
        <v>96263.8</v>
      </c>
    </row>
    <row r="15" spans="3:16">
      <c r="C15" s="49">
        <v>10</v>
      </c>
      <c r="D15" s="49">
        <v>99</v>
      </c>
      <c r="E15" s="49">
        <v>99</v>
      </c>
      <c r="F15" s="49">
        <f t="shared" si="0"/>
        <v>99</v>
      </c>
      <c r="G15" s="49" t="str">
        <f t="shared" si="1"/>
        <v>PASS</v>
      </c>
      <c r="H15" s="49" t="str">
        <f t="shared" si="2"/>
        <v>I</v>
      </c>
      <c r="K15" s="25">
        <v>7</v>
      </c>
      <c r="L15" s="25" t="s">
        <v>49</v>
      </c>
      <c r="M15" s="50">
        <v>239700</v>
      </c>
      <c r="N15" s="25">
        <f t="shared" si="3"/>
        <v>8970</v>
      </c>
      <c r="O15" s="25">
        <f t="shared" si="4"/>
        <v>0</v>
      </c>
      <c r="P15" s="25">
        <f t="shared" si="5"/>
        <v>8970</v>
      </c>
    </row>
    <row r="16" spans="3:16">
      <c r="C16" s="49">
        <v>11</v>
      </c>
      <c r="D16" s="49">
        <v>71</v>
      </c>
      <c r="E16" s="49">
        <v>89</v>
      </c>
      <c r="F16" s="49">
        <f t="shared" si="0"/>
        <v>80</v>
      </c>
      <c r="G16" s="49" t="str">
        <f t="shared" si="1"/>
        <v>PASS</v>
      </c>
      <c r="H16" s="49" t="str">
        <f t="shared" si="2"/>
        <v>I</v>
      </c>
      <c r="K16" s="25">
        <v>8</v>
      </c>
      <c r="L16" s="25" t="s">
        <v>50</v>
      </c>
      <c r="M16" s="50">
        <v>89000</v>
      </c>
      <c r="N16" s="25">
        <f t="shared" si="3"/>
        <v>0</v>
      </c>
      <c r="O16" s="25">
        <f t="shared" si="4"/>
        <v>0</v>
      </c>
      <c r="P16" s="25">
        <f t="shared" si="5"/>
        <v>0</v>
      </c>
    </row>
    <row r="17" spans="3:16">
      <c r="C17" s="49">
        <v>12</v>
      </c>
      <c r="D17" s="49">
        <v>44</v>
      </c>
      <c r="E17" s="49">
        <v>59</v>
      </c>
      <c r="F17" s="49">
        <f t="shared" si="0"/>
        <v>51.5</v>
      </c>
      <c r="G17" s="49" t="str">
        <f t="shared" si="1"/>
        <v>PASS</v>
      </c>
      <c r="H17" s="49" t="str">
        <f t="shared" si="2"/>
        <v>II</v>
      </c>
      <c r="K17" s="25">
        <v>9</v>
      </c>
      <c r="L17" s="25" t="s">
        <v>51</v>
      </c>
      <c r="M17" s="50">
        <v>177500</v>
      </c>
      <c r="N17" s="25">
        <f t="shared" si="3"/>
        <v>2750</v>
      </c>
      <c r="O17" s="25">
        <f t="shared" si="4"/>
        <v>0</v>
      </c>
      <c r="P17" s="25">
        <f t="shared" si="5"/>
        <v>2750</v>
      </c>
    </row>
    <row r="18" spans="3:16">
      <c r="C18" s="49">
        <v>13</v>
      </c>
      <c r="D18" s="49">
        <v>39</v>
      </c>
      <c r="E18" s="49">
        <v>32</v>
      </c>
      <c r="F18" s="49">
        <f t="shared" si="0"/>
        <v>35.5</v>
      </c>
      <c r="G18" s="49" t="str">
        <f t="shared" si="1"/>
        <v>FAIL</v>
      </c>
      <c r="H18" s="49" t="str">
        <f t="shared" si="2"/>
        <v>IV</v>
      </c>
      <c r="K18" s="25">
        <v>10</v>
      </c>
      <c r="L18" s="25" t="s">
        <v>52</v>
      </c>
      <c r="M18" s="50">
        <v>68000</v>
      </c>
      <c r="N18" s="25">
        <f t="shared" si="3"/>
        <v>0</v>
      </c>
      <c r="O18" s="25">
        <f t="shared" si="4"/>
        <v>0</v>
      </c>
      <c r="P18" s="25">
        <f t="shared" si="5"/>
        <v>0</v>
      </c>
    </row>
    <row r="19" spans="3:16">
      <c r="C19" s="49">
        <v>14</v>
      </c>
      <c r="D19" s="49">
        <v>75</v>
      </c>
      <c r="E19" s="49">
        <v>88</v>
      </c>
      <c r="F19" s="49">
        <f t="shared" si="0"/>
        <v>81.5</v>
      </c>
      <c r="G19" s="49" t="str">
        <f t="shared" si="1"/>
        <v>PASS</v>
      </c>
      <c r="H19" s="49" t="str">
        <f t="shared" si="2"/>
        <v>I</v>
      </c>
      <c r="K19" s="25">
        <v>11</v>
      </c>
      <c r="L19" s="25" t="s">
        <v>53</v>
      </c>
      <c r="M19" s="50">
        <v>141000</v>
      </c>
      <c r="N19" s="25">
        <f t="shared" si="3"/>
        <v>0</v>
      </c>
      <c r="O19" s="25">
        <f t="shared" si="4"/>
        <v>0</v>
      </c>
      <c r="P19" s="25">
        <f t="shared" si="5"/>
        <v>0</v>
      </c>
    </row>
    <row r="20" spans="3:16">
      <c r="C20" s="49">
        <v>15</v>
      </c>
      <c r="D20" s="49">
        <v>34</v>
      </c>
      <c r="E20" s="49">
        <v>30</v>
      </c>
      <c r="F20" s="49">
        <f t="shared" si="0"/>
        <v>32</v>
      </c>
      <c r="G20" s="49" t="str">
        <f t="shared" si="1"/>
        <v>FAIL</v>
      </c>
      <c r="H20" s="49" t="str">
        <f t="shared" si="2"/>
        <v>IV</v>
      </c>
      <c r="K20" s="25">
        <v>12</v>
      </c>
      <c r="L20" s="25" t="s">
        <v>54</v>
      </c>
      <c r="M20" s="50">
        <v>554000</v>
      </c>
      <c r="N20" s="25">
        <f t="shared" si="3"/>
        <v>93700</v>
      </c>
      <c r="O20" s="25">
        <f t="shared" si="4"/>
        <v>2811</v>
      </c>
      <c r="P20" s="25">
        <f t="shared" si="5"/>
        <v>96511</v>
      </c>
    </row>
    <row r="21" spans="3:16">
      <c r="C21" s="49">
        <v>16</v>
      </c>
      <c r="D21" s="49">
        <v>45</v>
      </c>
      <c r="E21" s="49">
        <v>38</v>
      </c>
      <c r="F21" s="49">
        <f t="shared" si="0"/>
        <v>41.5</v>
      </c>
      <c r="G21" s="49" t="str">
        <f t="shared" si="1"/>
        <v>FAIL</v>
      </c>
      <c r="H21" s="49" t="str">
        <f t="shared" si="2"/>
        <v>IV</v>
      </c>
      <c r="K21" s="25">
        <v>13</v>
      </c>
      <c r="L21" s="25" t="s">
        <v>55</v>
      </c>
      <c r="M21" s="50">
        <v>60000</v>
      </c>
      <c r="N21" s="25">
        <f t="shared" si="3"/>
        <v>0</v>
      </c>
      <c r="O21" s="25">
        <f t="shared" si="4"/>
        <v>0</v>
      </c>
      <c r="P21" s="25">
        <f t="shared" si="5"/>
        <v>0</v>
      </c>
    </row>
    <row r="22" spans="3:16">
      <c r="C22" s="49">
        <v>17</v>
      </c>
      <c r="D22" s="49">
        <v>56</v>
      </c>
      <c r="E22" s="49">
        <v>65</v>
      </c>
      <c r="F22" s="49">
        <f t="shared" si="0"/>
        <v>60.5</v>
      </c>
      <c r="G22" s="49" t="str">
        <f t="shared" si="1"/>
        <v>PASS</v>
      </c>
      <c r="H22" s="49" t="str">
        <f t="shared" si="2"/>
        <v>I</v>
      </c>
      <c r="K22" s="25">
        <v>14</v>
      </c>
      <c r="L22" s="25" t="s">
        <v>56</v>
      </c>
      <c r="M22" s="50">
        <v>234200</v>
      </c>
      <c r="N22" s="25">
        <f t="shared" si="3"/>
        <v>8420</v>
      </c>
      <c r="O22" s="25">
        <f t="shared" si="4"/>
        <v>0</v>
      </c>
      <c r="P22" s="25">
        <f t="shared" si="5"/>
        <v>8420</v>
      </c>
    </row>
    <row r="23" spans="3:16">
      <c r="C23" s="49">
        <v>18</v>
      </c>
      <c r="D23" s="49">
        <v>87</v>
      </c>
      <c r="E23" s="49">
        <v>71</v>
      </c>
      <c r="F23" s="49">
        <f t="shared" si="0"/>
        <v>79</v>
      </c>
      <c r="G23" s="49" t="str">
        <f t="shared" si="1"/>
        <v>PASS</v>
      </c>
      <c r="H23" s="49" t="str">
        <f t="shared" si="2"/>
        <v>I</v>
      </c>
      <c r="K23" s="25">
        <v>15</v>
      </c>
      <c r="L23" s="25" t="s">
        <v>57</v>
      </c>
      <c r="M23" s="50">
        <v>88000</v>
      </c>
      <c r="N23" s="25">
        <f t="shared" si="3"/>
        <v>0</v>
      </c>
      <c r="O23" s="25">
        <f t="shared" si="4"/>
        <v>0</v>
      </c>
      <c r="P23" s="25">
        <f t="shared" si="5"/>
        <v>0</v>
      </c>
    </row>
    <row r="24" spans="3:16">
      <c r="C24" s="49">
        <v>19</v>
      </c>
      <c r="D24" s="49">
        <v>67</v>
      </c>
      <c r="E24" s="49">
        <v>80</v>
      </c>
      <c r="F24" s="49">
        <f t="shared" si="0"/>
        <v>73.5</v>
      </c>
      <c r="G24" s="49" t="str">
        <f t="shared" si="1"/>
        <v>PASS</v>
      </c>
      <c r="H24" s="49" t="str">
        <f t="shared" si="2"/>
        <v>I</v>
      </c>
      <c r="K24" s="25">
        <v>16</v>
      </c>
      <c r="L24" s="25" t="s">
        <v>58</v>
      </c>
      <c r="M24" s="50">
        <v>49500</v>
      </c>
      <c r="N24" s="25">
        <f t="shared" si="3"/>
        <v>0</v>
      </c>
      <c r="O24" s="25">
        <f t="shared" si="4"/>
        <v>0</v>
      </c>
      <c r="P24" s="25">
        <f t="shared" si="5"/>
        <v>0</v>
      </c>
    </row>
    <row r="25" spans="3:16">
      <c r="C25" s="49">
        <v>20</v>
      </c>
      <c r="D25" s="49">
        <v>50</v>
      </c>
      <c r="E25" s="49">
        <v>70</v>
      </c>
      <c r="F25" s="49">
        <f t="shared" si="0"/>
        <v>60</v>
      </c>
      <c r="G25" s="49" t="str">
        <f t="shared" si="1"/>
        <v>PASS</v>
      </c>
      <c r="H25" s="49" t="str">
        <f t="shared" si="2"/>
        <v>I</v>
      </c>
      <c r="K25" s="25">
        <v>17</v>
      </c>
      <c r="L25" s="25" t="s">
        <v>59</v>
      </c>
      <c r="M25" s="50">
        <v>30750</v>
      </c>
      <c r="N25" s="25">
        <f t="shared" si="3"/>
        <v>0</v>
      </c>
      <c r="O25" s="25">
        <f t="shared" si="4"/>
        <v>0</v>
      </c>
      <c r="P25" s="25">
        <f t="shared" si="5"/>
        <v>0</v>
      </c>
    </row>
    <row r="26" spans="3:16">
      <c r="C26" s="49">
        <v>21</v>
      </c>
      <c r="D26" s="49">
        <v>98</v>
      </c>
      <c r="E26" s="49">
        <v>95</v>
      </c>
      <c r="F26" s="49">
        <f t="shared" si="0"/>
        <v>96.5</v>
      </c>
      <c r="G26" s="49" t="str">
        <f t="shared" si="1"/>
        <v>PASS</v>
      </c>
      <c r="H26" s="49" t="str">
        <f t="shared" si="2"/>
        <v>I</v>
      </c>
      <c r="K26" s="25">
        <v>18</v>
      </c>
      <c r="L26" s="25" t="s">
        <v>60</v>
      </c>
      <c r="M26" s="50">
        <v>392000</v>
      </c>
      <c r="N26" s="25">
        <f t="shared" si="3"/>
        <v>45100</v>
      </c>
      <c r="O26" s="25">
        <f t="shared" si="4"/>
        <v>0</v>
      </c>
      <c r="P26" s="25">
        <f t="shared" si="5"/>
        <v>45100</v>
      </c>
    </row>
    <row r="27" spans="3:16">
      <c r="C27" s="49">
        <v>22</v>
      </c>
      <c r="D27" s="49">
        <v>69</v>
      </c>
      <c r="E27" s="49">
        <v>73</v>
      </c>
      <c r="F27" s="49">
        <f t="shared" si="0"/>
        <v>71</v>
      </c>
      <c r="G27" s="49" t="str">
        <f t="shared" si="1"/>
        <v>PASS</v>
      </c>
      <c r="H27" s="49" t="str">
        <f t="shared" si="2"/>
        <v>I</v>
      </c>
      <c r="K27" s="25">
        <v>19</v>
      </c>
      <c r="L27" s="25" t="s">
        <v>61</v>
      </c>
      <c r="M27" s="50">
        <v>435000</v>
      </c>
      <c r="N27" s="25">
        <f t="shared" si="3"/>
        <v>58000</v>
      </c>
      <c r="O27" s="25">
        <f t="shared" si="4"/>
        <v>0</v>
      </c>
      <c r="P27" s="25">
        <f t="shared" si="5"/>
        <v>58000</v>
      </c>
    </row>
    <row r="28" spans="3:16">
      <c r="C28" s="49">
        <v>23</v>
      </c>
      <c r="D28" s="49">
        <v>55</v>
      </c>
      <c r="E28" s="49">
        <v>50</v>
      </c>
      <c r="F28" s="49">
        <f t="shared" si="0"/>
        <v>52.5</v>
      </c>
      <c r="G28" s="49" t="str">
        <f t="shared" si="1"/>
        <v>PASS</v>
      </c>
      <c r="H28" s="49" t="str">
        <f t="shared" si="2"/>
        <v>II</v>
      </c>
      <c r="K28" s="25">
        <v>20</v>
      </c>
      <c r="L28" s="25" t="s">
        <v>62</v>
      </c>
      <c r="M28" s="50">
        <v>61500</v>
      </c>
      <c r="N28" s="25">
        <f t="shared" si="3"/>
        <v>0</v>
      </c>
      <c r="O28" s="25">
        <f t="shared" si="4"/>
        <v>0</v>
      </c>
      <c r="P28" s="25">
        <f t="shared" si="5"/>
        <v>0</v>
      </c>
    </row>
    <row r="29" spans="3:16">
      <c r="C29" s="49">
        <v>24</v>
      </c>
      <c r="D29" s="49">
        <v>27</v>
      </c>
      <c r="E29" s="49">
        <v>35</v>
      </c>
      <c r="F29" s="49">
        <f t="shared" si="0"/>
        <v>31</v>
      </c>
      <c r="G29" s="49" t="str">
        <f t="shared" si="1"/>
        <v>FAIL</v>
      </c>
      <c r="H29" s="49" t="str">
        <f t="shared" si="2"/>
        <v>IV</v>
      </c>
      <c r="K29" s="25">
        <v>21</v>
      </c>
      <c r="L29" s="25" t="s">
        <v>63</v>
      </c>
      <c r="M29" s="50">
        <v>480000</v>
      </c>
      <c r="N29" s="25">
        <f t="shared" si="3"/>
        <v>71500</v>
      </c>
      <c r="O29" s="25">
        <f t="shared" si="4"/>
        <v>0</v>
      </c>
      <c r="P29" s="25">
        <f t="shared" si="5"/>
        <v>71500</v>
      </c>
    </row>
    <row r="30" spans="3:16">
      <c r="C30" s="49">
        <v>25</v>
      </c>
      <c r="D30" s="49">
        <v>40</v>
      </c>
      <c r="E30" s="49">
        <v>45</v>
      </c>
      <c r="F30" s="49">
        <f t="shared" si="0"/>
        <v>42.5</v>
      </c>
      <c r="G30" s="49" t="str">
        <f t="shared" si="1"/>
        <v>PASS</v>
      </c>
      <c r="H30" s="49" t="str">
        <f t="shared" si="2"/>
        <v>III</v>
      </c>
      <c r="K30" s="25">
        <v>22</v>
      </c>
      <c r="L30" s="25" t="s">
        <v>64</v>
      </c>
      <c r="M30" s="50">
        <v>100200</v>
      </c>
      <c r="N30" s="25">
        <f t="shared" si="3"/>
        <v>0</v>
      </c>
      <c r="O30" s="25">
        <f t="shared" si="4"/>
        <v>0</v>
      </c>
      <c r="P30" s="25">
        <f t="shared" si="5"/>
        <v>0</v>
      </c>
    </row>
    <row r="31" spans="3:16">
      <c r="C31" s="49">
        <v>26</v>
      </c>
      <c r="D31" s="49">
        <v>45</v>
      </c>
      <c r="E31" s="49">
        <v>44</v>
      </c>
      <c r="F31" s="49">
        <f t="shared" si="0"/>
        <v>44.5</v>
      </c>
      <c r="G31" s="49" t="str">
        <f t="shared" si="1"/>
        <v>PASS</v>
      </c>
      <c r="H31" s="49" t="str">
        <f t="shared" si="2"/>
        <v>III</v>
      </c>
      <c r="K31" s="25">
        <v>23</v>
      </c>
      <c r="L31" s="25" t="s">
        <v>65</v>
      </c>
      <c r="M31" s="50">
        <v>43300</v>
      </c>
      <c r="N31" s="25">
        <f t="shared" si="3"/>
        <v>0</v>
      </c>
      <c r="O31" s="25">
        <f t="shared" si="4"/>
        <v>0</v>
      </c>
      <c r="P31" s="25">
        <f t="shared" si="5"/>
        <v>0</v>
      </c>
    </row>
    <row r="32" spans="3:16">
      <c r="C32" s="49">
        <v>27</v>
      </c>
      <c r="D32" s="49">
        <v>71</v>
      </c>
      <c r="E32" s="49">
        <v>77</v>
      </c>
      <c r="F32" s="49">
        <f t="shared" si="0"/>
        <v>74</v>
      </c>
      <c r="G32" s="49" t="str">
        <f t="shared" si="1"/>
        <v>PASS</v>
      </c>
      <c r="H32" s="49" t="str">
        <f t="shared" si="2"/>
        <v>I</v>
      </c>
      <c r="K32" s="25">
        <v>24</v>
      </c>
      <c r="L32" s="25" t="s">
        <v>66</v>
      </c>
      <c r="M32" s="50">
        <v>557100</v>
      </c>
      <c r="N32" s="25">
        <f t="shared" si="3"/>
        <v>94630</v>
      </c>
      <c r="O32" s="25">
        <f t="shared" si="4"/>
        <v>2838.9</v>
      </c>
      <c r="P32" s="25">
        <f t="shared" si="5"/>
        <v>97468.9</v>
      </c>
    </row>
    <row r="33" spans="3:16">
      <c r="C33" s="49">
        <v>28</v>
      </c>
      <c r="D33" s="49">
        <v>62</v>
      </c>
      <c r="E33" s="49">
        <v>68</v>
      </c>
      <c r="F33" s="49">
        <f t="shared" si="0"/>
        <v>65</v>
      </c>
      <c r="G33" s="49" t="str">
        <f t="shared" si="1"/>
        <v>PASS</v>
      </c>
      <c r="H33" s="49" t="str">
        <f t="shared" si="2"/>
        <v>I</v>
      </c>
      <c r="K33" s="25">
        <v>25</v>
      </c>
      <c r="L33" s="25" t="s">
        <v>67</v>
      </c>
      <c r="M33" s="50">
        <v>66600</v>
      </c>
      <c r="N33" s="25">
        <f t="shared" si="3"/>
        <v>0</v>
      </c>
      <c r="O33" s="25">
        <f t="shared" si="4"/>
        <v>0</v>
      </c>
      <c r="P33" s="25">
        <f t="shared" si="5"/>
        <v>0</v>
      </c>
    </row>
    <row r="34" spans="3:16">
      <c r="C34" s="49">
        <v>29</v>
      </c>
      <c r="D34" s="49">
        <v>34</v>
      </c>
      <c r="E34" s="49">
        <v>39</v>
      </c>
      <c r="F34" s="49">
        <f t="shared" si="0"/>
        <v>36.5</v>
      </c>
      <c r="G34" s="49" t="str">
        <f t="shared" si="1"/>
        <v>FAIL</v>
      </c>
      <c r="H34" s="49" t="str">
        <f t="shared" si="2"/>
        <v>IV</v>
      </c>
      <c r="K34" s="25">
        <v>26</v>
      </c>
      <c r="L34" s="25" t="s">
        <v>68</v>
      </c>
      <c r="M34" s="50">
        <v>373500</v>
      </c>
      <c r="N34" s="25">
        <f t="shared" si="3"/>
        <v>39550</v>
      </c>
      <c r="O34" s="25">
        <f t="shared" si="4"/>
        <v>0</v>
      </c>
      <c r="P34" s="25">
        <f t="shared" si="5"/>
        <v>39550</v>
      </c>
    </row>
    <row r="35" spans="3:16">
      <c r="C35" s="49">
        <v>30</v>
      </c>
      <c r="D35" s="49">
        <v>71</v>
      </c>
      <c r="E35" s="49">
        <v>73</v>
      </c>
      <c r="F35" s="49">
        <f t="shared" si="0"/>
        <v>72</v>
      </c>
      <c r="G35" s="49" t="str">
        <f t="shared" si="1"/>
        <v>PASS</v>
      </c>
      <c r="H35" s="49" t="str">
        <f t="shared" si="2"/>
        <v>I</v>
      </c>
      <c r="K35" s="25">
        <v>27</v>
      </c>
      <c r="L35" s="25" t="s">
        <v>69</v>
      </c>
      <c r="M35" s="50">
        <v>150000</v>
      </c>
      <c r="N35" s="25">
        <f t="shared" si="3"/>
        <v>0</v>
      </c>
      <c r="O35" s="25">
        <f t="shared" si="4"/>
        <v>0</v>
      </c>
      <c r="P35" s="25">
        <f t="shared" si="5"/>
        <v>0</v>
      </c>
    </row>
    <row r="36" spans="3:16">
      <c r="C36" s="49">
        <v>31</v>
      </c>
      <c r="D36" s="49">
        <v>44</v>
      </c>
      <c r="E36" s="49">
        <v>40</v>
      </c>
      <c r="F36" s="49">
        <f t="shared" si="0"/>
        <v>42</v>
      </c>
      <c r="G36" s="49" t="str">
        <f t="shared" si="1"/>
        <v>PASS</v>
      </c>
      <c r="H36" s="49" t="str">
        <f t="shared" si="2"/>
        <v>III</v>
      </c>
      <c r="K36" s="25">
        <v>28</v>
      </c>
      <c r="L36" s="25" t="s">
        <v>70</v>
      </c>
      <c r="M36" s="50">
        <v>345500</v>
      </c>
      <c r="N36" s="25">
        <f t="shared" si="3"/>
        <v>31150</v>
      </c>
      <c r="O36" s="25">
        <f t="shared" si="4"/>
        <v>0</v>
      </c>
      <c r="P36" s="25">
        <f t="shared" si="5"/>
        <v>31150</v>
      </c>
    </row>
    <row r="37" spans="3:16">
      <c r="C37" s="49">
        <v>32</v>
      </c>
      <c r="D37" s="49">
        <v>39</v>
      </c>
      <c r="E37" s="49">
        <v>45</v>
      </c>
      <c r="F37" s="49">
        <f t="shared" si="0"/>
        <v>42</v>
      </c>
      <c r="G37" s="49" t="str">
        <f t="shared" si="1"/>
        <v>FAIL</v>
      </c>
      <c r="H37" s="49" t="str">
        <f t="shared" si="2"/>
        <v>IV</v>
      </c>
      <c r="K37" s="25">
        <v>29</v>
      </c>
      <c r="L37" s="25" t="s">
        <v>71</v>
      </c>
      <c r="M37" s="50">
        <v>58300</v>
      </c>
      <c r="N37" s="25">
        <f t="shared" si="3"/>
        <v>0</v>
      </c>
      <c r="O37" s="25">
        <f t="shared" si="4"/>
        <v>0</v>
      </c>
      <c r="P37" s="25">
        <f t="shared" si="5"/>
        <v>0</v>
      </c>
    </row>
    <row r="38" spans="3:16">
      <c r="C38" s="49">
        <v>33</v>
      </c>
      <c r="D38" s="49">
        <v>75</v>
      </c>
      <c r="E38" s="49">
        <v>77</v>
      </c>
      <c r="F38" s="49">
        <f t="shared" si="0"/>
        <v>76</v>
      </c>
      <c r="G38" s="49" t="str">
        <f t="shared" si="1"/>
        <v>PASS</v>
      </c>
      <c r="H38" s="49" t="str">
        <f t="shared" si="2"/>
        <v>I</v>
      </c>
      <c r="K38" s="25">
        <v>30</v>
      </c>
      <c r="L38" s="25" t="s">
        <v>72</v>
      </c>
      <c r="M38" s="50">
        <v>167700</v>
      </c>
      <c r="N38" s="25">
        <f t="shared" si="3"/>
        <v>1770</v>
      </c>
      <c r="O38" s="25">
        <f t="shared" si="4"/>
        <v>0</v>
      </c>
      <c r="P38" s="25">
        <f t="shared" si="5"/>
        <v>1770</v>
      </c>
    </row>
    <row r="39" spans="3:16">
      <c r="C39" s="49">
        <v>34</v>
      </c>
      <c r="D39" s="49">
        <v>34</v>
      </c>
      <c r="E39" s="49">
        <v>38</v>
      </c>
      <c r="F39" s="49">
        <f t="shared" si="0"/>
        <v>36</v>
      </c>
      <c r="G39" s="49" t="str">
        <f t="shared" si="1"/>
        <v>FAIL</v>
      </c>
      <c r="H39" s="49" t="str">
        <f t="shared" si="2"/>
        <v>IV</v>
      </c>
      <c r="K39" s="25">
        <v>31</v>
      </c>
      <c r="L39" s="25" t="s">
        <v>73</v>
      </c>
      <c r="M39" s="50">
        <v>82400</v>
      </c>
      <c r="N39" s="25">
        <f t="shared" si="3"/>
        <v>0</v>
      </c>
      <c r="O39" s="25">
        <f t="shared" si="4"/>
        <v>0</v>
      </c>
      <c r="P39" s="25">
        <f t="shared" si="5"/>
        <v>0</v>
      </c>
    </row>
    <row r="40" spans="3:16">
      <c r="C40" s="49">
        <v>35</v>
      </c>
      <c r="D40" s="49">
        <v>45</v>
      </c>
      <c r="E40" s="49">
        <v>49</v>
      </c>
      <c r="F40" s="49">
        <f t="shared" si="0"/>
        <v>47</v>
      </c>
      <c r="G40" s="49" t="str">
        <f t="shared" si="1"/>
        <v>PASS</v>
      </c>
      <c r="H40" s="49" t="str">
        <f t="shared" si="2"/>
        <v>III</v>
      </c>
      <c r="K40" s="25">
        <v>32</v>
      </c>
      <c r="L40" s="25" t="s">
        <v>74</v>
      </c>
      <c r="M40" s="50">
        <v>190300</v>
      </c>
      <c r="N40" s="25">
        <f t="shared" si="3"/>
        <v>4030</v>
      </c>
      <c r="O40" s="25">
        <f t="shared" si="4"/>
        <v>0</v>
      </c>
      <c r="P40" s="25">
        <f t="shared" si="5"/>
        <v>4030</v>
      </c>
    </row>
    <row r="41" spans="3:16">
      <c r="C41" s="49">
        <v>36</v>
      </c>
      <c r="D41" s="49">
        <v>56</v>
      </c>
      <c r="E41" s="49">
        <v>76</v>
      </c>
      <c r="F41" s="49">
        <f t="shared" si="0"/>
        <v>66</v>
      </c>
      <c r="G41" s="49" t="str">
        <f t="shared" si="1"/>
        <v>PASS</v>
      </c>
      <c r="H41" s="49" t="str">
        <f t="shared" si="2"/>
        <v>I</v>
      </c>
      <c r="K41" s="25">
        <v>33</v>
      </c>
      <c r="L41" s="25" t="s">
        <v>75</v>
      </c>
      <c r="M41" s="50">
        <v>38000</v>
      </c>
      <c r="N41" s="25">
        <f t="shared" si="3"/>
        <v>0</v>
      </c>
      <c r="O41" s="25">
        <f t="shared" si="4"/>
        <v>0</v>
      </c>
      <c r="P41" s="25">
        <f t="shared" si="5"/>
        <v>0</v>
      </c>
    </row>
    <row r="42" spans="3:16">
      <c r="C42" s="49">
        <v>37</v>
      </c>
      <c r="D42" s="49">
        <v>87</v>
      </c>
      <c r="E42" s="49">
        <v>90</v>
      </c>
      <c r="F42" s="49">
        <f t="shared" si="0"/>
        <v>88.5</v>
      </c>
      <c r="G42" s="49" t="str">
        <f t="shared" si="1"/>
        <v>PASS</v>
      </c>
      <c r="H42" s="49" t="str">
        <f t="shared" si="2"/>
        <v>I</v>
      </c>
      <c r="K42" s="25">
        <v>34</v>
      </c>
      <c r="L42" s="25" t="s">
        <v>76</v>
      </c>
      <c r="M42" s="50">
        <v>81200</v>
      </c>
      <c r="N42" s="25">
        <f t="shared" si="3"/>
        <v>0</v>
      </c>
      <c r="O42" s="25">
        <f t="shared" si="4"/>
        <v>0</v>
      </c>
      <c r="P42" s="25">
        <f t="shared" si="5"/>
        <v>0</v>
      </c>
    </row>
    <row r="43" spans="3:16">
      <c r="C43" s="49">
        <v>38</v>
      </c>
      <c r="D43" s="49">
        <v>57</v>
      </c>
      <c r="E43" s="49">
        <v>62</v>
      </c>
      <c r="F43" s="49">
        <f t="shared" si="0"/>
        <v>59.5</v>
      </c>
      <c r="G43" s="49" t="str">
        <f t="shared" si="1"/>
        <v>PASS</v>
      </c>
      <c r="H43" s="49" t="str">
        <f t="shared" si="2"/>
        <v>II</v>
      </c>
      <c r="K43" s="25">
        <v>35</v>
      </c>
      <c r="L43" s="25" t="s">
        <v>77</v>
      </c>
      <c r="M43" s="50">
        <v>75000</v>
      </c>
      <c r="N43" s="25">
        <f t="shared" si="3"/>
        <v>0</v>
      </c>
      <c r="O43" s="25">
        <f t="shared" si="4"/>
        <v>0</v>
      </c>
      <c r="P43" s="25">
        <f t="shared" si="5"/>
        <v>0</v>
      </c>
    </row>
    <row r="44" spans="3:16">
      <c r="C44" s="49">
        <v>39</v>
      </c>
      <c r="D44" s="49">
        <v>38</v>
      </c>
      <c r="E44" s="49">
        <v>38</v>
      </c>
      <c r="F44" s="49">
        <f t="shared" si="0"/>
        <v>38</v>
      </c>
      <c r="G44" s="49" t="str">
        <f t="shared" si="1"/>
        <v>FAIL</v>
      </c>
      <c r="H44" s="49" t="str">
        <f t="shared" si="2"/>
        <v>IV</v>
      </c>
      <c r="K44" s="25">
        <v>36</v>
      </c>
      <c r="L44" s="25" t="s">
        <v>78</v>
      </c>
      <c r="M44" s="50">
        <v>52500</v>
      </c>
      <c r="N44" s="25">
        <f t="shared" si="3"/>
        <v>0</v>
      </c>
      <c r="O44" s="25">
        <f t="shared" si="4"/>
        <v>0</v>
      </c>
      <c r="P44" s="25">
        <f t="shared" si="5"/>
        <v>0</v>
      </c>
    </row>
    <row r="45" spans="3:16">
      <c r="C45" s="49">
        <v>40</v>
      </c>
      <c r="D45" s="49">
        <v>55</v>
      </c>
      <c r="E45" s="49">
        <v>57</v>
      </c>
      <c r="F45" s="49">
        <f t="shared" si="0"/>
        <v>56</v>
      </c>
      <c r="G45" s="49" t="str">
        <f t="shared" si="1"/>
        <v>PASS</v>
      </c>
      <c r="H45" s="49" t="str">
        <f t="shared" si="2"/>
        <v>II</v>
      </c>
      <c r="K45" s="25">
        <v>37</v>
      </c>
      <c r="L45" s="25" t="s">
        <v>79</v>
      </c>
      <c r="M45" s="50">
        <v>64000</v>
      </c>
      <c r="N45" s="25">
        <f t="shared" si="3"/>
        <v>0</v>
      </c>
      <c r="O45" s="25">
        <f t="shared" si="4"/>
        <v>0</v>
      </c>
      <c r="P45" s="25">
        <f t="shared" si="5"/>
        <v>0</v>
      </c>
    </row>
    <row r="46" spans="3:16">
      <c r="C46" s="49">
        <v>41</v>
      </c>
      <c r="D46" s="49">
        <v>59</v>
      </c>
      <c r="E46" s="49">
        <v>60</v>
      </c>
      <c r="F46" s="49">
        <f t="shared" si="0"/>
        <v>59.5</v>
      </c>
      <c r="G46" s="49" t="str">
        <f t="shared" si="1"/>
        <v>PASS</v>
      </c>
      <c r="H46" s="49" t="str">
        <f t="shared" si="2"/>
        <v>II</v>
      </c>
      <c r="K46" s="25">
        <v>38</v>
      </c>
      <c r="L46" s="25" t="s">
        <v>80</v>
      </c>
      <c r="M46" s="50">
        <v>74800</v>
      </c>
      <c r="N46" s="25">
        <f t="shared" si="3"/>
        <v>0</v>
      </c>
      <c r="O46" s="25">
        <f t="shared" si="4"/>
        <v>0</v>
      </c>
      <c r="P46" s="25">
        <f t="shared" si="5"/>
        <v>0</v>
      </c>
    </row>
    <row r="47" spans="3:16">
      <c r="C47" s="49">
        <v>42</v>
      </c>
      <c r="D47" s="49">
        <v>35</v>
      </c>
      <c r="E47" s="49">
        <v>33</v>
      </c>
      <c r="F47" s="49">
        <f t="shared" si="0"/>
        <v>34</v>
      </c>
      <c r="G47" s="49" t="str">
        <f t="shared" si="1"/>
        <v>FAIL</v>
      </c>
      <c r="H47" s="49" t="str">
        <f t="shared" si="2"/>
        <v>IV</v>
      </c>
      <c r="K47" s="25">
        <v>39</v>
      </c>
      <c r="L47" s="25" t="s">
        <v>81</v>
      </c>
      <c r="M47" s="50">
        <v>321500</v>
      </c>
      <c r="N47" s="25">
        <f t="shared" si="3"/>
        <v>24300</v>
      </c>
      <c r="O47" s="25">
        <f t="shared" si="4"/>
        <v>0</v>
      </c>
      <c r="P47" s="25">
        <f t="shared" si="5"/>
        <v>24300</v>
      </c>
    </row>
    <row r="48" spans="3:16">
      <c r="C48" s="49">
        <v>43</v>
      </c>
      <c r="D48" s="49">
        <v>58</v>
      </c>
      <c r="E48" s="49">
        <v>60</v>
      </c>
      <c r="F48" s="49">
        <f t="shared" si="0"/>
        <v>59</v>
      </c>
      <c r="G48" s="49" t="str">
        <f t="shared" si="1"/>
        <v>PASS</v>
      </c>
      <c r="H48" s="49" t="str">
        <f t="shared" si="2"/>
        <v>II</v>
      </c>
      <c r="K48" s="25">
        <v>40</v>
      </c>
      <c r="L48" s="25" t="s">
        <v>82</v>
      </c>
      <c r="M48" s="50">
        <v>46800</v>
      </c>
      <c r="N48" s="25">
        <f t="shared" si="3"/>
        <v>0</v>
      </c>
      <c r="O48" s="25">
        <f t="shared" si="4"/>
        <v>0</v>
      </c>
      <c r="P48" s="25">
        <f t="shared" si="5"/>
        <v>0</v>
      </c>
    </row>
    <row r="49" spans="3:16">
      <c r="C49" s="49">
        <v>44</v>
      </c>
      <c r="D49" s="49">
        <v>49</v>
      </c>
      <c r="E49" s="49">
        <v>55</v>
      </c>
      <c r="F49" s="49">
        <f t="shared" si="0"/>
        <v>52</v>
      </c>
      <c r="G49" s="49" t="str">
        <f t="shared" si="1"/>
        <v>PASS</v>
      </c>
      <c r="H49" s="49" t="str">
        <f t="shared" si="2"/>
        <v>II</v>
      </c>
      <c r="K49" s="25">
        <v>41</v>
      </c>
      <c r="L49" s="25" t="s">
        <v>83</v>
      </c>
      <c r="M49" s="50">
        <v>64300</v>
      </c>
      <c r="N49" s="25">
        <f t="shared" si="3"/>
        <v>0</v>
      </c>
      <c r="O49" s="25">
        <f t="shared" si="4"/>
        <v>0</v>
      </c>
      <c r="P49" s="25">
        <f t="shared" si="5"/>
        <v>0</v>
      </c>
    </row>
    <row r="50" spans="3:16">
      <c r="C50" s="49">
        <v>45</v>
      </c>
      <c r="D50" s="49">
        <v>59</v>
      </c>
      <c r="E50" s="49">
        <v>66</v>
      </c>
      <c r="F50" s="49">
        <f t="shared" si="0"/>
        <v>62.5</v>
      </c>
      <c r="G50" s="49" t="str">
        <f t="shared" si="1"/>
        <v>PASS</v>
      </c>
      <c r="H50" s="49" t="str">
        <f t="shared" si="2"/>
        <v>I</v>
      </c>
      <c r="K50" s="25">
        <v>42</v>
      </c>
      <c r="L50" s="25" t="s">
        <v>84</v>
      </c>
      <c r="M50" s="50">
        <v>174800</v>
      </c>
      <c r="N50" s="25">
        <f t="shared" si="3"/>
        <v>2480</v>
      </c>
      <c r="O50" s="25">
        <f t="shared" si="4"/>
        <v>0</v>
      </c>
      <c r="P50" s="25">
        <f t="shared" si="5"/>
        <v>2480</v>
      </c>
    </row>
    <row r="51" spans="3:16">
      <c r="C51" s="49">
        <v>46</v>
      </c>
      <c r="D51" s="49">
        <v>57</v>
      </c>
      <c r="E51" s="49">
        <v>60</v>
      </c>
      <c r="F51" s="49">
        <f t="shared" si="0"/>
        <v>58.5</v>
      </c>
      <c r="G51" s="49" t="str">
        <f t="shared" si="1"/>
        <v>PASS</v>
      </c>
      <c r="H51" s="49" t="str">
        <f t="shared" si="2"/>
        <v>II</v>
      </c>
      <c r="K51" s="25">
        <v>43</v>
      </c>
      <c r="L51" s="25" t="s">
        <v>85</v>
      </c>
      <c r="M51" s="50">
        <v>291500</v>
      </c>
      <c r="N51" s="25">
        <f t="shared" si="3"/>
        <v>18300</v>
      </c>
      <c r="O51" s="25">
        <f t="shared" si="4"/>
        <v>0</v>
      </c>
      <c r="P51" s="25">
        <f t="shared" si="5"/>
        <v>18300</v>
      </c>
    </row>
    <row r="52" spans="3:16">
      <c r="C52" s="49">
        <v>47</v>
      </c>
      <c r="D52" s="49">
        <v>38</v>
      </c>
      <c r="E52" s="49">
        <v>32</v>
      </c>
      <c r="F52" s="49">
        <f t="shared" si="0"/>
        <v>35</v>
      </c>
      <c r="G52" s="49" t="str">
        <f t="shared" si="1"/>
        <v>FAIL</v>
      </c>
      <c r="H52" s="49" t="str">
        <f t="shared" si="2"/>
        <v>IV</v>
      </c>
      <c r="K52" s="25">
        <v>44</v>
      </c>
      <c r="L52" s="25" t="s">
        <v>86</v>
      </c>
      <c r="M52" s="50">
        <v>200800</v>
      </c>
      <c r="N52" s="25">
        <f t="shared" si="3"/>
        <v>5080</v>
      </c>
      <c r="O52" s="25">
        <f t="shared" si="4"/>
        <v>0</v>
      </c>
      <c r="P52" s="25">
        <f t="shared" si="5"/>
        <v>5080</v>
      </c>
    </row>
    <row r="53" spans="3:16">
      <c r="C53" s="49">
        <v>48</v>
      </c>
      <c r="D53" s="49">
        <v>55</v>
      </c>
      <c r="E53" s="49">
        <v>51</v>
      </c>
      <c r="F53" s="49">
        <f t="shared" si="0"/>
        <v>53</v>
      </c>
      <c r="G53" s="49" t="str">
        <f t="shared" si="1"/>
        <v>PASS</v>
      </c>
      <c r="H53" s="49" t="str">
        <f t="shared" si="2"/>
        <v>II</v>
      </c>
      <c r="K53" s="25">
        <v>45</v>
      </c>
      <c r="L53" s="25" t="s">
        <v>87</v>
      </c>
      <c r="M53" s="50">
        <v>64300</v>
      </c>
      <c r="N53" s="25">
        <f t="shared" si="3"/>
        <v>0</v>
      </c>
      <c r="O53" s="25">
        <f t="shared" si="4"/>
        <v>0</v>
      </c>
      <c r="P53" s="25">
        <f t="shared" si="5"/>
        <v>0</v>
      </c>
    </row>
    <row r="54" spans="3:16">
      <c r="C54" s="49">
        <v>49</v>
      </c>
      <c r="D54" s="49">
        <v>59</v>
      </c>
      <c r="E54" s="49">
        <v>52</v>
      </c>
      <c r="F54" s="49">
        <f t="shared" si="0"/>
        <v>55.5</v>
      </c>
      <c r="G54" s="49" t="str">
        <f t="shared" si="1"/>
        <v>PASS</v>
      </c>
      <c r="H54" s="49" t="str">
        <f t="shared" si="2"/>
        <v>II</v>
      </c>
      <c r="K54" s="25">
        <v>46</v>
      </c>
      <c r="L54" s="25" t="s">
        <v>88</v>
      </c>
      <c r="M54" s="50">
        <v>70100</v>
      </c>
      <c r="N54" s="25">
        <f t="shared" si="3"/>
        <v>0</v>
      </c>
      <c r="O54" s="25">
        <f t="shared" si="4"/>
        <v>0</v>
      </c>
      <c r="P54" s="25">
        <f t="shared" si="5"/>
        <v>0</v>
      </c>
    </row>
    <row r="55" spans="3:16">
      <c r="C55" s="49">
        <v>50</v>
      </c>
      <c r="D55" s="49">
        <v>81</v>
      </c>
      <c r="E55" s="49">
        <v>89</v>
      </c>
      <c r="F55" s="49">
        <f t="shared" si="0"/>
        <v>85</v>
      </c>
      <c r="G55" s="49" t="str">
        <f t="shared" si="1"/>
        <v>PASS</v>
      </c>
      <c r="H55" s="49" t="str">
        <f t="shared" si="2"/>
        <v>I</v>
      </c>
      <c r="K55" s="25">
        <v>47</v>
      </c>
      <c r="L55" s="25" t="s">
        <v>89</v>
      </c>
      <c r="M55" s="50">
        <v>153500</v>
      </c>
      <c r="N55" s="25">
        <f t="shared" si="3"/>
        <v>350</v>
      </c>
      <c r="O55" s="25">
        <f t="shared" si="4"/>
        <v>0</v>
      </c>
      <c r="P55" s="25">
        <f t="shared" si="5"/>
        <v>350</v>
      </c>
    </row>
    <row r="56" spans="11:16">
      <c r="K56" s="25">
        <v>48</v>
      </c>
      <c r="L56" s="25" t="s">
        <v>90</v>
      </c>
      <c r="M56" s="50">
        <v>139200</v>
      </c>
      <c r="N56" s="25">
        <f t="shared" si="3"/>
        <v>0</v>
      </c>
      <c r="O56" s="25">
        <f t="shared" si="4"/>
        <v>0</v>
      </c>
      <c r="P56" s="25">
        <f t="shared" si="5"/>
        <v>0</v>
      </c>
    </row>
    <row r="57" spans="11:16">
      <c r="K57" s="25">
        <v>49</v>
      </c>
      <c r="L57" s="25" t="s">
        <v>91</v>
      </c>
      <c r="M57" s="50">
        <v>187300</v>
      </c>
      <c r="N57" s="25">
        <f t="shared" si="3"/>
        <v>3730</v>
      </c>
      <c r="O57" s="25">
        <f t="shared" si="4"/>
        <v>0</v>
      </c>
      <c r="P57" s="25">
        <f t="shared" si="5"/>
        <v>3730</v>
      </c>
    </row>
    <row r="58" ht="18" spans="3:16">
      <c r="C58" s="22" t="s">
        <v>92</v>
      </c>
      <c r="D58" s="47"/>
      <c r="E58" s="47"/>
      <c r="F58" s="47"/>
      <c r="G58" s="47"/>
      <c r="H58" s="47"/>
      <c r="I58" s="47"/>
      <c r="K58" s="25">
        <v>50</v>
      </c>
      <c r="L58" s="25" t="s">
        <v>93</v>
      </c>
      <c r="M58" s="50">
        <v>400000</v>
      </c>
      <c r="N58" s="25">
        <f t="shared" si="3"/>
        <v>47500</v>
      </c>
      <c r="O58" s="25">
        <f t="shared" si="4"/>
        <v>0</v>
      </c>
      <c r="P58" s="25">
        <f t="shared" si="5"/>
        <v>47500</v>
      </c>
    </row>
    <row r="60" ht="15.6" spans="3:13">
      <c r="C60" s="33"/>
      <c r="D60" s="23" t="s">
        <v>38</v>
      </c>
      <c r="E60" s="23" t="s">
        <v>18</v>
      </c>
      <c r="F60" s="23" t="s">
        <v>94</v>
      </c>
      <c r="J60" s="20"/>
      <c r="L60" s="20"/>
      <c r="M60" s="30"/>
    </row>
    <row r="61" spans="3:13">
      <c r="C61" s="34">
        <v>1</v>
      </c>
      <c r="D61" s="34" t="s">
        <v>20</v>
      </c>
      <c r="E61" s="34">
        <v>30000</v>
      </c>
      <c r="F61" s="25">
        <f>IF(E61&lt;30000,E61*5%,IF(E61&lt;=70000,1500+(E61-30000)*10%,1500+4000+(E61-70000)*15%))</f>
        <v>1500</v>
      </c>
      <c r="J61" s="41"/>
      <c r="L61" s="30"/>
      <c r="M61" s="30"/>
    </row>
    <row r="62" spans="3:13">
      <c r="C62" s="34">
        <v>2</v>
      </c>
      <c r="D62" s="34" t="s">
        <v>21</v>
      </c>
      <c r="E62" s="34">
        <v>40000</v>
      </c>
      <c r="F62" s="25">
        <f t="shared" ref="F62:F70" si="6">IF(E62&lt;30000,E62*5%,IF(E62&lt;=70000,1500+(E62-30000)*10%,1500+4000+(E62-70000)*15%))</f>
        <v>2500</v>
      </c>
      <c r="J62" s="41"/>
      <c r="L62" s="30"/>
      <c r="M62" s="30"/>
    </row>
    <row r="63" spans="3:13">
      <c r="C63" s="34">
        <v>3</v>
      </c>
      <c r="D63" s="34" t="s">
        <v>22</v>
      </c>
      <c r="E63" s="34">
        <v>45000</v>
      </c>
      <c r="F63" s="25">
        <f t="shared" si="6"/>
        <v>3000</v>
      </c>
      <c r="J63" s="41"/>
      <c r="K63" s="41"/>
      <c r="L63" s="30"/>
      <c r="M63" s="30"/>
    </row>
    <row r="64" spans="3:13">
      <c r="C64" s="34">
        <v>4</v>
      </c>
      <c r="D64" s="34" t="s">
        <v>23</v>
      </c>
      <c r="E64" s="34">
        <v>48000</v>
      </c>
      <c r="F64" s="25">
        <f t="shared" si="6"/>
        <v>3300</v>
      </c>
      <c r="J64" s="41"/>
      <c r="K64" s="41"/>
      <c r="L64" s="30"/>
      <c r="M64" s="30"/>
    </row>
    <row r="65" spans="3:13">
      <c r="C65" s="34">
        <v>5</v>
      </c>
      <c r="D65" s="34" t="s">
        <v>24</v>
      </c>
      <c r="E65" s="34">
        <v>55000</v>
      </c>
      <c r="F65" s="25">
        <f t="shared" si="6"/>
        <v>4000</v>
      </c>
      <c r="J65" s="41"/>
      <c r="K65" s="41"/>
      <c r="L65" s="30"/>
      <c r="M65" s="30"/>
    </row>
    <row r="66" spans="3:13">
      <c r="C66" s="34">
        <v>6</v>
      </c>
      <c r="D66" s="34" t="s">
        <v>25</v>
      </c>
      <c r="E66" s="34">
        <v>32000</v>
      </c>
      <c r="F66" s="25">
        <f t="shared" si="6"/>
        <v>1700</v>
      </c>
      <c r="J66" s="41"/>
      <c r="K66" s="41"/>
      <c r="L66" s="30"/>
      <c r="M66" s="30"/>
    </row>
    <row r="67" spans="3:13">
      <c r="C67" s="34">
        <v>7</v>
      </c>
      <c r="D67" s="34" t="s">
        <v>26</v>
      </c>
      <c r="E67" s="34">
        <v>86000</v>
      </c>
      <c r="F67" s="25">
        <f t="shared" si="6"/>
        <v>7900</v>
      </c>
      <c r="J67" s="41"/>
      <c r="K67" s="41"/>
      <c r="L67" s="30"/>
      <c r="M67" s="30"/>
    </row>
    <row r="68" spans="3:13">
      <c r="C68" s="34">
        <v>8</v>
      </c>
      <c r="D68" s="34" t="s">
        <v>27</v>
      </c>
      <c r="E68" s="34">
        <v>23000</v>
      </c>
      <c r="F68" s="25">
        <f t="shared" si="6"/>
        <v>1150</v>
      </c>
      <c r="J68" s="41"/>
      <c r="K68" s="41"/>
      <c r="L68" s="30"/>
      <c r="M68" s="30"/>
    </row>
    <row r="69" spans="3:13">
      <c r="C69" s="34">
        <v>9</v>
      </c>
      <c r="D69" s="34" t="s">
        <v>28</v>
      </c>
      <c r="E69" s="34">
        <v>73000</v>
      </c>
      <c r="F69" s="25">
        <f t="shared" si="6"/>
        <v>5950</v>
      </c>
      <c r="J69" s="41"/>
      <c r="K69" s="41"/>
      <c r="L69" s="30"/>
      <c r="M69" s="30"/>
    </row>
    <row r="70" spans="3:13">
      <c r="C70" s="34">
        <v>10</v>
      </c>
      <c r="D70" s="34" t="s">
        <v>29</v>
      </c>
      <c r="E70" s="34">
        <v>37000</v>
      </c>
      <c r="F70" s="25">
        <f t="shared" si="6"/>
        <v>2200</v>
      </c>
      <c r="J70" s="41"/>
      <c r="K70" s="41"/>
      <c r="L70" s="30"/>
      <c r="M70" s="30"/>
    </row>
  </sheetData>
  <mergeCells count="4">
    <mergeCell ref="F1:O1"/>
    <mergeCell ref="C3:I3"/>
    <mergeCell ref="K6:U6"/>
    <mergeCell ref="C58:I58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110"/>
  <sheetViews>
    <sheetView showGridLines="0" workbookViewId="0">
      <selection activeCell="K20" sqref="K20"/>
    </sheetView>
  </sheetViews>
  <sheetFormatPr defaultColWidth="9" defaultRowHeight="14.4"/>
  <cols>
    <col min="6" max="6" width="11.1111111111111" customWidth="1"/>
    <col min="11" max="11" width="11.1111111111111" customWidth="1"/>
    <col min="12" max="12" width="10.6666666666667" customWidth="1"/>
    <col min="13" max="13" width="10" customWidth="1"/>
    <col min="18" max="18" width="11.1111111111111" customWidth="1"/>
  </cols>
  <sheetData>
    <row r="1" ht="28.2" customHeight="1" spans="6:18">
      <c r="F1" s="21" t="s">
        <v>95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</row>
    <row r="3" ht="18" spans="2:7">
      <c r="B3" s="22" t="s">
        <v>96</v>
      </c>
      <c r="C3" s="22"/>
      <c r="D3" s="22"/>
      <c r="E3" s="22"/>
      <c r="F3" s="22"/>
      <c r="G3" s="22"/>
    </row>
    <row r="4" ht="18" spans="11:19">
      <c r="K4" s="22" t="s">
        <v>97</v>
      </c>
      <c r="L4" s="22"/>
      <c r="M4" s="22"/>
      <c r="N4" s="22"/>
      <c r="O4" s="22"/>
      <c r="P4" s="22"/>
      <c r="Q4" s="22"/>
      <c r="R4" s="22"/>
      <c r="S4" s="22"/>
    </row>
    <row r="5" ht="15.6" spans="2:7">
      <c r="B5" s="37"/>
      <c r="C5" s="23" t="s">
        <v>38</v>
      </c>
      <c r="D5" s="23" t="s">
        <v>98</v>
      </c>
      <c r="E5" s="23" t="s">
        <v>99</v>
      </c>
      <c r="F5" s="23" t="s">
        <v>100</v>
      </c>
      <c r="G5" s="23" t="s">
        <v>101</v>
      </c>
    </row>
    <row r="6" ht="15.6" spans="2:19">
      <c r="B6" s="38">
        <v>1</v>
      </c>
      <c r="C6" s="34" t="s">
        <v>20</v>
      </c>
      <c r="D6" s="25" t="s">
        <v>102</v>
      </c>
      <c r="E6" s="25" t="s">
        <v>103</v>
      </c>
      <c r="F6" s="25" t="s">
        <v>104</v>
      </c>
      <c r="G6" s="25">
        <v>3000</v>
      </c>
      <c r="I6" s="43"/>
      <c r="J6" s="20"/>
      <c r="K6" s="23" t="s">
        <v>98</v>
      </c>
      <c r="L6" s="23" t="s">
        <v>100</v>
      </c>
      <c r="M6" s="44"/>
      <c r="N6" s="44"/>
      <c r="O6" s="23" t="s">
        <v>38</v>
      </c>
      <c r="P6" s="23" t="s">
        <v>98</v>
      </c>
      <c r="Q6" s="23" t="s">
        <v>99</v>
      </c>
      <c r="R6" s="23" t="s">
        <v>100</v>
      </c>
      <c r="S6" s="23" t="s">
        <v>101</v>
      </c>
    </row>
    <row r="7" ht="15.6" spans="2:19">
      <c r="B7" s="38">
        <v>2</v>
      </c>
      <c r="C7" s="34" t="s">
        <v>21</v>
      </c>
      <c r="D7" s="25" t="s">
        <v>102</v>
      </c>
      <c r="E7" s="25" t="s">
        <v>105</v>
      </c>
      <c r="F7" s="25" t="s">
        <v>106</v>
      </c>
      <c r="G7" s="25">
        <v>1000</v>
      </c>
      <c r="K7" s="25" t="s">
        <v>107</v>
      </c>
      <c r="L7" s="25" t="s">
        <v>106</v>
      </c>
      <c r="O7" s="34" t="s">
        <v>23</v>
      </c>
      <c r="P7" s="25" t="s">
        <v>107</v>
      </c>
      <c r="Q7" s="25" t="s">
        <v>103</v>
      </c>
      <c r="R7" s="25" t="s">
        <v>106</v>
      </c>
      <c r="S7" s="25">
        <v>500</v>
      </c>
    </row>
    <row r="8" ht="15.6" spans="2:19">
      <c r="B8" s="38">
        <v>3</v>
      </c>
      <c r="C8" s="34" t="s">
        <v>22</v>
      </c>
      <c r="D8" s="25" t="s">
        <v>102</v>
      </c>
      <c r="E8" s="25" t="s">
        <v>108</v>
      </c>
      <c r="F8" s="25" t="s">
        <v>106</v>
      </c>
      <c r="G8" s="25">
        <v>1000</v>
      </c>
      <c r="O8" s="34" t="s">
        <v>27</v>
      </c>
      <c r="P8" s="25" t="s">
        <v>107</v>
      </c>
      <c r="Q8" s="25" t="s">
        <v>105</v>
      </c>
      <c r="R8" s="25" t="s">
        <v>106</v>
      </c>
      <c r="S8" s="25">
        <v>1000</v>
      </c>
    </row>
    <row r="9" ht="15.6" spans="2:19">
      <c r="B9" s="38">
        <v>4</v>
      </c>
      <c r="C9" s="34" t="s">
        <v>23</v>
      </c>
      <c r="D9" s="25" t="s">
        <v>107</v>
      </c>
      <c r="E9" s="25" t="s">
        <v>103</v>
      </c>
      <c r="F9" s="25" t="s">
        <v>106</v>
      </c>
      <c r="G9" s="25">
        <v>500</v>
      </c>
      <c r="O9" s="35" t="s">
        <v>109</v>
      </c>
      <c r="P9" s="25" t="s">
        <v>107</v>
      </c>
      <c r="Q9" s="25" t="s">
        <v>103</v>
      </c>
      <c r="R9" s="25" t="s">
        <v>106</v>
      </c>
      <c r="S9" s="25">
        <v>500</v>
      </c>
    </row>
    <row r="10" ht="15.6" spans="2:7">
      <c r="B10" s="38">
        <v>5</v>
      </c>
      <c r="C10" s="34" t="s">
        <v>24</v>
      </c>
      <c r="D10" s="25" t="s">
        <v>107</v>
      </c>
      <c r="E10" s="25" t="s">
        <v>103</v>
      </c>
      <c r="F10" s="25" t="s">
        <v>104</v>
      </c>
      <c r="G10" s="25">
        <v>3000</v>
      </c>
    </row>
    <row r="11" ht="18" spans="2:19">
      <c r="B11" s="38">
        <v>6</v>
      </c>
      <c r="C11" s="34" t="s">
        <v>25</v>
      </c>
      <c r="D11" s="25" t="s">
        <v>107</v>
      </c>
      <c r="E11" s="25" t="s">
        <v>108</v>
      </c>
      <c r="F11" s="25" t="s">
        <v>104</v>
      </c>
      <c r="G11" s="25">
        <v>5000</v>
      </c>
      <c r="K11" s="22" t="s">
        <v>110</v>
      </c>
      <c r="L11" s="22"/>
      <c r="M11" s="22"/>
      <c r="N11" s="22"/>
      <c r="O11" s="22"/>
      <c r="P11" s="22"/>
      <c r="Q11" s="22"/>
      <c r="R11" s="22"/>
      <c r="S11" s="22"/>
    </row>
    <row r="12" ht="15.6" spans="2:21">
      <c r="B12" s="38">
        <v>7</v>
      </c>
      <c r="C12" s="34" t="s">
        <v>26</v>
      </c>
      <c r="D12" s="25" t="s">
        <v>107</v>
      </c>
      <c r="E12" s="25" t="s">
        <v>105</v>
      </c>
      <c r="F12" s="25" t="s">
        <v>104</v>
      </c>
      <c r="G12" s="25">
        <v>4000</v>
      </c>
      <c r="O12" s="30"/>
      <c r="P12" s="30"/>
      <c r="Q12" s="30"/>
      <c r="R12" s="30"/>
      <c r="S12" s="30"/>
      <c r="T12" s="30"/>
      <c r="U12" s="30"/>
    </row>
    <row r="13" ht="15.6" spans="2:21">
      <c r="B13" s="38">
        <v>8</v>
      </c>
      <c r="C13" s="34" t="s">
        <v>27</v>
      </c>
      <c r="D13" s="25" t="s">
        <v>107</v>
      </c>
      <c r="E13" s="25" t="s">
        <v>105</v>
      </c>
      <c r="F13" s="25" t="s">
        <v>106</v>
      </c>
      <c r="G13" s="25">
        <v>1000</v>
      </c>
      <c r="K13" s="23" t="s">
        <v>98</v>
      </c>
      <c r="L13" s="23" t="s">
        <v>99</v>
      </c>
      <c r="M13" s="45"/>
      <c r="N13" s="45"/>
      <c r="O13" s="23" t="s">
        <v>38</v>
      </c>
      <c r="P13" s="23" t="s">
        <v>98</v>
      </c>
      <c r="Q13" s="23" t="s">
        <v>99</v>
      </c>
      <c r="R13" s="23" t="s">
        <v>100</v>
      </c>
      <c r="S13" s="23" t="s">
        <v>101</v>
      </c>
      <c r="T13" s="20"/>
      <c r="U13" s="30"/>
    </row>
    <row r="14" ht="15.6" spans="2:21">
      <c r="B14" s="38">
        <v>9</v>
      </c>
      <c r="C14" s="34" t="s">
        <v>111</v>
      </c>
      <c r="D14" s="25" t="s">
        <v>102</v>
      </c>
      <c r="E14" s="25" t="s">
        <v>108</v>
      </c>
      <c r="F14" s="25" t="s">
        <v>106</v>
      </c>
      <c r="G14" s="25">
        <v>1000</v>
      </c>
      <c r="K14" s="25" t="s">
        <v>102</v>
      </c>
      <c r="L14" s="25" t="s">
        <v>108</v>
      </c>
      <c r="O14" s="34" t="s">
        <v>22</v>
      </c>
      <c r="P14" s="25" t="s">
        <v>102</v>
      </c>
      <c r="Q14" s="25" t="s">
        <v>108</v>
      </c>
      <c r="R14" s="25" t="s">
        <v>106</v>
      </c>
      <c r="S14" s="25">
        <v>1000</v>
      </c>
      <c r="T14" s="30"/>
      <c r="U14" s="30"/>
    </row>
    <row r="15" ht="15.6" spans="2:21">
      <c r="B15" s="38">
        <v>10</v>
      </c>
      <c r="C15" s="34" t="s">
        <v>112</v>
      </c>
      <c r="D15" s="25" t="s">
        <v>102</v>
      </c>
      <c r="E15" s="25" t="s">
        <v>108</v>
      </c>
      <c r="F15" s="25" t="s">
        <v>104</v>
      </c>
      <c r="G15" s="25">
        <v>5000</v>
      </c>
      <c r="O15" s="34" t="s">
        <v>111</v>
      </c>
      <c r="P15" s="25" t="s">
        <v>102</v>
      </c>
      <c r="Q15" s="25" t="s">
        <v>108</v>
      </c>
      <c r="R15" s="25" t="s">
        <v>106</v>
      </c>
      <c r="S15" s="25">
        <v>1000</v>
      </c>
      <c r="T15" s="30"/>
      <c r="U15" s="30"/>
    </row>
    <row r="16" ht="15.6" spans="2:21">
      <c r="B16" s="38">
        <v>11</v>
      </c>
      <c r="C16" s="35" t="s">
        <v>113</v>
      </c>
      <c r="D16" s="25" t="s">
        <v>107</v>
      </c>
      <c r="E16" s="25" t="s">
        <v>103</v>
      </c>
      <c r="F16" s="25" t="s">
        <v>104</v>
      </c>
      <c r="G16" s="25">
        <v>3000</v>
      </c>
      <c r="O16" s="34" t="s">
        <v>112</v>
      </c>
      <c r="P16" s="25" t="s">
        <v>102</v>
      </c>
      <c r="Q16" s="25" t="s">
        <v>108</v>
      </c>
      <c r="R16" s="25" t="s">
        <v>104</v>
      </c>
      <c r="S16" s="25">
        <v>5000</v>
      </c>
      <c r="T16" s="30"/>
      <c r="U16" s="30"/>
    </row>
    <row r="17" ht="15.6" spans="2:7">
      <c r="B17" s="38">
        <v>12</v>
      </c>
      <c r="C17" s="35" t="s">
        <v>109</v>
      </c>
      <c r="D17" s="25" t="s">
        <v>107</v>
      </c>
      <c r="E17" s="25" t="s">
        <v>103</v>
      </c>
      <c r="F17" s="25" t="s">
        <v>106</v>
      </c>
      <c r="G17" s="25">
        <v>500</v>
      </c>
    </row>
    <row r="18" ht="18" spans="2:19">
      <c r="B18" s="38">
        <v>13</v>
      </c>
      <c r="C18" s="35" t="s">
        <v>28</v>
      </c>
      <c r="D18" s="25" t="s">
        <v>102</v>
      </c>
      <c r="E18" s="25" t="s">
        <v>103</v>
      </c>
      <c r="F18" s="25" t="s">
        <v>106</v>
      </c>
      <c r="G18" s="25">
        <v>500</v>
      </c>
      <c r="K18" s="22" t="s">
        <v>114</v>
      </c>
      <c r="L18" s="22"/>
      <c r="M18" s="22"/>
      <c r="N18" s="22"/>
      <c r="O18" s="22"/>
      <c r="P18" s="22"/>
      <c r="Q18" s="22"/>
      <c r="R18" s="22"/>
      <c r="S18" s="22"/>
    </row>
    <row r="19" ht="15.6" spans="2:21">
      <c r="B19" s="38">
        <v>14</v>
      </c>
      <c r="C19" s="35" t="s">
        <v>29</v>
      </c>
      <c r="D19" s="25" t="s">
        <v>107</v>
      </c>
      <c r="E19" s="25" t="s">
        <v>108</v>
      </c>
      <c r="F19" s="25" t="s">
        <v>104</v>
      </c>
      <c r="G19" s="25">
        <v>5000</v>
      </c>
      <c r="N19" s="30"/>
      <c r="O19" s="30"/>
      <c r="P19" s="30"/>
      <c r="Q19" s="30"/>
      <c r="R19" s="30"/>
      <c r="S19" s="30"/>
      <c r="T19" s="30"/>
      <c r="U19" s="30"/>
    </row>
    <row r="20" ht="15.6" spans="2:21">
      <c r="B20" s="38">
        <v>15</v>
      </c>
      <c r="C20" s="35" t="s">
        <v>115</v>
      </c>
      <c r="D20" s="25" t="s">
        <v>102</v>
      </c>
      <c r="E20" s="25" t="s">
        <v>105</v>
      </c>
      <c r="F20" s="25" t="s">
        <v>104</v>
      </c>
      <c r="G20" s="25">
        <v>4000</v>
      </c>
      <c r="K20" s="23" t="s">
        <v>100</v>
      </c>
      <c r="L20" s="23" t="s">
        <v>101</v>
      </c>
      <c r="M20" s="45"/>
      <c r="N20" s="46"/>
      <c r="O20" s="23" t="s">
        <v>38</v>
      </c>
      <c r="P20" s="23" t="s">
        <v>98</v>
      </c>
      <c r="Q20" s="23" t="s">
        <v>99</v>
      </c>
      <c r="R20" s="23" t="s">
        <v>100</v>
      </c>
      <c r="S20" s="23" t="s">
        <v>101</v>
      </c>
      <c r="T20" s="30"/>
      <c r="U20" s="30"/>
    </row>
    <row r="21" ht="15.6" spans="2:21">
      <c r="B21" s="39"/>
      <c r="K21" s="25" t="s">
        <v>104</v>
      </c>
      <c r="L21" s="25" t="s">
        <v>116</v>
      </c>
      <c r="N21" s="30"/>
      <c r="O21" s="34" t="s">
        <v>25</v>
      </c>
      <c r="P21" s="25" t="s">
        <v>107</v>
      </c>
      <c r="Q21" s="25" t="s">
        <v>108</v>
      </c>
      <c r="R21" s="25" t="s">
        <v>104</v>
      </c>
      <c r="S21" s="25">
        <v>5000</v>
      </c>
      <c r="T21" s="30"/>
      <c r="U21" s="30"/>
    </row>
    <row r="22" ht="15.6" spans="2:21">
      <c r="B22" s="40"/>
      <c r="N22" s="30"/>
      <c r="O22" s="34" t="s">
        <v>26</v>
      </c>
      <c r="P22" s="25" t="s">
        <v>107</v>
      </c>
      <c r="Q22" s="25" t="s">
        <v>105</v>
      </c>
      <c r="R22" s="25" t="s">
        <v>104</v>
      </c>
      <c r="S22" s="25">
        <v>4000</v>
      </c>
      <c r="T22" s="30"/>
      <c r="U22" s="30"/>
    </row>
    <row r="23" ht="15.6" spans="2:21">
      <c r="B23" s="40"/>
      <c r="C23" s="20"/>
      <c r="D23" s="20"/>
      <c r="E23" s="20"/>
      <c r="F23" s="20"/>
      <c r="G23" s="20"/>
      <c r="H23" s="30"/>
      <c r="N23" s="30"/>
      <c r="O23" s="34" t="s">
        <v>112</v>
      </c>
      <c r="P23" s="25" t="s">
        <v>102</v>
      </c>
      <c r="Q23" s="25" t="s">
        <v>108</v>
      </c>
      <c r="R23" s="25" t="s">
        <v>104</v>
      </c>
      <c r="S23" s="25">
        <v>5000</v>
      </c>
      <c r="T23" s="30"/>
      <c r="U23" s="30"/>
    </row>
    <row r="24" ht="15.6" spans="2:19">
      <c r="B24" s="39"/>
      <c r="C24" s="41"/>
      <c r="D24" s="30"/>
      <c r="E24" s="30"/>
      <c r="F24" s="30"/>
      <c r="G24" s="30"/>
      <c r="H24" s="30"/>
      <c r="O24" s="35" t="s">
        <v>29</v>
      </c>
      <c r="P24" s="25" t="s">
        <v>107</v>
      </c>
      <c r="Q24" s="25" t="s">
        <v>108</v>
      </c>
      <c r="R24" s="25" t="s">
        <v>104</v>
      </c>
      <c r="S24" s="25">
        <v>5000</v>
      </c>
    </row>
    <row r="25" ht="15.6" spans="2:19">
      <c r="B25" s="39"/>
      <c r="C25" s="41"/>
      <c r="D25" s="30"/>
      <c r="E25" s="30"/>
      <c r="F25" s="30"/>
      <c r="G25" s="30"/>
      <c r="H25" s="30"/>
      <c r="O25" s="35" t="s">
        <v>115</v>
      </c>
      <c r="P25" s="25" t="s">
        <v>102</v>
      </c>
      <c r="Q25" s="25" t="s">
        <v>105</v>
      </c>
      <c r="R25" s="25" t="s">
        <v>104</v>
      </c>
      <c r="S25" s="25">
        <v>4000</v>
      </c>
    </row>
    <row r="26" ht="15.6" spans="2:8">
      <c r="B26" s="39"/>
      <c r="C26" s="41"/>
      <c r="D26" s="30"/>
      <c r="E26" s="30"/>
      <c r="F26" s="30"/>
      <c r="G26" s="30"/>
      <c r="H26" s="30"/>
    </row>
    <row r="27" ht="15.6" spans="2:8">
      <c r="B27" s="39"/>
      <c r="C27" s="41"/>
      <c r="D27" s="30"/>
      <c r="E27" s="30"/>
      <c r="F27" s="30"/>
      <c r="G27" s="30"/>
      <c r="H27" s="30"/>
    </row>
    <row r="28" ht="15.6" spans="2:8">
      <c r="B28" s="40"/>
      <c r="C28" s="41"/>
      <c r="D28" s="30"/>
      <c r="E28" s="30"/>
      <c r="F28" s="30"/>
      <c r="G28" s="30"/>
      <c r="H28" s="30"/>
    </row>
    <row r="29" ht="15.6" spans="2:8">
      <c r="B29" s="40"/>
      <c r="C29" s="41"/>
      <c r="D29" s="30"/>
      <c r="E29" s="30"/>
      <c r="F29" s="30"/>
      <c r="G29" s="30"/>
      <c r="H29" s="30"/>
    </row>
    <row r="30" ht="15.6" spans="2:8">
      <c r="B30" s="39"/>
      <c r="C30" s="41"/>
      <c r="D30" s="30"/>
      <c r="E30" s="30"/>
      <c r="F30" s="30"/>
      <c r="G30" s="30"/>
      <c r="H30" s="30"/>
    </row>
    <row r="31" ht="15.6" spans="2:8">
      <c r="B31" s="39"/>
      <c r="C31" s="41"/>
      <c r="D31" s="30"/>
      <c r="E31" s="30"/>
      <c r="F31" s="30"/>
      <c r="G31" s="30"/>
      <c r="H31" s="30"/>
    </row>
    <row r="32" ht="15.6" spans="2:8">
      <c r="B32" s="39"/>
      <c r="C32" s="41"/>
      <c r="D32" s="30"/>
      <c r="E32" s="30"/>
      <c r="F32" s="30"/>
      <c r="G32" s="30"/>
      <c r="H32" s="30"/>
    </row>
    <row r="33" ht="15.6" spans="2:8">
      <c r="B33" s="39"/>
      <c r="C33" s="41"/>
      <c r="D33" s="30"/>
      <c r="E33" s="30"/>
      <c r="F33" s="30"/>
      <c r="G33" s="30"/>
      <c r="H33" s="30"/>
    </row>
    <row r="34" ht="15.6" spans="2:8">
      <c r="B34" s="40"/>
      <c r="C34" s="42"/>
      <c r="D34" s="30"/>
      <c r="E34" s="30"/>
      <c r="F34" s="30"/>
      <c r="G34" s="30"/>
      <c r="H34" s="30"/>
    </row>
    <row r="35" ht="15.6" spans="2:8">
      <c r="B35" s="40"/>
      <c r="C35" s="42"/>
      <c r="D35" s="30"/>
      <c r="E35" s="30"/>
      <c r="F35" s="30"/>
      <c r="G35" s="30"/>
      <c r="H35" s="30"/>
    </row>
    <row r="36" ht="15.6" spans="2:8">
      <c r="B36" s="39"/>
      <c r="C36" s="42"/>
      <c r="D36" s="30"/>
      <c r="E36" s="30"/>
      <c r="F36" s="30"/>
      <c r="G36" s="30"/>
      <c r="H36" s="30"/>
    </row>
    <row r="37" ht="15.6" spans="2:8">
      <c r="B37" s="39"/>
      <c r="C37" s="42"/>
      <c r="D37" s="30"/>
      <c r="E37" s="30"/>
      <c r="F37" s="30"/>
      <c r="G37" s="30"/>
      <c r="H37" s="30"/>
    </row>
    <row r="38" ht="15.6" spans="2:8">
      <c r="B38" s="39"/>
      <c r="C38" s="42"/>
      <c r="D38" s="30"/>
      <c r="E38" s="30"/>
      <c r="F38" s="30"/>
      <c r="G38" s="30"/>
      <c r="H38" s="30"/>
    </row>
    <row r="39" ht="15.6" spans="2:8">
      <c r="B39" s="39"/>
      <c r="C39" s="30"/>
      <c r="D39" s="30"/>
      <c r="E39" s="30"/>
      <c r="F39" s="30"/>
      <c r="G39" s="30"/>
      <c r="H39" s="30"/>
    </row>
    <row r="40" ht="15.6" spans="2:8">
      <c r="B40" s="40"/>
      <c r="C40" s="30"/>
      <c r="D40" s="30"/>
      <c r="E40" s="30"/>
      <c r="F40" s="30"/>
      <c r="G40" s="30"/>
      <c r="H40" s="30"/>
    </row>
    <row r="41" ht="15.6" spans="2:8">
      <c r="B41" s="40"/>
      <c r="C41" s="30"/>
      <c r="D41" s="30"/>
      <c r="E41" s="30"/>
      <c r="F41" s="30"/>
      <c r="G41" s="30"/>
      <c r="H41" s="30"/>
    </row>
    <row r="42" ht="15.6" spans="2:8">
      <c r="B42" s="39"/>
      <c r="C42" s="30"/>
      <c r="D42" s="30"/>
      <c r="E42" s="30"/>
      <c r="F42" s="30"/>
      <c r="G42" s="30"/>
      <c r="H42" s="30"/>
    </row>
    <row r="43" ht="15.6" spans="2:8">
      <c r="B43" s="39"/>
      <c r="C43" s="30"/>
      <c r="D43" s="30"/>
      <c r="E43" s="30"/>
      <c r="F43" s="30"/>
      <c r="G43" s="30"/>
      <c r="H43" s="30"/>
    </row>
    <row r="44" ht="15.6" spans="2:8">
      <c r="B44" s="39"/>
      <c r="C44" s="30"/>
      <c r="D44" s="30"/>
      <c r="E44" s="30"/>
      <c r="F44" s="30"/>
      <c r="G44" s="30"/>
      <c r="H44" s="30"/>
    </row>
    <row r="45" ht="15.6" spans="2:8">
      <c r="B45" s="39"/>
      <c r="C45" s="30"/>
      <c r="D45" s="30"/>
      <c r="E45" s="30"/>
      <c r="F45" s="30"/>
      <c r="G45" s="30"/>
      <c r="H45" s="30"/>
    </row>
    <row r="46" ht="15.6" spans="2:8">
      <c r="B46" s="40"/>
      <c r="C46" s="30"/>
      <c r="D46" s="30"/>
      <c r="E46" s="30"/>
      <c r="F46" s="30"/>
      <c r="G46" s="30"/>
      <c r="H46" s="30"/>
    </row>
    <row r="47" ht="15.6" spans="2:2">
      <c r="B47" s="40"/>
    </row>
    <row r="48" ht="15.6" spans="2:2">
      <c r="B48" s="39"/>
    </row>
    <row r="49" ht="15.6" spans="2:2">
      <c r="B49" s="39"/>
    </row>
    <row r="50" ht="15.6" spans="2:2">
      <c r="B50" s="39"/>
    </row>
    <row r="51" ht="15.6" spans="2:2">
      <c r="B51" s="39"/>
    </row>
    <row r="52" ht="15.6" spans="2:2">
      <c r="B52" s="40"/>
    </row>
    <row r="53" ht="15.6" spans="2:2">
      <c r="B53" s="40"/>
    </row>
    <row r="54" ht="15.6" spans="2:2">
      <c r="B54" s="39"/>
    </row>
    <row r="55" ht="15.6" spans="2:2">
      <c r="B55" s="39"/>
    </row>
    <row r="56" ht="15.6" spans="2:2">
      <c r="B56" s="39"/>
    </row>
    <row r="57" ht="15.6" spans="2:2">
      <c r="B57" s="39"/>
    </row>
    <row r="58" ht="15.6" spans="2:2">
      <c r="B58" s="40"/>
    </row>
    <row r="59" ht="15.6" spans="2:2">
      <c r="B59" s="40"/>
    </row>
    <row r="60" ht="15.6" spans="2:2">
      <c r="B60" s="39"/>
    </row>
    <row r="61" ht="15.6" spans="2:2">
      <c r="B61" s="39"/>
    </row>
    <row r="62" ht="15.6" spans="2:2">
      <c r="B62" s="39"/>
    </row>
    <row r="63" ht="15.6" spans="2:2">
      <c r="B63" s="39"/>
    </row>
    <row r="64" ht="15.6" spans="2:2">
      <c r="B64" s="40"/>
    </row>
    <row r="65" ht="15.6" spans="2:2">
      <c r="B65" s="40"/>
    </row>
    <row r="66" ht="15.6" spans="2:2">
      <c r="B66" s="39"/>
    </row>
    <row r="67" ht="15.6" spans="2:2">
      <c r="B67" s="39"/>
    </row>
    <row r="68" ht="15.6" spans="2:2">
      <c r="B68" s="39"/>
    </row>
    <row r="69" ht="15.6" spans="2:2">
      <c r="B69" s="39"/>
    </row>
    <row r="70" ht="15.6" spans="2:2">
      <c r="B70" s="40"/>
    </row>
    <row r="71" ht="15.6" spans="2:2">
      <c r="B71" s="40"/>
    </row>
    <row r="72" ht="15.6" spans="2:2">
      <c r="B72" s="39"/>
    </row>
    <row r="73" ht="15.6" spans="2:2">
      <c r="B73" s="39"/>
    </row>
    <row r="74" ht="15.6" spans="2:2">
      <c r="B74" s="39"/>
    </row>
    <row r="75" ht="15.6" spans="2:2">
      <c r="B75" s="39"/>
    </row>
    <row r="76" ht="15.6" spans="2:2">
      <c r="B76" s="40"/>
    </row>
    <row r="77" ht="15.6" spans="2:2">
      <c r="B77" s="40"/>
    </row>
    <row r="78" ht="15.6" spans="2:2">
      <c r="B78" s="39"/>
    </row>
    <row r="79" ht="15.6" spans="2:2">
      <c r="B79" s="39"/>
    </row>
    <row r="80" ht="15.6" spans="2:2">
      <c r="B80" s="39"/>
    </row>
    <row r="81" ht="15.6" spans="2:2">
      <c r="B81" s="39"/>
    </row>
    <row r="82" ht="15.6" spans="2:2">
      <c r="B82" s="40"/>
    </row>
    <row r="83" ht="15.6" spans="2:2">
      <c r="B83" s="40"/>
    </row>
    <row r="84" ht="15.6" spans="2:2">
      <c r="B84" s="39"/>
    </row>
    <row r="85" ht="15.6" spans="2:2">
      <c r="B85" s="39"/>
    </row>
    <row r="86" ht="15.6" spans="2:2">
      <c r="B86" s="39"/>
    </row>
    <row r="87" ht="15.6" spans="2:2">
      <c r="B87" s="39"/>
    </row>
    <row r="88" ht="15.6" spans="2:2">
      <c r="B88" s="40"/>
    </row>
    <row r="89" ht="15.6" spans="2:2">
      <c r="B89" s="40"/>
    </row>
    <row r="90" ht="15.6" spans="2:2">
      <c r="B90" s="39"/>
    </row>
    <row r="91" ht="15.6" spans="2:2">
      <c r="B91" s="39"/>
    </row>
    <row r="92" ht="15.6" spans="2:2">
      <c r="B92" s="39"/>
    </row>
    <row r="93" ht="15.6" spans="2:2">
      <c r="B93" s="39"/>
    </row>
    <row r="94" ht="15.6" spans="2:2">
      <c r="B94" s="40"/>
    </row>
    <row r="95" ht="15.6" spans="2:2">
      <c r="B95" s="40"/>
    </row>
    <row r="96" ht="15.6" spans="2:2">
      <c r="B96" s="39"/>
    </row>
    <row r="97" ht="15.6" spans="2:2">
      <c r="B97" s="39"/>
    </row>
    <row r="98" ht="15.6" spans="2:2">
      <c r="B98" s="39"/>
    </row>
    <row r="99" ht="15.6" spans="2:2">
      <c r="B99" s="39"/>
    </row>
    <row r="100" ht="15.6" spans="2:2">
      <c r="B100" s="40"/>
    </row>
    <row r="101" ht="15.6" spans="2:2">
      <c r="B101" s="40"/>
    </row>
    <row r="102" ht="15.6" spans="2:2">
      <c r="B102" s="39"/>
    </row>
    <row r="103" ht="15.6" spans="2:2">
      <c r="B103" s="39"/>
    </row>
    <row r="104" ht="15.6" spans="2:2">
      <c r="B104" s="39"/>
    </row>
    <row r="105" ht="15.6" spans="2:2">
      <c r="B105" s="39"/>
    </row>
    <row r="106" ht="15.6" spans="2:2">
      <c r="B106" s="40"/>
    </row>
    <row r="107" ht="15.6" spans="2:2">
      <c r="B107" s="39"/>
    </row>
    <row r="108" ht="15.6" spans="2:2">
      <c r="B108" s="39"/>
    </row>
    <row r="109" ht="15.6" spans="2:2">
      <c r="B109" s="39"/>
    </row>
    <row r="110" ht="15.6" spans="2:2">
      <c r="B110" s="39"/>
    </row>
  </sheetData>
  <mergeCells count="5">
    <mergeCell ref="F1:R1"/>
    <mergeCell ref="B3:G3"/>
    <mergeCell ref="K4:S4"/>
    <mergeCell ref="K11:S11"/>
    <mergeCell ref="K18:S18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0"/>
  <sheetViews>
    <sheetView showGridLines="0" topLeftCell="A2" workbookViewId="0">
      <selection activeCell="J25" sqref="J25"/>
    </sheetView>
  </sheetViews>
  <sheetFormatPr defaultColWidth="9" defaultRowHeight="14.4"/>
  <cols>
    <col min="6" max="6" width="12.5555555555556" customWidth="1"/>
  </cols>
  <sheetData>
    <row r="1" ht="29.4" customHeight="1" spans="6:18">
      <c r="F1" s="32" t="s">
        <v>95</v>
      </c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3" ht="18" spans="1:8">
      <c r="A3" s="31"/>
      <c r="B3" s="22" t="s">
        <v>117</v>
      </c>
      <c r="C3" s="22"/>
      <c r="D3" s="22"/>
      <c r="E3" s="22"/>
      <c r="F3" s="22"/>
      <c r="G3" s="22"/>
      <c r="H3" s="29"/>
    </row>
    <row r="4" ht="15.6" spans="8:22">
      <c r="H4" s="24" t="s">
        <v>118</v>
      </c>
      <c r="I4" s="24"/>
      <c r="J4" s="24"/>
      <c r="K4" s="24"/>
      <c r="L4" s="24"/>
      <c r="M4" s="24"/>
      <c r="N4" s="24"/>
      <c r="P4" s="24" t="s">
        <v>119</v>
      </c>
      <c r="Q4" s="24"/>
      <c r="R4" s="24"/>
      <c r="S4" s="24"/>
      <c r="T4" s="24"/>
      <c r="U4" s="24"/>
      <c r="V4" s="24"/>
    </row>
    <row r="5" spans="1:6">
      <c r="A5" s="30"/>
      <c r="B5" s="33" t="s">
        <v>38</v>
      </c>
      <c r="C5" s="33" t="s">
        <v>33</v>
      </c>
      <c r="D5" s="33" t="s">
        <v>34</v>
      </c>
      <c r="E5" s="33" t="s">
        <v>120</v>
      </c>
      <c r="F5" s="33" t="s">
        <v>121</v>
      </c>
    </row>
    <row r="6" spans="1:6">
      <c r="A6" s="30"/>
      <c r="B6" s="34" t="s">
        <v>20</v>
      </c>
      <c r="C6" s="25">
        <v>30</v>
      </c>
      <c r="D6" s="25">
        <v>34</v>
      </c>
      <c r="E6" s="25">
        <v>44</v>
      </c>
      <c r="F6" s="25">
        <f>C6+D6+E6</f>
        <v>108</v>
      </c>
    </row>
    <row r="7" spans="1:6">
      <c r="A7" s="30"/>
      <c r="B7" s="34" t="s">
        <v>21</v>
      </c>
      <c r="C7" s="25">
        <v>40</v>
      </c>
      <c r="D7" s="25">
        <v>35</v>
      </c>
      <c r="E7" s="25">
        <v>45</v>
      </c>
      <c r="F7" s="25">
        <f t="shared" ref="F7:F15" si="0">C7+D7+E7</f>
        <v>120</v>
      </c>
    </row>
    <row r="8" spans="1:6">
      <c r="A8" s="30"/>
      <c r="B8" s="34" t="s">
        <v>22</v>
      </c>
      <c r="C8" s="25">
        <v>45</v>
      </c>
      <c r="D8" s="25">
        <v>36</v>
      </c>
      <c r="E8" s="25">
        <v>47</v>
      </c>
      <c r="F8" s="25">
        <f t="shared" si="0"/>
        <v>128</v>
      </c>
    </row>
    <row r="9" spans="1:6">
      <c r="A9" s="30"/>
      <c r="B9" s="34" t="s">
        <v>23</v>
      </c>
      <c r="C9" s="25">
        <v>48</v>
      </c>
      <c r="D9" s="25">
        <v>32</v>
      </c>
      <c r="E9" s="25">
        <v>50</v>
      </c>
      <c r="F9" s="25">
        <f t="shared" si="0"/>
        <v>130</v>
      </c>
    </row>
    <row r="10" spans="1:6">
      <c r="A10" s="30"/>
      <c r="B10" s="35" t="s">
        <v>24</v>
      </c>
      <c r="C10" s="25">
        <v>35</v>
      </c>
      <c r="D10" s="25">
        <v>32</v>
      </c>
      <c r="E10" s="25">
        <v>43</v>
      </c>
      <c r="F10" s="25">
        <f t="shared" si="0"/>
        <v>110</v>
      </c>
    </row>
    <row r="11" spans="1:6">
      <c r="A11" s="30"/>
      <c r="B11" s="35" t="s">
        <v>25</v>
      </c>
      <c r="C11" s="25">
        <v>32</v>
      </c>
      <c r="D11" s="25">
        <v>31</v>
      </c>
      <c r="E11" s="25">
        <v>37</v>
      </c>
      <c r="F11" s="25">
        <f t="shared" si="0"/>
        <v>100</v>
      </c>
    </row>
    <row r="12" spans="1:6">
      <c r="A12" s="30"/>
      <c r="B12" s="35" t="s">
        <v>26</v>
      </c>
      <c r="C12" s="25">
        <v>36</v>
      </c>
      <c r="D12" s="25">
        <v>28</v>
      </c>
      <c r="E12" s="25">
        <v>38</v>
      </c>
      <c r="F12" s="25">
        <f t="shared" si="0"/>
        <v>102</v>
      </c>
    </row>
    <row r="13" spans="1:6">
      <c r="A13" s="30"/>
      <c r="B13" s="35" t="s">
        <v>27</v>
      </c>
      <c r="C13" s="25">
        <v>23</v>
      </c>
      <c r="D13" s="25">
        <v>25</v>
      </c>
      <c r="E13" s="25">
        <v>40</v>
      </c>
      <c r="F13" s="25">
        <f t="shared" si="0"/>
        <v>88</v>
      </c>
    </row>
    <row r="14" spans="1:6">
      <c r="A14" s="30"/>
      <c r="B14" s="35" t="s">
        <v>28</v>
      </c>
      <c r="C14" s="25">
        <v>43</v>
      </c>
      <c r="D14" s="25">
        <v>27</v>
      </c>
      <c r="E14" s="25">
        <v>50</v>
      </c>
      <c r="F14" s="25">
        <f t="shared" si="0"/>
        <v>120</v>
      </c>
    </row>
    <row r="15" spans="1:6">
      <c r="A15" s="30"/>
      <c r="B15" s="35" t="s">
        <v>29</v>
      </c>
      <c r="C15" s="25">
        <v>37</v>
      </c>
      <c r="D15" s="25">
        <v>44</v>
      </c>
      <c r="E15" s="25">
        <v>46</v>
      </c>
      <c r="F15" s="25">
        <f t="shared" si="0"/>
        <v>127</v>
      </c>
    </row>
    <row r="20" ht="15.6" spans="3:21">
      <c r="C20" s="24" t="s">
        <v>122</v>
      </c>
      <c r="D20" s="24"/>
      <c r="E20" s="24"/>
      <c r="F20" s="24"/>
      <c r="G20" s="24"/>
      <c r="H20" s="24"/>
      <c r="I20" s="24"/>
      <c r="J20" s="24"/>
      <c r="N20" s="24" t="s">
        <v>123</v>
      </c>
      <c r="O20" s="24"/>
      <c r="P20" s="24"/>
      <c r="Q20" s="24"/>
      <c r="R20" s="24"/>
      <c r="S20" s="24"/>
      <c r="T20" s="24"/>
      <c r="U20" s="24"/>
    </row>
  </sheetData>
  <mergeCells count="6">
    <mergeCell ref="F1:R1"/>
    <mergeCell ref="B3:G3"/>
    <mergeCell ref="H4:N4"/>
    <mergeCell ref="P4:V4"/>
    <mergeCell ref="C20:J20"/>
    <mergeCell ref="N20:U20"/>
  </mergeCells>
  <pageMargins left="0.7" right="0.7" top="0.75" bottom="0.75" header="0.3" footer="0.3"/>
  <pageSetup paperSize="1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33"/>
  <sheetViews>
    <sheetView showGridLines="0" workbookViewId="0">
      <selection activeCell="J26" sqref="J26"/>
    </sheetView>
  </sheetViews>
  <sheetFormatPr defaultColWidth="9" defaultRowHeight="14.4"/>
  <cols>
    <col min="2" max="2" width="15.2222222222222" customWidth="1"/>
  </cols>
  <sheetData>
    <row r="1" ht="28.8" customHeight="1" spans="6:17">
      <c r="F1" s="21" t="s">
        <v>124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3" ht="18" spans="2:10">
      <c r="B3" s="22" t="s">
        <v>125</v>
      </c>
      <c r="C3" s="22"/>
      <c r="D3" s="22"/>
      <c r="E3" s="22"/>
      <c r="F3" s="22"/>
      <c r="G3" s="22"/>
      <c r="H3" s="22"/>
      <c r="I3" s="22"/>
      <c r="J3" s="22"/>
    </row>
    <row r="5" ht="15.6" spans="2:15">
      <c r="B5" s="23" t="s">
        <v>126</v>
      </c>
      <c r="C5" s="23" t="s">
        <v>127</v>
      </c>
      <c r="F5" s="24" t="s">
        <v>128</v>
      </c>
      <c r="G5" s="24"/>
      <c r="H5" s="24"/>
      <c r="I5" s="24"/>
      <c r="J5" s="24"/>
      <c r="K5" s="24"/>
      <c r="L5" s="24"/>
      <c r="M5" s="24"/>
      <c r="N5" s="24"/>
      <c r="O5" s="24"/>
    </row>
    <row r="6" spans="2:14">
      <c r="B6" s="25" t="s">
        <v>129</v>
      </c>
      <c r="C6" s="25">
        <v>60000</v>
      </c>
      <c r="F6" s="26" t="s">
        <v>130</v>
      </c>
      <c r="G6" s="26"/>
      <c r="H6" s="26"/>
      <c r="I6" s="26"/>
      <c r="J6" s="26"/>
      <c r="K6" s="26"/>
      <c r="L6" s="26"/>
      <c r="M6" s="26"/>
      <c r="N6" s="26"/>
    </row>
    <row r="7" spans="2:3">
      <c r="B7" s="25" t="s">
        <v>131</v>
      </c>
      <c r="C7" s="25">
        <v>8000</v>
      </c>
    </row>
    <row r="8" spans="2:3">
      <c r="B8" s="25" t="s">
        <v>132</v>
      </c>
      <c r="C8" s="25">
        <v>30000</v>
      </c>
    </row>
    <row r="9" spans="2:3">
      <c r="B9" s="25" t="s">
        <v>133</v>
      </c>
      <c r="C9" s="25">
        <v>6000</v>
      </c>
    </row>
    <row r="10" spans="2:15">
      <c r="B10" s="25" t="s">
        <v>134</v>
      </c>
      <c r="C10" s="25">
        <v>7000</v>
      </c>
      <c r="F10" s="27" t="s">
        <v>135</v>
      </c>
      <c r="G10" s="27"/>
      <c r="H10" s="27"/>
      <c r="I10" s="27"/>
      <c r="J10" s="27"/>
      <c r="K10" s="27"/>
      <c r="L10" s="27"/>
      <c r="M10" s="27"/>
      <c r="N10" s="27"/>
      <c r="O10" s="27"/>
    </row>
    <row r="11" spans="2:14">
      <c r="B11" s="25" t="s">
        <v>136</v>
      </c>
      <c r="C11" s="25">
        <v>3000</v>
      </c>
      <c r="F11" s="28" t="s">
        <v>137</v>
      </c>
      <c r="G11" s="28"/>
      <c r="H11" s="28"/>
      <c r="I11" s="28"/>
      <c r="J11" s="28"/>
      <c r="K11" s="28"/>
      <c r="L11" s="28"/>
      <c r="M11" s="28"/>
      <c r="N11" s="28"/>
    </row>
    <row r="12" spans="2:3">
      <c r="B12" s="25" t="s">
        <v>138</v>
      </c>
      <c r="C12" s="25">
        <v>5000</v>
      </c>
    </row>
    <row r="13" spans="2:3">
      <c r="B13" s="25" t="s">
        <v>139</v>
      </c>
      <c r="C13" s="25">
        <f>SUM(C6:C12)</f>
        <v>119000</v>
      </c>
    </row>
    <row r="17" ht="18" spans="2:21">
      <c r="B17" s="22" t="s">
        <v>140</v>
      </c>
      <c r="C17" s="22"/>
      <c r="D17" s="22"/>
      <c r="E17" s="22"/>
      <c r="F17" s="22"/>
      <c r="G17" s="22"/>
      <c r="H17" s="22"/>
      <c r="I17" s="22"/>
      <c r="J17" s="22"/>
      <c r="K17" s="31"/>
      <c r="L17" s="22" t="s">
        <v>141</v>
      </c>
      <c r="M17" s="22"/>
      <c r="N17" s="22"/>
      <c r="O17" s="22"/>
      <c r="P17" s="22"/>
      <c r="Q17" s="22"/>
      <c r="R17" s="22"/>
      <c r="S17" s="22"/>
      <c r="T17" s="22"/>
      <c r="U17" s="22"/>
    </row>
    <row r="19" s="19" customFormat="1" ht="15.6" spans="2:15">
      <c r="B19" s="23" t="s">
        <v>142</v>
      </c>
      <c r="C19" s="23" t="s">
        <v>143</v>
      </c>
      <c r="D19" s="23" t="s">
        <v>144</v>
      </c>
      <c r="E19" s="23" t="s">
        <v>145</v>
      </c>
      <c r="L19" s="23" t="s">
        <v>142</v>
      </c>
      <c r="M19" s="23" t="s">
        <v>143</v>
      </c>
      <c r="N19" s="23" t="s">
        <v>144</v>
      </c>
      <c r="O19" s="23" t="s">
        <v>145</v>
      </c>
    </row>
    <row r="20" spans="2:15">
      <c r="B20" s="25">
        <v>1100</v>
      </c>
      <c r="C20" s="25">
        <v>900</v>
      </c>
      <c r="D20" s="25">
        <v>22000</v>
      </c>
      <c r="E20" s="25">
        <f>D20-B20-C20</f>
        <v>20000</v>
      </c>
      <c r="L20" s="25">
        <v>9000</v>
      </c>
      <c r="M20" s="25">
        <v>400</v>
      </c>
      <c r="N20" s="25">
        <v>22000</v>
      </c>
      <c r="O20" s="25">
        <f>N20-L20-M20</f>
        <v>12600</v>
      </c>
    </row>
    <row r="22" spans="12:18">
      <c r="L22" s="28" t="s">
        <v>146</v>
      </c>
      <c r="M22" s="28"/>
      <c r="N22" s="28"/>
      <c r="O22" s="28"/>
      <c r="P22" s="28"/>
      <c r="Q22" s="28"/>
      <c r="R22" s="28"/>
    </row>
    <row r="23" spans="2:14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</row>
    <row r="24" spans="13:19">
      <c r="M24" s="20"/>
      <c r="N24" s="20"/>
      <c r="O24" s="20"/>
      <c r="P24" s="20"/>
      <c r="Q24" s="30"/>
      <c r="R24" s="30"/>
      <c r="S24" s="30"/>
    </row>
    <row r="25" s="20" customFormat="1" spans="13:16">
      <c r="M25" s="30"/>
      <c r="N25" s="30"/>
      <c r="O25" s="30"/>
      <c r="P25" s="30"/>
    </row>
    <row r="26" spans="2:19">
      <c r="B26" s="30"/>
      <c r="C26" s="30"/>
      <c r="D26" s="30"/>
      <c r="E26" s="30"/>
      <c r="F26" s="30"/>
      <c r="G26" s="30"/>
      <c r="N26" s="30"/>
      <c r="O26" s="20"/>
      <c r="P26" s="20"/>
      <c r="Q26" s="20"/>
      <c r="R26" s="20"/>
      <c r="S26" s="30"/>
    </row>
    <row r="27" spans="2:19">
      <c r="B27" s="30"/>
      <c r="C27" s="30"/>
      <c r="D27" s="30"/>
      <c r="E27" s="30"/>
      <c r="F27" s="30"/>
      <c r="G27" s="30"/>
      <c r="N27" s="30"/>
      <c r="O27" s="30"/>
      <c r="P27" s="30"/>
      <c r="Q27" s="30"/>
      <c r="R27" s="30"/>
      <c r="S27" s="30"/>
    </row>
    <row r="28" spans="2:19">
      <c r="B28" s="30"/>
      <c r="C28" s="30"/>
      <c r="D28" s="30"/>
      <c r="E28" s="30"/>
      <c r="F28" s="30"/>
      <c r="G28" s="30"/>
      <c r="N28" s="30"/>
      <c r="O28" s="30"/>
      <c r="P28" s="30"/>
      <c r="Q28" s="30"/>
      <c r="R28" s="30"/>
      <c r="S28" s="30"/>
    </row>
    <row r="29" spans="2:19">
      <c r="B29" s="30"/>
      <c r="C29" s="30"/>
      <c r="D29" s="30"/>
      <c r="E29" s="30"/>
      <c r="F29" s="30"/>
      <c r="G29" s="30"/>
      <c r="N29" s="30"/>
      <c r="O29" s="30"/>
      <c r="P29" s="30"/>
      <c r="Q29" s="30"/>
      <c r="R29" s="30"/>
      <c r="S29" s="30"/>
    </row>
    <row r="30" spans="2:19">
      <c r="B30" s="30"/>
      <c r="C30" s="30"/>
      <c r="D30" s="30"/>
      <c r="E30" s="30"/>
      <c r="F30" s="30"/>
      <c r="G30" s="30"/>
      <c r="N30" s="30"/>
      <c r="O30" s="30"/>
      <c r="P30" s="30"/>
      <c r="Q30" s="30"/>
      <c r="R30" s="30"/>
      <c r="S30" s="30"/>
    </row>
    <row r="31" spans="2:19">
      <c r="B31" s="30"/>
      <c r="C31" s="30"/>
      <c r="D31" s="30"/>
      <c r="E31" s="30"/>
      <c r="F31" s="30"/>
      <c r="G31" s="30"/>
      <c r="N31" s="30"/>
      <c r="O31" s="30"/>
      <c r="P31" s="30"/>
      <c r="Q31" s="30"/>
      <c r="R31" s="30"/>
      <c r="S31" s="30"/>
    </row>
    <row r="32" spans="2:7">
      <c r="B32" s="30"/>
      <c r="C32" s="30"/>
      <c r="D32" s="30"/>
      <c r="E32" s="30"/>
      <c r="F32" s="30"/>
      <c r="G32" s="30"/>
    </row>
    <row r="33" spans="2:7">
      <c r="B33" s="30"/>
      <c r="C33" s="30"/>
      <c r="D33" s="30"/>
      <c r="E33" s="30"/>
      <c r="F33" s="30"/>
      <c r="G33" s="30"/>
    </row>
  </sheetData>
  <mergeCells count="9">
    <mergeCell ref="F1:Q1"/>
    <mergeCell ref="B3:J3"/>
    <mergeCell ref="F5:O5"/>
    <mergeCell ref="F6:N6"/>
    <mergeCell ref="F10:O10"/>
    <mergeCell ref="F11:N11"/>
    <mergeCell ref="B17:J17"/>
    <mergeCell ref="L17:U17"/>
    <mergeCell ref="L22:R22"/>
  </mergeCells>
  <hyperlinks>
    <hyperlink ref="L22:R22" location="'Answer Report 1'!A1" display="Go to Answer Report"/>
    <hyperlink ref="F11:N11" location="'Scenario Summary'!A1" display="Click here for Increase in carriage and office equipment scenario"/>
    <hyperlink ref="F6:N6" location="'Scenario Summary'!A1" display="Click here for Increase in Machinery and carriage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G17"/>
  <sheetViews>
    <sheetView showGridLines="0" workbookViewId="0">
      <selection activeCell="A1" sqref="A1"/>
    </sheetView>
  </sheetViews>
  <sheetFormatPr defaultColWidth="9" defaultRowHeight="14.4" outlineLevelCol="6"/>
  <cols>
    <col min="3" max="3" width="6.11111111111111" customWidth="1"/>
    <col min="4" max="7" width="23.1111111111111" customWidth="1" outlineLevel="1"/>
  </cols>
  <sheetData>
    <row r="1" ht="15.15"/>
    <row r="2" ht="15.6" spans="2:7">
      <c r="B2" s="7" t="s">
        <v>147</v>
      </c>
      <c r="C2" s="7"/>
      <c r="D2" s="8"/>
      <c r="E2" s="8"/>
      <c r="F2" s="8"/>
      <c r="G2" s="8"/>
    </row>
    <row r="3" ht="15.6" collapsed="1" spans="2:7">
      <c r="B3" s="9"/>
      <c r="C3" s="9"/>
      <c r="D3" s="10" t="s">
        <v>148</v>
      </c>
      <c r="E3" s="10" t="s">
        <v>149</v>
      </c>
      <c r="F3" s="10" t="s">
        <v>150</v>
      </c>
      <c r="G3" s="10" t="s">
        <v>151</v>
      </c>
    </row>
    <row r="4" ht="20.4" hidden="1" outlineLevel="1" spans="2:7">
      <c r="B4" s="11"/>
      <c r="C4" s="11"/>
      <c r="D4" s="12"/>
      <c r="E4" s="13" t="s">
        <v>152</v>
      </c>
      <c r="F4" s="13" t="s">
        <v>152</v>
      </c>
      <c r="G4" s="13" t="s">
        <v>152</v>
      </c>
    </row>
    <row r="5" spans="2:7">
      <c r="B5" s="14" t="s">
        <v>153</v>
      </c>
      <c r="C5" s="14"/>
      <c r="D5" s="15"/>
      <c r="E5" s="15"/>
      <c r="F5" s="15"/>
      <c r="G5" s="15"/>
    </row>
    <row r="6" outlineLevel="1" spans="2:7">
      <c r="B6" s="11"/>
      <c r="C6" s="11" t="s">
        <v>154</v>
      </c>
      <c r="D6" s="12">
        <v>60000</v>
      </c>
      <c r="E6" s="16">
        <v>60000</v>
      </c>
      <c r="F6" s="16">
        <v>80000</v>
      </c>
      <c r="G6" s="16">
        <v>60000</v>
      </c>
    </row>
    <row r="7" outlineLevel="1" spans="2:7">
      <c r="B7" s="11"/>
      <c r="C7" s="11" t="s">
        <v>155</v>
      </c>
      <c r="D7" s="12">
        <v>8000</v>
      </c>
      <c r="E7" s="16">
        <v>8000</v>
      </c>
      <c r="F7" s="16">
        <v>9000</v>
      </c>
      <c r="G7" s="16">
        <v>10000</v>
      </c>
    </row>
    <row r="8" outlineLevel="1" spans="2:7">
      <c r="B8" s="11"/>
      <c r="C8" s="11" t="s">
        <v>156</v>
      </c>
      <c r="D8" s="12">
        <v>30000</v>
      </c>
      <c r="E8" s="16">
        <v>30000</v>
      </c>
      <c r="F8" s="16">
        <v>30000</v>
      </c>
      <c r="G8" s="16">
        <v>30000</v>
      </c>
    </row>
    <row r="9" outlineLevel="1" spans="2:7">
      <c r="B9" s="11"/>
      <c r="C9" s="11" t="s">
        <v>157</v>
      </c>
      <c r="D9" s="12">
        <v>6000</v>
      </c>
      <c r="E9" s="16">
        <v>6000</v>
      </c>
      <c r="F9" s="16">
        <v>6000</v>
      </c>
      <c r="G9" s="16">
        <v>7000</v>
      </c>
    </row>
    <row r="10" outlineLevel="1" spans="2:7">
      <c r="B10" s="11"/>
      <c r="C10" s="11" t="s">
        <v>158</v>
      </c>
      <c r="D10" s="12">
        <v>7000</v>
      </c>
      <c r="E10" s="16">
        <v>7000</v>
      </c>
      <c r="F10" s="16">
        <v>8000</v>
      </c>
      <c r="G10" s="16">
        <v>9000</v>
      </c>
    </row>
    <row r="11" outlineLevel="1" spans="2:7">
      <c r="B11" s="11"/>
      <c r="C11" s="11" t="s">
        <v>159</v>
      </c>
      <c r="D11" s="12">
        <v>3000</v>
      </c>
      <c r="E11" s="16">
        <v>3000</v>
      </c>
      <c r="F11" s="16">
        <v>3000</v>
      </c>
      <c r="G11" s="16">
        <v>3000</v>
      </c>
    </row>
    <row r="12" outlineLevel="1" spans="2:7">
      <c r="B12" s="11"/>
      <c r="C12" s="11" t="s">
        <v>160</v>
      </c>
      <c r="D12" s="12">
        <v>5000</v>
      </c>
      <c r="E12" s="16">
        <v>5000</v>
      </c>
      <c r="F12" s="16">
        <v>5000</v>
      </c>
      <c r="G12" s="16">
        <v>5000</v>
      </c>
    </row>
    <row r="13" spans="2:7">
      <c r="B13" s="14" t="s">
        <v>161</v>
      </c>
      <c r="C13" s="14"/>
      <c r="D13" s="15"/>
      <c r="E13" s="15"/>
      <c r="F13" s="15"/>
      <c r="G13" s="15"/>
    </row>
    <row r="14" ht="15.15" outlineLevel="1" spans="2:7">
      <c r="B14" s="17"/>
      <c r="C14" s="17" t="s">
        <v>162</v>
      </c>
      <c r="D14" s="18">
        <v>119000</v>
      </c>
      <c r="E14" s="18">
        <v>119000</v>
      </c>
      <c r="F14" s="18">
        <v>141000</v>
      </c>
      <c r="G14" s="18">
        <v>124000</v>
      </c>
    </row>
    <row r="15" spans="2:2">
      <c r="B15" t="s">
        <v>163</v>
      </c>
    </row>
    <row r="16" spans="2:2">
      <c r="B16" t="s">
        <v>164</v>
      </c>
    </row>
    <row r="17" spans="2:2">
      <c r="B17" t="s">
        <v>165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showGridLines="0" tabSelected="1" workbookViewId="0">
      <selection activeCell="A1" sqref="A1"/>
    </sheetView>
  </sheetViews>
  <sheetFormatPr defaultColWidth="9" defaultRowHeight="14.4" outlineLevelCol="6"/>
  <cols>
    <col min="1" max="1" width="2.33333333333333" customWidth="1"/>
    <col min="2" max="2" width="6.66666666666667" customWidth="1"/>
    <col min="3" max="3" width="6.88888888888889" customWidth="1"/>
    <col min="4" max="4" width="12.6666666666667" customWidth="1"/>
    <col min="5" max="5" width="12.8888888888889" customWidth="1"/>
    <col min="6" max="6" width="10.4444444444444" customWidth="1"/>
    <col min="7" max="7" width="5.33333333333333" customWidth="1"/>
  </cols>
  <sheetData>
    <row r="1" spans="1:1">
      <c r="A1" s="1" t="s">
        <v>166</v>
      </c>
    </row>
    <row r="2" spans="1:1">
      <c r="A2" s="1" t="s">
        <v>167</v>
      </c>
    </row>
    <row r="3" spans="1:1">
      <c r="A3" s="1" t="s">
        <v>168</v>
      </c>
    </row>
    <row r="4" spans="1:1">
      <c r="A4" s="1" t="s">
        <v>169</v>
      </c>
    </row>
    <row r="5" spans="1:1">
      <c r="A5" s="1" t="s">
        <v>170</v>
      </c>
    </row>
    <row r="6" hidden="1" outlineLevel="1" spans="1:2">
      <c r="A6" s="1"/>
      <c r="B6" t="s">
        <v>171</v>
      </c>
    </row>
    <row r="7" hidden="1" outlineLevel="1" spans="1:2">
      <c r="A7" s="1"/>
      <c r="B7" t="s">
        <v>172</v>
      </c>
    </row>
    <row r="8" hidden="1" outlineLevel="1" spans="1:2">
      <c r="A8" s="1"/>
      <c r="B8" t="s">
        <v>173</v>
      </c>
    </row>
    <row r="9" collapsed="1" spans="1:1">
      <c r="A9" s="1" t="s">
        <v>174</v>
      </c>
    </row>
    <row r="10" hidden="1" outlineLevel="1" spans="2:2">
      <c r="B10" t="s">
        <v>175</v>
      </c>
    </row>
    <row r="11" hidden="1" outlineLevel="1" spans="2:2">
      <c r="B11" t="s">
        <v>176</v>
      </c>
    </row>
    <row r="12" hidden="1" outlineLevel="1" spans="2:2">
      <c r="B12" t="s">
        <v>177</v>
      </c>
    </row>
    <row r="13" collapsed="1"/>
    <row r="14" ht="15.15" spans="1:1">
      <c r="A14" t="s">
        <v>178</v>
      </c>
    </row>
    <row r="15" ht="15.15" spans="2:5">
      <c r="B15" s="2" t="s">
        <v>179</v>
      </c>
      <c r="C15" s="2" t="s">
        <v>180</v>
      </c>
      <c r="D15" s="2" t="s">
        <v>181</v>
      </c>
      <c r="E15" s="2" t="s">
        <v>182</v>
      </c>
    </row>
    <row r="16" ht="15.15" spans="2:5">
      <c r="B16" s="3" t="s">
        <v>183</v>
      </c>
      <c r="C16" s="3" t="s">
        <v>145</v>
      </c>
      <c r="D16" s="4">
        <v>12600</v>
      </c>
      <c r="E16" s="4">
        <v>12600</v>
      </c>
    </row>
    <row r="19" ht="15.15" spans="1:1">
      <c r="A19" t="s">
        <v>184</v>
      </c>
    </row>
    <row r="20" ht="15.15" spans="2:6">
      <c r="B20" s="2" t="s">
        <v>179</v>
      </c>
      <c r="C20" s="2" t="s">
        <v>180</v>
      </c>
      <c r="D20" s="2" t="s">
        <v>181</v>
      </c>
      <c r="E20" s="2" t="s">
        <v>182</v>
      </c>
      <c r="F20" s="2" t="s">
        <v>185</v>
      </c>
    </row>
    <row r="21" spans="2:6">
      <c r="B21" s="5" t="s">
        <v>186</v>
      </c>
      <c r="C21" s="5" t="s">
        <v>142</v>
      </c>
      <c r="D21" s="6">
        <v>9000</v>
      </c>
      <c r="E21" s="6">
        <v>9000</v>
      </c>
      <c r="F21" s="5" t="s">
        <v>187</v>
      </c>
    </row>
    <row r="22" ht="15.15" spans="2:6">
      <c r="B22" s="3" t="s">
        <v>188</v>
      </c>
      <c r="C22" s="3" t="s">
        <v>143</v>
      </c>
      <c r="D22" s="4">
        <v>400</v>
      </c>
      <c r="E22" s="4">
        <v>400</v>
      </c>
      <c r="F22" s="3" t="s">
        <v>187</v>
      </c>
    </row>
    <row r="25" ht="15.15" spans="1:1">
      <c r="A25" t="s">
        <v>189</v>
      </c>
    </row>
    <row r="26" ht="15.15" spans="2:7">
      <c r="B26" s="2" t="s">
        <v>179</v>
      </c>
      <c r="C26" s="2" t="s">
        <v>180</v>
      </c>
      <c r="D26" s="2" t="s">
        <v>190</v>
      </c>
      <c r="E26" s="2" t="s">
        <v>191</v>
      </c>
      <c r="F26" s="2" t="s">
        <v>192</v>
      </c>
      <c r="G26" s="2" t="s">
        <v>193</v>
      </c>
    </row>
    <row r="27" spans="2:7">
      <c r="B27" s="5" t="s">
        <v>186</v>
      </c>
      <c r="C27" s="5" t="s">
        <v>142</v>
      </c>
      <c r="D27" s="6">
        <v>9000</v>
      </c>
      <c r="E27" s="5" t="s">
        <v>194</v>
      </c>
      <c r="F27" s="5" t="s">
        <v>195</v>
      </c>
      <c r="G27" s="5">
        <v>3000</v>
      </c>
    </row>
    <row r="28" spans="2:7">
      <c r="B28" s="5" t="s">
        <v>186</v>
      </c>
      <c r="C28" s="5" t="s">
        <v>142</v>
      </c>
      <c r="D28" s="6">
        <v>9000</v>
      </c>
      <c r="E28" s="5" t="s">
        <v>196</v>
      </c>
      <c r="F28" s="5" t="s">
        <v>197</v>
      </c>
      <c r="G28" s="6">
        <v>0</v>
      </c>
    </row>
    <row r="29" spans="2:7">
      <c r="B29" s="5" t="s">
        <v>188</v>
      </c>
      <c r="C29" s="5" t="s">
        <v>143</v>
      </c>
      <c r="D29" s="6">
        <v>400</v>
      </c>
      <c r="E29" s="5" t="s">
        <v>198</v>
      </c>
      <c r="F29" s="5" t="s">
        <v>195</v>
      </c>
      <c r="G29" s="5">
        <v>600</v>
      </c>
    </row>
    <row r="30" ht="15.15" spans="2:7">
      <c r="B30" s="3" t="s">
        <v>188</v>
      </c>
      <c r="C30" s="3" t="s">
        <v>143</v>
      </c>
      <c r="D30" s="4">
        <v>400</v>
      </c>
      <c r="E30" s="3" t="s">
        <v>199</v>
      </c>
      <c r="F30" s="3" t="s">
        <v>197</v>
      </c>
      <c r="G30" s="4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PRACTICAL1</vt:lpstr>
      <vt:lpstr>PRACTICAL2</vt:lpstr>
      <vt:lpstr>PRACTICAL3_1</vt:lpstr>
      <vt:lpstr>PRACTICAL3_2</vt:lpstr>
      <vt:lpstr>PRACTICAL4</vt:lpstr>
      <vt:lpstr>Scenario Summary</vt:lpstr>
      <vt:lpstr>Answer Report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Ajanta Ghosh</dc:creator>
  <cp:lastModifiedBy>ajanta ghosh</cp:lastModifiedBy>
  <dcterms:created xsi:type="dcterms:W3CDTF">2025-06-30T16:49:00Z</dcterms:created>
  <dcterms:modified xsi:type="dcterms:W3CDTF">2025-07-05T14:18:08Z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FD305A1C26AC41CB8DA7F4A108B4A684_12</vt:lpwstr>
  </property>
  <property fmtid="{D5CDD505-2E9C-101B-9397-08002B2CF9AE}" pid="3" name="KSOProductBuildVer">
    <vt:lpwstr>1033-12.2.0.21546</vt:lpwstr>
  </property>
</Properties>
</file>