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MeeraRaja\Desktop\CUTgroup Transition\Transition Documents\- Example Pricing Workbook\"/>
    </mc:Choice>
  </mc:AlternateContent>
  <xr:revisionPtr revIDLastSave="0" documentId="13_ncr:1_{E14671C3-B561-4FEA-8DB7-0DAB6C983D0F}" xr6:coauthVersionLast="47" xr6:coauthVersionMax="47" xr10:uidLastSave="{00000000-0000-0000-0000-000000000000}"/>
  <bookViews>
    <workbookView xWindow="-110" yWindow="-110" windowWidth="19420" windowHeight="10420" xr2:uid="{F9222D73-6F76-4835-ADB0-83E0741D4B5D}"/>
  </bookViews>
  <sheets>
    <sheet name="Cover Page" sheetId="6" r:id="rId1"/>
    <sheet name="Pricing Workbook - Estimate" sheetId="1" r:id="rId2"/>
    <sheet name="Pricing Workbook - Customizable" sheetId="5" r:id="rId3"/>
  </sheets>
  <definedNames>
    <definedName name="_xlnm._FilterDatabase" localSheetId="2" hidden="1">'Pricing Workbook - Customizable'!$B$15:$K$21</definedName>
    <definedName name="_xlnm._FilterDatabase" localSheetId="1" hidden="1">'Pricing Workbook - Estimate'!$B$15:$K$21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1" l="1"/>
  <c r="F19" i="1" s="1"/>
  <c r="G19" i="1" s="1"/>
  <c r="D18" i="1"/>
  <c r="E17" i="1"/>
  <c r="I14" i="1"/>
  <c r="E20" i="5"/>
  <c r="G20" i="5" s="1"/>
  <c r="E19" i="5"/>
  <c r="G19" i="5" s="1"/>
  <c r="E18" i="5"/>
  <c r="E17" i="5"/>
  <c r="E16" i="5"/>
  <c r="E20" i="1"/>
  <c r="E19" i="1"/>
  <c r="E18" i="1"/>
  <c r="G18" i="5" l="1"/>
  <c r="H18" i="5" s="1"/>
  <c r="I20" i="5"/>
  <c r="J20" i="5" s="1"/>
  <c r="H20" i="5"/>
  <c r="I19" i="5"/>
  <c r="J19" i="5" s="1"/>
  <c r="H19" i="5"/>
  <c r="G17" i="5"/>
  <c r="G16" i="5"/>
  <c r="I16" i="5" s="1"/>
  <c r="D20" i="1"/>
  <c r="F20" i="1" s="1"/>
  <c r="G20" i="1" s="1"/>
  <c r="F16" i="1"/>
  <c r="F18" i="1"/>
  <c r="G18" i="1" s="1"/>
  <c r="E16" i="1"/>
  <c r="I18" i="5" l="1"/>
  <c r="J18" i="5" s="1"/>
  <c r="H16" i="5"/>
  <c r="G21" i="5"/>
  <c r="I17" i="5"/>
  <c r="J17" i="5" s="1"/>
  <c r="H17" i="5"/>
  <c r="F17" i="1"/>
  <c r="G16" i="1"/>
  <c r="H21" i="5" l="1"/>
  <c r="G8" i="5" s="1"/>
  <c r="I21" i="5"/>
  <c r="J16" i="5"/>
  <c r="J21" i="5" s="1"/>
  <c r="G9" i="5" s="1"/>
  <c r="G17" i="1"/>
  <c r="I17" i="1" s="1"/>
  <c r="J17" i="1" s="1"/>
  <c r="I18" i="1"/>
  <c r="J18" i="1" s="1"/>
  <c r="I19" i="1"/>
  <c r="J19" i="1" s="1"/>
  <c r="H20" i="1" l="1"/>
  <c r="I20" i="1"/>
  <c r="J20" i="1" s="1"/>
  <c r="H16" i="1"/>
  <c r="I16" i="1"/>
  <c r="H18" i="1"/>
  <c r="H19" i="1"/>
  <c r="H17" i="1"/>
  <c r="G21" i="1"/>
  <c r="J16" i="1" l="1"/>
  <c r="J21" i="1" s="1"/>
  <c r="G10" i="1" s="1"/>
  <c r="I21" i="1"/>
  <c r="H21" i="1"/>
  <c r="G9" i="1" s="1"/>
</calcChain>
</file>

<file path=xl/sharedStrings.xml><?xml version="1.0" encoding="utf-8"?>
<sst xmlns="http://schemas.openxmlformats.org/spreadsheetml/2006/main" count="90" uniqueCount="57">
  <si>
    <t>Last Modified:</t>
  </si>
  <si>
    <t>TOTAL</t>
  </si>
  <si>
    <t>Number of test participants</t>
  </si>
  <si>
    <t>Facilitation costs</t>
  </si>
  <si>
    <t>Per Unit Cost</t>
  </si>
  <si>
    <t>Unit</t>
  </si>
  <si>
    <t>Notes</t>
  </si>
  <si>
    <t>Staff Hours</t>
  </si>
  <si>
    <t xml:space="preserve">Testing </t>
  </si>
  <si>
    <t>Total for all Tests</t>
  </si>
  <si>
    <t>Recruitment and Scheduling</t>
  </si>
  <si>
    <t>Number of testers</t>
  </si>
  <si>
    <t>Documentation, analysis, and review</t>
  </si>
  <si>
    <t>Description</t>
  </si>
  <si>
    <t>Total for 1 test</t>
  </si>
  <si>
    <t>Test Size</t>
  </si>
  <si>
    <t>Small</t>
  </si>
  <si>
    <t>Medium</t>
  </si>
  <si>
    <t>Large</t>
  </si>
  <si>
    <t>Engagement Cost</t>
  </si>
  <si>
    <t>Proctor Rate (per hr)</t>
  </si>
  <si>
    <t>Partipant Rate (Total)</t>
  </si>
  <si>
    <t>Number of Proctors (Assumes 5 hrs per test)</t>
  </si>
  <si>
    <t>Number of tests in engagement</t>
  </si>
  <si>
    <t>Staff Rate (per hr)</t>
  </si>
  <si>
    <t>Instructions:</t>
  </si>
  <si>
    <t>Personnel Rates</t>
  </si>
  <si>
    <t># staff hours</t>
  </si>
  <si>
    <t>Overhead</t>
  </si>
  <si>
    <t>% Overhead</t>
  </si>
  <si>
    <t>Low</t>
  </si>
  <si>
    <t>High</t>
  </si>
  <si>
    <t>None</t>
  </si>
  <si>
    <t>Test participants</t>
  </si>
  <si>
    <t>Tester Costs</t>
  </si>
  <si>
    <t>Proctor Costs (Assumes 5 hrs per test)</t>
  </si>
  <si>
    <t>Total Engagement Price</t>
  </si>
  <si>
    <t>CUTgroup Pricing Workbook - Customizable</t>
  </si>
  <si>
    <t>Total number of staff hours for scoping and testing. Includes partner planning &amp; review sessions, logistics , screening, test design, proctor prep, test prep, and testing engagement.</t>
  </si>
  <si>
    <t>Total number of staff hours for post-test analysis, documentation, and review. Includes recommendation review sessions with partners, proctor report follow-up, blog post and other communications re: results.</t>
  </si>
  <si>
    <t>Total Price w/Overhead</t>
  </si>
  <si>
    <t>Total for all tests w/ Overhead</t>
  </si>
  <si>
    <t>Total for 1 test w/ Overhead</t>
  </si>
  <si>
    <t xml:space="preserve">Pricing Workbook for Civic User Testing </t>
  </si>
  <si>
    <t>Contents:</t>
  </si>
  <si>
    <t>Pricing Workbook - Customizable</t>
  </si>
  <si>
    <t>This tab esimates cost based on size of engagement and staff, proctor, and tester rate</t>
  </si>
  <si>
    <t>3. Total Pricing (orange cells) will autocalculate.</t>
  </si>
  <si>
    <t>1. Choose Test Size and Overhead from the dropdowns (green cells). This will update the number of units and % overhead, respectively.</t>
  </si>
  <si>
    <t>2. Enter values for personnel rates and the number of tests in the engagement (pink cells).</t>
  </si>
  <si>
    <t>2. Total Pricing (orange cells) will autocalculate.</t>
  </si>
  <si>
    <t>1. Update pink cells with personnel rates, number of units (personnel or hours, depending on row), tests in engagement, and overhead.</t>
  </si>
  <si>
    <t>CUTgroup Pricing Workbook - Estimate</t>
  </si>
  <si>
    <t>Pricing Workbook - Estimate</t>
  </si>
  <si>
    <t>This workbook was created by City Tech Collaborative as a tool to estimate pricing for Civic User Testing engagements. Suggested numbers are based on historical work but should not be considered static and should be adjusted by users to meet current best practices and the needs of their own work.</t>
  </si>
  <si>
    <t>This tab includes the same line items as the estimate tab, but provides more options to customize fields, including rates, units, tests, and overhead</t>
  </si>
  <si>
    <t>Last modified: 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</si>
</sst>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164" formatCode="&quot;$&quot;#,##0.00"/>
    <numFmt numFmtId="165" formatCode="&quot;$&quot;#,##0"/>
  </numFmts>
  <fonts count="12"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b/>
      <sz val="11"/>
      <color theme="1"/>
      <name val="Calibri"/>
      <family val="2"/>
    </font>
    <font>
      <sz val="11"/>
      <color theme="0"/>
      <name val="Calibri"/>
      <family val="2"/>
      <scheme val="minor"/>
    </font>
    <font>
      <sz val="11"/>
      <name val="Calibri"/>
      <family val="2"/>
      <scheme val="minor"/>
    </font>
    <font>
      <b/>
      <i/>
      <sz val="11"/>
      <color theme="1"/>
      <name val="Calibri"/>
      <family val="2"/>
      <scheme val="minor"/>
    </font>
    <font>
      <b/>
      <sz val="12"/>
      <color theme="1"/>
      <name val="Calibri"/>
      <family val="2"/>
      <scheme val="minor"/>
    </font>
    <font>
      <sz val="11"/>
      <color theme="0"/>
      <name val="Calibri"/>
      <family val="2"/>
    </font>
    <font>
      <b/>
      <u/>
      <sz val="11"/>
      <color theme="1"/>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EFEF"/>
        <bgColor indexed="64"/>
      </patternFill>
    </fill>
    <fill>
      <patternFill patternType="solid">
        <fgColor theme="9" tint="0.79998168889431442"/>
        <bgColor indexed="64"/>
      </patternFill>
    </fill>
    <fill>
      <patternFill patternType="solid">
        <fgColor theme="5"/>
        <bgColor indexed="64"/>
      </patternFill>
    </fill>
  </fills>
  <borders count="41">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hair">
        <color indexed="64"/>
      </right>
      <top style="hair">
        <color indexed="64"/>
      </top>
      <bottom style="hair">
        <color indexed="64"/>
      </bottom>
      <diagonal/>
    </border>
    <border>
      <left/>
      <right style="hair">
        <color indexed="64"/>
      </right>
      <top style="medium">
        <color indexed="64"/>
      </top>
      <bottom style="medium">
        <color indexed="64"/>
      </bottom>
      <diagonal/>
    </border>
    <border>
      <left/>
      <right/>
      <top style="medium">
        <color indexed="64"/>
      </top>
      <bottom style="medium">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hair">
        <color indexed="64"/>
      </top>
      <bottom style="hair">
        <color indexed="64"/>
      </bottom>
      <diagonal/>
    </border>
    <border>
      <left/>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right/>
      <top style="medium">
        <color indexed="64"/>
      </top>
      <bottom/>
      <diagonal/>
    </border>
    <border>
      <left style="medium">
        <color indexed="64"/>
      </left>
      <right style="hair">
        <color indexed="64"/>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style="medium">
        <color indexed="64"/>
      </left>
      <right style="medium">
        <color indexed="64"/>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hair">
        <color indexed="64"/>
      </left>
      <right style="medium">
        <color indexed="64"/>
      </right>
      <top style="medium">
        <color indexed="64"/>
      </top>
      <bottom/>
      <diagonal/>
    </border>
    <border>
      <left style="hair">
        <color indexed="64"/>
      </left>
      <right style="medium">
        <color indexed="64"/>
      </right>
      <top style="hair">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20">
    <xf numFmtId="0" fontId="0" fillId="0" borderId="0" xfId="0"/>
    <xf numFmtId="0" fontId="2" fillId="0" borderId="0" xfId="0" applyFont="1"/>
    <xf numFmtId="164" fontId="0" fillId="0" borderId="0" xfId="0" applyNumberFormat="1"/>
    <xf numFmtId="14" fontId="0" fillId="0" borderId="0" xfId="0" applyNumberFormat="1"/>
    <xf numFmtId="0" fontId="3" fillId="0" borderId="0" xfId="0" applyFont="1"/>
    <xf numFmtId="0" fontId="4" fillId="4" borderId="1" xfId="0" applyFont="1" applyFill="1" applyBorder="1" applyAlignment="1">
      <alignment vertical="center" wrapText="1"/>
    </xf>
    <xf numFmtId="0" fontId="5" fillId="4" borderId="2" xfId="0" applyFont="1" applyFill="1" applyBorder="1" applyAlignment="1">
      <alignment vertical="center" wrapText="1"/>
    </xf>
    <xf numFmtId="0" fontId="0" fillId="4" borderId="1" xfId="0" applyFill="1" applyBorder="1"/>
    <xf numFmtId="0" fontId="5" fillId="4" borderId="8" xfId="0" applyFont="1" applyFill="1" applyBorder="1" applyAlignment="1">
      <alignment vertical="center" wrapText="1"/>
    </xf>
    <xf numFmtId="0" fontId="0" fillId="4" borderId="8" xfId="0" applyFill="1" applyBorder="1"/>
    <xf numFmtId="165" fontId="2" fillId="4" borderId="7" xfId="0" applyNumberFormat="1" applyFont="1" applyFill="1" applyBorder="1"/>
    <xf numFmtId="6" fontId="2" fillId="4" borderId="8" xfId="0" applyNumberFormat="1" applyFont="1" applyFill="1" applyBorder="1"/>
    <xf numFmtId="0" fontId="3" fillId="0" borderId="0" xfId="0" applyFont="1" applyAlignment="1">
      <alignment horizontal="right"/>
    </xf>
    <xf numFmtId="14" fontId="3" fillId="5" borderId="0" xfId="0" applyNumberFormat="1" applyFont="1" applyFill="1" applyAlignment="1">
      <alignment horizontal="left"/>
    </xf>
    <xf numFmtId="0" fontId="2" fillId="2" borderId="11" xfId="0" applyFont="1" applyFill="1" applyBorder="1" applyAlignment="1">
      <alignment vertical="center"/>
    </xf>
    <xf numFmtId="0" fontId="0" fillId="3" borderId="12" xfId="0" applyFill="1" applyBorder="1"/>
    <xf numFmtId="0" fontId="2" fillId="3" borderId="23" xfId="0" applyFont="1" applyFill="1" applyBorder="1"/>
    <xf numFmtId="0" fontId="2" fillId="3" borderId="24" xfId="0" applyFont="1" applyFill="1" applyBorder="1" applyAlignment="1">
      <alignment horizontal="right"/>
    </xf>
    <xf numFmtId="164" fontId="2" fillId="3" borderId="26" xfId="1" applyNumberFormat="1" applyFont="1" applyFill="1" applyBorder="1"/>
    <xf numFmtId="0" fontId="2" fillId="3" borderId="14" xfId="0" applyFont="1" applyFill="1" applyBorder="1"/>
    <xf numFmtId="0" fontId="2" fillId="6" borderId="27" xfId="0" applyFont="1" applyFill="1" applyBorder="1" applyAlignment="1">
      <alignment horizontal="right"/>
    </xf>
    <xf numFmtId="0" fontId="2" fillId="6" borderId="20" xfId="0" applyFont="1" applyFill="1" applyBorder="1" applyAlignment="1">
      <alignment horizontal="right"/>
    </xf>
    <xf numFmtId="0" fontId="2" fillId="6" borderId="22" xfId="0" applyFont="1" applyFill="1" applyBorder="1" applyAlignment="1">
      <alignment horizontal="right"/>
    </xf>
    <xf numFmtId="0" fontId="4" fillId="0" borderId="14" xfId="0" applyFont="1" applyFill="1" applyBorder="1" applyAlignment="1">
      <alignment vertical="center" wrapText="1"/>
    </xf>
    <xf numFmtId="0" fontId="4" fillId="0" borderId="27" xfId="0" applyFont="1" applyFill="1" applyBorder="1" applyAlignment="1">
      <alignment vertical="center" wrapText="1"/>
    </xf>
    <xf numFmtId="0" fontId="4" fillId="0" borderId="28" xfId="0" applyFont="1" applyFill="1" applyBorder="1" applyAlignment="1">
      <alignment vertical="center" wrapText="1"/>
    </xf>
    <xf numFmtId="0" fontId="4" fillId="0" borderId="19" xfId="0" applyFont="1" applyFill="1" applyBorder="1" applyAlignment="1">
      <alignment vertical="center" wrapText="1"/>
    </xf>
    <xf numFmtId="0" fontId="4" fillId="0" borderId="20" xfId="0" applyFont="1" applyFill="1" applyBorder="1" applyAlignment="1">
      <alignment vertical="center" wrapText="1"/>
    </xf>
    <xf numFmtId="0" fontId="4" fillId="0" borderId="21" xfId="0" applyFont="1" applyFill="1" applyBorder="1" applyAlignment="1">
      <alignment vertical="center" wrapText="1"/>
    </xf>
    <xf numFmtId="0" fontId="4" fillId="0" borderId="22" xfId="0" applyFont="1" applyFill="1" applyBorder="1" applyAlignment="1">
      <alignment vertical="center" wrapText="1"/>
    </xf>
    <xf numFmtId="0" fontId="4" fillId="0" borderId="30" xfId="0" applyFont="1" applyFill="1" applyBorder="1" applyAlignment="1">
      <alignment vertical="center" wrapText="1"/>
    </xf>
    <xf numFmtId="0" fontId="0" fillId="4" borderId="10" xfId="0" applyFill="1" applyBorder="1"/>
    <xf numFmtId="6" fontId="0" fillId="7" borderId="33" xfId="0" applyNumberFormat="1" applyFont="1" applyFill="1" applyBorder="1" applyAlignment="1">
      <alignment horizontal="center"/>
    </xf>
    <xf numFmtId="0" fontId="2" fillId="3" borderId="23" xfId="0" applyFont="1" applyFill="1" applyBorder="1" applyAlignment="1">
      <alignment horizontal="right"/>
    </xf>
    <xf numFmtId="6" fontId="2" fillId="3" borderId="25" xfId="0" applyNumberFormat="1" applyFont="1" applyFill="1" applyBorder="1"/>
    <xf numFmtId="6" fontId="2" fillId="3" borderId="24" xfId="0" applyNumberFormat="1" applyFont="1" applyFill="1" applyBorder="1"/>
    <xf numFmtId="164" fontId="2" fillId="3" borderId="35" xfId="1" applyNumberFormat="1" applyFont="1" applyFill="1" applyBorder="1"/>
    <xf numFmtId="165" fontId="2" fillId="4" borderId="3" xfId="0" applyNumberFormat="1" applyFont="1" applyFill="1" applyBorder="1"/>
    <xf numFmtId="165" fontId="2" fillId="4" borderId="2" xfId="0" applyNumberFormat="1" applyFont="1" applyFill="1" applyBorder="1"/>
    <xf numFmtId="0" fontId="2" fillId="3" borderId="1" xfId="0" applyFont="1" applyFill="1" applyBorder="1" applyAlignment="1">
      <alignment horizontal="centerContinuous"/>
    </xf>
    <xf numFmtId="0" fontId="2" fillId="3" borderId="2" xfId="0" applyFont="1" applyFill="1" applyBorder="1" applyAlignment="1">
      <alignment horizontal="centerContinuous"/>
    </xf>
    <xf numFmtId="0" fontId="0" fillId="0" borderId="5" xfId="0" applyFill="1" applyBorder="1" applyAlignment="1">
      <alignment horizontal="centerContinuous"/>
    </xf>
    <xf numFmtId="9" fontId="0" fillId="0" borderId="13" xfId="2" applyFont="1" applyFill="1" applyBorder="1" applyAlignment="1">
      <alignment horizontal="centerContinuous"/>
    </xf>
    <xf numFmtId="0" fontId="0" fillId="7" borderId="13" xfId="0" applyFill="1" applyBorder="1" applyAlignment="1">
      <alignment horizontal="centerContinuous"/>
    </xf>
    <xf numFmtId="0" fontId="0" fillId="7" borderId="5" xfId="0" applyFill="1" applyBorder="1" applyAlignment="1">
      <alignment horizontal="centerContinuous"/>
    </xf>
    <xf numFmtId="0" fontId="6" fillId="0" borderId="0" xfId="0" applyFont="1"/>
    <xf numFmtId="0" fontId="7" fillId="0" borderId="0" xfId="0" applyFont="1"/>
    <xf numFmtId="165" fontId="0" fillId="0" borderId="0" xfId="0" applyNumberFormat="1"/>
    <xf numFmtId="0" fontId="6" fillId="0" borderId="0" xfId="0" applyFont="1" applyFill="1"/>
    <xf numFmtId="9" fontId="6" fillId="0" borderId="0" xfId="0" applyNumberFormat="1" applyFont="1" applyFill="1"/>
    <xf numFmtId="9" fontId="6" fillId="0" borderId="0" xfId="2" applyFont="1" applyFill="1"/>
    <xf numFmtId="0" fontId="8" fillId="0" borderId="0" xfId="0" applyFont="1" applyAlignment="1">
      <alignment horizontal="right"/>
    </xf>
    <xf numFmtId="0" fontId="3" fillId="8" borderId="32" xfId="0" applyFont="1" applyFill="1" applyBorder="1" applyAlignment="1">
      <alignment horizontal="center"/>
    </xf>
    <xf numFmtId="0" fontId="3" fillId="8" borderId="33" xfId="0" applyFont="1" applyFill="1" applyBorder="1" applyAlignment="1">
      <alignment horizontal="center"/>
    </xf>
    <xf numFmtId="6" fontId="0" fillId="7" borderId="34" xfId="0" applyNumberFormat="1" applyFont="1" applyFill="1" applyBorder="1" applyAlignment="1">
      <alignment horizontal="center"/>
    </xf>
    <xf numFmtId="6" fontId="0" fillId="7" borderId="32" xfId="0" applyNumberFormat="1" applyFont="1" applyFill="1" applyBorder="1" applyAlignment="1">
      <alignment horizontal="center"/>
    </xf>
    <xf numFmtId="9" fontId="0" fillId="7" borderId="13" xfId="2" applyFont="1" applyFill="1" applyBorder="1" applyAlignment="1">
      <alignment horizontal="centerContinuous"/>
    </xf>
    <xf numFmtId="0" fontId="8" fillId="3" borderId="2" xfId="0" applyFont="1" applyFill="1" applyBorder="1" applyAlignment="1">
      <alignment horizontal="centerContinuous"/>
    </xf>
    <xf numFmtId="0" fontId="9" fillId="0" borderId="0" xfId="0" applyFont="1"/>
    <xf numFmtId="9" fontId="6" fillId="0" borderId="0" xfId="0" applyNumberFormat="1" applyFont="1"/>
    <xf numFmtId="0" fontId="2" fillId="6" borderId="37" xfId="0" applyFont="1" applyFill="1" applyBorder="1" applyAlignment="1">
      <alignment horizontal="centerContinuous"/>
    </xf>
    <xf numFmtId="0" fontId="2" fillId="6" borderId="38" xfId="0" applyFont="1" applyFill="1" applyBorder="1" applyAlignment="1">
      <alignment horizontal="centerContinuous"/>
    </xf>
    <xf numFmtId="165" fontId="3" fillId="9" borderId="37" xfId="0" applyNumberFormat="1" applyFont="1" applyFill="1" applyBorder="1" applyAlignment="1">
      <alignment horizontal="center"/>
    </xf>
    <xf numFmtId="165" fontId="3" fillId="9" borderId="38" xfId="0" applyNumberFormat="1" applyFont="1" applyFill="1" applyBorder="1" applyAlignment="1">
      <alignment horizontal="center"/>
    </xf>
    <xf numFmtId="0" fontId="10" fillId="0" borderId="4" xfId="0" applyFont="1" applyFill="1" applyBorder="1" applyAlignment="1">
      <alignment vertical="center" wrapText="1"/>
    </xf>
    <xf numFmtId="0" fontId="10" fillId="0" borderId="19" xfId="0" applyFont="1" applyFill="1" applyBorder="1" applyAlignment="1">
      <alignment vertical="center" wrapText="1"/>
    </xf>
    <xf numFmtId="0" fontId="0" fillId="0" borderId="0" xfId="0" applyAlignment="1">
      <alignment wrapText="1"/>
    </xf>
    <xf numFmtId="0" fontId="3" fillId="0" borderId="0" xfId="0" applyFont="1" applyAlignment="1">
      <alignment horizontal="left" vertical="top" wrapText="1"/>
    </xf>
    <xf numFmtId="0" fontId="3" fillId="0" borderId="0" xfId="0" applyFont="1" applyAlignment="1">
      <alignment vertical="top" wrapText="1"/>
    </xf>
    <xf numFmtId="165" fontId="0" fillId="0" borderId="15" xfId="0" applyNumberFormat="1" applyBorder="1" applyAlignment="1">
      <alignment vertical="center"/>
    </xf>
    <xf numFmtId="1" fontId="0" fillId="0" borderId="28" xfId="0" applyNumberFormat="1" applyBorder="1" applyAlignment="1">
      <alignment vertical="center"/>
    </xf>
    <xf numFmtId="165" fontId="0" fillId="0" borderId="16" xfId="0" applyNumberFormat="1" applyBorder="1" applyAlignment="1">
      <alignment vertical="center"/>
    </xf>
    <xf numFmtId="165" fontId="0" fillId="0" borderId="29" xfId="0" applyNumberFormat="1" applyBorder="1" applyAlignment="1">
      <alignment vertical="center"/>
    </xf>
    <xf numFmtId="6" fontId="0" fillId="0" borderId="28" xfId="0" applyNumberFormat="1" applyBorder="1" applyAlignment="1">
      <alignment vertical="center"/>
    </xf>
    <xf numFmtId="0" fontId="0" fillId="0" borderId="27" xfId="0" applyBorder="1" applyAlignment="1">
      <alignment vertical="center"/>
    </xf>
    <xf numFmtId="165" fontId="0" fillId="0" borderId="18" xfId="0" applyNumberFormat="1" applyBorder="1" applyAlignment="1">
      <alignment vertical="center"/>
    </xf>
    <xf numFmtId="0" fontId="0" fillId="0" borderId="30" xfId="0" applyBorder="1" applyAlignment="1">
      <alignment vertical="center"/>
    </xf>
    <xf numFmtId="165" fontId="0" fillId="0" borderId="36" xfId="0" applyNumberFormat="1" applyBorder="1" applyAlignment="1">
      <alignment vertical="center"/>
    </xf>
    <xf numFmtId="165" fontId="0" fillId="0" borderId="31" xfId="0" applyNumberFormat="1" applyBorder="1" applyAlignment="1">
      <alignment vertical="center"/>
    </xf>
    <xf numFmtId="6" fontId="0" fillId="0" borderId="30" xfId="0" applyNumberFormat="1" applyBorder="1" applyAlignment="1">
      <alignment vertical="center"/>
    </xf>
    <xf numFmtId="0" fontId="0" fillId="0" borderId="22" xfId="0" applyBorder="1" applyAlignment="1">
      <alignment vertical="center"/>
    </xf>
    <xf numFmtId="6" fontId="0" fillId="0" borderId="15" xfId="0" applyNumberFormat="1" applyBorder="1" applyAlignment="1">
      <alignment vertical="center"/>
    </xf>
    <xf numFmtId="0" fontId="0" fillId="0" borderId="28" xfId="0" applyBorder="1" applyAlignment="1">
      <alignment vertical="center"/>
    </xf>
    <xf numFmtId="6" fontId="0" fillId="0" borderId="6" xfId="0" applyNumberFormat="1" applyBorder="1" applyAlignment="1">
      <alignment vertical="center"/>
    </xf>
    <xf numFmtId="0" fontId="0" fillId="0" borderId="21" xfId="0" applyBorder="1" applyAlignment="1">
      <alignment vertical="center"/>
    </xf>
    <xf numFmtId="165" fontId="0" fillId="0" borderId="6" xfId="0" applyNumberFormat="1" applyBorder="1" applyAlignment="1">
      <alignment vertical="center"/>
    </xf>
    <xf numFmtId="165" fontId="0" fillId="0" borderId="17" xfId="0" applyNumberFormat="1" applyBorder="1" applyAlignment="1">
      <alignment vertical="center"/>
    </xf>
    <xf numFmtId="165" fontId="0" fillId="0" borderId="9" xfId="0" applyNumberFormat="1" applyBorder="1" applyAlignment="1">
      <alignment vertical="center"/>
    </xf>
    <xf numFmtId="6" fontId="0" fillId="0" borderId="21" xfId="0" applyNumberFormat="1" applyBorder="1" applyAlignment="1">
      <alignment vertical="center"/>
    </xf>
    <xf numFmtId="0" fontId="0" fillId="0" borderId="20" xfId="0" applyBorder="1" applyAlignment="1">
      <alignment vertical="center"/>
    </xf>
    <xf numFmtId="6" fontId="0" fillId="0" borderId="18" xfId="0" applyNumberFormat="1" applyBorder="1" applyAlignment="1">
      <alignment vertical="center"/>
    </xf>
    <xf numFmtId="0" fontId="0" fillId="4" borderId="1" xfId="0" applyFill="1" applyBorder="1" applyAlignment="1">
      <alignment vertical="center"/>
    </xf>
    <xf numFmtId="0" fontId="0" fillId="4" borderId="8" xfId="0" applyFill="1" applyBorder="1" applyAlignment="1">
      <alignment vertical="center"/>
    </xf>
    <xf numFmtId="165" fontId="2" fillId="4" borderId="3" xfId="0" applyNumberFormat="1" applyFont="1" applyFill="1" applyBorder="1" applyAlignment="1">
      <alignment vertical="center"/>
    </xf>
    <xf numFmtId="165" fontId="2" fillId="4" borderId="2" xfId="0" applyNumberFormat="1" applyFont="1" applyFill="1" applyBorder="1" applyAlignment="1">
      <alignment vertical="center"/>
    </xf>
    <xf numFmtId="165" fontId="2" fillId="4" borderId="7" xfId="0" applyNumberFormat="1" applyFont="1" applyFill="1" applyBorder="1" applyAlignment="1">
      <alignment vertical="center"/>
    </xf>
    <xf numFmtId="6" fontId="2" fillId="4" borderId="8" xfId="0" applyNumberFormat="1" applyFont="1" applyFill="1" applyBorder="1" applyAlignment="1">
      <alignment vertical="center"/>
    </xf>
    <xf numFmtId="0" fontId="0" fillId="4" borderId="10" xfId="0" applyFill="1" applyBorder="1" applyAlignment="1">
      <alignment vertical="center"/>
    </xf>
    <xf numFmtId="1" fontId="0" fillId="7" borderId="28" xfId="0" applyNumberFormat="1" applyFill="1" applyBorder="1" applyAlignment="1">
      <alignment vertical="center"/>
    </xf>
    <xf numFmtId="0" fontId="0" fillId="7" borderId="30" xfId="0" applyFill="1" applyBorder="1" applyAlignment="1">
      <alignment vertical="center"/>
    </xf>
    <xf numFmtId="0" fontId="0" fillId="7" borderId="28" xfId="0" applyFill="1" applyBorder="1" applyAlignment="1">
      <alignment vertical="center"/>
    </xf>
    <xf numFmtId="0" fontId="0" fillId="7" borderId="21" xfId="0" applyFill="1" applyBorder="1" applyAlignment="1">
      <alignment vertical="center"/>
    </xf>
    <xf numFmtId="0" fontId="0" fillId="0" borderId="11" xfId="0" applyBorder="1"/>
    <xf numFmtId="0" fontId="0" fillId="0" borderId="23" xfId="0" applyBorder="1"/>
    <xf numFmtId="0" fontId="0" fillId="0" borderId="12" xfId="0" applyBorder="1"/>
    <xf numFmtId="0" fontId="0" fillId="0" borderId="39" xfId="0" applyBorder="1"/>
    <xf numFmtId="0" fontId="0" fillId="0" borderId="0" xfId="0" applyBorder="1"/>
    <xf numFmtId="0" fontId="0" fillId="0" borderId="40" xfId="0" applyBorder="1"/>
    <xf numFmtId="0" fontId="2" fillId="0" borderId="0" xfId="0" applyFont="1" applyBorder="1"/>
    <xf numFmtId="0" fontId="2" fillId="0" borderId="39" xfId="0" applyFont="1" applyBorder="1"/>
    <xf numFmtId="0" fontId="3" fillId="0" borderId="0" xfId="0" applyFont="1" applyFill="1" applyBorder="1"/>
    <xf numFmtId="0" fontId="2" fillId="0" borderId="40" xfId="0" applyFont="1" applyBorder="1"/>
    <xf numFmtId="0" fontId="3" fillId="0" borderId="40" xfId="0" applyFont="1" applyBorder="1" applyAlignment="1">
      <alignment vertical="top" wrapText="1"/>
    </xf>
    <xf numFmtId="0" fontId="3" fillId="0" borderId="40" xfId="0" applyFont="1" applyBorder="1" applyAlignment="1">
      <alignment horizontal="left" vertical="top" wrapText="1"/>
    </xf>
    <xf numFmtId="0" fontId="3" fillId="0" borderId="0" xfId="0" applyFont="1" applyBorder="1" applyAlignment="1">
      <alignment horizontal="left" vertical="top" wrapText="1"/>
    </xf>
    <xf numFmtId="0" fontId="11" fillId="0" borderId="0" xfId="0" applyFont="1" applyBorder="1"/>
    <xf numFmtId="0" fontId="3" fillId="0" borderId="0" xfId="0" applyFont="1" applyBorder="1"/>
    <xf numFmtId="0" fontId="0" fillId="0" borderId="40" xfId="0" applyBorder="1" applyAlignment="1">
      <alignment wrapText="1"/>
    </xf>
    <xf numFmtId="0" fontId="3" fillId="0" borderId="0" xfId="0" applyFont="1" applyBorder="1" applyAlignment="1">
      <alignment horizontal="left" vertical="top" wrapText="1"/>
    </xf>
    <xf numFmtId="0" fontId="0" fillId="0" borderId="0" xfId="0" applyBorder="1" applyAlignment="1">
      <alignment horizontal="left" vertical="top" wrapText="1"/>
    </xf>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FFEFEF"/>
      <color rgb="FFFFD5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277812</xdr:colOff>
      <xdr:row>2</xdr:row>
      <xdr:rowOff>55563</xdr:rowOff>
    </xdr:from>
    <xdr:to>
      <xdr:col>1</xdr:col>
      <xdr:colOff>2227262</xdr:colOff>
      <xdr:row>6</xdr:row>
      <xdr:rowOff>180876</xdr:rowOff>
    </xdr:to>
    <xdr:pic>
      <xdr:nvPicPr>
        <xdr:cNvPr id="3" name="Picture 2" descr="City Tech Collaborative - BuiltWorlds">
          <a:extLst>
            <a:ext uri="{FF2B5EF4-FFF2-40B4-BE49-F238E27FC236}">
              <a16:creationId xmlns:a16="http://schemas.microsoft.com/office/drawing/2014/main" id="{722C8BFD-D943-46EA-8BC0-09232F37C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812" y="420688"/>
          <a:ext cx="2235200" cy="8555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CA0F3-AD85-4B47-BC0A-69D566340E9F}">
  <dimension ref="A1:N29"/>
  <sheetViews>
    <sheetView showGridLines="0" showRowColHeaders="0" tabSelected="1" zoomScale="80" zoomScaleNormal="80" workbookViewId="0"/>
  </sheetViews>
  <sheetFormatPr defaultColWidth="0" defaultRowHeight="14.5" zeroHeight="1" x14ac:dyDescent="0.35"/>
  <cols>
    <col min="1" max="1" width="4.08984375" style="105" customWidth="1"/>
    <col min="2" max="2" width="34.54296875" style="106" bestFit="1" customWidth="1"/>
    <col min="3" max="7" width="8.7265625" style="106" customWidth="1"/>
    <col min="8" max="8" width="8.7265625" style="107" customWidth="1"/>
    <col min="9" max="14" width="8.7265625" hidden="1" customWidth="1"/>
  </cols>
  <sheetData>
    <row r="1" spans="1:12" x14ac:dyDescent="0.35">
      <c r="A1" s="102"/>
      <c r="B1" s="103"/>
      <c r="C1" s="103"/>
      <c r="D1" s="103"/>
      <c r="E1" s="103"/>
      <c r="F1" s="103"/>
      <c r="G1" s="103"/>
      <c r="H1" s="104"/>
    </row>
    <row r="2" spans="1:12" x14ac:dyDescent="0.35"/>
    <row r="3" spans="1:12" x14ac:dyDescent="0.35"/>
    <row r="4" spans="1:12" x14ac:dyDescent="0.35"/>
    <row r="5" spans="1:12" x14ac:dyDescent="0.35"/>
    <row r="6" spans="1:12" x14ac:dyDescent="0.35"/>
    <row r="7" spans="1:12" x14ac:dyDescent="0.35"/>
    <row r="8" spans="1:12" x14ac:dyDescent="0.35"/>
    <row r="9" spans="1:12" x14ac:dyDescent="0.35">
      <c r="B9" s="108" t="s">
        <v>43</v>
      </c>
    </row>
    <row r="10" spans="1:12" s="1" customFormat="1" x14ac:dyDescent="0.35">
      <c r="A10" s="109"/>
      <c r="B10" s="110" t="s">
        <v>56</v>
      </c>
      <c r="C10" s="108"/>
      <c r="D10" s="108"/>
      <c r="E10" s="108"/>
      <c r="F10" s="108"/>
      <c r="G10" s="108"/>
      <c r="H10" s="111"/>
    </row>
    <row r="11" spans="1:12" x14ac:dyDescent="0.35">
      <c r="B11" s="108"/>
    </row>
    <row r="12" spans="1:12" ht="14.5" customHeight="1" x14ac:dyDescent="0.35">
      <c r="B12" s="118" t="s">
        <v>54</v>
      </c>
      <c r="C12" s="118"/>
      <c r="D12" s="118"/>
      <c r="E12" s="118"/>
      <c r="F12" s="118"/>
      <c r="G12" s="118"/>
      <c r="H12" s="112"/>
      <c r="I12" s="68"/>
      <c r="J12" s="68"/>
      <c r="K12" s="68"/>
      <c r="L12" s="68"/>
    </row>
    <row r="13" spans="1:12" x14ac:dyDescent="0.35">
      <c r="B13" s="118"/>
      <c r="C13" s="118"/>
      <c r="D13" s="118"/>
      <c r="E13" s="118"/>
      <c r="F13" s="118"/>
      <c r="G13" s="118"/>
      <c r="H13" s="112"/>
      <c r="I13" s="68"/>
      <c r="J13" s="68"/>
      <c r="K13" s="68"/>
      <c r="L13" s="68"/>
    </row>
    <row r="14" spans="1:12" x14ac:dyDescent="0.35">
      <c r="B14" s="118"/>
      <c r="C14" s="118"/>
      <c r="D14" s="118"/>
      <c r="E14" s="118"/>
      <c r="F14" s="118"/>
      <c r="G14" s="118"/>
      <c r="H14" s="112"/>
      <c r="I14" s="68"/>
      <c r="J14" s="68"/>
      <c r="K14" s="68"/>
      <c r="L14" s="68"/>
    </row>
    <row r="15" spans="1:12" x14ac:dyDescent="0.35">
      <c r="B15" s="118"/>
      <c r="C15" s="118"/>
      <c r="D15" s="118"/>
      <c r="E15" s="118"/>
      <c r="F15" s="118"/>
      <c r="G15" s="118"/>
      <c r="H15" s="113"/>
      <c r="I15" s="67"/>
      <c r="J15" s="67"/>
      <c r="K15" s="67"/>
      <c r="L15" s="67"/>
    </row>
    <row r="16" spans="1:12" x14ac:dyDescent="0.35">
      <c r="B16" s="114"/>
      <c r="C16" s="114"/>
      <c r="D16" s="114"/>
      <c r="E16" s="114"/>
      <c r="F16" s="114"/>
      <c r="G16" s="114"/>
      <c r="H16" s="113"/>
      <c r="I16" s="67"/>
      <c r="J16" s="67"/>
      <c r="K16" s="67"/>
      <c r="L16" s="67"/>
    </row>
    <row r="17" spans="2:12" x14ac:dyDescent="0.35">
      <c r="B17" s="114"/>
      <c r="C17" s="114"/>
      <c r="D17" s="114"/>
      <c r="E17" s="114"/>
      <c r="F17" s="114"/>
      <c r="G17" s="114"/>
      <c r="H17" s="113"/>
      <c r="I17" s="67"/>
      <c r="J17" s="67"/>
      <c r="K17" s="67"/>
      <c r="L17" s="67"/>
    </row>
    <row r="18" spans="2:12" x14ac:dyDescent="0.35">
      <c r="B18" s="114"/>
      <c r="C18" s="114"/>
      <c r="D18" s="114"/>
      <c r="E18" s="114"/>
      <c r="F18" s="114"/>
      <c r="G18" s="114"/>
      <c r="H18" s="113"/>
      <c r="I18" s="67"/>
      <c r="J18" s="67"/>
      <c r="K18" s="67"/>
      <c r="L18" s="67"/>
    </row>
    <row r="19" spans="2:12" x14ac:dyDescent="0.35">
      <c r="B19" s="115" t="s">
        <v>44</v>
      </c>
    </row>
    <row r="20" spans="2:12" x14ac:dyDescent="0.35">
      <c r="B20" s="116" t="s">
        <v>53</v>
      </c>
      <c r="C20" s="119" t="s">
        <v>46</v>
      </c>
      <c r="D20" s="119"/>
      <c r="E20" s="119"/>
      <c r="F20" s="119"/>
      <c r="G20" s="119"/>
    </row>
    <row r="21" spans="2:12" x14ac:dyDescent="0.35">
      <c r="B21" s="116"/>
      <c r="C21" s="119"/>
      <c r="D21" s="119"/>
      <c r="E21" s="119"/>
      <c r="F21" s="119"/>
      <c r="G21" s="119"/>
    </row>
    <row r="22" spans="2:12" x14ac:dyDescent="0.35">
      <c r="B22" s="116"/>
    </row>
    <row r="23" spans="2:12" ht="14.5" customHeight="1" x14ac:dyDescent="0.35">
      <c r="B23" s="116" t="s">
        <v>45</v>
      </c>
      <c r="C23" s="119" t="s">
        <v>55</v>
      </c>
      <c r="D23" s="119"/>
      <c r="E23" s="119"/>
      <c r="F23" s="119"/>
      <c r="G23" s="119"/>
      <c r="H23" s="117"/>
      <c r="I23" s="66"/>
      <c r="J23" s="66"/>
      <c r="K23" s="66"/>
    </row>
    <row r="24" spans="2:12" x14ac:dyDescent="0.35">
      <c r="C24" s="119"/>
      <c r="D24" s="119"/>
      <c r="E24" s="119"/>
      <c r="F24" s="119"/>
      <c r="G24" s="119"/>
      <c r="H24" s="117"/>
      <c r="I24" s="66"/>
      <c r="J24" s="66"/>
      <c r="K24" s="66"/>
    </row>
    <row r="25" spans="2:12" x14ac:dyDescent="0.35">
      <c r="C25" s="119"/>
      <c r="D25" s="119"/>
      <c r="E25" s="119"/>
      <c r="F25" s="119"/>
      <c r="G25" s="119"/>
    </row>
    <row r="26" spans="2:12" x14ac:dyDescent="0.35">
      <c r="C26" s="119"/>
      <c r="D26" s="119"/>
      <c r="E26" s="119"/>
      <c r="F26" s="119"/>
      <c r="G26" s="119"/>
    </row>
    <row r="27" spans="2:12" x14ac:dyDescent="0.35">
      <c r="C27" s="119"/>
      <c r="D27" s="119"/>
      <c r="E27" s="119"/>
      <c r="F27" s="119"/>
      <c r="G27" s="119"/>
    </row>
    <row r="28" spans="2:12" x14ac:dyDescent="0.35">
      <c r="C28" s="119"/>
      <c r="D28" s="119"/>
      <c r="E28" s="119"/>
      <c r="F28" s="119"/>
      <c r="G28" s="119"/>
    </row>
    <row r="29" spans="2:12" x14ac:dyDescent="0.35"/>
  </sheetData>
  <mergeCells count="3">
    <mergeCell ref="B12:G15"/>
    <mergeCell ref="C20:G21"/>
    <mergeCell ref="C23:G2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9F43E-4D4C-4124-A6E5-86845A0C0506}">
  <dimension ref="B2:K29"/>
  <sheetViews>
    <sheetView showGridLines="0" zoomScale="70" zoomScaleNormal="70" workbookViewId="0">
      <pane ySplit="15" topLeftCell="A16" activePane="bottomLeft" state="frozen"/>
      <selection pane="bottomLeft" activeCell="C9" sqref="C9"/>
    </sheetView>
  </sheetViews>
  <sheetFormatPr defaultRowHeight="14.5" x14ac:dyDescent="0.35"/>
  <cols>
    <col min="1" max="1" width="4.26953125" customWidth="1"/>
    <col min="2" max="2" width="19.90625" customWidth="1"/>
    <col min="3" max="3" width="18.7265625" customWidth="1"/>
    <col min="4" max="4" width="51.7265625" customWidth="1"/>
    <col min="5" max="5" width="13.08984375" customWidth="1"/>
    <col min="6" max="6" width="12.81640625" customWidth="1"/>
    <col min="7" max="7" width="13.26953125" bestFit="1" customWidth="1"/>
    <col min="8" max="8" width="15.26953125" bestFit="1" customWidth="1"/>
    <col min="9" max="9" width="25.26953125" bestFit="1" customWidth="1"/>
    <col min="10" max="10" width="26.7265625" bestFit="1" customWidth="1"/>
    <col min="11" max="11" width="29.453125" customWidth="1"/>
    <col min="12" max="12" width="18.7265625" customWidth="1"/>
    <col min="13" max="13" width="5.54296875" customWidth="1"/>
    <col min="14" max="16" width="12.6328125" customWidth="1"/>
  </cols>
  <sheetData>
    <row r="2" spans="2:11" ht="15.5" x14ac:dyDescent="0.35">
      <c r="B2" s="58" t="s">
        <v>52</v>
      </c>
      <c r="H2" s="2"/>
    </row>
    <row r="3" spans="2:11" x14ac:dyDescent="0.35">
      <c r="B3" s="12" t="s">
        <v>0</v>
      </c>
      <c r="C3" s="13">
        <v>44563</v>
      </c>
      <c r="D3" s="3"/>
    </row>
    <row r="5" spans="2:11" x14ac:dyDescent="0.35">
      <c r="B5" s="51" t="s">
        <v>25</v>
      </c>
      <c r="C5" s="4" t="s">
        <v>48</v>
      </c>
      <c r="D5" s="4"/>
    </row>
    <row r="6" spans="2:11" x14ac:dyDescent="0.35">
      <c r="C6" s="4" t="s">
        <v>49</v>
      </c>
      <c r="D6" s="4"/>
    </row>
    <row r="7" spans="2:11" x14ac:dyDescent="0.35">
      <c r="C7" s="4" t="s">
        <v>47</v>
      </c>
      <c r="D7" s="4"/>
    </row>
    <row r="8" spans="2:11" ht="15" thickBot="1" x14ac:dyDescent="0.4">
      <c r="C8" s="4"/>
      <c r="D8" s="4"/>
    </row>
    <row r="9" spans="2:11" x14ac:dyDescent="0.35">
      <c r="B9" s="20" t="s">
        <v>15</v>
      </c>
      <c r="C9" s="52" t="s">
        <v>16</v>
      </c>
      <c r="D9" s="4"/>
      <c r="E9" s="60" t="s">
        <v>36</v>
      </c>
      <c r="F9" s="60"/>
      <c r="G9" s="62">
        <f>H21</f>
        <v>4700</v>
      </c>
    </row>
    <row r="10" spans="2:11" ht="15" thickBot="1" x14ac:dyDescent="0.4">
      <c r="B10" s="21" t="s">
        <v>28</v>
      </c>
      <c r="C10" s="53" t="s">
        <v>32</v>
      </c>
      <c r="D10" s="4"/>
      <c r="E10" s="61" t="s">
        <v>40</v>
      </c>
      <c r="F10" s="61"/>
      <c r="G10" s="63">
        <f>J21</f>
        <v>4700</v>
      </c>
    </row>
    <row r="11" spans="2:11" x14ac:dyDescent="0.35">
      <c r="B11" s="21" t="s">
        <v>24</v>
      </c>
      <c r="C11" s="32">
        <v>50</v>
      </c>
      <c r="D11" s="4"/>
    </row>
    <row r="12" spans="2:11" ht="15" thickBot="1" x14ac:dyDescent="0.4">
      <c r="B12" s="21" t="s">
        <v>20</v>
      </c>
      <c r="C12" s="32">
        <v>40</v>
      </c>
      <c r="D12" s="4"/>
    </row>
    <row r="13" spans="2:11" ht="15" thickBot="1" x14ac:dyDescent="0.4">
      <c r="B13" s="22" t="s">
        <v>21</v>
      </c>
      <c r="C13" s="54">
        <v>40</v>
      </c>
      <c r="G13" s="39" t="s">
        <v>23</v>
      </c>
      <c r="H13" s="40"/>
      <c r="I13" s="39" t="s">
        <v>29</v>
      </c>
      <c r="J13" s="40"/>
    </row>
    <row r="14" spans="2:11" ht="15" thickBot="1" x14ac:dyDescent="0.4">
      <c r="G14" s="43">
        <v>1</v>
      </c>
      <c r="H14" s="44"/>
      <c r="I14" s="42">
        <f>VLOOKUP(C10,$E$25:$F$28, 2, FALSE)</f>
        <v>0</v>
      </c>
      <c r="J14" s="41"/>
    </row>
    <row r="15" spans="2:11" ht="15" thickBot="1" x14ac:dyDescent="0.4">
      <c r="B15" s="14"/>
      <c r="C15" s="15"/>
      <c r="D15" s="16" t="s">
        <v>13</v>
      </c>
      <c r="E15" s="17" t="s">
        <v>4</v>
      </c>
      <c r="F15" s="33" t="s">
        <v>5</v>
      </c>
      <c r="G15" s="35" t="s">
        <v>14</v>
      </c>
      <c r="H15" s="36" t="s">
        <v>9</v>
      </c>
      <c r="I15" s="34" t="s">
        <v>42</v>
      </c>
      <c r="J15" s="18" t="s">
        <v>41</v>
      </c>
      <c r="K15" s="19" t="s">
        <v>6</v>
      </c>
    </row>
    <row r="16" spans="2:11" ht="60" customHeight="1" x14ac:dyDescent="0.35">
      <c r="B16" s="23" t="s">
        <v>19</v>
      </c>
      <c r="C16" s="24" t="s">
        <v>33</v>
      </c>
      <c r="D16" s="25" t="s">
        <v>34</v>
      </c>
      <c r="E16" s="69">
        <f>$C$13</f>
        <v>40</v>
      </c>
      <c r="F16" s="70">
        <f>IF($C$9="small",10, IF($C$9="medium",25,IF($C$9="large",50, "")))</f>
        <v>10</v>
      </c>
      <c r="G16" s="69">
        <f>$E16*$F16</f>
        <v>400</v>
      </c>
      <c r="H16" s="71">
        <f t="shared" ref="H16:H20" si="0">$G$14*G16</f>
        <v>400</v>
      </c>
      <c r="I16" s="72">
        <f>G16*($I$14+1)</f>
        <v>400</v>
      </c>
      <c r="J16" s="73">
        <f>I16*$G$14</f>
        <v>400</v>
      </c>
      <c r="K16" s="74"/>
    </row>
    <row r="17" spans="2:11" ht="60" customHeight="1" thickBot="1" x14ac:dyDescent="0.4">
      <c r="B17" s="64" t="s">
        <v>19</v>
      </c>
      <c r="C17" s="29" t="s">
        <v>3</v>
      </c>
      <c r="D17" s="30" t="s">
        <v>35</v>
      </c>
      <c r="E17" s="75">
        <f>$C$12*5</f>
        <v>200</v>
      </c>
      <c r="F17" s="76">
        <f>F16/5</f>
        <v>2</v>
      </c>
      <c r="G17" s="75">
        <f>$E17*$F17</f>
        <v>400</v>
      </c>
      <c r="H17" s="77">
        <f t="shared" si="0"/>
        <v>400</v>
      </c>
      <c r="I17" s="78">
        <f>G17*($I$14+1)</f>
        <v>400</v>
      </c>
      <c r="J17" s="79">
        <f t="shared" ref="J17:J20" si="1">I17*$G$14</f>
        <v>400</v>
      </c>
      <c r="K17" s="80"/>
    </row>
    <row r="18" spans="2:11" ht="60" customHeight="1" x14ac:dyDescent="0.35">
      <c r="B18" s="26" t="s">
        <v>7</v>
      </c>
      <c r="C18" s="24" t="s">
        <v>10</v>
      </c>
      <c r="D18" s="25" t="str">
        <f>IF($C$9="small","12 staff hours",IF($C$9="medium","18 staff hours",IF($C$9="large","24 staff hours", "")))</f>
        <v>12 staff hours</v>
      </c>
      <c r="E18" s="81">
        <f>$C$11</f>
        <v>50</v>
      </c>
      <c r="F18" s="82">
        <f>LEFT($D$18, 2)/1</f>
        <v>12</v>
      </c>
      <c r="G18" s="69">
        <f>$E18*$F18</f>
        <v>600</v>
      </c>
      <c r="H18" s="71">
        <f t="shared" si="0"/>
        <v>600</v>
      </c>
      <c r="I18" s="72">
        <f>G18*($I$14+1)</f>
        <v>600</v>
      </c>
      <c r="J18" s="73">
        <f t="shared" si="1"/>
        <v>600</v>
      </c>
      <c r="K18" s="74"/>
    </row>
    <row r="19" spans="2:11" ht="60" customHeight="1" x14ac:dyDescent="0.35">
      <c r="B19" s="65" t="s">
        <v>7</v>
      </c>
      <c r="C19" s="27" t="s">
        <v>8</v>
      </c>
      <c r="D19" s="28" t="str">
        <f>CONCATENATE(IF($C$9="small", 30, IF($C$9="medium", 40, IF($C$9="large", 50, ""))), " hours per test from partner engagement to end of test. Includes partner planning &amp; review sessions, logistics, screening, test design, proctor prep, test prep and testing engagement")</f>
        <v>30 hours per test from partner engagement to end of test. Includes partner planning &amp; review sessions, logistics, screening, test design, proctor prep, test prep and testing engagement</v>
      </c>
      <c r="E19" s="83">
        <f t="shared" ref="E19:E20" si="2">$C$11</f>
        <v>50</v>
      </c>
      <c r="F19" s="84">
        <f>LEFT($D$19, 2)/1</f>
        <v>30</v>
      </c>
      <c r="G19" s="85">
        <f>$E19*$F19</f>
        <v>1500</v>
      </c>
      <c r="H19" s="86">
        <f t="shared" si="0"/>
        <v>1500</v>
      </c>
      <c r="I19" s="87">
        <f>G19*($I$14+1)</f>
        <v>1500</v>
      </c>
      <c r="J19" s="88">
        <f t="shared" si="1"/>
        <v>1500</v>
      </c>
      <c r="K19" s="89"/>
    </row>
    <row r="20" spans="2:11" ht="60" customHeight="1" thickBot="1" x14ac:dyDescent="0.4">
      <c r="B20" s="64" t="s">
        <v>7</v>
      </c>
      <c r="C20" s="29" t="s">
        <v>12</v>
      </c>
      <c r="D20" s="30" t="str">
        <f>CONCATENATE(IF($C$9="small", 36, IF($C$9="medium", 48, IF($C$9="large", 72, ""))), " hours per test for post-test analysis, documentation, and review. Includes recommendation review sessions with partners, proctor report follow-up, blog post and other communications re: results")</f>
        <v>36 hours per test for post-test analysis, documentation, and review. Includes recommendation review sessions with partners, proctor report follow-up, blog post and other communications re: results</v>
      </c>
      <c r="E20" s="90">
        <f t="shared" si="2"/>
        <v>50</v>
      </c>
      <c r="F20" s="76">
        <f>LEFT($D$20, 2)/1</f>
        <v>36</v>
      </c>
      <c r="G20" s="75">
        <f>$E20*$F20</f>
        <v>1800</v>
      </c>
      <c r="H20" s="77">
        <f t="shared" si="0"/>
        <v>1800</v>
      </c>
      <c r="I20" s="78">
        <f>G20*($I$14+1)</f>
        <v>1800</v>
      </c>
      <c r="J20" s="79">
        <f t="shared" si="1"/>
        <v>1800</v>
      </c>
      <c r="K20" s="80"/>
    </row>
    <row r="21" spans="2:11" ht="15" thickBot="1" x14ac:dyDescent="0.4">
      <c r="B21" s="5"/>
      <c r="C21" s="6" t="s">
        <v>1</v>
      </c>
      <c r="D21" s="8"/>
      <c r="E21" s="91"/>
      <c r="F21" s="92"/>
      <c r="G21" s="93">
        <f>SUM(G16:G20)</f>
        <v>4700</v>
      </c>
      <c r="H21" s="94">
        <f>SUM(H16:H20)</f>
        <v>4700</v>
      </c>
      <c r="I21" s="95">
        <f>SUM($I$16:$I$20)</f>
        <v>4700</v>
      </c>
      <c r="J21" s="96">
        <f>SUM($J$16:$J$20)</f>
        <v>4700</v>
      </c>
      <c r="K21" s="97"/>
    </row>
    <row r="22" spans="2:11" x14ac:dyDescent="0.35">
      <c r="I22" s="47"/>
    </row>
    <row r="25" spans="2:11" x14ac:dyDescent="0.35">
      <c r="B25" s="1"/>
      <c r="D25" s="45" t="s">
        <v>16</v>
      </c>
      <c r="E25" s="48" t="s">
        <v>32</v>
      </c>
      <c r="F25" s="49">
        <v>0</v>
      </c>
      <c r="G25" s="45"/>
    </row>
    <row r="26" spans="2:11" x14ac:dyDescent="0.35">
      <c r="D26" s="45" t="s">
        <v>17</v>
      </c>
      <c r="E26" s="48" t="s">
        <v>30</v>
      </c>
      <c r="F26" s="50">
        <v>0.25</v>
      </c>
      <c r="G26" s="45"/>
    </row>
    <row r="27" spans="2:11" x14ac:dyDescent="0.35">
      <c r="D27" s="45" t="s">
        <v>18</v>
      </c>
      <c r="E27" s="48" t="s">
        <v>17</v>
      </c>
      <c r="F27" s="50">
        <v>0.5</v>
      </c>
      <c r="G27" s="45"/>
    </row>
    <row r="28" spans="2:11" x14ac:dyDescent="0.35">
      <c r="D28" s="45"/>
      <c r="E28" s="45" t="s">
        <v>31</v>
      </c>
      <c r="F28" s="59">
        <v>1</v>
      </c>
      <c r="G28" s="45"/>
    </row>
    <row r="29" spans="2:11" x14ac:dyDescent="0.35">
      <c r="D29" s="46"/>
      <c r="E29" s="46"/>
      <c r="F29" s="46"/>
    </row>
  </sheetData>
  <dataValidations count="2">
    <dataValidation type="list" allowBlank="1" showInputMessage="1" showErrorMessage="1" sqref="C9" xr:uid="{CA81574D-BD71-4D2E-878A-EDF27F9FCB5F}">
      <formula1>$D$25:$D$27</formula1>
    </dataValidation>
    <dataValidation type="list" allowBlank="1" showInputMessage="1" showErrorMessage="1" sqref="C10" xr:uid="{1ABBDD8A-A62C-4557-A177-59FB85C2474F}">
      <formula1>$E$25:$E$28</formula1>
    </dataValidation>
  </dataValidation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33A82-76E4-478F-8516-7FB33DE30330}">
  <dimension ref="B2:K29"/>
  <sheetViews>
    <sheetView showGridLines="0" showRowColHeaders="0" zoomScale="70" zoomScaleNormal="70" workbookViewId="0">
      <pane ySplit="15" topLeftCell="A16" activePane="bottomLeft" state="frozen"/>
      <selection pane="bottomLeft" activeCell="C9" sqref="C9"/>
    </sheetView>
  </sheetViews>
  <sheetFormatPr defaultRowHeight="14.5" x14ac:dyDescent="0.35"/>
  <cols>
    <col min="1" max="1" width="4.26953125" customWidth="1"/>
    <col min="2" max="2" width="19.90625" customWidth="1"/>
    <col min="3" max="3" width="18.7265625" customWidth="1"/>
    <col min="4" max="4" width="51.7265625" customWidth="1"/>
    <col min="5" max="5" width="11.81640625" bestFit="1" customWidth="1"/>
    <col min="6" max="6" width="11.1796875" customWidth="1"/>
    <col min="7" max="7" width="13.26953125" bestFit="1" customWidth="1"/>
    <col min="8" max="8" width="15.26953125" bestFit="1" customWidth="1"/>
    <col min="9" max="9" width="25.26953125" bestFit="1" customWidth="1"/>
    <col min="10" max="10" width="26.7265625" bestFit="1" customWidth="1"/>
    <col min="11" max="11" width="44.36328125" customWidth="1"/>
    <col min="12" max="12" width="18.7265625" customWidth="1"/>
    <col min="13" max="13" width="5.54296875" customWidth="1"/>
    <col min="14" max="16" width="12.6328125" customWidth="1"/>
  </cols>
  <sheetData>
    <row r="2" spans="2:11" ht="15.5" x14ac:dyDescent="0.35">
      <c r="B2" s="58" t="s">
        <v>37</v>
      </c>
      <c r="H2" s="2"/>
    </row>
    <row r="3" spans="2:11" x14ac:dyDescent="0.35">
      <c r="B3" s="12" t="s">
        <v>0</v>
      </c>
      <c r="C3" s="13">
        <v>44563</v>
      </c>
      <c r="D3" s="3"/>
    </row>
    <row r="5" spans="2:11" x14ac:dyDescent="0.35">
      <c r="B5" s="51" t="s">
        <v>25</v>
      </c>
      <c r="C5" s="4" t="s">
        <v>51</v>
      </c>
      <c r="D5" s="4"/>
    </row>
    <row r="6" spans="2:11" x14ac:dyDescent="0.35">
      <c r="B6" s="51"/>
      <c r="C6" s="4" t="s">
        <v>50</v>
      </c>
      <c r="D6" s="4"/>
    </row>
    <row r="7" spans="2:11" ht="15" thickBot="1" x14ac:dyDescent="0.4">
      <c r="B7" s="51"/>
      <c r="C7" s="4"/>
      <c r="D7" s="4"/>
    </row>
    <row r="8" spans="2:11" ht="15" thickBot="1" x14ac:dyDescent="0.4">
      <c r="B8" s="39" t="s">
        <v>26</v>
      </c>
      <c r="C8" s="57"/>
      <c r="D8" s="4"/>
      <c r="E8" s="60" t="s">
        <v>36</v>
      </c>
      <c r="F8" s="60"/>
      <c r="G8" s="62">
        <f>H21</f>
        <v>4700</v>
      </c>
    </row>
    <row r="9" spans="2:11" ht="15" thickBot="1" x14ac:dyDescent="0.4">
      <c r="B9" s="20" t="s">
        <v>24</v>
      </c>
      <c r="C9" s="55">
        <v>50</v>
      </c>
      <c r="D9" s="4"/>
      <c r="E9" s="61" t="s">
        <v>40</v>
      </c>
      <c r="F9" s="61"/>
      <c r="G9" s="63">
        <f>J21</f>
        <v>4700</v>
      </c>
    </row>
    <row r="10" spans="2:11" x14ac:dyDescent="0.35">
      <c r="B10" s="21" t="s">
        <v>20</v>
      </c>
      <c r="C10" s="32">
        <v>40</v>
      </c>
      <c r="D10" s="4"/>
    </row>
    <row r="11" spans="2:11" ht="15" thickBot="1" x14ac:dyDescent="0.4">
      <c r="B11" s="22" t="s">
        <v>21</v>
      </c>
      <c r="C11" s="54">
        <v>40</v>
      </c>
      <c r="D11" s="4"/>
    </row>
    <row r="12" spans="2:11" ht="15" thickBot="1" x14ac:dyDescent="0.4">
      <c r="D12" s="4"/>
    </row>
    <row r="13" spans="2:11" ht="15" thickBot="1" x14ac:dyDescent="0.4">
      <c r="G13" s="39" t="s">
        <v>23</v>
      </c>
      <c r="H13" s="40"/>
      <c r="I13" s="39" t="s">
        <v>29</v>
      </c>
      <c r="J13" s="40"/>
    </row>
    <row r="14" spans="2:11" ht="15" thickBot="1" x14ac:dyDescent="0.4">
      <c r="G14" s="43">
        <v>1</v>
      </c>
      <c r="H14" s="44"/>
      <c r="I14" s="56">
        <v>0</v>
      </c>
      <c r="J14" s="44"/>
    </row>
    <row r="15" spans="2:11" ht="15" thickBot="1" x14ac:dyDescent="0.4">
      <c r="B15" s="14"/>
      <c r="C15" s="15"/>
      <c r="D15" s="16" t="s">
        <v>13</v>
      </c>
      <c r="E15" s="17" t="s">
        <v>4</v>
      </c>
      <c r="F15" s="33" t="s">
        <v>5</v>
      </c>
      <c r="G15" s="35" t="s">
        <v>14</v>
      </c>
      <c r="H15" s="36" t="s">
        <v>9</v>
      </c>
      <c r="I15" s="34" t="s">
        <v>42</v>
      </c>
      <c r="J15" s="18" t="s">
        <v>41</v>
      </c>
      <c r="K15" s="19" t="s">
        <v>6</v>
      </c>
    </row>
    <row r="16" spans="2:11" ht="60" customHeight="1" x14ac:dyDescent="0.35">
      <c r="B16" s="23" t="s">
        <v>19</v>
      </c>
      <c r="C16" s="24" t="s">
        <v>2</v>
      </c>
      <c r="D16" s="25" t="s">
        <v>11</v>
      </c>
      <c r="E16" s="69">
        <f>$C$11</f>
        <v>40</v>
      </c>
      <c r="F16" s="98">
        <v>10</v>
      </c>
      <c r="G16" s="69">
        <f>$E16*$F16</f>
        <v>400</v>
      </c>
      <c r="H16" s="71">
        <f t="shared" ref="H16:H20" si="0">$G$14*G16</f>
        <v>400</v>
      </c>
      <c r="I16" s="72">
        <f>G16*($I$14+1)</f>
        <v>400</v>
      </c>
      <c r="J16" s="73">
        <f>I16*$G$14</f>
        <v>400</v>
      </c>
      <c r="K16" s="74"/>
    </row>
    <row r="17" spans="2:11" ht="60" customHeight="1" thickBot="1" x14ac:dyDescent="0.4">
      <c r="B17" s="64" t="s">
        <v>19</v>
      </c>
      <c r="C17" s="29" t="s">
        <v>3</v>
      </c>
      <c r="D17" s="30" t="s">
        <v>22</v>
      </c>
      <c r="E17" s="75">
        <f>$C$10*5</f>
        <v>200</v>
      </c>
      <c r="F17" s="99">
        <v>2</v>
      </c>
      <c r="G17" s="75">
        <f>$E17*$F17</f>
        <v>400</v>
      </c>
      <c r="H17" s="77">
        <f t="shared" si="0"/>
        <v>400</v>
      </c>
      <c r="I17" s="78">
        <f>G17*($I$14+1)</f>
        <v>400</v>
      </c>
      <c r="J17" s="79">
        <f t="shared" ref="J17:J20" si="1">I17*$G$14</f>
        <v>400</v>
      </c>
      <c r="K17" s="80"/>
    </row>
    <row r="18" spans="2:11" ht="60" customHeight="1" x14ac:dyDescent="0.35">
      <c r="B18" s="26" t="s">
        <v>7</v>
      </c>
      <c r="C18" s="24" t="s">
        <v>10</v>
      </c>
      <c r="D18" s="25" t="s">
        <v>27</v>
      </c>
      <c r="E18" s="81">
        <f>$C$9</f>
        <v>50</v>
      </c>
      <c r="F18" s="100">
        <v>12</v>
      </c>
      <c r="G18" s="69">
        <f>$E18*$F18</f>
        <v>600</v>
      </c>
      <c r="H18" s="71">
        <f t="shared" si="0"/>
        <v>600</v>
      </c>
      <c r="I18" s="72">
        <f>G18*($I$14+1)</f>
        <v>600</v>
      </c>
      <c r="J18" s="73">
        <f t="shared" si="1"/>
        <v>600</v>
      </c>
      <c r="K18" s="74"/>
    </row>
    <row r="19" spans="2:11" ht="60" customHeight="1" x14ac:dyDescent="0.35">
      <c r="B19" s="65" t="s">
        <v>7</v>
      </c>
      <c r="C19" s="27" t="s">
        <v>8</v>
      </c>
      <c r="D19" s="28" t="s">
        <v>38</v>
      </c>
      <c r="E19" s="83">
        <f>$C$9</f>
        <v>50</v>
      </c>
      <c r="F19" s="101">
        <v>30</v>
      </c>
      <c r="G19" s="85">
        <f>$E19*$F19</f>
        <v>1500</v>
      </c>
      <c r="H19" s="86">
        <f t="shared" si="0"/>
        <v>1500</v>
      </c>
      <c r="I19" s="87">
        <f>G19*($I$14+1)</f>
        <v>1500</v>
      </c>
      <c r="J19" s="88">
        <f t="shared" si="1"/>
        <v>1500</v>
      </c>
      <c r="K19" s="89"/>
    </row>
    <row r="20" spans="2:11" ht="60" customHeight="1" thickBot="1" x14ac:dyDescent="0.4">
      <c r="B20" s="64" t="s">
        <v>7</v>
      </c>
      <c r="C20" s="29" t="s">
        <v>12</v>
      </c>
      <c r="D20" s="30" t="s">
        <v>39</v>
      </c>
      <c r="E20" s="90">
        <f>$C$9</f>
        <v>50</v>
      </c>
      <c r="F20" s="99">
        <v>36</v>
      </c>
      <c r="G20" s="75">
        <f>$E20*$F20</f>
        <v>1800</v>
      </c>
      <c r="H20" s="77">
        <f t="shared" si="0"/>
        <v>1800</v>
      </c>
      <c r="I20" s="78">
        <f>G20*($I$14+1)</f>
        <v>1800</v>
      </c>
      <c r="J20" s="79">
        <f t="shared" si="1"/>
        <v>1800</v>
      </c>
      <c r="K20" s="80"/>
    </row>
    <row r="21" spans="2:11" ht="15" thickBot="1" x14ac:dyDescent="0.4">
      <c r="B21" s="5"/>
      <c r="C21" s="6" t="s">
        <v>1</v>
      </c>
      <c r="D21" s="8"/>
      <c r="E21" s="7"/>
      <c r="F21" s="9"/>
      <c r="G21" s="37">
        <f>SUM(G16:G20)</f>
        <v>4700</v>
      </c>
      <c r="H21" s="38">
        <f>SUM(H16:H20)</f>
        <v>4700</v>
      </c>
      <c r="I21" s="10">
        <f>SUM($I$16:$I$20)</f>
        <v>4700</v>
      </c>
      <c r="J21" s="11">
        <f>SUM($J$16:$J$20)</f>
        <v>4700</v>
      </c>
      <c r="K21" s="31"/>
    </row>
    <row r="22" spans="2:11" x14ac:dyDescent="0.35">
      <c r="I22" s="47"/>
    </row>
    <row r="25" spans="2:11" x14ac:dyDescent="0.35">
      <c r="B25" s="1"/>
      <c r="D25" s="45"/>
      <c r="E25" s="48"/>
      <c r="F25" s="49"/>
      <c r="G25" s="45"/>
    </row>
    <row r="26" spans="2:11" x14ac:dyDescent="0.35">
      <c r="D26" s="45"/>
      <c r="E26" s="48"/>
      <c r="F26" s="50"/>
      <c r="G26" s="45"/>
    </row>
    <row r="27" spans="2:11" x14ac:dyDescent="0.35">
      <c r="D27" s="45"/>
      <c r="E27" s="48"/>
      <c r="F27" s="50"/>
      <c r="G27" s="45"/>
    </row>
    <row r="28" spans="2:11" x14ac:dyDescent="0.35">
      <c r="D28" s="45"/>
      <c r="E28" s="45"/>
      <c r="F28" s="45"/>
      <c r="G28" s="45"/>
    </row>
    <row r="29" spans="2:11" x14ac:dyDescent="0.35">
      <c r="D29" s="46"/>
      <c r="E29" s="46"/>
      <c r="F29" s="46"/>
    </row>
  </sheetData>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28BF79938EF84F9D5A4AF7BE19D441" ma:contentTypeVersion="14" ma:contentTypeDescription="Create a new document." ma:contentTypeScope="" ma:versionID="c3e7b5213f1145c4c5de2df50c571854">
  <xsd:schema xmlns:xsd="http://www.w3.org/2001/XMLSchema" xmlns:xs="http://www.w3.org/2001/XMLSchema" xmlns:p="http://schemas.microsoft.com/office/2006/metadata/properties" xmlns:ns2="749b1d80-4186-45a3-b84b-77cbac1427b7" xmlns:ns3="b0a06d42-06d2-4ec2-a92e-3238de8201e1" targetNamespace="http://schemas.microsoft.com/office/2006/metadata/properties" ma:root="true" ma:fieldsID="7967c0f6322db61946e6128b07068315" ns2:_="" ns3:_="">
    <xsd:import namespace="749b1d80-4186-45a3-b84b-77cbac1427b7"/>
    <xsd:import namespace="b0a06d42-06d2-4ec2-a92e-3238de8201e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3:MediaServiceAutoKeyPoints" minOccurs="0"/>
                <xsd:element ref="ns3:MediaServiceKeyPoints" minOccurs="0"/>
                <xsd:element ref="ns3:Descrip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9b1d80-4186-45a3-b84b-77cbac1427b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0a06d42-06d2-4ec2-a92e-3238de8201e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Description" ma:index="20" nillable="true" ma:displayName="Description" ma:description="Habits to create mindfullness at work" ma:format="Dropdown" ma:internalName="Description">
      <xsd:simpleType>
        <xsd:restriction base="dms:Text">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escription xmlns="b0a06d42-06d2-4ec2-a92e-3238de8201e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24CAAC-4BD3-48F0-A71A-98C57ABF75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9b1d80-4186-45a3-b84b-77cbac1427b7"/>
    <ds:schemaRef ds:uri="b0a06d42-06d2-4ec2-a92e-3238de8201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E68A0B-764E-4EBF-A895-596F7EFDBE4E}">
  <ds:schemaRefs>
    <ds:schemaRef ds:uri="http://schemas.microsoft.com/office/2006/metadata/properties"/>
    <ds:schemaRef ds:uri="http://schemas.microsoft.com/office/infopath/2007/PartnerControls"/>
    <ds:schemaRef ds:uri="b0a06d42-06d2-4ec2-a92e-3238de8201e1"/>
  </ds:schemaRefs>
</ds:datastoreItem>
</file>

<file path=customXml/itemProps3.xml><?xml version="1.0" encoding="utf-8"?>
<ds:datastoreItem xmlns:ds="http://schemas.openxmlformats.org/officeDocument/2006/customXml" ds:itemID="{D03E1572-10B3-43FD-885A-E559E5294F7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Pricing Workbook - Estimate</vt:lpstr>
      <vt:lpstr>Pricing Workbook - Customizable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 Raja</dc:creator>
  <cp:lastModifiedBy>Meera Raja</cp:lastModifiedBy>
  <dcterms:created xsi:type="dcterms:W3CDTF">2019-03-06T22:08:03Z</dcterms:created>
  <dcterms:modified xsi:type="dcterms:W3CDTF">2022-03-09T03:41:55Z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0x010100A628BF79938EF84F9D5A4AF7BE19D441</vt:lpwstr>
  </property>
</Properties>
</file>