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in\Desktop\"/>
    </mc:Choice>
  </mc:AlternateContent>
  <bookViews>
    <workbookView xWindow="0" yWindow="0" windowWidth="20490" windowHeight="7755" firstSheet="4" activeTab="9"/>
  </bookViews>
  <sheets>
    <sheet name="Sheet1" sheetId="1" r:id="rId1"/>
    <sheet name="Sheet3" sheetId="3" r:id="rId2"/>
    <sheet name="Sheet2" sheetId="2" r:id="rId3"/>
    <sheet name="DATE" sheetId="4" r:id="rId4"/>
    <sheet name="NOT EXAMPLE" sheetId="8" r:id="rId5"/>
    <sheet name="TEXT" sheetId="5" r:id="rId6"/>
    <sheet name="DATE FUNCTIONS" sheetId="6" r:id="rId7"/>
    <sheet name="Trignometry" sheetId="7" r:id="rId8"/>
    <sheet name=" VLOOKUP" sheetId="10" r:id="rId9"/>
    <sheet name="HLOOKUP" sheetId="11" r:id="rId10"/>
    <sheet name="Sheet4" sheetId="12" r:id="rId1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10" l="1"/>
  <c r="Q6" i="11"/>
  <c r="Q3" i="11"/>
  <c r="K17" i="11"/>
  <c r="G17" i="11"/>
  <c r="L15" i="11"/>
  <c r="J15" i="11"/>
  <c r="G15" i="11"/>
  <c r="J18" i="10"/>
  <c r="K18" i="10" s="1"/>
  <c r="L18" i="10" s="1"/>
  <c r="G18" i="10"/>
  <c r="F18" i="10"/>
  <c r="E18" i="10"/>
  <c r="E14" i="10"/>
  <c r="I3" i="10"/>
  <c r="F33" i="7"/>
  <c r="F32" i="7"/>
  <c r="F29" i="7"/>
  <c r="G27" i="7"/>
  <c r="G26" i="7"/>
  <c r="G25" i="7"/>
  <c r="G22" i="7"/>
  <c r="G21" i="7"/>
  <c r="G20" i="7"/>
  <c r="G17" i="7"/>
  <c r="G16" i="7"/>
  <c r="G15" i="7"/>
  <c r="E10" i="7"/>
  <c r="F27" i="7"/>
  <c r="F26" i="7"/>
  <c r="F25" i="7"/>
  <c r="I14" i="10" l="1"/>
  <c r="F14" i="10"/>
  <c r="I4" i="10" l="1"/>
  <c r="I5" i="10"/>
  <c r="I6" i="10"/>
  <c r="I7" i="10"/>
  <c r="I8" i="10"/>
  <c r="I9" i="10"/>
  <c r="I10" i="10"/>
  <c r="J28" i="5" l="1"/>
  <c r="M22" i="5"/>
  <c r="M21" i="5"/>
  <c r="M20" i="5"/>
  <c r="H22" i="7" l="1"/>
  <c r="H21" i="7"/>
  <c r="H20" i="7"/>
  <c r="K15" i="7"/>
  <c r="K17" i="7"/>
  <c r="K16" i="7"/>
  <c r="F7" i="7"/>
  <c r="F8" i="7"/>
  <c r="F6" i="7"/>
  <c r="G8" i="8"/>
  <c r="G9" i="8"/>
  <c r="G10" i="8"/>
  <c r="G11" i="8"/>
  <c r="G7" i="8"/>
  <c r="F8" i="8"/>
  <c r="F9" i="8"/>
  <c r="F10" i="8"/>
  <c r="F11" i="8"/>
  <c r="F7" i="8"/>
  <c r="M11" i="5" l="1"/>
  <c r="M10" i="5"/>
  <c r="N8" i="5"/>
  <c r="M9" i="5"/>
  <c r="M8" i="5"/>
  <c r="I7" i="5"/>
  <c r="I8" i="5"/>
  <c r="I9" i="5"/>
  <c r="I10" i="5"/>
  <c r="I11" i="5"/>
  <c r="I12" i="5"/>
  <c r="I6" i="5"/>
  <c r="H7" i="5"/>
  <c r="H8" i="5"/>
  <c r="H9" i="5"/>
  <c r="H10" i="5"/>
  <c r="H11" i="5"/>
  <c r="H12" i="5"/>
  <c r="H6" i="5"/>
  <c r="G7" i="5"/>
  <c r="G8" i="5"/>
  <c r="G9" i="5"/>
  <c r="G10" i="5"/>
  <c r="G11" i="5"/>
  <c r="G12" i="5"/>
  <c r="F7" i="5"/>
  <c r="F8" i="5"/>
  <c r="F9" i="5"/>
  <c r="F10" i="5"/>
  <c r="F11" i="5"/>
  <c r="F12" i="5"/>
  <c r="F6" i="5"/>
  <c r="E7" i="5"/>
  <c r="E8" i="5"/>
  <c r="E9" i="5"/>
  <c r="E10" i="5"/>
  <c r="E11" i="5"/>
  <c r="E12" i="5"/>
  <c r="E6" i="5"/>
  <c r="J6" i="6" l="1"/>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5" i="6"/>
  <c r="F47" i="4"/>
  <c r="H36" i="4"/>
  <c r="C46" i="4"/>
  <c r="E41" i="4"/>
  <c r="E40" i="4"/>
  <c r="E39" i="4"/>
  <c r="E27" i="4"/>
  <c r="E28" i="4" s="1"/>
  <c r="E22" i="4"/>
  <c r="E23" i="4" s="1"/>
  <c r="E15" i="4"/>
  <c r="E16" i="4" s="1"/>
  <c r="E22" i="2"/>
  <c r="F11" i="4"/>
  <c r="E10" i="4"/>
  <c r="F20" i="2"/>
  <c r="F19" i="2"/>
  <c r="F18" i="2"/>
  <c r="F9" i="4"/>
  <c r="F8" i="4"/>
  <c r="F7" i="4"/>
  <c r="E7" i="4"/>
  <c r="F6" i="4"/>
  <c r="F5" i="4"/>
  <c r="H7" i="3"/>
  <c r="H8" i="3"/>
  <c r="H9" i="3"/>
  <c r="H6" i="3"/>
  <c r="G6" i="3"/>
  <c r="F9" i="3"/>
  <c r="H13" i="2"/>
  <c r="H10" i="2"/>
  <c r="F10" i="2"/>
  <c r="E29" i="4" l="1"/>
  <c r="E24" i="4"/>
  <c r="E17" i="4"/>
  <c r="F12" i="2" l="1"/>
  <c r="F13" i="2"/>
  <c r="E79" i="4"/>
  <c r="E78" i="4"/>
  <c r="E77" i="4"/>
  <c r="E75" i="4"/>
  <c r="E74" i="4"/>
  <c r="E73" i="4"/>
  <c r="D56" i="4"/>
  <c r="D48" i="4"/>
  <c r="D49" i="4"/>
  <c r="D50" i="4"/>
  <c r="D51" i="4"/>
  <c r="D52" i="4"/>
  <c r="D53" i="4"/>
  <c r="D54" i="4"/>
  <c r="D55" i="4"/>
  <c r="D47" i="4"/>
  <c r="K47" i="4"/>
  <c r="K36" i="4"/>
  <c r="M16" i="5"/>
  <c r="M15" i="5"/>
  <c r="E8" i="4"/>
  <c r="E6" i="4"/>
  <c r="E5" i="4"/>
  <c r="G9" i="3" l="1"/>
  <c r="G8" i="3"/>
  <c r="G7" i="3"/>
  <c r="AB13" i="2"/>
  <c r="AB12" i="2"/>
  <c r="AB11" i="2"/>
  <c r="F11" i="2"/>
  <c r="M18" i="5"/>
  <c r="M17" i="5"/>
  <c r="M12" i="5"/>
  <c r="M4" i="5"/>
  <c r="G6" i="5"/>
  <c r="K48" i="4"/>
  <c r="K49" i="4"/>
  <c r="K50" i="4"/>
  <c r="K51" i="4"/>
  <c r="K52" i="4"/>
  <c r="K53" i="4"/>
  <c r="K54" i="4"/>
  <c r="K55" i="4"/>
  <c r="K56" i="4"/>
  <c r="E60" i="4"/>
  <c r="E61" i="4"/>
  <c r="E62" i="4"/>
  <c r="E63" i="4"/>
  <c r="E64" i="4"/>
  <c r="E65" i="4"/>
  <c r="E66" i="4"/>
  <c r="E67" i="4"/>
  <c r="E9" i="4"/>
  <c r="G5" i="3"/>
  <c r="G6" i="2" l="1"/>
</calcChain>
</file>

<file path=xl/sharedStrings.xml><?xml version="1.0" encoding="utf-8"?>
<sst xmlns="http://schemas.openxmlformats.org/spreadsheetml/2006/main" count="251" uniqueCount="203">
  <si>
    <t>CONDITIONAL FORMATTING</t>
  </si>
  <si>
    <t>HIGHLIGHT CELL RULES</t>
  </si>
  <si>
    <t>NUMBERS</t>
  </si>
  <si>
    <t>TEXT</t>
  </si>
  <si>
    <t xml:space="preserve">DATES </t>
  </si>
  <si>
    <t>TOP BOTTOM RULES</t>
  </si>
  <si>
    <t>MON</t>
  </si>
  <si>
    <t>CLEAR RULES</t>
  </si>
  <si>
    <t>TUE</t>
  </si>
  <si>
    <t>THU</t>
  </si>
  <si>
    <t>SAT</t>
  </si>
  <si>
    <t>WED</t>
  </si>
  <si>
    <t>logical functions</t>
  </si>
  <si>
    <t>NOT FUNCTION</t>
  </si>
  <si>
    <t>DATA1</t>
  </si>
  <si>
    <t>black</t>
  </si>
  <si>
    <t>white</t>
  </si>
  <si>
    <t>pink</t>
  </si>
  <si>
    <t>The NOT function is an Excel Logical function. The function helps check if one value is not equal to another. If we give TRUE, it will return FALSE and when given FALSE, it will return TRUE. So, basically, it will always return a reverse logical value.</t>
  </si>
  <si>
    <t>logical function</t>
  </si>
  <si>
    <t>IFERROR</t>
  </si>
  <si>
    <t>DATA</t>
  </si>
  <si>
    <t>EXCEL</t>
  </si>
  <si>
    <t>DATATYPE</t>
  </si>
  <si>
    <t>NUMBER</t>
  </si>
  <si>
    <t>ERROR FROM FORMULA</t>
  </si>
  <si>
    <t>FUNCTION</t>
  </si>
  <si>
    <t>DATE</t>
  </si>
  <si>
    <t>FORMULA</t>
  </si>
  <si>
    <t>TODAY</t>
  </si>
  <si>
    <t>NOW</t>
  </si>
  <si>
    <t>DAY</t>
  </si>
  <si>
    <t>MONTH</t>
  </si>
  <si>
    <t>YEAR</t>
  </si>
  <si>
    <t>ADD/SUBTRACT MONTHS</t>
  </si>
  <si>
    <t>DATE-5DAYS</t>
  </si>
  <si>
    <t>DATE+10 MONTHS</t>
  </si>
  <si>
    <t>DATE-10 MONTHS</t>
  </si>
  <si>
    <t>ADD/SUBTRACT YEARS</t>
  </si>
  <si>
    <t>DATE-10 YEARS</t>
  </si>
  <si>
    <t>DATE FUNCTIONS</t>
  </si>
  <si>
    <t>NETWORK FUNCTION,NETWORK.INTL</t>
  </si>
  <si>
    <t>START DATE</t>
  </si>
  <si>
    <t>END DATE</t>
  </si>
  <si>
    <t>NETWORK DAYS</t>
  </si>
  <si>
    <t>NETWORK DAYS.INTL</t>
  </si>
  <si>
    <t>HOLIDAYS</t>
  </si>
  <si>
    <t>Datedif</t>
  </si>
  <si>
    <t>DATE of BIRTH</t>
  </si>
  <si>
    <t>TODAYSDATE</t>
  </si>
  <si>
    <t>YEARS</t>
  </si>
  <si>
    <t>DAYS</t>
  </si>
  <si>
    <t>TEXT FUNCTIONS</t>
  </si>
  <si>
    <t>NAMES</t>
  </si>
  <si>
    <t>LAST 02 DNA</t>
  </si>
  <si>
    <t xml:space="preserve">     LAST 01 DNA</t>
  </si>
  <si>
    <t>LAST 03 AKJKJJ</t>
  </si>
  <si>
    <t>TRIM</t>
  </si>
  <si>
    <t>PROPER</t>
  </si>
  <si>
    <t>UPPER</t>
  </si>
  <si>
    <t>LOWER</t>
  </si>
  <si>
    <t>LEN</t>
  </si>
  <si>
    <t xml:space="preserve">LEFT </t>
  </si>
  <si>
    <t>RIGHT</t>
  </si>
  <si>
    <t>MID</t>
  </si>
  <si>
    <t>CONCATENATE</t>
  </si>
  <si>
    <t>point</t>
  </si>
  <si>
    <t>Find</t>
  </si>
  <si>
    <t>search</t>
  </si>
  <si>
    <t>replace</t>
  </si>
  <si>
    <t>substitute</t>
  </si>
  <si>
    <t>mumbai</t>
  </si>
  <si>
    <t>NOT</t>
  </si>
  <si>
    <t>COLORS</t>
  </si>
  <si>
    <t>yellow</t>
  </si>
  <si>
    <t>not(true)</t>
  </si>
  <si>
    <t>not(false</t>
  </si>
  <si>
    <t>FRUITS</t>
  </si>
  <si>
    <t>MANGO</t>
  </si>
  <si>
    <t>ORANGE</t>
  </si>
  <si>
    <t>PEAR</t>
  </si>
  <si>
    <t>O/P</t>
  </si>
  <si>
    <t>TOTAL YEARS</t>
  </si>
  <si>
    <t>TOTAL MONTHS</t>
  </si>
  <si>
    <t>TOTAL DAYS</t>
  </si>
  <si>
    <t>LAST 04 BHJ</t>
  </si>
  <si>
    <t xml:space="preserve">    LAST05 GHGJ</t>
  </si>
  <si>
    <t>LAST 06 DFK</t>
  </si>
  <si>
    <t>LAST 09 WDFM</t>
  </si>
  <si>
    <t>CHARGER</t>
  </si>
  <si>
    <t>DATE+5DAYS</t>
  </si>
  <si>
    <t>ADD/SUBTRACT DAYS</t>
  </si>
  <si>
    <t>INDEPEN</t>
  </si>
  <si>
    <t>GANDHI</t>
  </si>
  <si>
    <t>CUSTOM FORMATTING TO DATES</t>
  </si>
  <si>
    <t>NEW YEAR</t>
  </si>
  <si>
    <t>CHRISTMAS</t>
  </si>
  <si>
    <t>CANADA</t>
  </si>
  <si>
    <t>MONDAY ONLY</t>
  </si>
  <si>
    <t>month</t>
  </si>
  <si>
    <t>day</t>
  </si>
  <si>
    <t>january</t>
  </si>
  <si>
    <t>feburary</t>
  </si>
  <si>
    <t>ITEM</t>
  </si>
  <si>
    <t>DESCRIPTION</t>
  </si>
  <si>
    <t>TeddyBear</t>
  </si>
  <si>
    <t>kungfu</t>
  </si>
  <si>
    <t>Mickey Mouse</t>
  </si>
  <si>
    <t>Donald Duck</t>
  </si>
  <si>
    <t>Rabbits</t>
  </si>
  <si>
    <t>color</t>
  </si>
  <si>
    <t>blue</t>
  </si>
  <si>
    <t>red</t>
  </si>
  <si>
    <t>slate black</t>
  </si>
  <si>
    <t>red blue</t>
  </si>
  <si>
    <t>price</t>
  </si>
  <si>
    <t>result</t>
  </si>
  <si>
    <t>SUMPRODUCT</t>
  </si>
  <si>
    <t>ARRAY1</t>
  </si>
  <si>
    <t>ARRAY2</t>
  </si>
  <si>
    <t>MULTIPLY</t>
  </si>
  <si>
    <t>RESULT</t>
  </si>
  <si>
    <t>MROUND</t>
  </si>
  <si>
    <t>ROUNDS THE NO.TO NEAREST MULTIPLE</t>
  </si>
  <si>
    <t>MULTIPLIES ALL THE COMPONENTS OF TWO</t>
  </si>
  <si>
    <t>FORMUALE</t>
  </si>
  <si>
    <t>ROUND NUMBERS TO THE NEAREST MULTIPLE OF 1</t>
  </si>
  <si>
    <t>ROUND NUMBERS TO THE NEAREST MULTIPLE OF 5</t>
  </si>
  <si>
    <t>ROUND NUMBERS TO THE NEAREST MULTIPLE OF 10</t>
  </si>
  <si>
    <t>FLOOR</t>
  </si>
  <si>
    <t>ROUND 6 DOWN TO NEAREST MULTIPLE OF 5</t>
  </si>
  <si>
    <t>ROUND 22.9 DOWN TO NEAREST MULTIPLE OF 10</t>
  </si>
  <si>
    <t>ROUND 4.1 DOWN TO NEAREST MULTIPLE OF 1</t>
  </si>
  <si>
    <t>NEAREST LOWEST</t>
  </si>
  <si>
    <t>CEILING</t>
  </si>
  <si>
    <t>MOD</t>
  </si>
  <si>
    <t>quotient</t>
  </si>
  <si>
    <t>REPT</t>
  </si>
  <si>
    <t>a</t>
  </si>
  <si>
    <t>hello</t>
  </si>
  <si>
    <t>exact</t>
  </si>
  <si>
    <t>helloworld</t>
  </si>
  <si>
    <t>textjoin</t>
  </si>
  <si>
    <t>text join</t>
  </si>
  <si>
    <t>text</t>
  </si>
  <si>
    <t>The</t>
  </si>
  <si>
    <t>quick</t>
  </si>
  <si>
    <t>brown</t>
  </si>
  <si>
    <t>fox</t>
  </si>
  <si>
    <t>jumps</t>
  </si>
  <si>
    <t>over</t>
  </si>
  <si>
    <t>the</t>
  </si>
  <si>
    <t>lazy</t>
  </si>
  <si>
    <t>dog</t>
  </si>
  <si>
    <t>dddd</t>
  </si>
  <si>
    <t>P_id</t>
  </si>
  <si>
    <t>reg_no</t>
  </si>
  <si>
    <t>name of person</t>
  </si>
  <si>
    <t>ram</t>
  </si>
  <si>
    <t>om</t>
  </si>
  <si>
    <t>john</t>
  </si>
  <si>
    <t>raman</t>
  </si>
  <si>
    <t>deepak</t>
  </si>
  <si>
    <t>raj</t>
  </si>
  <si>
    <t>rihan</t>
  </si>
  <si>
    <t>age</t>
  </si>
  <si>
    <t>department</t>
  </si>
  <si>
    <t>CSE</t>
  </si>
  <si>
    <t>ECE</t>
  </si>
  <si>
    <t>EEE</t>
  </si>
  <si>
    <t>ME</t>
  </si>
  <si>
    <t>CE</t>
  </si>
  <si>
    <t>SALE2016</t>
  </si>
  <si>
    <t>SALE 2017</t>
  </si>
  <si>
    <t>SALE 2016+2017</t>
  </si>
  <si>
    <t>NAME</t>
  </si>
  <si>
    <t>CLASS</t>
  </si>
  <si>
    <t>PHY</t>
  </si>
  <si>
    <t>CHEM</t>
  </si>
  <si>
    <t>MATH</t>
  </si>
  <si>
    <t>ENG</t>
  </si>
  <si>
    <t>JOHN</t>
  </si>
  <si>
    <t>JOSEPH</t>
  </si>
  <si>
    <t>SAM</t>
  </si>
  <si>
    <t>NIKE</t>
  </si>
  <si>
    <t>MEXI</t>
  </si>
  <si>
    <t>SIMI</t>
  </si>
  <si>
    <t>NEENA</t>
  </si>
  <si>
    <t>LIMEY</t>
  </si>
  <si>
    <t>p_id</t>
  </si>
  <si>
    <t>name</t>
  </si>
  <si>
    <t>Sale 2017</t>
  </si>
  <si>
    <t>maths marks of simi</t>
  </si>
  <si>
    <t>class</t>
  </si>
  <si>
    <t>NEAREST HIGHEST</t>
  </si>
  <si>
    <t>P_ID</t>
  </si>
  <si>
    <t>AGE</t>
  </si>
  <si>
    <t>DEPARTMENT</t>
  </si>
  <si>
    <t>REG_NO</t>
  </si>
  <si>
    <t>DEP</t>
  </si>
  <si>
    <t>ENG MARKS OF SIMI</t>
  </si>
  <si>
    <t xml:space="preserve">DROPLIST </t>
  </si>
  <si>
    <t>RIHAN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</si>
</sst>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dd"/>
    <numFmt numFmtId="165" formatCode="ddd"/>
    <numFmt numFmtId="166" formatCode="[$-F800]dddd\,\ mmmm\ dd\,\ yyyy"/>
    <numFmt numFmtId="167" formatCode="mmm"/>
  </numFmts>
  <fonts count="10" x14ac:knownFonts="1">
    <font>
      <sz val="11"/>
      <color theme="1"/>
      <name val="Calibri"/>
      <family val="2"/>
      <scheme val="minor"/>
    </font>
    <font>
      <b/>
      <sz val="20"/>
      <color theme="1"/>
      <name val="Calibri"/>
      <family val="2"/>
      <scheme val="minor"/>
    </font>
    <font>
      <b/>
      <sz val="16"/>
      <color theme="1"/>
      <name val="Calibri"/>
      <family val="2"/>
      <scheme val="minor"/>
    </font>
    <font>
      <b/>
      <sz val="12"/>
      <color theme="1"/>
      <name val="Calibri"/>
      <family val="2"/>
      <scheme val="minor"/>
    </font>
    <font>
      <sz val="12"/>
      <color rgb="FF222222"/>
      <name val="Arial"/>
      <family val="2"/>
    </font>
    <font>
      <b/>
      <sz val="11"/>
      <color theme="1"/>
      <name val="Calibri"/>
      <family val="2"/>
      <scheme val="minor"/>
    </font>
    <font>
      <sz val="16"/>
      <color rgb="FFFFC000"/>
      <name val="Calibri"/>
      <family val="2"/>
      <scheme val="minor"/>
    </font>
    <font>
      <sz val="16"/>
      <color theme="1"/>
      <name val="Calibri"/>
      <family val="2"/>
      <scheme val="minor"/>
    </font>
    <font>
      <b/>
      <sz val="12"/>
      <color rgb="FFFFFF00"/>
      <name val="Calibri"/>
      <family val="2"/>
      <scheme val="minor"/>
    </font>
    <font>
      <b/>
      <sz val="14"/>
      <color theme="1"/>
      <name val="Calibri"/>
      <family val="2"/>
      <scheme val="minor"/>
    </font>
  </fonts>
  <fills count="22">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4" tint="-0.499984740745262"/>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4">
    <xf numFmtId="0" fontId="0" fillId="0" borderId="0" xfId="0"/>
    <xf numFmtId="0" fontId="2" fillId="3" borderId="0" xfId="0" applyFont="1" applyFill="1"/>
    <xf numFmtId="0" fontId="3" fillId="4" borderId="0" xfId="0" applyFont="1" applyFill="1"/>
    <xf numFmtId="14" fontId="0" fillId="0" borderId="0" xfId="0" applyNumberFormat="1"/>
    <xf numFmtId="0" fontId="4" fillId="0" borderId="0" xfId="0" applyFont="1" applyAlignment="1"/>
    <xf numFmtId="0" fontId="0" fillId="0" borderId="0" xfId="0" applyAlignment="1"/>
    <xf numFmtId="16" fontId="0" fillId="0" borderId="0" xfId="0" applyNumberFormat="1"/>
    <xf numFmtId="22" fontId="0" fillId="0" borderId="0" xfId="0" applyNumberFormat="1"/>
    <xf numFmtId="1" fontId="0" fillId="0" borderId="0" xfId="0" applyNumberFormat="1"/>
    <xf numFmtId="164" fontId="0" fillId="0" borderId="0" xfId="0" applyNumberFormat="1"/>
    <xf numFmtId="165" fontId="0" fillId="0" borderId="0" xfId="0" applyNumberFormat="1"/>
    <xf numFmtId="0" fontId="0" fillId="2" borderId="0" xfId="0" applyFill="1"/>
    <xf numFmtId="0" fontId="0" fillId="5" borderId="0" xfId="0" applyFill="1"/>
    <xf numFmtId="0" fontId="3" fillId="6" borderId="0" xfId="0" applyFont="1" applyFill="1"/>
    <xf numFmtId="0" fontId="0" fillId="7" borderId="0" xfId="0" applyFill="1"/>
    <xf numFmtId="0" fontId="0" fillId="4" borderId="0" xfId="0" applyFill="1"/>
    <xf numFmtId="0" fontId="5" fillId="4" borderId="0" xfId="0" applyFont="1" applyFill="1"/>
    <xf numFmtId="0" fontId="5" fillId="5" borderId="0" xfId="0" applyFont="1" applyFill="1"/>
    <xf numFmtId="0" fontId="5" fillId="7" borderId="0" xfId="0" applyFont="1" applyFill="1"/>
    <xf numFmtId="166" fontId="0" fillId="0" borderId="0" xfId="0" applyNumberFormat="1"/>
    <xf numFmtId="0" fontId="8" fillId="8" borderId="0" xfId="0" applyFont="1" applyFill="1"/>
    <xf numFmtId="0" fontId="9" fillId="10" borderId="0" xfId="0" applyFont="1" applyFill="1"/>
    <xf numFmtId="0" fontId="9" fillId="6" borderId="0" xfId="0" applyFont="1" applyFill="1"/>
    <xf numFmtId="0" fontId="3" fillId="2" borderId="0" xfId="0" applyFont="1" applyFill="1"/>
    <xf numFmtId="0" fontId="0" fillId="9" borderId="0" xfId="0" applyFill="1"/>
    <xf numFmtId="0" fontId="5" fillId="10" borderId="0" xfId="0" applyFont="1" applyFill="1"/>
    <xf numFmtId="167" fontId="0" fillId="0" borderId="0" xfId="0" applyNumberFormat="1"/>
    <xf numFmtId="0" fontId="3" fillId="2" borderId="1" xfId="0" applyFont="1" applyFill="1" applyBorder="1"/>
    <xf numFmtId="0" fontId="3" fillId="2" borderId="1" xfId="0" applyFont="1" applyFill="1" applyBorder="1" applyAlignment="1">
      <alignment wrapText="1"/>
    </xf>
    <xf numFmtId="0" fontId="5" fillId="2" borderId="1" xfId="0" applyFont="1" applyFill="1" applyBorder="1"/>
    <xf numFmtId="0" fontId="5" fillId="18" borderId="1" xfId="0" applyFont="1" applyFill="1" applyBorder="1"/>
    <xf numFmtId="0" fontId="5" fillId="19" borderId="1" xfId="0" applyFont="1" applyFill="1" applyBorder="1"/>
    <xf numFmtId="0" fontId="5" fillId="16" borderId="1" xfId="0" applyFont="1" applyFill="1" applyBorder="1"/>
    <xf numFmtId="0" fontId="5" fillId="5" borderId="1" xfId="0" applyFont="1" applyFill="1" applyBorder="1"/>
    <xf numFmtId="0" fontId="5" fillId="15" borderId="1" xfId="0" applyFont="1" applyFill="1" applyBorder="1"/>
    <xf numFmtId="0" fontId="5" fillId="17" borderId="1" xfId="0" applyFont="1" applyFill="1" applyBorder="1"/>
    <xf numFmtId="0" fontId="5" fillId="12" borderId="1" xfId="0" applyFont="1" applyFill="1" applyBorder="1"/>
    <xf numFmtId="0" fontId="5" fillId="13" borderId="1" xfId="0" applyFont="1" applyFill="1" applyBorder="1"/>
    <xf numFmtId="0" fontId="5" fillId="14" borderId="1" xfId="0" applyFont="1" applyFill="1" applyBorder="1"/>
    <xf numFmtId="0" fontId="5" fillId="11" borderId="1" xfId="0" applyFont="1" applyFill="1" applyBorder="1"/>
    <xf numFmtId="0" fontId="5" fillId="10" borderId="1" xfId="0" applyFont="1" applyFill="1" applyBorder="1"/>
    <xf numFmtId="0" fontId="1"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6" fillId="8" borderId="0" xfId="0" applyFont="1" applyFill="1" applyAlignment="1">
      <alignment horizontal="center"/>
    </xf>
    <xf numFmtId="0" fontId="7" fillId="8" borderId="0" xfId="0" applyFont="1" applyFill="1" applyAlignment="1">
      <alignment horizontal="center"/>
    </xf>
    <xf numFmtId="0" fontId="5" fillId="2" borderId="0" xfId="0" applyFont="1" applyFill="1" applyAlignment="1">
      <alignment horizontal="center"/>
    </xf>
    <xf numFmtId="0" fontId="5" fillId="5" borderId="0" xfId="0" applyFont="1" applyFill="1" applyAlignment="1">
      <alignment horizontal="center"/>
    </xf>
    <xf numFmtId="164" fontId="0" fillId="0" borderId="0" xfId="0" applyNumberFormat="1" applyAlignment="1">
      <alignment horizontal="center"/>
    </xf>
    <xf numFmtId="0" fontId="5" fillId="15" borderId="0" xfId="0" applyFont="1" applyFill="1" applyBorder="1"/>
    <xf numFmtId="0" fontId="5" fillId="16" borderId="0" xfId="0" applyFont="1" applyFill="1" applyBorder="1"/>
    <xf numFmtId="0" fontId="0" fillId="18" borderId="0" xfId="0" applyFill="1"/>
    <xf numFmtId="0" fontId="0" fillId="20" borderId="0" xfId="0" applyFill="1"/>
    <xf numFmtId="0" fontId="0" fillId="21"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E10" sqref="E10:F10"/>
    </sheetView>
  </sheetViews>
  <sheetFormatPr defaultRowHeight="15" x14ac:dyDescent="0.25"/>
  <cols>
    <col min="10" max="10" width="21.7109375" customWidth="1"/>
  </cols>
  <sheetData>
    <row r="1" spans="1:11" x14ac:dyDescent="0.25">
      <c r="A1" s="41" t="s">
        <v>0</v>
      </c>
      <c r="B1" s="42"/>
      <c r="C1" s="42"/>
      <c r="D1" s="42"/>
      <c r="E1" s="42"/>
      <c r="F1" s="42"/>
    </row>
    <row r="2" spans="1:11" x14ac:dyDescent="0.25">
      <c r="A2" s="42"/>
      <c r="B2" s="42"/>
      <c r="C2" s="42"/>
      <c r="D2" s="42"/>
      <c r="E2" s="42"/>
      <c r="F2" s="42"/>
    </row>
    <row r="4" spans="1:11" ht="21" x14ac:dyDescent="0.35">
      <c r="A4" s="1" t="s">
        <v>1</v>
      </c>
      <c r="B4" s="1" t="s">
        <v>1</v>
      </c>
      <c r="C4" s="1" t="s">
        <v>1</v>
      </c>
      <c r="D4" s="1" t="s">
        <v>1</v>
      </c>
      <c r="H4" s="2" t="s">
        <v>2</v>
      </c>
      <c r="I4" s="2" t="s">
        <v>3</v>
      </c>
      <c r="J4" s="2" t="s">
        <v>4</v>
      </c>
      <c r="K4" s="2" t="s">
        <v>2</v>
      </c>
    </row>
    <row r="5" spans="1:11" ht="21" x14ac:dyDescent="0.35">
      <c r="A5" s="1" t="s">
        <v>5</v>
      </c>
      <c r="B5" s="1"/>
      <c r="C5" s="1"/>
      <c r="H5">
        <v>10</v>
      </c>
      <c r="I5" t="s">
        <v>6</v>
      </c>
      <c r="J5" s="3">
        <v>44056</v>
      </c>
      <c r="K5">
        <v>10</v>
      </c>
    </row>
    <row r="6" spans="1:11" ht="21" x14ac:dyDescent="0.35">
      <c r="A6" s="1" t="s">
        <v>7</v>
      </c>
      <c r="B6" s="1"/>
      <c r="C6" s="1"/>
      <c r="H6">
        <v>20</v>
      </c>
      <c r="I6" t="s">
        <v>8</v>
      </c>
      <c r="J6" s="3">
        <v>44059</v>
      </c>
      <c r="K6">
        <v>20</v>
      </c>
    </row>
    <row r="7" spans="1:11" x14ac:dyDescent="0.25">
      <c r="H7">
        <v>30</v>
      </c>
      <c r="I7" t="s">
        <v>8</v>
      </c>
      <c r="J7" s="3">
        <v>44060</v>
      </c>
      <c r="K7">
        <v>30</v>
      </c>
    </row>
    <row r="8" spans="1:11" x14ac:dyDescent="0.25">
      <c r="H8">
        <v>40</v>
      </c>
      <c r="I8" t="s">
        <v>9</v>
      </c>
      <c r="J8" s="3">
        <v>44061</v>
      </c>
      <c r="K8">
        <v>50</v>
      </c>
    </row>
    <row r="9" spans="1:11" x14ac:dyDescent="0.25">
      <c r="H9">
        <v>50</v>
      </c>
      <c r="I9" t="s">
        <v>8</v>
      </c>
      <c r="J9" s="3">
        <v>44062</v>
      </c>
      <c r="K9">
        <v>50</v>
      </c>
    </row>
    <row r="10" spans="1:11" x14ac:dyDescent="0.25">
      <c r="H10">
        <v>60</v>
      </c>
      <c r="I10" t="s">
        <v>10</v>
      </c>
      <c r="J10" s="3">
        <v>44063</v>
      </c>
      <c r="K10">
        <v>60</v>
      </c>
    </row>
    <row r="11" spans="1:11" x14ac:dyDescent="0.25">
      <c r="H11">
        <v>70</v>
      </c>
      <c r="I11" t="s">
        <v>8</v>
      </c>
      <c r="J11" s="3">
        <v>44064</v>
      </c>
      <c r="K11">
        <v>70</v>
      </c>
    </row>
    <row r="12" spans="1:11" x14ac:dyDescent="0.25">
      <c r="H12">
        <v>80</v>
      </c>
      <c r="I12" t="s">
        <v>10</v>
      </c>
      <c r="J12" s="3">
        <v>44065</v>
      </c>
      <c r="K12">
        <v>80</v>
      </c>
    </row>
    <row r="13" spans="1:11" x14ac:dyDescent="0.25">
      <c r="H13">
        <v>90</v>
      </c>
      <c r="I13" t="s">
        <v>8</v>
      </c>
      <c r="J13" s="3">
        <v>44054</v>
      </c>
      <c r="K13">
        <v>90</v>
      </c>
    </row>
    <row r="14" spans="1:11" x14ac:dyDescent="0.25">
      <c r="H14">
        <v>100</v>
      </c>
      <c r="I14" t="s">
        <v>11</v>
      </c>
      <c r="J14" s="3">
        <v>44055</v>
      </c>
      <c r="K14">
        <v>100</v>
      </c>
    </row>
  </sheetData>
  <mergeCells count="1">
    <mergeCell ref="A1:F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Q17"/>
  <sheetViews>
    <sheetView tabSelected="1" workbookViewId="0">
      <selection activeCell="K4" sqref="K4"/>
    </sheetView>
  </sheetViews>
  <sheetFormatPr defaultRowHeight="15" x14ac:dyDescent="0.25"/>
  <sheetData>
    <row r="2" spans="4:17" x14ac:dyDescent="0.25">
      <c r="O2" t="s">
        <v>201</v>
      </c>
    </row>
    <row r="3" spans="4:17" x14ac:dyDescent="0.25">
      <c r="D3" s="29" t="s">
        <v>175</v>
      </c>
      <c r="E3" s="29" t="s">
        <v>176</v>
      </c>
      <c r="F3" s="29" t="s">
        <v>177</v>
      </c>
      <c r="G3" s="29" t="s">
        <v>178</v>
      </c>
      <c r="H3" s="29" t="s">
        <v>179</v>
      </c>
      <c r="I3" s="29" t="s">
        <v>180</v>
      </c>
      <c r="O3" t="s">
        <v>182</v>
      </c>
      <c r="P3" t="s">
        <v>180</v>
      </c>
      <c r="Q3">
        <f>HLOOKUP(P3,D3:I12,3,0)</f>
        <v>20</v>
      </c>
    </row>
    <row r="4" spans="4:17" x14ac:dyDescent="0.25">
      <c r="D4" s="30" t="s">
        <v>181</v>
      </c>
      <c r="E4" s="31">
        <v>7</v>
      </c>
      <c r="F4" s="32">
        <v>88</v>
      </c>
      <c r="G4" s="33">
        <v>90</v>
      </c>
      <c r="H4" s="34">
        <v>59</v>
      </c>
      <c r="I4" s="35">
        <v>10</v>
      </c>
      <c r="K4" t="s">
        <v>176</v>
      </c>
    </row>
    <row r="5" spans="4:17" x14ac:dyDescent="0.25">
      <c r="D5" s="30" t="s">
        <v>182</v>
      </c>
      <c r="E5" s="31">
        <v>8</v>
      </c>
      <c r="F5" s="32">
        <v>87</v>
      </c>
      <c r="G5" s="33">
        <v>87</v>
      </c>
      <c r="H5" s="34">
        <v>69</v>
      </c>
      <c r="I5" s="35">
        <v>20</v>
      </c>
    </row>
    <row r="6" spans="4:17" x14ac:dyDescent="0.25">
      <c r="D6" s="30" t="s">
        <v>183</v>
      </c>
      <c r="E6" s="31">
        <v>9</v>
      </c>
      <c r="F6" s="32">
        <v>65</v>
      </c>
      <c r="G6" s="33">
        <v>75</v>
      </c>
      <c r="H6" s="34">
        <v>79</v>
      </c>
      <c r="I6" s="35">
        <v>30</v>
      </c>
      <c r="O6" s="51" t="s">
        <v>183</v>
      </c>
      <c r="P6" s="53" t="s">
        <v>180</v>
      </c>
      <c r="Q6">
        <f>HLOOKUP(P6,D3:I12,4,0)</f>
        <v>30</v>
      </c>
    </row>
    <row r="7" spans="4:17" x14ac:dyDescent="0.25">
      <c r="D7" s="30" t="s">
        <v>184</v>
      </c>
      <c r="E7" s="31">
        <v>10</v>
      </c>
      <c r="F7" s="32">
        <v>55</v>
      </c>
      <c r="G7" s="33">
        <v>45</v>
      </c>
      <c r="H7" s="34">
        <v>89</v>
      </c>
      <c r="I7" s="35">
        <v>40</v>
      </c>
    </row>
    <row r="8" spans="4:17" x14ac:dyDescent="0.25">
      <c r="D8" s="30" t="s">
        <v>185</v>
      </c>
      <c r="E8" s="31">
        <v>11</v>
      </c>
      <c r="F8" s="32">
        <v>78</v>
      </c>
      <c r="G8" s="33">
        <v>77</v>
      </c>
      <c r="H8" s="34">
        <v>86</v>
      </c>
      <c r="I8" s="35">
        <v>50</v>
      </c>
    </row>
    <row r="9" spans="4:17" x14ac:dyDescent="0.25">
      <c r="D9" s="30" t="s">
        <v>186</v>
      </c>
      <c r="E9" s="30">
        <v>12</v>
      </c>
      <c r="F9" s="30">
        <v>89</v>
      </c>
      <c r="G9" s="30">
        <v>78</v>
      </c>
      <c r="H9" s="30">
        <v>76</v>
      </c>
      <c r="I9" s="35">
        <v>60</v>
      </c>
    </row>
    <row r="10" spans="4:17" x14ac:dyDescent="0.25">
      <c r="D10" s="30" t="s">
        <v>187</v>
      </c>
      <c r="E10" s="31">
        <v>13</v>
      </c>
      <c r="F10" s="32">
        <v>86</v>
      </c>
      <c r="G10" s="33">
        <v>76</v>
      </c>
      <c r="H10" s="34">
        <v>66</v>
      </c>
      <c r="I10" s="35">
        <v>70</v>
      </c>
    </row>
    <row r="11" spans="4:17" x14ac:dyDescent="0.25">
      <c r="D11" s="30" t="s">
        <v>188</v>
      </c>
      <c r="E11" s="31">
        <v>14</v>
      </c>
      <c r="F11" s="32">
        <v>75</v>
      </c>
      <c r="G11" s="33">
        <v>57</v>
      </c>
      <c r="H11" s="34">
        <v>98</v>
      </c>
      <c r="I11" s="35">
        <v>80</v>
      </c>
    </row>
    <row r="12" spans="4:17" x14ac:dyDescent="0.25">
      <c r="D12" s="30" t="s">
        <v>181</v>
      </c>
      <c r="E12" s="31">
        <v>15</v>
      </c>
      <c r="F12" s="32">
        <v>66</v>
      </c>
      <c r="G12" s="33">
        <v>68</v>
      </c>
      <c r="H12" s="34">
        <v>78</v>
      </c>
      <c r="I12" s="35">
        <v>90</v>
      </c>
    </row>
    <row r="13" spans="4:17" x14ac:dyDescent="0.25">
      <c r="L13" t="s">
        <v>200</v>
      </c>
    </row>
    <row r="14" spans="4:17" x14ac:dyDescent="0.25">
      <c r="G14" t="s">
        <v>192</v>
      </c>
    </row>
    <row r="15" spans="4:17" x14ac:dyDescent="0.25">
      <c r="G15">
        <f>HLOOKUP(H3,D3:I12,7,0)</f>
        <v>76</v>
      </c>
      <c r="J15">
        <f>HLOOKUP(H3,D3:I12,7,0)</f>
        <v>76</v>
      </c>
      <c r="L15">
        <f>HLOOKUP(I3,D3:I12,7,0)</f>
        <v>60</v>
      </c>
    </row>
    <row r="17" spans="6:11" x14ac:dyDescent="0.25">
      <c r="F17" t="s">
        <v>193</v>
      </c>
      <c r="G17">
        <f>HLOOKUP(F17,D3:I12,4,0)</f>
        <v>9</v>
      </c>
      <c r="K17">
        <f>HLOOKUP(E3,D3:I12,2,0)</f>
        <v>7</v>
      </c>
    </row>
  </sheetData>
  <dataValidations count="1">
    <dataValidation type="list" allowBlank="1" showInputMessage="1" showErrorMessage="1" sqref="P3 P6 K4">
      <formula1>$E$3:$I$3</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
  <sheetViews>
    <sheetView workbookViewId="0">
      <selection activeCell="H9" sqref="H9"/>
    </sheetView>
  </sheetViews>
  <sheetFormatPr defaultRowHeight="15" x14ac:dyDescent="0.25"/>
  <cols>
    <col min="5" max="5" width="27.42578125" customWidth="1"/>
    <col min="6" max="6" width="13.28515625" customWidth="1"/>
    <col min="7" max="7" width="24.85546875" customWidth="1"/>
    <col min="8" max="8" width="25.7109375" customWidth="1"/>
  </cols>
  <sheetData>
    <row r="3" spans="1:8" x14ac:dyDescent="0.25">
      <c r="A3" t="s">
        <v>19</v>
      </c>
    </row>
    <row r="5" spans="1:8" x14ac:dyDescent="0.25">
      <c r="A5" s="15" t="s">
        <v>20</v>
      </c>
      <c r="E5" s="17" t="s">
        <v>23</v>
      </c>
      <c r="F5" s="17" t="s">
        <v>21</v>
      </c>
      <c r="G5" s="17" t="str">
        <f>IFERROR(F5,"SKIP THIS")</f>
        <v>DATA</v>
      </c>
      <c r="H5" t="s">
        <v>81</v>
      </c>
    </row>
    <row r="6" spans="1:8" x14ac:dyDescent="0.25">
      <c r="E6" t="s">
        <v>3</v>
      </c>
      <c r="F6" t="s">
        <v>22</v>
      </c>
      <c r="G6" t="str">
        <f>IFERROR(F6,"SKIP THIS")</f>
        <v>EXCEL</v>
      </c>
      <c r="H6" t="str">
        <f>IFERROR(F6,"THIS IS ERROR")</f>
        <v>EXCEL</v>
      </c>
    </row>
    <row r="7" spans="1:8" x14ac:dyDescent="0.25">
      <c r="E7" t="s">
        <v>24</v>
      </c>
      <c r="F7">
        <v>100</v>
      </c>
      <c r="G7">
        <f>IFERROR(F7,"SKIP THIS")</f>
        <v>100</v>
      </c>
      <c r="H7">
        <f t="shared" ref="H7:H9" si="0">IFERROR(F7,"THIS IS ERROR")</f>
        <v>100</v>
      </c>
    </row>
    <row r="8" spans="1:8" x14ac:dyDescent="0.25">
      <c r="E8" t="b">
        <v>1</v>
      </c>
      <c r="F8" t="b">
        <v>1</v>
      </c>
      <c r="G8" t="b">
        <f>IFERROR(F8,"SKIP THIS")</f>
        <v>1</v>
      </c>
      <c r="H8" t="b">
        <f t="shared" si="0"/>
        <v>1</v>
      </c>
    </row>
    <row r="9" spans="1:8" x14ac:dyDescent="0.25">
      <c r="E9" t="s">
        <v>25</v>
      </c>
      <c r="F9" t="e">
        <f>5/0</f>
        <v>#DIV/0!</v>
      </c>
      <c r="G9" t="str">
        <f>IFERROR(F9,"SKIP THIS")</f>
        <v>SKIP THIS</v>
      </c>
      <c r="H9" t="str">
        <f t="shared" si="0"/>
        <v>THIS IS ERROR</v>
      </c>
    </row>
    <row r="10" spans="1:8" x14ac:dyDescent="0.25">
      <c r="F1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22"/>
  <sheetViews>
    <sheetView workbookViewId="0">
      <selection activeCell="E23" sqref="E23"/>
    </sheetView>
  </sheetViews>
  <sheetFormatPr defaultRowHeight="15" x14ac:dyDescent="0.25"/>
  <cols>
    <col min="4" max="4" width="23.7109375" customWidth="1"/>
    <col min="5" max="6" width="9.7109375" bestFit="1" customWidth="1"/>
  </cols>
  <sheetData>
    <row r="2" spans="1:39" x14ac:dyDescent="0.25">
      <c r="A2" t="s">
        <v>12</v>
      </c>
    </row>
    <row r="3" spans="1:39" x14ac:dyDescent="0.25">
      <c r="A3" t="s">
        <v>13</v>
      </c>
      <c r="D3" s="11" t="s">
        <v>19</v>
      </c>
    </row>
    <row r="4" spans="1:39" x14ac:dyDescent="0.25">
      <c r="D4" t="s">
        <v>72</v>
      </c>
    </row>
    <row r="5" spans="1:39" x14ac:dyDescent="0.25">
      <c r="E5" s="12" t="s">
        <v>14</v>
      </c>
    </row>
    <row r="6" spans="1:39" x14ac:dyDescent="0.25">
      <c r="E6" t="b">
        <v>1</v>
      </c>
      <c r="G6" t="b">
        <f>NOT(E6)</f>
        <v>0</v>
      </c>
    </row>
    <row r="7" spans="1:39" x14ac:dyDescent="0.25">
      <c r="E7" t="b">
        <v>0</v>
      </c>
      <c r="I7" s="16" t="s">
        <v>75</v>
      </c>
      <c r="J7" s="16" t="b">
        <v>0</v>
      </c>
    </row>
    <row r="8" spans="1:39" x14ac:dyDescent="0.25">
      <c r="I8" s="16" t="s">
        <v>76</v>
      </c>
      <c r="J8" s="16" t="b">
        <v>1</v>
      </c>
    </row>
    <row r="9" spans="1:39" ht="15.75" x14ac:dyDescent="0.25">
      <c r="E9" s="13" t="s">
        <v>73</v>
      </c>
      <c r="M9" s="4"/>
      <c r="N9" s="5"/>
      <c r="O9" s="5"/>
      <c r="P9" s="5"/>
      <c r="Q9" s="5"/>
      <c r="R9" s="5"/>
      <c r="S9" s="5"/>
      <c r="T9" s="5"/>
      <c r="U9" s="5"/>
      <c r="V9" s="5"/>
      <c r="W9" s="5"/>
      <c r="X9" s="5"/>
      <c r="Y9" s="5"/>
      <c r="Z9" s="5"/>
      <c r="AA9" s="5"/>
      <c r="AB9" s="5"/>
      <c r="AC9" s="5"/>
      <c r="AD9" s="5"/>
      <c r="AE9" s="5"/>
      <c r="AF9" s="5"/>
      <c r="AG9" s="5"/>
      <c r="AH9" s="5"/>
      <c r="AI9" s="5"/>
      <c r="AJ9" s="5"/>
      <c r="AK9" s="5"/>
      <c r="AL9" s="5"/>
      <c r="AM9" s="5"/>
    </row>
    <row r="10" spans="1:39" x14ac:dyDescent="0.25">
      <c r="E10" t="s">
        <v>17</v>
      </c>
      <c r="F10" t="b">
        <f>NOT(E10="white")</f>
        <v>1</v>
      </c>
      <c r="H10" t="b">
        <f>NOT(E12="BROWN")</f>
        <v>1</v>
      </c>
      <c r="Z10" s="12" t="s">
        <v>77</v>
      </c>
    </row>
    <row r="11" spans="1:39" x14ac:dyDescent="0.25">
      <c r="E11" t="s">
        <v>15</v>
      </c>
      <c r="F11" t="b">
        <f>NOT(E11="black")</f>
        <v>0</v>
      </c>
      <c r="Z11" t="s">
        <v>78</v>
      </c>
      <c r="AB11" t="b">
        <f>NOT(Z11="MANGO")</f>
        <v>0</v>
      </c>
    </row>
    <row r="12" spans="1:39" x14ac:dyDescent="0.25">
      <c r="E12" t="s">
        <v>16</v>
      </c>
      <c r="F12" t="b">
        <f t="shared" ref="F12:F13" si="0">NOT(E12="black")</f>
        <v>1</v>
      </c>
      <c r="M12" s="43" t="s">
        <v>18</v>
      </c>
      <c r="N12" s="43"/>
      <c r="O12" s="43"/>
      <c r="P12" s="43"/>
      <c r="Q12" s="43"/>
      <c r="R12" s="43"/>
      <c r="S12" s="43"/>
      <c r="T12" s="43"/>
      <c r="U12" s="43"/>
      <c r="V12" s="43"/>
      <c r="W12" s="43"/>
      <c r="Z12" t="s">
        <v>79</v>
      </c>
      <c r="AB12" t="b">
        <f>NOT(Z12="MANGO")</f>
        <v>1</v>
      </c>
    </row>
    <row r="13" spans="1:39" x14ac:dyDescent="0.25">
      <c r="E13" t="s">
        <v>74</v>
      </c>
      <c r="F13" t="b">
        <f t="shared" si="0"/>
        <v>1</v>
      </c>
      <c r="H13" t="b">
        <f>NOT(E13="YELLOW")</f>
        <v>0</v>
      </c>
      <c r="M13" s="43"/>
      <c r="N13" s="43"/>
      <c r="O13" s="43"/>
      <c r="P13" s="43"/>
      <c r="Q13" s="43"/>
      <c r="R13" s="43"/>
      <c r="S13" s="43"/>
      <c r="T13" s="43"/>
      <c r="U13" s="43"/>
      <c r="V13" s="43"/>
      <c r="W13" s="43"/>
      <c r="Z13" t="s">
        <v>80</v>
      </c>
      <c r="AB13" t="b">
        <f>NOT(Z13="MANGO")</f>
        <v>1</v>
      </c>
    </row>
    <row r="14" spans="1:39" x14ac:dyDescent="0.25">
      <c r="M14" s="43"/>
      <c r="N14" s="43"/>
      <c r="O14" s="43"/>
      <c r="P14" s="43"/>
      <c r="Q14" s="43"/>
      <c r="R14" s="43"/>
      <c r="S14" s="43"/>
      <c r="T14" s="43"/>
      <c r="U14" s="43"/>
      <c r="V14" s="43"/>
      <c r="W14" s="43"/>
    </row>
    <row r="15" spans="1:39" x14ac:dyDescent="0.25">
      <c r="M15" s="43"/>
      <c r="N15" s="43"/>
      <c r="O15" s="43"/>
      <c r="P15" s="43"/>
      <c r="Q15" s="43"/>
      <c r="R15" s="43"/>
      <c r="S15" s="43"/>
      <c r="T15" s="43"/>
      <c r="U15" s="43"/>
      <c r="V15" s="43"/>
      <c r="W15" s="43"/>
    </row>
    <row r="16" spans="1:39" x14ac:dyDescent="0.25">
      <c r="M16" s="43"/>
      <c r="N16" s="43"/>
      <c r="O16" s="43"/>
      <c r="P16" s="43"/>
      <c r="Q16" s="43"/>
      <c r="R16" s="43"/>
      <c r="S16" s="43"/>
      <c r="T16" s="43"/>
      <c r="U16" s="43"/>
      <c r="V16" s="43"/>
      <c r="W16" s="43"/>
    </row>
    <row r="17" spans="5:23" x14ac:dyDescent="0.25">
      <c r="F17" s="3">
        <v>38191</v>
      </c>
      <c r="M17" s="43"/>
      <c r="N17" s="43"/>
      <c r="O17" s="43"/>
      <c r="P17" s="43"/>
      <c r="Q17" s="43"/>
      <c r="R17" s="43"/>
      <c r="S17" s="43"/>
      <c r="T17" s="43"/>
      <c r="U17" s="43"/>
      <c r="V17" s="43"/>
      <c r="W17" s="43"/>
    </row>
    <row r="18" spans="5:23" x14ac:dyDescent="0.25">
      <c r="E18" t="s">
        <v>31</v>
      </c>
      <c r="F18">
        <f>DAY(F17)</f>
        <v>23</v>
      </c>
      <c r="M18" s="43"/>
      <c r="N18" s="43"/>
      <c r="O18" s="43"/>
      <c r="P18" s="43"/>
      <c r="Q18" s="43"/>
      <c r="R18" s="43"/>
      <c r="S18" s="43"/>
      <c r="T18" s="43"/>
      <c r="U18" s="43"/>
      <c r="V18" s="43"/>
      <c r="W18" s="43"/>
    </row>
    <row r="19" spans="5:23" x14ac:dyDescent="0.25">
      <c r="E19" t="s">
        <v>32</v>
      </c>
      <c r="F19">
        <f>MONTH(F17)</f>
        <v>7</v>
      </c>
      <c r="M19" s="43"/>
      <c r="N19" s="43"/>
      <c r="O19" s="43"/>
      <c r="P19" s="43"/>
      <c r="Q19" s="43"/>
      <c r="R19" s="43"/>
      <c r="S19" s="43"/>
      <c r="T19" s="43"/>
      <c r="U19" s="43"/>
      <c r="V19" s="43"/>
      <c r="W19" s="43"/>
    </row>
    <row r="20" spans="5:23" x14ac:dyDescent="0.25">
      <c r="E20" t="s">
        <v>33</v>
      </c>
      <c r="F20">
        <f>YEAR(F17)</f>
        <v>2004</v>
      </c>
    </row>
    <row r="22" spans="5:23" x14ac:dyDescent="0.25">
      <c r="E22" s="3">
        <f>DATE(F20,F19,F18)</f>
        <v>38191</v>
      </c>
    </row>
  </sheetData>
  <mergeCells count="1">
    <mergeCell ref="M12:W19"/>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79"/>
  <sheetViews>
    <sheetView topLeftCell="B1" workbookViewId="0">
      <selection activeCell="E14" sqref="E14"/>
    </sheetView>
  </sheetViews>
  <sheetFormatPr defaultRowHeight="15" x14ac:dyDescent="0.25"/>
  <cols>
    <col min="3" max="3" width="24.5703125" customWidth="1"/>
    <col min="4" max="4" width="27.5703125" customWidth="1"/>
    <col min="5" max="5" width="34.5703125" customWidth="1"/>
    <col min="6" max="6" width="20.5703125" customWidth="1"/>
    <col min="8" max="8" width="9.7109375" bestFit="1" customWidth="1"/>
    <col min="9" max="9" width="24.28515625" bestFit="1" customWidth="1"/>
    <col min="10" max="10" width="9.7109375" bestFit="1" customWidth="1"/>
    <col min="11" max="11" width="19" customWidth="1"/>
  </cols>
  <sheetData>
    <row r="2" spans="3:11" x14ac:dyDescent="0.25">
      <c r="C2" s="44" t="s">
        <v>40</v>
      </c>
      <c r="D2" s="45"/>
      <c r="E2" s="45"/>
      <c r="F2" s="45"/>
    </row>
    <row r="3" spans="3:11" x14ac:dyDescent="0.25">
      <c r="C3" s="45"/>
      <c r="D3" s="45"/>
      <c r="E3" s="45"/>
      <c r="F3" s="45"/>
      <c r="H3" s="18"/>
      <c r="I3" s="3"/>
    </row>
    <row r="4" spans="3:11" x14ac:dyDescent="0.25">
      <c r="C4" s="18" t="s">
        <v>26</v>
      </c>
      <c r="D4" s="18" t="s">
        <v>27</v>
      </c>
      <c r="E4" s="18" t="s">
        <v>28</v>
      </c>
      <c r="I4" s="3"/>
      <c r="K4" s="3"/>
    </row>
    <row r="5" spans="3:11" x14ac:dyDescent="0.25">
      <c r="C5" s="11" t="s">
        <v>29</v>
      </c>
      <c r="E5" s="3">
        <f ca="1">TODAY()</f>
        <v>44068</v>
      </c>
      <c r="F5" s="3">
        <f ca="1">TODAY()</f>
        <v>44068</v>
      </c>
      <c r="I5" s="3"/>
    </row>
    <row r="6" spans="3:11" x14ac:dyDescent="0.25">
      <c r="C6" s="11" t="s">
        <v>30</v>
      </c>
      <c r="E6" s="7">
        <f ca="1">NOW()</f>
        <v>44068.451606365743</v>
      </c>
      <c r="F6" s="7">
        <f ca="1">NOW()</f>
        <v>44068.451606365743</v>
      </c>
      <c r="I6" s="3"/>
    </row>
    <row r="7" spans="3:11" x14ac:dyDescent="0.25">
      <c r="C7" s="11" t="s">
        <v>31</v>
      </c>
      <c r="D7" s="19">
        <v>43863</v>
      </c>
      <c r="E7">
        <f>DAY(D7)</f>
        <v>2</v>
      </c>
      <c r="F7">
        <f>DAY(D7)</f>
        <v>2</v>
      </c>
      <c r="G7" s="3"/>
      <c r="I7" s="19"/>
    </row>
    <row r="8" spans="3:11" x14ac:dyDescent="0.25">
      <c r="C8" s="11" t="s">
        <v>32</v>
      </c>
      <c r="D8" s="3">
        <v>43863</v>
      </c>
      <c r="E8">
        <f>MONTH(D8)</f>
        <v>2</v>
      </c>
      <c r="F8">
        <f>MONTH(D8)</f>
        <v>2</v>
      </c>
      <c r="I8" s="6"/>
    </row>
    <row r="9" spans="3:11" x14ac:dyDescent="0.25">
      <c r="C9" s="11" t="s">
        <v>33</v>
      </c>
      <c r="D9" s="3">
        <v>43863</v>
      </c>
      <c r="E9">
        <f>YEAR(D9)</f>
        <v>2020</v>
      </c>
      <c r="F9">
        <f>YEAR(D9)</f>
        <v>2020</v>
      </c>
      <c r="I9" s="19"/>
    </row>
    <row r="10" spans="3:11" x14ac:dyDescent="0.25">
      <c r="C10" s="11" t="s">
        <v>27</v>
      </c>
      <c r="E10" s="3">
        <f>DATE(E9,E8,E7)</f>
        <v>43863</v>
      </c>
      <c r="I10" s="3"/>
      <c r="J10" s="3"/>
    </row>
    <row r="11" spans="3:11" x14ac:dyDescent="0.25">
      <c r="F11" s="3">
        <f>DATE(E9,E8,E7)</f>
        <v>43863</v>
      </c>
      <c r="I11" s="3"/>
    </row>
    <row r="12" spans="3:11" x14ac:dyDescent="0.25">
      <c r="I12" s="3"/>
    </row>
    <row r="13" spans="3:11" x14ac:dyDescent="0.25">
      <c r="C13" s="11" t="s">
        <v>91</v>
      </c>
      <c r="I13" s="3"/>
    </row>
    <row r="14" spans="3:11" x14ac:dyDescent="0.25">
      <c r="I14" s="3"/>
    </row>
    <row r="15" spans="3:11" x14ac:dyDescent="0.25">
      <c r="C15" t="s">
        <v>27</v>
      </c>
      <c r="E15" s="3">
        <f ca="1">TODAY()</f>
        <v>44068</v>
      </c>
      <c r="I15" s="3"/>
      <c r="K15">
        <v>10</v>
      </c>
    </row>
    <row r="16" spans="3:11" x14ac:dyDescent="0.25">
      <c r="C16" t="s">
        <v>90</v>
      </c>
      <c r="E16" s="3">
        <f ca="1">E15+G16</f>
        <v>44073</v>
      </c>
      <c r="G16" s="12">
        <v>5</v>
      </c>
      <c r="I16" s="3"/>
    </row>
    <row r="17" spans="3:9" x14ac:dyDescent="0.25">
      <c r="C17" t="s">
        <v>35</v>
      </c>
      <c r="E17" s="3">
        <f ca="1">E15-G17</f>
        <v>44063</v>
      </c>
      <c r="G17" s="12">
        <v>5</v>
      </c>
      <c r="I17" s="3"/>
    </row>
    <row r="18" spans="3:9" x14ac:dyDescent="0.25">
      <c r="I18" s="3"/>
    </row>
    <row r="19" spans="3:9" x14ac:dyDescent="0.25">
      <c r="I19" s="3"/>
    </row>
    <row r="20" spans="3:9" x14ac:dyDescent="0.25">
      <c r="C20" s="11" t="s">
        <v>34</v>
      </c>
      <c r="I20" s="3"/>
    </row>
    <row r="21" spans="3:9" x14ac:dyDescent="0.25">
      <c r="I21" s="3"/>
    </row>
    <row r="22" spans="3:9" x14ac:dyDescent="0.25">
      <c r="C22" t="s">
        <v>27</v>
      </c>
      <c r="E22" s="3">
        <f ca="1">TODAY()</f>
        <v>44068</v>
      </c>
      <c r="I22" s="3"/>
    </row>
    <row r="23" spans="3:9" x14ac:dyDescent="0.25">
      <c r="C23" t="s">
        <v>36</v>
      </c>
      <c r="E23" s="3">
        <f ca="1">EDATE(E22,G23)</f>
        <v>44372</v>
      </c>
      <c r="G23" s="11">
        <v>10</v>
      </c>
      <c r="I23" s="3"/>
    </row>
    <row r="24" spans="3:9" x14ac:dyDescent="0.25">
      <c r="C24" t="s">
        <v>37</v>
      </c>
      <c r="E24" s="3">
        <f ca="1">EDATE(E22,G24)</f>
        <v>43763</v>
      </c>
      <c r="G24" s="11">
        <v>-10</v>
      </c>
      <c r="I24" s="3"/>
    </row>
    <row r="25" spans="3:9" x14ac:dyDescent="0.25">
      <c r="I25" s="3"/>
    </row>
    <row r="26" spans="3:9" ht="15.75" x14ac:dyDescent="0.25">
      <c r="C26" s="20" t="s">
        <v>38</v>
      </c>
      <c r="I26" s="3"/>
    </row>
    <row r="27" spans="3:9" x14ac:dyDescent="0.25">
      <c r="C27" t="s">
        <v>27</v>
      </c>
      <c r="E27" s="3">
        <f ca="1">TODAY()</f>
        <v>44068</v>
      </c>
      <c r="I27" s="3"/>
    </row>
    <row r="28" spans="3:9" x14ac:dyDescent="0.25">
      <c r="C28" t="s">
        <v>39</v>
      </c>
      <c r="E28" s="3">
        <f ca="1">EDATE(E27,120)</f>
        <v>47720</v>
      </c>
      <c r="G28" s="14">
        <v>10</v>
      </c>
      <c r="I28" s="3"/>
    </row>
    <row r="29" spans="3:9" x14ac:dyDescent="0.25">
      <c r="C29" t="s">
        <v>39</v>
      </c>
      <c r="E29" s="3">
        <f ca="1">EDATE(E27,G2*12)</f>
        <v>44068</v>
      </c>
      <c r="G29" s="14">
        <v>-10</v>
      </c>
      <c r="I29" s="3"/>
    </row>
    <row r="30" spans="3:9" x14ac:dyDescent="0.25">
      <c r="I30" s="3"/>
    </row>
    <row r="31" spans="3:9" x14ac:dyDescent="0.25">
      <c r="I31" s="3"/>
    </row>
    <row r="32" spans="3:9" ht="18.75" x14ac:dyDescent="0.3">
      <c r="C32" s="21" t="s">
        <v>40</v>
      </c>
      <c r="D32" s="21"/>
      <c r="I32" s="3"/>
    </row>
    <row r="33" spans="3:11" ht="18.75" x14ac:dyDescent="0.3">
      <c r="C33" s="21" t="s">
        <v>41</v>
      </c>
      <c r="D33" s="21"/>
      <c r="I33" s="3"/>
    </row>
    <row r="34" spans="3:11" x14ac:dyDescent="0.25">
      <c r="G34" t="s">
        <v>97</v>
      </c>
      <c r="I34" s="3" t="s">
        <v>98</v>
      </c>
      <c r="K34">
        <v>365</v>
      </c>
    </row>
    <row r="35" spans="3:11" ht="15.75" x14ac:dyDescent="0.25">
      <c r="C35" s="23" t="s">
        <v>42</v>
      </c>
      <c r="E35" s="3">
        <v>42370</v>
      </c>
      <c r="F35" s="3">
        <v>42036</v>
      </c>
      <c r="I35" s="3"/>
      <c r="K35">
        <v>104</v>
      </c>
    </row>
    <row r="36" spans="3:11" ht="15.75" x14ac:dyDescent="0.25">
      <c r="C36" s="23" t="s">
        <v>43</v>
      </c>
      <c r="E36" s="3">
        <v>42735</v>
      </c>
      <c r="F36" s="3">
        <v>42793</v>
      </c>
      <c r="H36">
        <f>NETWORKDAYS.INTL(F35,F36,12,K38:K41)</f>
        <v>646</v>
      </c>
      <c r="I36" s="3"/>
      <c r="K36">
        <f>K34-K35</f>
        <v>261</v>
      </c>
    </row>
    <row r="37" spans="3:11" x14ac:dyDescent="0.25">
      <c r="I37" s="3"/>
      <c r="K37" s="11" t="s">
        <v>46</v>
      </c>
    </row>
    <row r="38" spans="3:11" x14ac:dyDescent="0.25">
      <c r="I38" s="3"/>
      <c r="J38" t="s">
        <v>92</v>
      </c>
      <c r="K38" s="3">
        <v>42597</v>
      </c>
    </row>
    <row r="39" spans="3:11" x14ac:dyDescent="0.25">
      <c r="C39" s="24" t="s">
        <v>44</v>
      </c>
      <c r="E39">
        <f>NETWORKDAYS(E35,E36)</f>
        <v>261</v>
      </c>
      <c r="I39" s="3"/>
      <c r="J39" t="s">
        <v>93</v>
      </c>
      <c r="K39" s="3">
        <v>42645</v>
      </c>
    </row>
    <row r="40" spans="3:11" x14ac:dyDescent="0.25">
      <c r="C40" s="24" t="s">
        <v>44</v>
      </c>
      <c r="E40" s="8">
        <f>NETWORKDAYS(E35,E36,K38:K39)</f>
        <v>260</v>
      </c>
      <c r="I40" s="3"/>
      <c r="J40" t="s">
        <v>95</v>
      </c>
      <c r="K40" s="3">
        <v>42369</v>
      </c>
    </row>
    <row r="41" spans="3:11" x14ac:dyDescent="0.25">
      <c r="C41" s="24" t="s">
        <v>45</v>
      </c>
      <c r="E41">
        <f>NETWORKDAYS.INTL(E35,E36,4,K38:K39)</f>
        <v>260</v>
      </c>
      <c r="I41" s="3"/>
      <c r="J41" t="s">
        <v>96</v>
      </c>
      <c r="K41" s="3">
        <v>42363</v>
      </c>
    </row>
    <row r="42" spans="3:11" x14ac:dyDescent="0.25">
      <c r="I42" s="3"/>
      <c r="J42" t="s">
        <v>92</v>
      </c>
      <c r="K42" s="3">
        <v>42231</v>
      </c>
    </row>
    <row r="43" spans="3:11" x14ac:dyDescent="0.25">
      <c r="I43" s="3"/>
    </row>
    <row r="44" spans="3:11" x14ac:dyDescent="0.25">
      <c r="I44" s="3"/>
    </row>
    <row r="45" spans="3:11" x14ac:dyDescent="0.25">
      <c r="D45" s="46" t="s">
        <v>94</v>
      </c>
      <c r="E45" s="46"/>
      <c r="F45" s="46"/>
      <c r="I45" s="3"/>
    </row>
    <row r="46" spans="3:11" x14ac:dyDescent="0.25">
      <c r="C46">
        <f>NETWORKDAYS.INTL(F35,F36,7)</f>
        <v>542</v>
      </c>
      <c r="E46" s="3"/>
      <c r="H46" s="9"/>
    </row>
    <row r="47" spans="3:11" x14ac:dyDescent="0.25">
      <c r="D47" s="9">
        <f>E47</f>
        <v>44061</v>
      </c>
      <c r="E47" s="3">
        <v>44061</v>
      </c>
      <c r="F47" s="10">
        <f>E47</f>
        <v>44061</v>
      </c>
      <c r="H47" s="10"/>
      <c r="J47" s="3">
        <v>44061</v>
      </c>
      <c r="K47" s="9">
        <f>J47</f>
        <v>44061</v>
      </c>
    </row>
    <row r="48" spans="3:11" x14ac:dyDescent="0.25">
      <c r="D48" s="9">
        <f t="shared" ref="D48:D55" si="0">E48</f>
        <v>44062</v>
      </c>
      <c r="E48" s="3">
        <v>44062</v>
      </c>
      <c r="F48" s="10"/>
      <c r="H48" s="10"/>
      <c r="J48" s="3">
        <v>44062</v>
      </c>
      <c r="K48" s="9">
        <f t="shared" ref="K48:K56" si="1">J48</f>
        <v>44062</v>
      </c>
    </row>
    <row r="49" spans="4:11" x14ac:dyDescent="0.25">
      <c r="D49" s="9">
        <f t="shared" si="0"/>
        <v>44063</v>
      </c>
      <c r="E49" s="3">
        <v>44063</v>
      </c>
      <c r="F49" s="10"/>
      <c r="H49" s="10"/>
      <c r="J49" s="3">
        <v>44063</v>
      </c>
      <c r="K49" s="9">
        <f t="shared" si="1"/>
        <v>44063</v>
      </c>
    </row>
    <row r="50" spans="4:11" x14ac:dyDescent="0.25">
      <c r="D50" s="9">
        <f t="shared" si="0"/>
        <v>44064</v>
      </c>
      <c r="E50" s="3">
        <v>44064</v>
      </c>
      <c r="F50" s="10"/>
      <c r="H50" s="10"/>
      <c r="J50" s="3">
        <v>44064</v>
      </c>
      <c r="K50" s="9">
        <f t="shared" si="1"/>
        <v>44064</v>
      </c>
    </row>
    <row r="51" spans="4:11" x14ac:dyDescent="0.25">
      <c r="D51" s="9">
        <f t="shared" si="0"/>
        <v>44065</v>
      </c>
      <c r="E51" s="3">
        <v>44065</v>
      </c>
      <c r="F51" s="10"/>
      <c r="H51" s="10"/>
      <c r="J51" s="3">
        <v>44065</v>
      </c>
      <c r="K51" s="9">
        <f t="shared" si="1"/>
        <v>44065</v>
      </c>
    </row>
    <row r="52" spans="4:11" x14ac:dyDescent="0.25">
      <c r="D52" s="9">
        <f t="shared" si="0"/>
        <v>44066</v>
      </c>
      <c r="E52" s="3">
        <v>44066</v>
      </c>
      <c r="F52" s="10"/>
      <c r="H52" s="10"/>
      <c r="J52" s="3">
        <v>44066</v>
      </c>
      <c r="K52" s="9">
        <f t="shared" si="1"/>
        <v>44066</v>
      </c>
    </row>
    <row r="53" spans="4:11" x14ac:dyDescent="0.25">
      <c r="D53" s="9">
        <f t="shared" si="0"/>
        <v>44067</v>
      </c>
      <c r="E53" s="3">
        <v>44067</v>
      </c>
      <c r="F53" s="10"/>
      <c r="H53" s="10"/>
      <c r="J53" s="3">
        <v>44067</v>
      </c>
      <c r="K53" s="9">
        <f t="shared" si="1"/>
        <v>44067</v>
      </c>
    </row>
    <row r="54" spans="4:11" x14ac:dyDescent="0.25">
      <c r="D54" s="9">
        <f t="shared" si="0"/>
        <v>44068</v>
      </c>
      <c r="E54" s="3">
        <v>44068</v>
      </c>
      <c r="F54" s="10"/>
      <c r="H54" s="10"/>
      <c r="J54" s="3">
        <v>44068</v>
      </c>
      <c r="K54" s="9">
        <f t="shared" si="1"/>
        <v>44068</v>
      </c>
    </row>
    <row r="55" spans="4:11" x14ac:dyDescent="0.25">
      <c r="D55" s="9">
        <f t="shared" si="0"/>
        <v>44069</v>
      </c>
      <c r="E55" s="3">
        <v>44069</v>
      </c>
      <c r="F55" s="10"/>
      <c r="J55" s="3">
        <v>44069</v>
      </c>
      <c r="K55" s="9">
        <f t="shared" si="1"/>
        <v>44069</v>
      </c>
    </row>
    <row r="56" spans="4:11" x14ac:dyDescent="0.25">
      <c r="D56" s="9">
        <f>E56</f>
        <v>44070</v>
      </c>
      <c r="E56" s="3">
        <v>44070</v>
      </c>
      <c r="F56" s="10"/>
      <c r="J56" s="3">
        <v>44070</v>
      </c>
      <c r="K56" s="9">
        <f t="shared" si="1"/>
        <v>44070</v>
      </c>
    </row>
    <row r="57" spans="4:11" x14ac:dyDescent="0.25">
      <c r="E57" s="3"/>
    </row>
    <row r="58" spans="4:11" x14ac:dyDescent="0.25">
      <c r="E58" s="3"/>
    </row>
    <row r="59" spans="4:11" x14ac:dyDescent="0.25">
      <c r="E59" s="3"/>
    </row>
    <row r="60" spans="4:11" x14ac:dyDescent="0.25">
      <c r="E60" s="3">
        <f t="shared" ref="E60:E67" ca="1" si="2">TODAY()</f>
        <v>44068</v>
      </c>
    </row>
    <row r="61" spans="4:11" x14ac:dyDescent="0.25">
      <c r="E61" s="3">
        <f t="shared" ca="1" si="2"/>
        <v>44068</v>
      </c>
    </row>
    <row r="62" spans="4:11" x14ac:dyDescent="0.25">
      <c r="E62" s="3">
        <f t="shared" ca="1" si="2"/>
        <v>44068</v>
      </c>
    </row>
    <row r="63" spans="4:11" x14ac:dyDescent="0.25">
      <c r="E63" s="3">
        <f t="shared" ca="1" si="2"/>
        <v>44068</v>
      </c>
    </row>
    <row r="64" spans="4:11" x14ac:dyDescent="0.25">
      <c r="E64" s="3">
        <f t="shared" ca="1" si="2"/>
        <v>44068</v>
      </c>
    </row>
    <row r="65" spans="2:6" x14ac:dyDescent="0.25">
      <c r="E65" s="3">
        <f t="shared" ca="1" si="2"/>
        <v>44068</v>
      </c>
    </row>
    <row r="66" spans="2:6" x14ac:dyDescent="0.25">
      <c r="E66" s="3">
        <f t="shared" ca="1" si="2"/>
        <v>44068</v>
      </c>
    </row>
    <row r="67" spans="2:6" x14ac:dyDescent="0.25">
      <c r="E67" s="3">
        <f t="shared" ca="1" si="2"/>
        <v>44068</v>
      </c>
    </row>
    <row r="69" spans="2:6" x14ac:dyDescent="0.25">
      <c r="B69" s="25" t="s">
        <v>47</v>
      </c>
    </row>
    <row r="70" spans="2:6" ht="18.75" x14ac:dyDescent="0.3">
      <c r="E70" s="22" t="s">
        <v>48</v>
      </c>
      <c r="F70" s="13" t="s">
        <v>49</v>
      </c>
    </row>
    <row r="71" spans="2:6" x14ac:dyDescent="0.25">
      <c r="E71" s="3">
        <v>34575</v>
      </c>
      <c r="F71" s="3">
        <v>44061</v>
      </c>
    </row>
    <row r="73" spans="2:6" x14ac:dyDescent="0.25">
      <c r="D73" s="11" t="s">
        <v>82</v>
      </c>
      <c r="E73">
        <f>DATEDIF(E71,F71,"Y")</f>
        <v>25</v>
      </c>
    </row>
    <row r="74" spans="2:6" x14ac:dyDescent="0.25">
      <c r="D74" s="11" t="s">
        <v>83</v>
      </c>
      <c r="E74">
        <f>DATEDIF(E71,F71,"M")</f>
        <v>311</v>
      </c>
    </row>
    <row r="75" spans="2:6" x14ac:dyDescent="0.25">
      <c r="D75" s="11" t="s">
        <v>84</v>
      </c>
      <c r="E75">
        <f>DATEDIF(E71,F71,"D")</f>
        <v>9486</v>
      </c>
    </row>
    <row r="77" spans="2:6" x14ac:dyDescent="0.25">
      <c r="D77" s="11" t="s">
        <v>50</v>
      </c>
      <c r="E77">
        <f>DATEDIF(E71,F71,"Y")</f>
        <v>25</v>
      </c>
      <c r="F77" s="3"/>
    </row>
    <row r="78" spans="2:6" x14ac:dyDescent="0.25">
      <c r="D78" s="11" t="s">
        <v>32</v>
      </c>
      <c r="E78">
        <f>DATEDIF(E71,F71,"YM")</f>
        <v>11</v>
      </c>
    </row>
    <row r="79" spans="2:6" x14ac:dyDescent="0.25">
      <c r="D79" s="11" t="s">
        <v>51</v>
      </c>
      <c r="E79">
        <f>DATEDIF(E71,F71,"MD")</f>
        <v>20</v>
      </c>
    </row>
  </sheetData>
  <mergeCells count="2">
    <mergeCell ref="C2:F3"/>
    <mergeCell ref="D45:F45"/>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G11"/>
  <sheetViews>
    <sheetView workbookViewId="0">
      <selection activeCell="G7" sqref="G7:G11"/>
    </sheetView>
  </sheetViews>
  <sheetFormatPr defaultRowHeight="15" x14ac:dyDescent="0.25"/>
  <cols>
    <col min="3" max="3" width="16.28515625" customWidth="1"/>
    <col min="4" max="4" width="20" customWidth="1"/>
  </cols>
  <sheetData>
    <row r="6" spans="2:7" x14ac:dyDescent="0.25">
      <c r="B6" t="s">
        <v>103</v>
      </c>
      <c r="C6" t="s">
        <v>104</v>
      </c>
      <c r="D6" t="s">
        <v>110</v>
      </c>
      <c r="E6" t="s">
        <v>115</v>
      </c>
      <c r="F6" t="s">
        <v>116</v>
      </c>
    </row>
    <row r="7" spans="2:7" x14ac:dyDescent="0.25">
      <c r="B7">
        <v>1234</v>
      </c>
      <c r="C7" t="s">
        <v>105</v>
      </c>
      <c r="D7" t="s">
        <v>17</v>
      </c>
      <c r="E7">
        <v>500</v>
      </c>
      <c r="F7" t="b">
        <f>NOT(D7="red blue")</f>
        <v>1</v>
      </c>
      <c r="G7" t="b">
        <f>NOT(OR(D7="slate black",D7="red blue"))</f>
        <v>1</v>
      </c>
    </row>
    <row r="8" spans="2:7" x14ac:dyDescent="0.25">
      <c r="B8">
        <v>2345</v>
      </c>
      <c r="C8" t="s">
        <v>106</v>
      </c>
      <c r="D8" t="s">
        <v>111</v>
      </c>
      <c r="E8">
        <v>250</v>
      </c>
      <c r="F8" t="b">
        <f t="shared" ref="F8:F11" si="0">NOT(D8="red blue")</f>
        <v>1</v>
      </c>
      <c r="G8" t="b">
        <f t="shared" ref="G8:G11" si="1">NOT(OR(D8="slate black",D8="red blue"))</f>
        <v>1</v>
      </c>
    </row>
    <row r="9" spans="2:7" x14ac:dyDescent="0.25">
      <c r="B9">
        <v>2356</v>
      </c>
      <c r="C9" t="s">
        <v>107</v>
      </c>
      <c r="D9" t="s">
        <v>112</v>
      </c>
      <c r="E9">
        <v>150</v>
      </c>
      <c r="F9" t="b">
        <f t="shared" si="0"/>
        <v>1</v>
      </c>
      <c r="G9" t="b">
        <f t="shared" si="1"/>
        <v>1</v>
      </c>
    </row>
    <row r="10" spans="2:7" x14ac:dyDescent="0.25">
      <c r="B10">
        <v>4560</v>
      </c>
      <c r="C10" t="s">
        <v>108</v>
      </c>
      <c r="D10" t="s">
        <v>113</v>
      </c>
      <c r="E10">
        <v>200</v>
      </c>
      <c r="F10" t="b">
        <f t="shared" si="0"/>
        <v>1</v>
      </c>
      <c r="G10" t="b">
        <f t="shared" si="1"/>
        <v>0</v>
      </c>
    </row>
    <row r="11" spans="2:7" x14ac:dyDescent="0.25">
      <c r="B11">
        <v>1256</v>
      </c>
      <c r="C11" t="s">
        <v>109</v>
      </c>
      <c r="D11" t="s">
        <v>114</v>
      </c>
      <c r="E11">
        <v>450</v>
      </c>
      <c r="F11" t="b">
        <f t="shared" si="0"/>
        <v>0</v>
      </c>
      <c r="G11" t="b">
        <f t="shared" si="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33"/>
  <sheetViews>
    <sheetView topLeftCell="B7" workbookViewId="0">
      <selection activeCell="H29" sqref="H29"/>
    </sheetView>
  </sheetViews>
  <sheetFormatPr defaultRowHeight="15" x14ac:dyDescent="0.25"/>
  <cols>
    <col min="3" max="3" width="16.5703125" customWidth="1"/>
    <col min="5" max="5" width="13.7109375" customWidth="1"/>
    <col min="6" max="6" width="16.42578125" customWidth="1"/>
    <col min="7" max="7" width="22.85546875" customWidth="1"/>
    <col min="8" max="8" width="19" customWidth="1"/>
    <col min="12" max="12" width="15.140625" customWidth="1"/>
    <col min="13" max="13" width="17.5703125" customWidth="1"/>
  </cols>
  <sheetData>
    <row r="3" spans="2:15" x14ac:dyDescent="0.25">
      <c r="B3" s="47" t="s">
        <v>52</v>
      </c>
      <c r="C3" s="47"/>
      <c r="D3" s="47"/>
      <c r="E3" s="47"/>
      <c r="F3" s="47"/>
    </row>
    <row r="4" spans="2:15" x14ac:dyDescent="0.25">
      <c r="M4" t="str">
        <f>LEFT(M7,3)</f>
        <v>CHA</v>
      </c>
    </row>
    <row r="5" spans="2:15" ht="15.75" x14ac:dyDescent="0.25">
      <c r="C5" s="2" t="s">
        <v>53</v>
      </c>
      <c r="D5" s="2"/>
      <c r="E5" s="2" t="s">
        <v>57</v>
      </c>
      <c r="F5" s="2" t="s">
        <v>58</v>
      </c>
      <c r="G5" s="2" t="s">
        <v>59</v>
      </c>
      <c r="H5" s="2" t="s">
        <v>60</v>
      </c>
      <c r="I5" s="2" t="s">
        <v>61</v>
      </c>
    </row>
    <row r="6" spans="2:15" x14ac:dyDescent="0.25">
      <c r="C6" t="s">
        <v>55</v>
      </c>
      <c r="E6" t="str">
        <f>TRIM(C6)</f>
        <v>LAST 01 DNA</v>
      </c>
      <c r="F6" t="str">
        <f>PROPER(E6)</f>
        <v>Last 01 Dna</v>
      </c>
      <c r="G6" t="str">
        <f>UPPER(F6)</f>
        <v>LAST 01 DNA</v>
      </c>
      <c r="H6" t="str">
        <f>LOWER(C6)</f>
        <v xml:space="preserve">     last 01 dna</v>
      </c>
      <c r="I6">
        <f>LEN(G6)</f>
        <v>11</v>
      </c>
    </row>
    <row r="7" spans="2:15" x14ac:dyDescent="0.25">
      <c r="C7" t="s">
        <v>54</v>
      </c>
      <c r="E7" t="str">
        <f t="shared" ref="E7:E12" si="0">TRIM(C7)</f>
        <v>LAST 02 DNA</v>
      </c>
      <c r="F7" t="str">
        <f t="shared" ref="F7:F12" si="1">PROPER(E7)</f>
        <v>Last 02 Dna</v>
      </c>
      <c r="G7" t="str">
        <f t="shared" ref="G7:G12" si="2">UPPER(F7)</f>
        <v>LAST 02 DNA</v>
      </c>
      <c r="H7" t="str">
        <f t="shared" ref="H7:H12" si="3">LOWER(C7)</f>
        <v>last 02 dna</v>
      </c>
      <c r="I7">
        <f t="shared" ref="I7:I12" si="4">LEN(G7)</f>
        <v>11</v>
      </c>
      <c r="M7" s="11" t="s">
        <v>89</v>
      </c>
      <c r="N7" s="11" t="s">
        <v>66</v>
      </c>
    </row>
    <row r="8" spans="2:15" x14ac:dyDescent="0.25">
      <c r="C8" t="s">
        <v>56</v>
      </c>
      <c r="E8" t="str">
        <f t="shared" si="0"/>
        <v>LAST 03 AKJKJJ</v>
      </c>
      <c r="F8" t="str">
        <f t="shared" si="1"/>
        <v>Last 03 Akjkjj</v>
      </c>
      <c r="G8" t="str">
        <f t="shared" si="2"/>
        <v>LAST 03 AKJKJJ</v>
      </c>
      <c r="H8" t="str">
        <f t="shared" si="3"/>
        <v>last 03 akjkjj</v>
      </c>
      <c r="I8">
        <f t="shared" si="4"/>
        <v>14</v>
      </c>
      <c r="L8" s="11" t="s">
        <v>62</v>
      </c>
      <c r="M8" t="str">
        <f>LEFT(M7)</f>
        <v>C</v>
      </c>
      <c r="N8" t="str">
        <f>LEFT(M7,4)</f>
        <v>CHAR</v>
      </c>
    </row>
    <row r="9" spans="2:15" x14ac:dyDescent="0.25">
      <c r="C9" t="s">
        <v>85</v>
      </c>
      <c r="E9" t="str">
        <f t="shared" si="0"/>
        <v>LAST 04 BHJ</v>
      </c>
      <c r="F9" t="str">
        <f t="shared" si="1"/>
        <v>Last 04 Bhj</v>
      </c>
      <c r="G9" t="str">
        <f t="shared" si="2"/>
        <v>LAST 04 BHJ</v>
      </c>
      <c r="H9" t="str">
        <f t="shared" si="3"/>
        <v>last 04 bhj</v>
      </c>
      <c r="I9">
        <f t="shared" si="4"/>
        <v>11</v>
      </c>
      <c r="L9" s="11" t="s">
        <v>63</v>
      </c>
      <c r="M9" t="str">
        <f>RIGHT(M7,3)</f>
        <v>GER</v>
      </c>
      <c r="O9" t="s">
        <v>71</v>
      </c>
    </row>
    <row r="10" spans="2:15" x14ac:dyDescent="0.25">
      <c r="C10" t="s">
        <v>86</v>
      </c>
      <c r="E10" t="str">
        <f t="shared" si="0"/>
        <v>LAST05 GHGJ</v>
      </c>
      <c r="F10" t="str">
        <f t="shared" si="1"/>
        <v>Last05 Ghgj</v>
      </c>
      <c r="G10" t="str">
        <f t="shared" si="2"/>
        <v>LAST05 GHGJ</v>
      </c>
      <c r="H10" t="str">
        <f t="shared" si="3"/>
        <v xml:space="preserve">    last05 ghgj</v>
      </c>
      <c r="I10">
        <f t="shared" si="4"/>
        <v>11</v>
      </c>
      <c r="L10" s="11" t="s">
        <v>64</v>
      </c>
      <c r="M10" t="str">
        <f>MID(M7,4,3)</f>
        <v>RGE</v>
      </c>
    </row>
    <row r="11" spans="2:15" x14ac:dyDescent="0.25">
      <c r="C11" t="s">
        <v>87</v>
      </c>
      <c r="E11" t="str">
        <f t="shared" si="0"/>
        <v>LAST 06 DFK</v>
      </c>
      <c r="F11" t="str">
        <f t="shared" si="1"/>
        <v>Last 06 Dfk</v>
      </c>
      <c r="G11" t="str">
        <f t="shared" si="2"/>
        <v>LAST 06 DFK</v>
      </c>
      <c r="H11" t="str">
        <f t="shared" si="3"/>
        <v>last 06 dfk</v>
      </c>
      <c r="I11">
        <f t="shared" si="4"/>
        <v>11</v>
      </c>
      <c r="J11">
        <v>12</v>
      </c>
      <c r="L11" s="11" t="s">
        <v>65</v>
      </c>
      <c r="M11" t="str">
        <f>CONCATENATE(M7,N7)</f>
        <v>CHARGERpoint</v>
      </c>
    </row>
    <row r="12" spans="2:15" x14ac:dyDescent="0.25">
      <c r="C12" t="s">
        <v>88</v>
      </c>
      <c r="E12" t="str">
        <f t="shared" si="0"/>
        <v>LAST 09 WDFM</v>
      </c>
      <c r="F12" t="str">
        <f t="shared" si="1"/>
        <v>Last 09 Wdfm</v>
      </c>
      <c r="G12" t="str">
        <f t="shared" si="2"/>
        <v>LAST 09 WDFM</v>
      </c>
      <c r="H12" t="str">
        <f t="shared" si="3"/>
        <v>last 09 wdfm</v>
      </c>
      <c r="I12">
        <f t="shared" si="4"/>
        <v>12</v>
      </c>
      <c r="M12" t="str">
        <f>CONCATENATE(M7," ",N7)</f>
        <v>CHARGER point</v>
      </c>
    </row>
    <row r="15" spans="2:15" x14ac:dyDescent="0.25">
      <c r="L15" s="11" t="s">
        <v>67</v>
      </c>
      <c r="M15">
        <f>FIND("R",M7)</f>
        <v>4</v>
      </c>
    </row>
    <row r="16" spans="2:15" x14ac:dyDescent="0.25">
      <c r="L16" s="11" t="s">
        <v>68</v>
      </c>
      <c r="M16">
        <f>SEARCH("E",M7)</f>
        <v>6</v>
      </c>
    </row>
    <row r="17" spans="3:13" x14ac:dyDescent="0.25">
      <c r="L17" s="11" t="s">
        <v>69</v>
      </c>
      <c r="M17" t="str">
        <f>REPLACE(N7,3,2,"aaa")</f>
        <v>poaaat</v>
      </c>
    </row>
    <row r="18" spans="3:13" x14ac:dyDescent="0.25">
      <c r="L18" s="11" t="s">
        <v>70</v>
      </c>
      <c r="M18" t="str">
        <f>SUBSTITUTE(O9,"m","k")</f>
        <v>kukbai</v>
      </c>
    </row>
    <row r="20" spans="3:13" x14ac:dyDescent="0.25">
      <c r="J20" t="s">
        <v>138</v>
      </c>
      <c r="L20" s="11" t="s">
        <v>137</v>
      </c>
      <c r="M20" t="str">
        <f>REPT(J20,5)</f>
        <v>aaaaa</v>
      </c>
    </row>
    <row r="21" spans="3:13" x14ac:dyDescent="0.25">
      <c r="C21" s="3"/>
      <c r="E21" s="9"/>
      <c r="J21" t="s">
        <v>139</v>
      </c>
      <c r="K21">
        <v>3</v>
      </c>
      <c r="M21" t="str">
        <f>REPT(J21,3)</f>
        <v>hellohellohello</v>
      </c>
    </row>
    <row r="22" spans="3:13" x14ac:dyDescent="0.25">
      <c r="C22" s="3"/>
      <c r="E22" s="9"/>
      <c r="L22" s="11" t="s">
        <v>140</v>
      </c>
      <c r="M22" t="b">
        <f>EXACT(H23,J23)</f>
        <v>1</v>
      </c>
    </row>
    <row r="23" spans="3:13" x14ac:dyDescent="0.25">
      <c r="C23" s="3"/>
      <c r="E23" s="9"/>
      <c r="G23" s="3"/>
      <c r="H23" t="s">
        <v>141</v>
      </c>
      <c r="J23" t="s">
        <v>141</v>
      </c>
      <c r="L23" s="3"/>
    </row>
    <row r="24" spans="3:13" x14ac:dyDescent="0.25">
      <c r="C24" s="3"/>
      <c r="E24" s="9"/>
      <c r="G24" s="3"/>
      <c r="L24" s="3" t="s">
        <v>142</v>
      </c>
    </row>
    <row r="25" spans="3:13" x14ac:dyDescent="0.25">
      <c r="C25" s="3"/>
      <c r="E25" s="9"/>
    </row>
    <row r="26" spans="3:13" x14ac:dyDescent="0.25">
      <c r="C26" s="3"/>
      <c r="E26" s="9"/>
      <c r="F26" s="43" t="s">
        <v>143</v>
      </c>
      <c r="G26" s="43"/>
    </row>
    <row r="27" spans="3:13" x14ac:dyDescent="0.25">
      <c r="C27" s="3"/>
      <c r="E27" s="48" t="s">
        <v>144</v>
      </c>
      <c r="F27" s="48"/>
    </row>
    <row r="28" spans="3:13" x14ac:dyDescent="0.25">
      <c r="C28" s="3"/>
      <c r="E28" s="9" t="s">
        <v>145</v>
      </c>
      <c r="F28" t="s">
        <v>150</v>
      </c>
      <c r="H28" s="3">
        <v>44067</v>
      </c>
      <c r="I28" t="s">
        <v>154</v>
      </c>
      <c r="J28" t="str">
        <f>TEXT(H28,I28)</f>
        <v>Monday</v>
      </c>
    </row>
    <row r="29" spans="3:13" x14ac:dyDescent="0.25">
      <c r="C29" s="3"/>
      <c r="E29" s="9" t="s">
        <v>146</v>
      </c>
      <c r="F29" t="s">
        <v>151</v>
      </c>
    </row>
    <row r="30" spans="3:13" x14ac:dyDescent="0.25">
      <c r="C30" s="3"/>
      <c r="E30" s="9" t="s">
        <v>147</v>
      </c>
      <c r="F30" t="s">
        <v>152</v>
      </c>
    </row>
    <row r="31" spans="3:13" x14ac:dyDescent="0.25">
      <c r="E31" s="9" t="s">
        <v>148</v>
      </c>
      <c r="F31" t="s">
        <v>153</v>
      </c>
    </row>
    <row r="32" spans="3:13" x14ac:dyDescent="0.25">
      <c r="E32" s="9" t="s">
        <v>149</v>
      </c>
      <c r="F32" s="3"/>
    </row>
    <row r="33" spans="6:6" x14ac:dyDescent="0.25">
      <c r="F33" s="3"/>
    </row>
  </sheetData>
  <mergeCells count="3">
    <mergeCell ref="B3:F3"/>
    <mergeCell ref="F26:G26"/>
    <mergeCell ref="E27:F27"/>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4:L42"/>
  <sheetViews>
    <sheetView topLeftCell="C1" workbookViewId="0">
      <selection activeCell="M6" sqref="M6"/>
    </sheetView>
  </sheetViews>
  <sheetFormatPr defaultRowHeight="15" x14ac:dyDescent="0.25"/>
  <cols>
    <col min="7" max="7" width="9.7109375" bestFit="1" customWidth="1"/>
    <col min="9" max="10" width="9.7109375" bestFit="1" customWidth="1"/>
  </cols>
  <sheetData>
    <row r="4" spans="7:12" x14ac:dyDescent="0.25">
      <c r="I4" t="s">
        <v>100</v>
      </c>
      <c r="J4" t="s">
        <v>99</v>
      </c>
      <c r="K4" t="s">
        <v>101</v>
      </c>
      <c r="L4" t="s">
        <v>102</v>
      </c>
    </row>
    <row r="5" spans="7:12" x14ac:dyDescent="0.25">
      <c r="G5" s="3">
        <v>44061</v>
      </c>
      <c r="I5" s="10">
        <f>G5</f>
        <v>44061</v>
      </c>
      <c r="J5" s="26">
        <f>G5</f>
        <v>44061</v>
      </c>
    </row>
    <row r="6" spans="7:12" x14ac:dyDescent="0.25">
      <c r="G6" s="3">
        <v>44062</v>
      </c>
      <c r="I6" s="10">
        <f t="shared" ref="I6:I42" si="0">G6</f>
        <v>44062</v>
      </c>
      <c r="J6" s="26">
        <f t="shared" ref="J6:J42" si="1">G6</f>
        <v>44062</v>
      </c>
    </row>
    <row r="7" spans="7:12" x14ac:dyDescent="0.25">
      <c r="G7" s="3">
        <v>44063</v>
      </c>
      <c r="I7" s="10">
        <f t="shared" si="0"/>
        <v>44063</v>
      </c>
      <c r="J7" s="26">
        <f t="shared" si="1"/>
        <v>44063</v>
      </c>
    </row>
    <row r="8" spans="7:12" x14ac:dyDescent="0.25">
      <c r="G8" s="3">
        <v>44064</v>
      </c>
      <c r="I8" s="10">
        <f t="shared" si="0"/>
        <v>44064</v>
      </c>
      <c r="J8" s="26">
        <f t="shared" si="1"/>
        <v>44064</v>
      </c>
    </row>
    <row r="9" spans="7:12" x14ac:dyDescent="0.25">
      <c r="G9" s="3">
        <v>44065</v>
      </c>
      <c r="I9" s="10">
        <f t="shared" si="0"/>
        <v>44065</v>
      </c>
      <c r="J9" s="26">
        <f t="shared" si="1"/>
        <v>44065</v>
      </c>
    </row>
    <row r="10" spans="7:12" x14ac:dyDescent="0.25">
      <c r="G10" s="3">
        <v>44066</v>
      </c>
      <c r="I10" s="10">
        <f t="shared" si="0"/>
        <v>44066</v>
      </c>
      <c r="J10" s="26">
        <f t="shared" si="1"/>
        <v>44066</v>
      </c>
    </row>
    <row r="11" spans="7:12" x14ac:dyDescent="0.25">
      <c r="G11" s="3">
        <v>44067</v>
      </c>
      <c r="I11" s="10">
        <f t="shared" si="0"/>
        <v>44067</v>
      </c>
      <c r="J11" s="26">
        <f t="shared" si="1"/>
        <v>44067</v>
      </c>
    </row>
    <row r="12" spans="7:12" x14ac:dyDescent="0.25">
      <c r="G12" s="3">
        <v>44068</v>
      </c>
      <c r="I12" s="10">
        <f t="shared" si="0"/>
        <v>44068</v>
      </c>
      <c r="J12" s="26">
        <f t="shared" si="1"/>
        <v>44068</v>
      </c>
    </row>
    <row r="13" spans="7:12" x14ac:dyDescent="0.25">
      <c r="G13" s="3">
        <v>44069</v>
      </c>
      <c r="I13" s="10">
        <f t="shared" si="0"/>
        <v>44069</v>
      </c>
      <c r="J13" s="26">
        <f t="shared" si="1"/>
        <v>44069</v>
      </c>
    </row>
    <row r="14" spans="7:12" x14ac:dyDescent="0.25">
      <c r="G14" s="3">
        <v>44070</v>
      </c>
      <c r="I14" s="10">
        <f t="shared" si="0"/>
        <v>44070</v>
      </c>
      <c r="J14" s="26">
        <f t="shared" si="1"/>
        <v>44070</v>
      </c>
    </row>
    <row r="15" spans="7:12" x14ac:dyDescent="0.25">
      <c r="G15" s="3">
        <v>44071</v>
      </c>
      <c r="I15" s="10">
        <f t="shared" si="0"/>
        <v>44071</v>
      </c>
      <c r="J15" s="26">
        <f t="shared" si="1"/>
        <v>44071</v>
      </c>
    </row>
    <row r="16" spans="7:12" x14ac:dyDescent="0.25">
      <c r="G16" s="3">
        <v>44072</v>
      </c>
      <c r="I16" s="10">
        <f t="shared" si="0"/>
        <v>44072</v>
      </c>
      <c r="J16" s="26">
        <f t="shared" si="1"/>
        <v>44072</v>
      </c>
    </row>
    <row r="17" spans="7:10" x14ac:dyDescent="0.25">
      <c r="G17" s="3">
        <v>44073</v>
      </c>
      <c r="I17" s="10">
        <f t="shared" si="0"/>
        <v>44073</v>
      </c>
      <c r="J17" s="26">
        <f t="shared" si="1"/>
        <v>44073</v>
      </c>
    </row>
    <row r="18" spans="7:10" x14ac:dyDescent="0.25">
      <c r="G18" s="3">
        <v>44074</v>
      </c>
      <c r="I18" s="10">
        <f t="shared" si="0"/>
        <v>44074</v>
      </c>
      <c r="J18" s="26">
        <f t="shared" si="1"/>
        <v>44074</v>
      </c>
    </row>
    <row r="19" spans="7:10" x14ac:dyDescent="0.25">
      <c r="G19" s="3">
        <v>44075</v>
      </c>
      <c r="I19" s="10">
        <f t="shared" si="0"/>
        <v>44075</v>
      </c>
      <c r="J19" s="26">
        <f t="shared" si="1"/>
        <v>44075</v>
      </c>
    </row>
    <row r="20" spans="7:10" x14ac:dyDescent="0.25">
      <c r="G20" s="3">
        <v>44076</v>
      </c>
      <c r="I20" s="10">
        <f t="shared" si="0"/>
        <v>44076</v>
      </c>
      <c r="J20" s="26">
        <f t="shared" si="1"/>
        <v>44076</v>
      </c>
    </row>
    <row r="21" spans="7:10" x14ac:dyDescent="0.25">
      <c r="G21" s="3">
        <v>44077</v>
      </c>
      <c r="I21" s="10">
        <f t="shared" si="0"/>
        <v>44077</v>
      </c>
      <c r="J21" s="26">
        <f t="shared" si="1"/>
        <v>44077</v>
      </c>
    </row>
    <row r="22" spans="7:10" x14ac:dyDescent="0.25">
      <c r="G22" s="3">
        <v>44078</v>
      </c>
      <c r="I22" s="10">
        <f t="shared" si="0"/>
        <v>44078</v>
      </c>
      <c r="J22" s="26">
        <f t="shared" si="1"/>
        <v>44078</v>
      </c>
    </row>
    <row r="23" spans="7:10" x14ac:dyDescent="0.25">
      <c r="G23" s="3">
        <v>44079</v>
      </c>
      <c r="I23" s="10">
        <f t="shared" si="0"/>
        <v>44079</v>
      </c>
      <c r="J23" s="26">
        <f t="shared" si="1"/>
        <v>44079</v>
      </c>
    </row>
    <row r="24" spans="7:10" x14ac:dyDescent="0.25">
      <c r="G24" s="3">
        <v>44080</v>
      </c>
      <c r="I24" s="10">
        <f t="shared" si="0"/>
        <v>44080</v>
      </c>
      <c r="J24" s="26">
        <f t="shared" si="1"/>
        <v>44080</v>
      </c>
    </row>
    <row r="25" spans="7:10" x14ac:dyDescent="0.25">
      <c r="G25" s="3">
        <v>44081</v>
      </c>
      <c r="I25" s="10">
        <f t="shared" si="0"/>
        <v>44081</v>
      </c>
      <c r="J25" s="26">
        <f t="shared" si="1"/>
        <v>44081</v>
      </c>
    </row>
    <row r="26" spans="7:10" x14ac:dyDescent="0.25">
      <c r="G26" s="3">
        <v>44082</v>
      </c>
      <c r="I26" s="10">
        <f t="shared" si="0"/>
        <v>44082</v>
      </c>
      <c r="J26" s="26">
        <f t="shared" si="1"/>
        <v>44082</v>
      </c>
    </row>
    <row r="27" spans="7:10" x14ac:dyDescent="0.25">
      <c r="G27" s="3">
        <v>44083</v>
      </c>
      <c r="I27" s="10">
        <f t="shared" si="0"/>
        <v>44083</v>
      </c>
      <c r="J27" s="26">
        <f t="shared" si="1"/>
        <v>44083</v>
      </c>
    </row>
    <row r="28" spans="7:10" x14ac:dyDescent="0.25">
      <c r="G28" s="3">
        <v>44084</v>
      </c>
      <c r="I28" s="10">
        <f t="shared" si="0"/>
        <v>44084</v>
      </c>
      <c r="J28" s="26">
        <f t="shared" si="1"/>
        <v>44084</v>
      </c>
    </row>
    <row r="29" spans="7:10" x14ac:dyDescent="0.25">
      <c r="G29" s="3">
        <v>44085</v>
      </c>
      <c r="I29" s="10">
        <f t="shared" si="0"/>
        <v>44085</v>
      </c>
      <c r="J29" s="26">
        <f t="shared" si="1"/>
        <v>44085</v>
      </c>
    </row>
    <row r="30" spans="7:10" x14ac:dyDescent="0.25">
      <c r="G30" s="3">
        <v>44086</v>
      </c>
      <c r="I30" s="10">
        <f t="shared" si="0"/>
        <v>44086</v>
      </c>
      <c r="J30" s="26">
        <f t="shared" si="1"/>
        <v>44086</v>
      </c>
    </row>
    <row r="31" spans="7:10" x14ac:dyDescent="0.25">
      <c r="G31" s="3">
        <v>44087</v>
      </c>
      <c r="I31" s="10">
        <f t="shared" si="0"/>
        <v>44087</v>
      </c>
      <c r="J31" s="26">
        <f t="shared" si="1"/>
        <v>44087</v>
      </c>
    </row>
    <row r="32" spans="7:10" x14ac:dyDescent="0.25">
      <c r="G32" s="3">
        <v>44088</v>
      </c>
      <c r="I32" s="10">
        <f t="shared" si="0"/>
        <v>44088</v>
      </c>
      <c r="J32" s="26">
        <f t="shared" si="1"/>
        <v>44088</v>
      </c>
    </row>
    <row r="33" spans="7:10" x14ac:dyDescent="0.25">
      <c r="G33" s="3">
        <v>44089</v>
      </c>
      <c r="I33" s="10">
        <f t="shared" si="0"/>
        <v>44089</v>
      </c>
      <c r="J33" s="26">
        <f t="shared" si="1"/>
        <v>44089</v>
      </c>
    </row>
    <row r="34" spans="7:10" x14ac:dyDescent="0.25">
      <c r="G34" s="3">
        <v>44090</v>
      </c>
      <c r="I34" s="10">
        <f t="shared" si="0"/>
        <v>44090</v>
      </c>
      <c r="J34" s="26">
        <f t="shared" si="1"/>
        <v>44090</v>
      </c>
    </row>
    <row r="35" spans="7:10" x14ac:dyDescent="0.25">
      <c r="G35" s="3">
        <v>44091</v>
      </c>
      <c r="I35" s="10">
        <f t="shared" si="0"/>
        <v>44091</v>
      </c>
      <c r="J35" s="26">
        <f t="shared" si="1"/>
        <v>44091</v>
      </c>
    </row>
    <row r="36" spans="7:10" x14ac:dyDescent="0.25">
      <c r="G36" s="3">
        <v>44092</v>
      </c>
      <c r="I36" s="10">
        <f t="shared" si="0"/>
        <v>44092</v>
      </c>
      <c r="J36" s="26">
        <f t="shared" si="1"/>
        <v>44092</v>
      </c>
    </row>
    <row r="37" spans="7:10" x14ac:dyDescent="0.25">
      <c r="G37" s="3">
        <v>44093</v>
      </c>
      <c r="I37" s="10">
        <f t="shared" si="0"/>
        <v>44093</v>
      </c>
      <c r="J37" s="26">
        <f t="shared" si="1"/>
        <v>44093</v>
      </c>
    </row>
    <row r="38" spans="7:10" x14ac:dyDescent="0.25">
      <c r="G38" s="3">
        <v>44094</v>
      </c>
      <c r="I38" s="10">
        <f t="shared" si="0"/>
        <v>44094</v>
      </c>
      <c r="J38" s="26">
        <f t="shared" si="1"/>
        <v>44094</v>
      </c>
    </row>
    <row r="39" spans="7:10" x14ac:dyDescent="0.25">
      <c r="G39" s="3">
        <v>44095</v>
      </c>
      <c r="I39" s="10">
        <f t="shared" si="0"/>
        <v>44095</v>
      </c>
      <c r="J39" s="26">
        <f t="shared" si="1"/>
        <v>44095</v>
      </c>
    </row>
    <row r="40" spans="7:10" x14ac:dyDescent="0.25">
      <c r="G40" s="3">
        <v>44096</v>
      </c>
      <c r="I40" s="10">
        <f t="shared" si="0"/>
        <v>44096</v>
      </c>
      <c r="J40" s="26">
        <f t="shared" si="1"/>
        <v>44096</v>
      </c>
    </row>
    <row r="41" spans="7:10" x14ac:dyDescent="0.25">
      <c r="G41" s="3">
        <v>44097</v>
      </c>
      <c r="I41" s="10">
        <f t="shared" si="0"/>
        <v>44097</v>
      </c>
      <c r="J41" s="26">
        <f t="shared" si="1"/>
        <v>44097</v>
      </c>
    </row>
    <row r="42" spans="7:10" x14ac:dyDescent="0.25">
      <c r="G42" s="3">
        <v>44098</v>
      </c>
      <c r="I42" s="10">
        <f t="shared" si="0"/>
        <v>44098</v>
      </c>
      <c r="J42" s="26">
        <f t="shared" si="1"/>
        <v>44098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33"/>
  <sheetViews>
    <sheetView topLeftCell="A14" zoomScaleNormal="100" workbookViewId="0">
      <selection activeCell="F34" sqref="F34"/>
    </sheetView>
  </sheetViews>
  <sheetFormatPr defaultRowHeight="15" x14ac:dyDescent="0.25"/>
  <cols>
    <col min="5" max="5" width="14.42578125" customWidth="1"/>
    <col min="6" max="6" width="58.140625" customWidth="1"/>
    <col min="7" max="7" width="45" customWidth="1"/>
  </cols>
  <sheetData>
    <row r="3" spans="1:11" x14ac:dyDescent="0.25">
      <c r="A3" t="s">
        <v>117</v>
      </c>
      <c r="D3" t="s">
        <v>124</v>
      </c>
    </row>
    <row r="5" spans="1:11" x14ac:dyDescent="0.25">
      <c r="D5" t="s">
        <v>118</v>
      </c>
      <c r="E5" t="s">
        <v>119</v>
      </c>
      <c r="F5" t="s">
        <v>120</v>
      </c>
    </row>
    <row r="6" spans="1:11" x14ac:dyDescent="0.25">
      <c r="D6">
        <v>3</v>
      </c>
      <c r="E6">
        <v>2</v>
      </c>
      <c r="F6">
        <f>D6*E6</f>
        <v>6</v>
      </c>
    </row>
    <row r="7" spans="1:11" x14ac:dyDescent="0.25">
      <c r="D7">
        <v>8</v>
      </c>
      <c r="E7">
        <v>6</v>
      </c>
      <c r="F7">
        <f t="shared" ref="F7:F8" si="0">D7*E7</f>
        <v>48</v>
      </c>
    </row>
    <row r="8" spans="1:11" x14ac:dyDescent="0.25">
      <c r="D8">
        <v>1</v>
      </c>
      <c r="E8">
        <v>5</v>
      </c>
      <c r="F8">
        <f t="shared" si="0"/>
        <v>5</v>
      </c>
    </row>
    <row r="10" spans="1:11" x14ac:dyDescent="0.25">
      <c r="D10" t="s">
        <v>121</v>
      </c>
      <c r="E10">
        <f>SUMPRODUCT(D6:D8,E6:E8)</f>
        <v>59</v>
      </c>
    </row>
    <row r="12" spans="1:11" x14ac:dyDescent="0.25">
      <c r="A12" t="s">
        <v>122</v>
      </c>
      <c r="B12" t="s">
        <v>123</v>
      </c>
    </row>
    <row r="14" spans="1:11" x14ac:dyDescent="0.25">
      <c r="D14" s="11" t="s">
        <v>24</v>
      </c>
      <c r="E14" s="11" t="s">
        <v>125</v>
      </c>
      <c r="F14" s="11" t="s">
        <v>104</v>
      </c>
      <c r="G14" s="11"/>
      <c r="H14" s="11"/>
      <c r="I14" s="11"/>
      <c r="J14" s="11"/>
      <c r="K14" s="11" t="s">
        <v>121</v>
      </c>
    </row>
    <row r="15" spans="1:11" x14ac:dyDescent="0.25">
      <c r="D15">
        <v>4.4000000000000004</v>
      </c>
      <c r="E15">
        <v>4</v>
      </c>
      <c r="F15" t="s">
        <v>126</v>
      </c>
      <c r="G15">
        <f>MROUND(D15,1)</f>
        <v>4</v>
      </c>
      <c r="K15">
        <f>MROUND(D15,1)</f>
        <v>4</v>
      </c>
    </row>
    <row r="16" spans="1:11" x14ac:dyDescent="0.25">
      <c r="D16">
        <v>6.5</v>
      </c>
      <c r="E16">
        <v>10</v>
      </c>
      <c r="F16" t="s">
        <v>127</v>
      </c>
      <c r="G16">
        <f>MROUND(D16,5)</f>
        <v>5</v>
      </c>
      <c r="K16">
        <f>MROUND(D16,5)</f>
        <v>5</v>
      </c>
    </row>
    <row r="17" spans="1:11" x14ac:dyDescent="0.25">
      <c r="D17">
        <v>24.9</v>
      </c>
      <c r="E17">
        <v>20</v>
      </c>
      <c r="F17" t="s">
        <v>128</v>
      </c>
      <c r="G17">
        <f>MROUND(D17,10)</f>
        <v>20</v>
      </c>
      <c r="K17">
        <f>MROUND(D17,10)</f>
        <v>20</v>
      </c>
    </row>
    <row r="19" spans="1:11" x14ac:dyDescent="0.25">
      <c r="A19" t="s">
        <v>129</v>
      </c>
      <c r="D19" s="11" t="s">
        <v>24</v>
      </c>
      <c r="H19" t="s">
        <v>121</v>
      </c>
    </row>
    <row r="20" spans="1:11" x14ac:dyDescent="0.25">
      <c r="A20" s="11" t="s">
        <v>133</v>
      </c>
      <c r="B20" s="11"/>
      <c r="C20" s="11"/>
      <c r="D20">
        <v>7.9</v>
      </c>
      <c r="F20" t="s">
        <v>132</v>
      </c>
      <c r="G20">
        <f>FLOOR(D20,1)</f>
        <v>7</v>
      </c>
      <c r="H20">
        <f>FLOOR(D20,1)</f>
        <v>7</v>
      </c>
    </row>
    <row r="21" spans="1:11" x14ac:dyDescent="0.25">
      <c r="D21">
        <v>9.9</v>
      </c>
      <c r="F21" t="s">
        <v>130</v>
      </c>
      <c r="G21">
        <f>FLOOR(D21,5)</f>
        <v>5</v>
      </c>
      <c r="H21">
        <f>FLOOR(D21,5)</f>
        <v>5</v>
      </c>
    </row>
    <row r="22" spans="1:11" x14ac:dyDescent="0.25">
      <c r="D22">
        <v>24.9</v>
      </c>
      <c r="F22" t="s">
        <v>131</v>
      </c>
      <c r="G22">
        <f>MROUND(D22,10)</f>
        <v>20</v>
      </c>
      <c r="H22">
        <f>FLOOR(D22,10)</f>
        <v>20</v>
      </c>
    </row>
    <row r="25" spans="1:11" x14ac:dyDescent="0.25">
      <c r="A25" t="s">
        <v>134</v>
      </c>
      <c r="D25">
        <v>6.2</v>
      </c>
      <c r="F25" s="12">
        <f>CEILING(D25,1)</f>
        <v>7</v>
      </c>
      <c r="G25">
        <f>CEILING(D25,1)</f>
        <v>7</v>
      </c>
    </row>
    <row r="26" spans="1:11" x14ac:dyDescent="0.25">
      <c r="A26" s="12" t="s">
        <v>194</v>
      </c>
      <c r="B26" s="12"/>
      <c r="D26">
        <v>2.5</v>
      </c>
      <c r="F26" s="12">
        <f>CEILING(D26,5)</f>
        <v>5</v>
      </c>
      <c r="G26">
        <f>CEILING(D26,5)</f>
        <v>5</v>
      </c>
    </row>
    <row r="27" spans="1:11" x14ac:dyDescent="0.25">
      <c r="D27">
        <v>20.100000000000001</v>
      </c>
      <c r="F27" s="12">
        <f>CEILING(D27,10)</f>
        <v>30</v>
      </c>
      <c r="G27">
        <f>CEILING(D27,10)</f>
        <v>30</v>
      </c>
    </row>
    <row r="29" spans="1:11" x14ac:dyDescent="0.25">
      <c r="A29" t="s">
        <v>135</v>
      </c>
      <c r="D29">
        <v>3</v>
      </c>
      <c r="E29">
        <v>2</v>
      </c>
      <c r="F29">
        <f>MOD(3,2)</f>
        <v>1</v>
      </c>
    </row>
    <row r="32" spans="1:11" x14ac:dyDescent="0.25">
      <c r="A32" t="s">
        <v>136</v>
      </c>
      <c r="D32">
        <v>5</v>
      </c>
      <c r="E32">
        <v>2</v>
      </c>
      <c r="F32">
        <f>QUOTIENT(D32,E32)</f>
        <v>2</v>
      </c>
    </row>
    <row r="33" spans="4:6" x14ac:dyDescent="0.25">
      <c r="D33">
        <v>10</v>
      </c>
      <c r="E33">
        <v>3</v>
      </c>
      <c r="F33">
        <f>QUOTIENT(D33,E33)</f>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8"/>
  <sheetViews>
    <sheetView topLeftCell="A2" workbookViewId="0">
      <selection activeCell="L10" sqref="L10"/>
    </sheetView>
  </sheetViews>
  <sheetFormatPr defaultRowHeight="15" x14ac:dyDescent="0.25"/>
  <cols>
    <col min="2" max="2" width="15.85546875" customWidth="1"/>
    <col min="3" max="3" width="13.140625" customWidth="1"/>
    <col min="4" max="4" width="21.140625" customWidth="1"/>
    <col min="5" max="5" width="13.5703125" customWidth="1"/>
    <col min="6" max="6" width="20.42578125" customWidth="1"/>
    <col min="7" max="7" width="14.7109375" customWidth="1"/>
    <col min="8" max="8" width="14" customWidth="1"/>
    <col min="9" max="9" width="12" customWidth="1"/>
    <col min="10" max="10" width="12.42578125" customWidth="1"/>
  </cols>
  <sheetData>
    <row r="2" spans="2:12" ht="47.25" x14ac:dyDescent="0.25">
      <c r="B2" s="27" t="s">
        <v>155</v>
      </c>
      <c r="C2" s="27" t="s">
        <v>156</v>
      </c>
      <c r="D2" s="28" t="s">
        <v>157</v>
      </c>
      <c r="E2" s="27" t="s">
        <v>165</v>
      </c>
      <c r="F2" s="27" t="s">
        <v>166</v>
      </c>
      <c r="G2" s="27" t="s">
        <v>172</v>
      </c>
      <c r="H2" s="27" t="s">
        <v>173</v>
      </c>
      <c r="I2" s="28" t="s">
        <v>174</v>
      </c>
    </row>
    <row r="3" spans="2:12" x14ac:dyDescent="0.25">
      <c r="B3" s="36">
        <v>101</v>
      </c>
      <c r="C3" s="37">
        <v>213423</v>
      </c>
      <c r="D3" s="34" t="s">
        <v>158</v>
      </c>
      <c r="E3" s="38">
        <v>22</v>
      </c>
      <c r="F3" s="32" t="s">
        <v>167</v>
      </c>
      <c r="G3" s="39">
        <v>1200</v>
      </c>
      <c r="H3" s="34">
        <v>1100</v>
      </c>
      <c r="I3" s="40">
        <f>G3+H3</f>
        <v>2300</v>
      </c>
      <c r="J3" t="s">
        <v>173</v>
      </c>
    </row>
    <row r="4" spans="2:12" x14ac:dyDescent="0.25">
      <c r="B4" s="36">
        <v>102</v>
      </c>
      <c r="C4" s="37">
        <v>213424</v>
      </c>
      <c r="D4" s="34" t="s">
        <v>159</v>
      </c>
      <c r="E4" s="38">
        <v>32</v>
      </c>
      <c r="F4" s="32" t="s">
        <v>167</v>
      </c>
      <c r="G4" s="39">
        <v>1100</v>
      </c>
      <c r="H4" s="34">
        <v>1230</v>
      </c>
      <c r="I4" s="40">
        <f t="shared" ref="I4:I10" si="0">G4+H4</f>
        <v>2330</v>
      </c>
    </row>
    <row r="5" spans="2:12" x14ac:dyDescent="0.25">
      <c r="B5" s="36">
        <v>103</v>
      </c>
      <c r="C5" s="37">
        <v>213425</v>
      </c>
      <c r="D5" s="34" t="s">
        <v>160</v>
      </c>
      <c r="E5" s="38">
        <v>44</v>
      </c>
      <c r="F5" s="32" t="s">
        <v>168</v>
      </c>
      <c r="G5" s="39">
        <v>1134</v>
      </c>
      <c r="H5" s="34">
        <v>2200</v>
      </c>
      <c r="I5" s="40">
        <f t="shared" si="0"/>
        <v>3334</v>
      </c>
    </row>
    <row r="6" spans="2:12" x14ac:dyDescent="0.25">
      <c r="B6" s="36">
        <v>104</v>
      </c>
      <c r="C6" s="37">
        <v>213426</v>
      </c>
      <c r="D6" s="34" t="s">
        <v>161</v>
      </c>
      <c r="E6" s="38">
        <v>33</v>
      </c>
      <c r="F6" s="32" t="s">
        <v>168</v>
      </c>
      <c r="G6" s="39">
        <v>1232</v>
      </c>
      <c r="H6" s="34">
        <v>2100</v>
      </c>
      <c r="I6" s="40">
        <f t="shared" si="0"/>
        <v>3332</v>
      </c>
    </row>
    <row r="7" spans="2:12" x14ac:dyDescent="0.25">
      <c r="B7" s="36">
        <v>105</v>
      </c>
      <c r="C7" s="37">
        <v>213427</v>
      </c>
      <c r="D7" s="34" t="s">
        <v>162</v>
      </c>
      <c r="E7" s="38">
        <v>23</v>
      </c>
      <c r="F7" s="32" t="s">
        <v>169</v>
      </c>
      <c r="G7" s="39">
        <v>1150</v>
      </c>
      <c r="H7" s="34">
        <v>1400</v>
      </c>
      <c r="I7" s="40">
        <f t="shared" si="0"/>
        <v>2550</v>
      </c>
    </row>
    <row r="8" spans="2:12" x14ac:dyDescent="0.25">
      <c r="B8" s="36">
        <v>106</v>
      </c>
      <c r="C8" s="37">
        <v>213428</v>
      </c>
      <c r="D8" s="34" t="s">
        <v>163</v>
      </c>
      <c r="E8" s="38">
        <v>19</v>
      </c>
      <c r="F8" s="32" t="s">
        <v>170</v>
      </c>
      <c r="G8" s="39">
        <v>1200</v>
      </c>
      <c r="H8" s="34">
        <v>1300</v>
      </c>
      <c r="I8" s="40">
        <f t="shared" si="0"/>
        <v>2500</v>
      </c>
    </row>
    <row r="9" spans="2:12" x14ac:dyDescent="0.25">
      <c r="B9" s="36">
        <v>107</v>
      </c>
      <c r="C9" s="37">
        <v>213429</v>
      </c>
      <c r="D9" s="34" t="s">
        <v>164</v>
      </c>
      <c r="E9" s="38">
        <v>65</v>
      </c>
      <c r="F9" s="32" t="s">
        <v>170</v>
      </c>
      <c r="G9" s="39">
        <v>2000</v>
      </c>
      <c r="H9" s="34">
        <v>3200</v>
      </c>
      <c r="I9" s="40">
        <f t="shared" si="0"/>
        <v>5200</v>
      </c>
    </row>
    <row r="10" spans="2:12" x14ac:dyDescent="0.25">
      <c r="B10" s="36">
        <v>108</v>
      </c>
      <c r="C10" s="37">
        <v>213430</v>
      </c>
      <c r="D10" s="34" t="s">
        <v>159</v>
      </c>
      <c r="E10" s="38">
        <v>44</v>
      </c>
      <c r="F10" s="32" t="s">
        <v>171</v>
      </c>
      <c r="G10" s="39">
        <v>1280</v>
      </c>
      <c r="H10" s="34">
        <v>1240</v>
      </c>
      <c r="I10" s="40">
        <f t="shared" si="0"/>
        <v>2520</v>
      </c>
      <c r="J10" t="s">
        <v>181</v>
      </c>
      <c r="K10" t="s">
        <v>174</v>
      </c>
      <c r="L10">
        <f>HLOOKUP(K10,D2:I10,4,0)</f>
        <v>3334</v>
      </c>
    </row>
    <row r="11" spans="2:12" x14ac:dyDescent="0.25">
      <c r="J11" t="s">
        <v>202</v>
      </c>
    </row>
    <row r="13" spans="2:12" x14ac:dyDescent="0.25">
      <c r="D13" s="49" t="s">
        <v>189</v>
      </c>
      <c r="E13" s="52" t="s">
        <v>190</v>
      </c>
      <c r="F13" s="50" t="s">
        <v>191</v>
      </c>
      <c r="H13" t="s">
        <v>156</v>
      </c>
      <c r="I13" t="s">
        <v>165</v>
      </c>
    </row>
    <row r="14" spans="2:12" x14ac:dyDescent="0.25">
      <c r="D14">
        <v>108</v>
      </c>
      <c r="E14" t="str">
        <f>VLOOKUP(D14,B2:I10,3,0)</f>
        <v>om</v>
      </c>
      <c r="F14">
        <f>VLOOKUP(D14,B2:I10,7,0)</f>
        <v>1240</v>
      </c>
      <c r="H14">
        <v>213427</v>
      </c>
      <c r="I14">
        <f>VLOOKUP(H14,C2:I10,3,FALSE)</f>
        <v>23</v>
      </c>
    </row>
    <row r="17" spans="4:12" x14ac:dyDescent="0.25">
      <c r="D17" t="s">
        <v>195</v>
      </c>
      <c r="E17" t="s">
        <v>175</v>
      </c>
      <c r="F17" t="s">
        <v>196</v>
      </c>
      <c r="G17" t="s">
        <v>197</v>
      </c>
      <c r="I17" t="s">
        <v>198</v>
      </c>
      <c r="J17" t="s">
        <v>175</v>
      </c>
      <c r="K17" t="s">
        <v>173</v>
      </c>
      <c r="L17" t="s">
        <v>199</v>
      </c>
    </row>
    <row r="18" spans="4:12" x14ac:dyDescent="0.25">
      <c r="D18">
        <v>106</v>
      </c>
      <c r="E18" t="str">
        <f>VLOOKUP(D18,B2:I10,3,0)</f>
        <v>raj</v>
      </c>
      <c r="F18">
        <f>VLOOKUP(D18,B2:I10,4,TRUE)</f>
        <v>19</v>
      </c>
      <c r="G18" t="str">
        <f>VLOOKUP(D18,B2:I10,5,FALSE)</f>
        <v>ME</v>
      </c>
      <c r="I18">
        <v>213429</v>
      </c>
      <c r="J18" t="str">
        <f>VLOOKUP(I18,C2:I10,2,FALSE)</f>
        <v>rihan</v>
      </c>
      <c r="K18">
        <f>VLOOKUP(J18,D2:J10,2,FALSE)</f>
        <v>65</v>
      </c>
      <c r="L18" t="str">
        <f>VLOOKUP(K18,E2:K10,2,FALSE)</f>
        <v>ME</v>
      </c>
    </row>
  </sheetData>
  <dataValidations count="2">
    <dataValidation type="list" allowBlank="1" showInputMessage="1" showErrorMessage="1" sqref="J3">
      <formula1>$D$2:$I$2</formula1>
    </dataValidation>
    <dataValidation type="list" allowBlank="1" showInputMessage="1" showErrorMessage="1" sqref="K10">
      <formula1>$E$2:$J$2</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Sheet3</vt:lpstr>
      <vt:lpstr>Sheet2</vt:lpstr>
      <vt:lpstr>DATE</vt:lpstr>
      <vt:lpstr>NOT EXAMPLE</vt:lpstr>
      <vt:lpstr>TEXT</vt:lpstr>
      <vt:lpstr>DATE FUNCTIONS</vt:lpstr>
      <vt:lpstr>Trignometry</vt:lpstr>
      <vt:lpstr> VLOOKUP</vt:lpstr>
      <vt:lpstr>HLOOKUP</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c:creator>
  <cp:lastModifiedBy>win</cp:lastModifiedBy>
  <dcterms:created xsi:type="dcterms:W3CDTF">2020-08-13T04:25:47Z</dcterms:created>
  <dcterms:modified xsi:type="dcterms:W3CDTF">2020-08-25T05:25:28Z</dcterms:modified>
</cp:coreProperties>
</file>