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ajays\Downloads\"/>
    </mc:Choice>
  </mc:AlternateContent>
  <xr:revisionPtr revIDLastSave="0" documentId="13_ncr:1_{52A7F246-4E6D-47F6-AA73-4BA0598C4B6F}" xr6:coauthVersionLast="47" xr6:coauthVersionMax="47" xr10:uidLastSave="{00000000-0000-0000-0000-000000000000}"/>
  <bookViews>
    <workbookView xWindow="-120" yWindow="-120" windowWidth="24240" windowHeight="13020" activeTab="3" xr2:uid="{5A8972E4-A20B-439C-9BC3-8D6CDD29BDD0}"/>
  </bookViews>
  <sheets>
    <sheet name="Data Transformation" sheetId="1" r:id="rId1"/>
    <sheet name="Project" sheetId="5" r:id="rId2"/>
    <sheet name="Functions" sheetId="4" r:id="rId3"/>
    <sheet name="Insights" sheetId="6" r:id="rId4"/>
  </sheets>
  <definedNames>
    <definedName name="Slicer_Manager">#N/A</definedName>
    <definedName name="Slicer_Project">#N/A</definedName>
  </definedNames>
  <calcPr calcId="191029"/>
  <pivotCaches>
    <pivotCache cacheId="5"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4" l="1"/>
  <c r="C6" i="4"/>
  <c r="C5" i="4"/>
  <c r="E1" i="5"/>
  <c r="M5" i="4" l="1"/>
  <c r="M6" i="4" s="1"/>
  <c r="I5" i="4" l="1"/>
  <c r="I6" i="4" s="1"/>
  <c r="C8" i="4" l="1"/>
  <c r="C9" i="4" s="1"/>
  <c r="H41" i="1" l="1"/>
  <c r="F41" i="1"/>
  <c r="H40" i="1"/>
  <c r="F40" i="1"/>
  <c r="H39" i="1"/>
  <c r="F39" i="1"/>
  <c r="H38" i="1"/>
  <c r="F38" i="1"/>
  <c r="H37" i="1"/>
  <c r="F37" i="1"/>
  <c r="H36" i="1"/>
  <c r="F36" i="1"/>
  <c r="H35" i="1"/>
  <c r="F35" i="1"/>
  <c r="H34" i="1"/>
  <c r="F34" i="1"/>
  <c r="H33" i="1"/>
  <c r="F33" i="1"/>
  <c r="H32" i="1"/>
  <c r="F32" i="1"/>
  <c r="H31" i="1"/>
  <c r="F31" i="1"/>
  <c r="H30" i="1"/>
  <c r="F30" i="1"/>
  <c r="H29" i="1"/>
  <c r="F29" i="1"/>
  <c r="H28" i="1"/>
  <c r="F28" i="1"/>
  <c r="H27" i="1"/>
  <c r="F27" i="1"/>
  <c r="H26" i="1"/>
  <c r="F26" i="1"/>
  <c r="H25" i="1"/>
  <c r="F25" i="1"/>
  <c r="H24" i="1"/>
  <c r="F24" i="1"/>
  <c r="H23" i="1"/>
  <c r="F23" i="1"/>
  <c r="H22" i="1"/>
  <c r="F22" i="1"/>
  <c r="H21" i="1"/>
  <c r="F21" i="1"/>
  <c r="H20" i="1"/>
  <c r="F20" i="1"/>
  <c r="H19" i="1"/>
  <c r="F19" i="1"/>
  <c r="H18" i="1"/>
  <c r="F18" i="1"/>
  <c r="H17" i="1"/>
  <c r="F17" i="1"/>
  <c r="H16" i="1"/>
  <c r="F16" i="1"/>
  <c r="H15" i="1"/>
  <c r="F15" i="1"/>
  <c r="H14" i="1"/>
  <c r="F14" i="1"/>
  <c r="H13" i="1"/>
  <c r="F13" i="1"/>
  <c r="H12" i="1"/>
  <c r="F12" i="1"/>
  <c r="H11" i="1"/>
  <c r="F11" i="1"/>
  <c r="H10" i="1"/>
  <c r="F10" i="1"/>
  <c r="H9" i="1"/>
  <c r="F9" i="1"/>
  <c r="H8" i="1"/>
  <c r="F8" i="1"/>
  <c r="H7" i="1"/>
  <c r="F7" i="1"/>
  <c r="H6" i="1"/>
  <c r="F6" i="1"/>
  <c r="H5" i="1"/>
  <c r="F5" i="1"/>
  <c r="H4" i="1"/>
  <c r="F4" i="1"/>
  <c r="H3" i="1"/>
  <c r="F3" i="1"/>
  <c r="H2" i="1"/>
  <c r="F2" i="1"/>
</calcChain>
</file>

<file path=xl/sharedStrings.xml><?xml version="1.0" encoding="utf-8"?>
<sst xmlns="http://schemas.openxmlformats.org/spreadsheetml/2006/main" count="237" uniqueCount="56">
  <si>
    <t>Gemini</t>
  </si>
  <si>
    <t>Task 1</t>
  </si>
  <si>
    <t>Task 2</t>
  </si>
  <si>
    <t>Task 3</t>
  </si>
  <si>
    <t>Task 4</t>
  </si>
  <si>
    <t>Task 5</t>
  </si>
  <si>
    <t>Task 6</t>
  </si>
  <si>
    <t>Task 7</t>
  </si>
  <si>
    <t>Task 8</t>
  </si>
  <si>
    <t>Task 9</t>
  </si>
  <si>
    <t>Task 10</t>
  </si>
  <si>
    <t>Orion</t>
  </si>
  <si>
    <t>Vega</t>
  </si>
  <si>
    <t>Alpha</t>
  </si>
  <si>
    <t>Project</t>
  </si>
  <si>
    <t>Task</t>
  </si>
  <si>
    <t>Manager</t>
  </si>
  <si>
    <t>Start Date</t>
  </si>
  <si>
    <t>Duration</t>
  </si>
  <si>
    <t>End Date</t>
  </si>
  <si>
    <t>Days completed</t>
  </si>
  <si>
    <t>Progress</t>
  </si>
  <si>
    <t>Budget</t>
  </si>
  <si>
    <t>Actual</t>
  </si>
  <si>
    <t>Open AI</t>
  </si>
  <si>
    <t>Grand Total</t>
  </si>
  <si>
    <t>Sum of Budget</t>
  </si>
  <si>
    <t>Sum of Actual</t>
  </si>
  <si>
    <t>Mc Fay</t>
  </si>
  <si>
    <t>Project Management Dashboard</t>
  </si>
  <si>
    <t xml:space="preserve">Budget </t>
  </si>
  <si>
    <t>Not Started</t>
  </si>
  <si>
    <t>In Progress</t>
  </si>
  <si>
    <t>Completed</t>
  </si>
  <si>
    <t>Remaining</t>
  </si>
  <si>
    <t>Total Tasks</t>
  </si>
  <si>
    <t>Sum of Duration</t>
  </si>
  <si>
    <t>Sum of Days completed</t>
  </si>
  <si>
    <t xml:space="preserve">Actual </t>
  </si>
  <si>
    <t>Values</t>
  </si>
  <si>
    <t xml:space="preserve"> Days completed</t>
  </si>
  <si>
    <t>Days Remaining</t>
  </si>
  <si>
    <t>Hirsch</t>
  </si>
  <si>
    <t>Ladd</t>
  </si>
  <si>
    <t>Samora</t>
  </si>
  <si>
    <t>Wood</t>
  </si>
  <si>
    <t>%</t>
  </si>
  <si>
    <t>Info.</t>
  </si>
  <si>
    <t>Out of allocated 19.7M budget, 8.3M has been utilized so far.</t>
  </si>
  <si>
    <t xml:space="preserve">The current progress rates across progress are follows: </t>
  </si>
  <si>
    <t xml:space="preserve">Currently, 33  projects are in progress. 3 projects are done and 4 have yet to start , </t>
  </si>
  <si>
    <t>We have utilized 42.11% of the overall timeline reflecting steady advancement toward our goals.</t>
  </si>
  <si>
    <t>Over all progress rate in the department is approximately  42.11%.</t>
  </si>
  <si>
    <t>Vega and Orion as the most advanced, while Gemini requires additional focus to improve its progress.</t>
  </si>
  <si>
    <t>Vega leads at 55.33%, followed by  Orion at 51.3% , Open AI at  43.14%, Alpha 41.87% , and Gemini at 33.2%,</t>
  </si>
  <si>
    <t>Insights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</si>
</sst>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800]dddd\,\ mmmm\ dd\,\ yyyy"/>
    <numFmt numFmtId="165" formatCode="0.0,,\M;\-0.0,,\M"/>
    <numFmt numFmtId="166" formatCode="dd\-mmm"/>
    <numFmt numFmtId="167" formatCode="&quot;$&quot;#,##0"/>
  </numFmts>
  <fonts count="9" x14ac:knownFonts="1">
    <font>
      <sz val="11"/>
      <color theme="1"/>
      <name val="Aptos Narrow"/>
      <family val="2"/>
      <scheme val="minor"/>
    </font>
    <font>
      <sz val="11"/>
      <color theme="1"/>
      <name val="Aptos Narrow"/>
      <family val="2"/>
      <scheme val="minor"/>
    </font>
    <font>
      <b/>
      <sz val="14"/>
      <color theme="0"/>
      <name val="Aptos Narrow"/>
      <family val="2"/>
      <scheme val="minor"/>
    </font>
    <font>
      <b/>
      <sz val="20"/>
      <color theme="0"/>
      <name val="Aptos Narrow"/>
      <family val="2"/>
      <scheme val="minor"/>
    </font>
    <font>
      <b/>
      <sz val="22"/>
      <color theme="0"/>
      <name val="Aptos Narrow"/>
      <family val="2"/>
      <scheme val="minor"/>
    </font>
    <font>
      <b/>
      <sz val="24"/>
      <color theme="0"/>
      <name val="Aptos Narrow"/>
      <family val="2"/>
      <scheme val="minor"/>
    </font>
    <font>
      <b/>
      <sz val="11"/>
      <color theme="1"/>
      <name val="Aptos Narrow"/>
      <family val="2"/>
      <scheme val="minor"/>
    </font>
    <font>
      <sz val="14"/>
      <color theme="1"/>
      <name val="Aptos Narrow"/>
      <family val="2"/>
      <scheme val="minor"/>
    </font>
    <font>
      <b/>
      <sz val="26"/>
      <color theme="5" tint="-0.499984740745262"/>
      <name val="Aptos Narrow"/>
      <family val="2"/>
      <scheme val="minor"/>
    </font>
  </fonts>
  <fills count="4">
    <fill>
      <patternFill patternType="none"/>
    </fill>
    <fill>
      <patternFill patternType="gray125"/>
    </fill>
    <fill>
      <patternFill patternType="solid">
        <fgColor theme="2" tint="-0.749992370372631"/>
        <bgColor indexed="64"/>
      </patternFill>
    </fill>
    <fill>
      <patternFill patternType="solid">
        <fgColor rgb="FF0070C0"/>
        <bgColor indexed="64"/>
      </patternFill>
    </fill>
  </fills>
  <borders count="9">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36">
    <xf numFmtId="0" fontId="0" fillId="0" borderId="0" xfId="0"/>
    <xf numFmtId="164" fontId="0" fillId="0" borderId="0" xfId="0" applyNumberFormat="1"/>
    <xf numFmtId="14" fontId="0" fillId="0" borderId="0" xfId="0" applyNumberFormat="1"/>
    <xf numFmtId="3" fontId="0" fillId="0" borderId="0" xfId="0" applyNumberFormat="1"/>
    <xf numFmtId="9" fontId="0" fillId="0" borderId="0" xfId="1" applyFont="1"/>
    <xf numFmtId="0" fontId="0" fillId="0" borderId="0" xfId="0" pivotButton="1"/>
    <xf numFmtId="0" fontId="0" fillId="0" borderId="0" xfId="0" applyNumberFormat="1"/>
    <xf numFmtId="9"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5" fillId="0" borderId="0" xfId="0" applyFont="1" applyFill="1" applyAlignment="1">
      <alignment vertical="center"/>
    </xf>
    <xf numFmtId="0" fontId="0" fillId="0" borderId="0" xfId="0" applyFill="1"/>
    <xf numFmtId="166" fontId="0" fillId="0" borderId="0" xfId="0" applyNumberFormat="1"/>
    <xf numFmtId="167" fontId="0" fillId="0" borderId="0" xfId="0" applyNumberFormat="1"/>
    <xf numFmtId="0" fontId="4" fillId="0" borderId="0" xfId="0" applyFont="1" applyFill="1" applyAlignment="1">
      <alignment vertical="center"/>
    </xf>
    <xf numFmtId="0" fontId="4" fillId="2" borderId="0" xfId="0" applyFont="1" applyFill="1" applyAlignment="1">
      <alignment vertical="center"/>
    </xf>
    <xf numFmtId="0" fontId="0" fillId="2" borderId="0" xfId="0" applyFill="1"/>
    <xf numFmtId="0" fontId="0" fillId="0" borderId="1" xfId="0" applyBorder="1" applyAlignment="1">
      <alignment horizontal="left"/>
    </xf>
    <xf numFmtId="10" fontId="0" fillId="0" borderId="2" xfId="0" applyNumberFormat="1" applyBorder="1"/>
    <xf numFmtId="0" fontId="0" fillId="0" borderId="5" xfId="0" applyBorder="1" applyAlignment="1">
      <alignment horizontal="left"/>
    </xf>
    <xf numFmtId="10" fontId="0" fillId="0" borderId="6" xfId="0" applyNumberFormat="1" applyBorder="1"/>
    <xf numFmtId="0" fontId="0" fillId="0" borderId="8" xfId="0" applyBorder="1"/>
    <xf numFmtId="0" fontId="0" fillId="3" borderId="7" xfId="0" applyFill="1" applyBorder="1"/>
    <xf numFmtId="0" fontId="6" fillId="3" borderId="7" xfId="0" applyFont="1" applyFill="1" applyBorder="1"/>
    <xf numFmtId="0" fontId="0" fillId="0" borderId="7" xfId="0" applyBorder="1" applyAlignment="1">
      <alignment horizontal="left"/>
    </xf>
    <xf numFmtId="0" fontId="0" fillId="0" borderId="7" xfId="0" applyNumberFormat="1" applyBorder="1"/>
    <xf numFmtId="165" fontId="0" fillId="0" borderId="7" xfId="0" applyNumberFormat="1" applyBorder="1"/>
    <xf numFmtId="10" fontId="0" fillId="0" borderId="7" xfId="0" applyNumberFormat="1" applyBorder="1"/>
    <xf numFmtId="0" fontId="7" fillId="0" borderId="0" xfId="0" applyFont="1"/>
    <xf numFmtId="0" fontId="7" fillId="0" borderId="0" xfId="0" applyFont="1" applyAlignment="1">
      <alignment vertical="top"/>
    </xf>
    <xf numFmtId="0" fontId="8" fillId="0" borderId="0" xfId="0" applyFont="1"/>
    <xf numFmtId="0" fontId="3" fillId="2" borderId="0" xfId="0" applyFont="1" applyFill="1" applyAlignment="1">
      <alignment horizontal="left" vertical="center"/>
    </xf>
    <xf numFmtId="0" fontId="2" fillId="2" borderId="0" xfId="0" applyFont="1" applyFill="1" applyAlignment="1">
      <alignment horizontal="center" vertical="center"/>
    </xf>
  </cellXfs>
  <cellStyles count="2">
    <cellStyle name="Normal" xfId="0" builtinId="0"/>
    <cellStyle name="Percent" xfId="1" builtinId="5"/>
  </cellStyles>
  <dxfs count="24">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0070C0"/>
        </patternFill>
      </fill>
    </dxf>
    <dxf>
      <fill>
        <patternFill>
          <bgColor rgb="FF0070C0"/>
        </patternFill>
      </fill>
    </dxf>
    <dxf>
      <fill>
        <patternFill patternType="solid">
          <bgColor theme="3" tint="0.749992370372631"/>
        </patternFill>
      </fill>
    </dxf>
    <dxf>
      <fill>
        <patternFill patternType="solid">
          <bgColor theme="3" tint="0.74999237037263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0070C0"/>
        </patternFill>
      </fill>
    </dxf>
    <dxf>
      <fill>
        <patternFill>
          <bgColor rgb="FF0070C0"/>
        </patternFill>
      </fill>
    </dxf>
    <dxf>
      <fill>
        <patternFill patternType="solid">
          <bgColor theme="3" tint="0.749992370372631"/>
        </patternFill>
      </fill>
    </dxf>
    <dxf>
      <fill>
        <patternFill patternType="solid">
          <bgColor theme="3" tint="0.749992370372631"/>
        </patternFill>
      </fill>
    </dxf>
    <dxf>
      <numFmt numFmtId="3" formatCode="#,##0"/>
    </dxf>
    <dxf>
      <numFmt numFmtId="3" formatCode="#,##0"/>
    </dxf>
    <dxf>
      <font>
        <b val="0"/>
        <i val="0"/>
        <strike val="0"/>
        <condense val="0"/>
        <extend val="0"/>
        <outline val="0"/>
        <shadow val="0"/>
        <u val="none"/>
        <vertAlign val="baseline"/>
        <sz val="11"/>
        <color theme="1"/>
        <name val="Aptos Narrow"/>
        <family val="2"/>
        <scheme val="minor"/>
      </font>
    </dxf>
    <dxf>
      <numFmt numFmtId="3" formatCode="#,##0"/>
    </dxf>
    <dxf>
      <numFmt numFmtId="168" formatCode="d/mm/yyyy"/>
    </dxf>
    <dxf>
      <numFmt numFmtId="168" formatCode="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Task</a:t>
            </a:r>
            <a:r>
              <a:rPr lang="en-US" b="1" baseline="0">
                <a:solidFill>
                  <a:sysClr val="windowText" lastClr="000000"/>
                </a:solidFill>
              </a:rPr>
              <a:t> Progress</a:t>
            </a:r>
            <a:endParaRPr lang="en-US" b="1">
              <a:solidFill>
                <a:sysClr val="windowText" lastClr="000000"/>
              </a:solidFill>
            </a:endParaRPr>
          </a:p>
        </c:rich>
      </c:tx>
      <c:layout>
        <c:manualLayout>
          <c:xMode val="edge"/>
          <c:yMode val="edge"/>
          <c:x val="0.36015171473900204"/>
          <c:y val="7.5117407323485499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4320634079916807E-2"/>
          <c:y val="0.21761792723694706"/>
          <c:w val="0.93888888888888888"/>
          <c:h val="0.63969874985804598"/>
        </c:manualLayout>
      </c:layout>
      <c:barChart>
        <c:barDir val="bar"/>
        <c:grouping val="percentStacked"/>
        <c:varyColors val="0"/>
        <c:ser>
          <c:idx val="0"/>
          <c:order val="0"/>
          <c:tx>
            <c:strRef>
              <c:f>Functions!$B$5</c:f>
              <c:strCache>
                <c:ptCount val="1"/>
                <c:pt idx="0">
                  <c:v>Not Started</c:v>
                </c:pt>
              </c:strCache>
            </c:strRef>
          </c:tx>
          <c:spPr>
            <a:noFill/>
            <a:ln w="19050">
              <a:solidFill>
                <a:srgbClr val="00B0F0"/>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Functions!$C$5</c:f>
              <c:numCache>
                <c:formatCode>General</c:formatCode>
                <c:ptCount val="1"/>
                <c:pt idx="0">
                  <c:v>4</c:v>
                </c:pt>
              </c:numCache>
            </c:numRef>
          </c:val>
          <c:extLst>
            <c:ext xmlns:c16="http://schemas.microsoft.com/office/drawing/2014/chart" uri="{C3380CC4-5D6E-409C-BE32-E72D297353CC}">
              <c16:uniqueId val="{00000000-EE84-40BC-B016-DFBCB47BFD9C}"/>
            </c:ext>
          </c:extLst>
        </c:ser>
        <c:ser>
          <c:idx val="1"/>
          <c:order val="1"/>
          <c:tx>
            <c:strRef>
              <c:f>Functions!$B$6</c:f>
              <c:strCache>
                <c:ptCount val="1"/>
                <c:pt idx="0">
                  <c:v>In Progress</c:v>
                </c:pt>
              </c:strCache>
            </c:strRef>
          </c:tx>
          <c:spPr>
            <a:solidFill>
              <a:schemeClr val="accent2"/>
            </a:solidFill>
            <a:ln w="19050">
              <a:solidFill>
                <a:srgbClr val="00B0F0"/>
              </a:solidFill>
            </a:ln>
            <a:effectLst/>
          </c:spPr>
          <c:invertIfNegative val="0"/>
          <c:dPt>
            <c:idx val="0"/>
            <c:invertIfNegative val="0"/>
            <c:bubble3D val="0"/>
            <c:spPr>
              <a:solidFill>
                <a:srgbClr val="00B0F0"/>
              </a:solidFill>
              <a:ln w="19050">
                <a:solidFill>
                  <a:srgbClr val="00B0F0"/>
                </a:solidFill>
              </a:ln>
              <a:effectLst/>
            </c:spPr>
            <c:extLst>
              <c:ext xmlns:c16="http://schemas.microsoft.com/office/drawing/2014/chart" uri="{C3380CC4-5D6E-409C-BE32-E72D297353CC}">
                <c16:uniqueId val="{00000002-EE84-40BC-B016-DFBCB47BFD9C}"/>
              </c:ext>
            </c:extLst>
          </c:dPt>
          <c:dLbls>
            <c:numFmt formatCode="0;\-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Functions!$C$6</c:f>
              <c:numCache>
                <c:formatCode>General</c:formatCode>
                <c:ptCount val="1"/>
                <c:pt idx="0">
                  <c:v>33</c:v>
                </c:pt>
              </c:numCache>
            </c:numRef>
          </c:val>
          <c:extLst>
            <c:ext xmlns:c16="http://schemas.microsoft.com/office/drawing/2014/chart" uri="{C3380CC4-5D6E-409C-BE32-E72D297353CC}">
              <c16:uniqueId val="{00000003-EE84-40BC-B016-DFBCB47BFD9C}"/>
            </c:ext>
          </c:extLst>
        </c:ser>
        <c:ser>
          <c:idx val="2"/>
          <c:order val="2"/>
          <c:tx>
            <c:strRef>
              <c:f>Functions!$B$7</c:f>
              <c:strCache>
                <c:ptCount val="1"/>
                <c:pt idx="0">
                  <c:v>Completed</c:v>
                </c:pt>
              </c:strCache>
            </c:strRef>
          </c:tx>
          <c:spPr>
            <a:solidFill>
              <a:srgbClr val="92D050"/>
            </a:solidFill>
            <a:ln w="19050">
              <a:solidFill>
                <a:srgbClr val="92D050"/>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Functions!$C$7</c:f>
              <c:numCache>
                <c:formatCode>General</c:formatCode>
                <c:ptCount val="1"/>
                <c:pt idx="0">
                  <c:v>3</c:v>
                </c:pt>
              </c:numCache>
            </c:numRef>
          </c:val>
          <c:extLst>
            <c:ext xmlns:c16="http://schemas.microsoft.com/office/drawing/2014/chart" uri="{C3380CC4-5D6E-409C-BE32-E72D297353CC}">
              <c16:uniqueId val="{00000004-EE84-40BC-B016-DFBCB47BFD9C}"/>
            </c:ext>
          </c:extLst>
        </c:ser>
        <c:dLbls>
          <c:dLblPos val="ctr"/>
          <c:showLegendKey val="0"/>
          <c:showVal val="1"/>
          <c:showCatName val="0"/>
          <c:showSerName val="0"/>
          <c:showPercent val="0"/>
          <c:showBubbleSize val="0"/>
        </c:dLbls>
        <c:gapWidth val="150"/>
        <c:overlap val="100"/>
        <c:axId val="14084703"/>
        <c:axId val="14086623"/>
      </c:barChart>
      <c:catAx>
        <c:axId val="14084703"/>
        <c:scaling>
          <c:orientation val="minMax"/>
        </c:scaling>
        <c:delete val="1"/>
        <c:axPos val="l"/>
        <c:numFmt formatCode="General" sourceLinked="1"/>
        <c:majorTickMark val="none"/>
        <c:minorTickMark val="none"/>
        <c:tickLblPos val="nextTo"/>
        <c:crossAx val="14086623"/>
        <c:crosses val="autoZero"/>
        <c:auto val="1"/>
        <c:lblAlgn val="ctr"/>
        <c:lblOffset val="100"/>
        <c:noMultiLvlLbl val="0"/>
      </c:catAx>
      <c:valAx>
        <c:axId val="14086623"/>
        <c:scaling>
          <c:orientation val="minMax"/>
        </c:scaling>
        <c:delete val="1"/>
        <c:axPos val="b"/>
        <c:numFmt formatCode="0%" sourceLinked="1"/>
        <c:majorTickMark val="none"/>
        <c:minorTickMark val="none"/>
        <c:tickLblPos val="nextTo"/>
        <c:crossAx val="14084703"/>
        <c:crosses val="autoZero"/>
        <c:crossBetween val="between"/>
      </c:valAx>
      <c:spPr>
        <a:noFill/>
        <a:ln>
          <a:noFill/>
        </a:ln>
        <a:effectLst/>
      </c:spPr>
    </c:plotArea>
    <c:legend>
      <c:legendPos val="b"/>
      <c:layout>
        <c:manualLayout>
          <c:xMode val="edge"/>
          <c:yMode val="edge"/>
          <c:x val="5.2210503953786562E-2"/>
          <c:y val="0.72347354959664023"/>
          <c:w val="0.89669646473277298"/>
          <c:h val="0.22167654302343745"/>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Manager Dadhboard.xlsx]Functions!PivotTable8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Budget</a:t>
            </a:r>
            <a:r>
              <a:rPr lang="en-US" b="1" baseline="0">
                <a:solidFill>
                  <a:sysClr val="windowText" lastClr="000000"/>
                </a:solidFill>
              </a:rPr>
              <a:t> Vs Actual</a:t>
            </a:r>
            <a:endParaRPr lang="en-US" b="1">
              <a:solidFill>
                <a:sysClr val="windowText" lastClr="000000"/>
              </a:solidFill>
            </a:endParaRPr>
          </a:p>
        </c:rich>
      </c:tx>
      <c:layout>
        <c:manualLayout>
          <c:xMode val="edge"/>
          <c:yMode val="edge"/>
          <c:x val="0.2166024631536442"/>
          <c:y val="5.79876144292389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1">
                    <a:solidFill>
                      <a:sysClr val="windowText" lastClr="000000"/>
                    </a:solidFill>
                  </a:rPr>
                  <a:t>Budget</a:t>
                </a:r>
              </a:p>
              <a:p>
                <a:pPr>
                  <a:defRPr sz="900" b="0" i="0" u="none" strike="noStrike" kern="1200" baseline="0">
                    <a:solidFill>
                      <a:schemeClr val="tx1">
                        <a:lumMod val="75000"/>
                        <a:lumOff val="25000"/>
                      </a:schemeClr>
                    </a:solidFill>
                    <a:latin typeface="+mn-lt"/>
                    <a:ea typeface="+mn-ea"/>
                    <a:cs typeface="+mn-cs"/>
                  </a:defRPr>
                </a:pPr>
                <a:fld id="{E276E4EB-51BF-476C-92B6-4F7392E093A4}" type="VALUE">
                  <a:rPr lang="en-US" b="1">
                    <a:solidFill>
                      <a:sysClr val="windowText" lastClr="00000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1" u="none">
                    <a:solidFill>
                      <a:sysClr val="windowText" lastClr="000000"/>
                    </a:solidFill>
                  </a:rPr>
                  <a:t>Actual</a:t>
                </a:r>
              </a:p>
              <a:p>
                <a:pPr>
                  <a:defRPr sz="900" b="0" i="0" u="none" strike="noStrike" kern="1200" baseline="0">
                    <a:solidFill>
                      <a:schemeClr val="tx1">
                        <a:lumMod val="75000"/>
                        <a:lumOff val="25000"/>
                      </a:schemeClr>
                    </a:solidFill>
                    <a:latin typeface="+mn-lt"/>
                    <a:ea typeface="+mn-ea"/>
                    <a:cs typeface="+mn-cs"/>
                  </a:defRPr>
                </a:pPr>
                <a:fld id="{0A2E8DA7-D514-4725-823F-8C8C2B23BE10}" type="VALUE">
                  <a:rPr lang="en-US" b="1" baseline="0">
                    <a:solidFill>
                      <a:sysClr val="windowText" lastClr="00000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1" u="none">
                    <a:solidFill>
                      <a:sysClr val="windowText" lastClr="000000"/>
                    </a:solidFill>
                  </a:rPr>
                  <a:t>Actual</a:t>
                </a:r>
              </a:p>
              <a:p>
                <a:pPr>
                  <a:defRPr sz="900" b="0" i="0" u="none" strike="noStrike" kern="1200" baseline="0">
                    <a:solidFill>
                      <a:schemeClr val="tx1">
                        <a:lumMod val="75000"/>
                        <a:lumOff val="25000"/>
                      </a:schemeClr>
                    </a:solidFill>
                    <a:latin typeface="+mn-lt"/>
                    <a:ea typeface="+mn-ea"/>
                    <a:cs typeface="+mn-cs"/>
                  </a:defRPr>
                </a:pPr>
                <a:fld id="{0A2E8DA7-D514-4725-823F-8C8C2B23BE10}" type="VALUE">
                  <a:rPr lang="en-US" b="1" baseline="0">
                    <a:solidFill>
                      <a:sysClr val="windowText" lastClr="00000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1">
                    <a:solidFill>
                      <a:sysClr val="windowText" lastClr="000000"/>
                    </a:solidFill>
                  </a:rPr>
                  <a:t>Budget</a:t>
                </a:r>
              </a:p>
              <a:p>
                <a:pPr>
                  <a:defRPr sz="900" b="0" i="0" u="none" strike="noStrike" kern="1200" baseline="0">
                    <a:solidFill>
                      <a:schemeClr val="tx1">
                        <a:lumMod val="75000"/>
                        <a:lumOff val="25000"/>
                      </a:schemeClr>
                    </a:solidFill>
                    <a:latin typeface="+mn-lt"/>
                    <a:ea typeface="+mn-ea"/>
                    <a:cs typeface="+mn-cs"/>
                  </a:defRPr>
                </a:pPr>
                <a:fld id="{E276E4EB-51BF-476C-92B6-4F7392E093A4}" type="VALUE">
                  <a:rPr lang="en-US" b="1">
                    <a:solidFill>
                      <a:sysClr val="windowText" lastClr="00000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1" u="none">
                    <a:solidFill>
                      <a:sysClr val="windowText" lastClr="000000"/>
                    </a:solidFill>
                  </a:rPr>
                  <a:t>Actual</a:t>
                </a:r>
              </a:p>
              <a:p>
                <a:pPr>
                  <a:defRPr sz="900" b="0" i="0" u="none" strike="noStrike" kern="1200" baseline="0">
                    <a:solidFill>
                      <a:schemeClr val="tx1">
                        <a:lumMod val="75000"/>
                        <a:lumOff val="25000"/>
                      </a:schemeClr>
                    </a:solidFill>
                    <a:latin typeface="+mn-lt"/>
                    <a:ea typeface="+mn-ea"/>
                    <a:cs typeface="+mn-cs"/>
                  </a:defRPr>
                </a:pPr>
                <a:fld id="{0A2E8DA7-D514-4725-823F-8C8C2B23BE10}" type="VALUE">
                  <a:rPr lang="en-US" b="1" baseline="0">
                    <a:solidFill>
                      <a:sysClr val="windowText" lastClr="00000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1">
                    <a:solidFill>
                      <a:sysClr val="windowText" lastClr="000000"/>
                    </a:solidFill>
                  </a:rPr>
                  <a:t>Budget</a:t>
                </a:r>
              </a:p>
              <a:p>
                <a:pPr>
                  <a:defRPr sz="900" b="0" i="0" u="none" strike="noStrike" kern="1200" baseline="0">
                    <a:solidFill>
                      <a:schemeClr val="tx1">
                        <a:lumMod val="75000"/>
                        <a:lumOff val="25000"/>
                      </a:schemeClr>
                    </a:solidFill>
                    <a:latin typeface="+mn-lt"/>
                    <a:ea typeface="+mn-ea"/>
                    <a:cs typeface="+mn-cs"/>
                  </a:defRPr>
                </a:pPr>
                <a:fld id="{E276E4EB-51BF-476C-92B6-4F7392E093A4}" type="VALUE">
                  <a:rPr lang="en-US" b="1">
                    <a:solidFill>
                      <a:sysClr val="windowText" lastClr="00000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1" u="none">
                    <a:solidFill>
                      <a:sysClr val="windowText" lastClr="000000"/>
                    </a:solidFill>
                  </a:rPr>
                  <a:t>Actual</a:t>
                </a:r>
              </a:p>
              <a:p>
                <a:pPr>
                  <a:defRPr sz="900" b="0" i="0" u="none" strike="noStrike" kern="1200" baseline="0">
                    <a:solidFill>
                      <a:schemeClr val="tx1">
                        <a:lumMod val="75000"/>
                        <a:lumOff val="25000"/>
                      </a:schemeClr>
                    </a:solidFill>
                    <a:latin typeface="+mn-lt"/>
                    <a:ea typeface="+mn-ea"/>
                    <a:cs typeface="+mn-cs"/>
                  </a:defRPr>
                </a:pPr>
                <a:fld id="{0A2E8DA7-D514-4725-823F-8C8C2B23BE10}" type="VALUE">
                  <a:rPr lang="en-US" b="1" baseline="0">
                    <a:solidFill>
                      <a:sysClr val="windowText" lastClr="00000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1">
                    <a:solidFill>
                      <a:sysClr val="windowText" lastClr="000000"/>
                    </a:solidFill>
                  </a:rPr>
                  <a:t>Budget</a:t>
                </a:r>
              </a:p>
              <a:p>
                <a:pPr>
                  <a:defRPr sz="900" b="0" i="0" u="none" strike="noStrike" kern="1200" baseline="0">
                    <a:solidFill>
                      <a:schemeClr val="tx1">
                        <a:lumMod val="75000"/>
                        <a:lumOff val="25000"/>
                      </a:schemeClr>
                    </a:solidFill>
                    <a:latin typeface="+mn-lt"/>
                    <a:ea typeface="+mn-ea"/>
                    <a:cs typeface="+mn-cs"/>
                  </a:defRPr>
                </a:pPr>
                <a:fld id="{E276E4EB-51BF-476C-92B6-4F7392E093A4}" type="VALUE">
                  <a:rPr lang="en-US" b="1">
                    <a:solidFill>
                      <a:sysClr val="windowText" lastClr="00000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1" u="none">
                    <a:solidFill>
                      <a:sysClr val="windowText" lastClr="000000"/>
                    </a:solidFill>
                  </a:rPr>
                  <a:t>Actual</a:t>
                </a:r>
              </a:p>
              <a:p>
                <a:pPr>
                  <a:defRPr sz="900" b="0" i="0" u="none" strike="noStrike" kern="1200" baseline="0">
                    <a:solidFill>
                      <a:schemeClr val="tx1">
                        <a:lumMod val="75000"/>
                        <a:lumOff val="25000"/>
                      </a:schemeClr>
                    </a:solidFill>
                    <a:latin typeface="+mn-lt"/>
                    <a:ea typeface="+mn-ea"/>
                    <a:cs typeface="+mn-cs"/>
                  </a:defRPr>
                </a:pPr>
                <a:fld id="{0A2E8DA7-D514-4725-823F-8C8C2B23BE10}" type="VALUE">
                  <a:rPr lang="en-US" b="1" baseline="0">
                    <a:solidFill>
                      <a:sysClr val="windowText" lastClr="00000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1">
                    <a:solidFill>
                      <a:sysClr val="windowText" lastClr="000000"/>
                    </a:solidFill>
                  </a:rPr>
                  <a:t>Budget</a:t>
                </a:r>
              </a:p>
              <a:p>
                <a:pPr>
                  <a:defRPr sz="900" b="0" i="0" u="none" strike="noStrike" kern="1200" baseline="0">
                    <a:solidFill>
                      <a:schemeClr val="tx1">
                        <a:lumMod val="75000"/>
                        <a:lumOff val="25000"/>
                      </a:schemeClr>
                    </a:solidFill>
                    <a:latin typeface="+mn-lt"/>
                    <a:ea typeface="+mn-ea"/>
                    <a:cs typeface="+mn-cs"/>
                  </a:defRPr>
                </a:pPr>
                <a:fld id="{E276E4EB-51BF-476C-92B6-4F7392E093A4}" type="VALUE">
                  <a:rPr lang="en-US" b="1">
                    <a:solidFill>
                      <a:sysClr val="windowText" lastClr="00000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1" u="none">
                    <a:solidFill>
                      <a:sysClr val="windowText" lastClr="000000"/>
                    </a:solidFill>
                  </a:rPr>
                  <a:t>Actual</a:t>
                </a:r>
              </a:p>
              <a:p>
                <a:pPr>
                  <a:defRPr sz="900" b="0" i="0" u="none" strike="noStrike" kern="1200" baseline="0">
                    <a:solidFill>
                      <a:schemeClr val="tx1">
                        <a:lumMod val="75000"/>
                        <a:lumOff val="25000"/>
                      </a:schemeClr>
                    </a:solidFill>
                    <a:latin typeface="+mn-lt"/>
                    <a:ea typeface="+mn-ea"/>
                    <a:cs typeface="+mn-cs"/>
                  </a:defRPr>
                </a:pPr>
                <a:fld id="{0A2E8DA7-D514-4725-823F-8C8C2B23BE10}" type="VALUE">
                  <a:rPr lang="en-US" b="1" baseline="0">
                    <a:solidFill>
                      <a:sysClr val="windowText" lastClr="00000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1">
                    <a:solidFill>
                      <a:sysClr val="windowText" lastClr="000000"/>
                    </a:solidFill>
                  </a:rPr>
                  <a:t>Budget</a:t>
                </a:r>
              </a:p>
              <a:p>
                <a:pPr>
                  <a:defRPr sz="900" b="0" i="0" u="none" strike="noStrike" kern="1200" baseline="0">
                    <a:solidFill>
                      <a:schemeClr val="tx1">
                        <a:lumMod val="75000"/>
                        <a:lumOff val="25000"/>
                      </a:schemeClr>
                    </a:solidFill>
                    <a:latin typeface="+mn-lt"/>
                    <a:ea typeface="+mn-ea"/>
                    <a:cs typeface="+mn-cs"/>
                  </a:defRPr>
                </a:pPr>
                <a:fld id="{E276E4EB-51BF-476C-92B6-4F7392E093A4}" type="VALUE">
                  <a:rPr lang="en-US" b="1">
                    <a:solidFill>
                      <a:sysClr val="windowText" lastClr="00000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1" u="none">
                    <a:solidFill>
                      <a:sysClr val="windowText" lastClr="000000"/>
                    </a:solidFill>
                  </a:rPr>
                  <a:t>Actual</a:t>
                </a:r>
              </a:p>
              <a:p>
                <a:pPr>
                  <a:defRPr sz="900" b="0" i="0" u="none" strike="noStrike" kern="1200" baseline="0">
                    <a:solidFill>
                      <a:schemeClr val="tx1">
                        <a:lumMod val="75000"/>
                        <a:lumOff val="25000"/>
                      </a:schemeClr>
                    </a:solidFill>
                    <a:latin typeface="+mn-lt"/>
                    <a:ea typeface="+mn-ea"/>
                    <a:cs typeface="+mn-cs"/>
                  </a:defRPr>
                </a:pPr>
                <a:fld id="{0A2E8DA7-D514-4725-823F-8C8C2B23BE10}" type="VALUE">
                  <a:rPr lang="en-US" b="1" baseline="0">
                    <a:solidFill>
                      <a:sysClr val="windowText" lastClr="00000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1">
                    <a:solidFill>
                      <a:sysClr val="windowText" lastClr="000000"/>
                    </a:solidFill>
                  </a:rPr>
                  <a:t>Budget</a:t>
                </a:r>
              </a:p>
              <a:p>
                <a:pPr>
                  <a:defRPr sz="900" b="0" i="0" u="none" strike="noStrike" kern="1200" baseline="0">
                    <a:solidFill>
                      <a:schemeClr val="tx1">
                        <a:lumMod val="75000"/>
                        <a:lumOff val="25000"/>
                      </a:schemeClr>
                    </a:solidFill>
                    <a:latin typeface="+mn-lt"/>
                    <a:ea typeface="+mn-ea"/>
                    <a:cs typeface="+mn-cs"/>
                  </a:defRPr>
                </a:pPr>
                <a:fld id="{E276E4EB-51BF-476C-92B6-4F7392E093A4}" type="VALUE">
                  <a:rPr lang="en-US" b="1">
                    <a:solidFill>
                      <a:sysClr val="windowText" lastClr="00000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92D05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1" u="none">
                    <a:solidFill>
                      <a:sysClr val="windowText" lastClr="000000"/>
                    </a:solidFill>
                  </a:rPr>
                  <a:t>Actual</a:t>
                </a:r>
              </a:p>
              <a:p>
                <a:pPr>
                  <a:defRPr/>
                </a:pPr>
                <a:fld id="{0A2E8DA7-D514-4725-823F-8C8C2B23BE10}" type="VALUE">
                  <a:rPr lang="en-US" b="1" baseline="0">
                    <a:solidFill>
                      <a:sysClr val="windowText" lastClr="000000"/>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3"/>
        <c:spPr>
          <a:solidFill>
            <a:srgbClr val="92D050"/>
          </a:solidFill>
          <a:ln>
            <a:noFill/>
          </a:ln>
          <a:effectLst/>
        </c:spPr>
        <c:dLbl>
          <c:idx val="0"/>
          <c:layout>
            <c:manualLayout>
              <c:x val="-5.128003230365435E-3"/>
              <c:y val="-0.2584703425173719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sz="900" b="1">
                    <a:solidFill>
                      <a:sysClr val="windowText" lastClr="000000"/>
                    </a:solidFill>
                  </a:rPr>
                  <a:t>Budget</a:t>
                </a:r>
              </a:p>
              <a:p>
                <a:pPr>
                  <a:defRPr/>
                </a:pPr>
                <a:fld id="{AA0A88B8-F57C-4AF1-B351-B23B2810B4EE}" type="VALUE">
                  <a:rPr lang="en-US" sz="900" b="1">
                    <a:solidFill>
                      <a:sysClr val="windowText" lastClr="000000"/>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1876923076923072"/>
                  <c:h val="0.16358001606299749"/>
                </c:manualLayout>
              </c15:layout>
              <c15:dlblFieldTable/>
              <c15:showDataLabelsRange val="0"/>
            </c:ext>
          </c:extLst>
        </c:dLbl>
      </c:pivotFmt>
    </c:pivotFmts>
    <c:plotArea>
      <c:layout>
        <c:manualLayout>
          <c:layoutTarget val="inner"/>
          <c:xMode val="edge"/>
          <c:yMode val="edge"/>
          <c:x val="4.73696749444781E-2"/>
          <c:y val="3.7641782776071817E-2"/>
          <c:w val="0.83535513830002006"/>
          <c:h val="0.84366432358738219"/>
        </c:manualLayout>
      </c:layout>
      <c:barChart>
        <c:barDir val="col"/>
        <c:grouping val="stacked"/>
        <c:varyColors val="0"/>
        <c:ser>
          <c:idx val="0"/>
          <c:order val="0"/>
          <c:tx>
            <c:strRef>
              <c:f>Functions!$L$4</c:f>
              <c:strCache>
                <c:ptCount val="1"/>
                <c:pt idx="0">
                  <c:v>Total</c:v>
                </c:pt>
              </c:strCache>
            </c:strRef>
          </c:tx>
          <c:spPr>
            <a:solidFill>
              <a:srgbClr val="92D050"/>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1-27B1-4ADA-800E-69F23354E8CE}"/>
              </c:ext>
            </c:extLst>
          </c:dPt>
          <c:dPt>
            <c:idx val="1"/>
            <c:invertIfNegative val="0"/>
            <c:bubble3D val="0"/>
            <c:spPr>
              <a:solidFill>
                <a:srgbClr val="92D050"/>
              </a:solidFill>
              <a:ln>
                <a:noFill/>
              </a:ln>
              <a:effectLst/>
            </c:spPr>
            <c:extLst>
              <c:ext xmlns:c16="http://schemas.microsoft.com/office/drawing/2014/chart" uri="{C3380CC4-5D6E-409C-BE32-E72D297353CC}">
                <c16:uniqueId val="{00000003-27B1-4ADA-800E-69F23354E8CE}"/>
              </c:ext>
            </c:extLst>
          </c:dPt>
          <c:dLbls>
            <c:dLbl>
              <c:idx val="0"/>
              <c:tx>
                <c:rich>
                  <a:bodyPr/>
                  <a:lstStyle/>
                  <a:p>
                    <a:r>
                      <a:rPr lang="en-US" b="1" u="none">
                        <a:solidFill>
                          <a:sysClr val="windowText" lastClr="000000"/>
                        </a:solidFill>
                      </a:rPr>
                      <a:t>Actual</a:t>
                    </a:r>
                  </a:p>
                  <a:p>
                    <a:fld id="{0A2E8DA7-D514-4725-823F-8C8C2B23BE10}" type="VALUE">
                      <a:rPr lang="en-US" b="1" baseline="0">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7B1-4ADA-800E-69F23354E8CE}"/>
                </c:ext>
              </c:extLst>
            </c:dLbl>
            <c:dLbl>
              <c:idx val="1"/>
              <c:layout>
                <c:manualLayout>
                  <c:x val="-5.128003230365435E-3"/>
                  <c:y val="-0.25847034251737194"/>
                </c:manualLayout>
              </c:layout>
              <c:tx>
                <c:rich>
                  <a:bodyPr/>
                  <a:lstStyle/>
                  <a:p>
                    <a:r>
                      <a:rPr lang="en-US" sz="900" b="1">
                        <a:solidFill>
                          <a:sysClr val="windowText" lastClr="000000"/>
                        </a:solidFill>
                      </a:rPr>
                      <a:t>Budget</a:t>
                    </a:r>
                  </a:p>
                  <a:p>
                    <a:fld id="{AA0A88B8-F57C-4AF1-B351-B23B2810B4EE}" type="VALUE">
                      <a:rPr lang="en-US" sz="900" b="1">
                        <a:solidFill>
                          <a:sysClr val="windowText" lastClr="000000"/>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layout>
                    <c:manualLayout>
                      <c:w val="0.21876923076923072"/>
                      <c:h val="0.16358001606299749"/>
                    </c:manualLayout>
                  </c15:layout>
                  <c15:dlblFieldTable/>
                  <c15:showDataLabelsRange val="0"/>
                </c:ext>
                <c:ext xmlns:c16="http://schemas.microsoft.com/office/drawing/2014/chart" uri="{C3380CC4-5D6E-409C-BE32-E72D297353CC}">
                  <c16:uniqueId val="{00000003-27B1-4ADA-800E-69F23354E8C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Functions!$K$5:$K$6</c:f>
              <c:strCache>
                <c:ptCount val="2"/>
                <c:pt idx="0">
                  <c:v>Sum of Actual</c:v>
                </c:pt>
                <c:pt idx="1">
                  <c:v>Sum of Budget</c:v>
                </c:pt>
              </c:strCache>
            </c:strRef>
          </c:cat>
          <c:val>
            <c:numRef>
              <c:f>Functions!$L$5:$L$6</c:f>
              <c:numCache>
                <c:formatCode>0.0,,\M;\-0.0,,\M</c:formatCode>
                <c:ptCount val="2"/>
                <c:pt idx="0">
                  <c:v>8340291</c:v>
                </c:pt>
                <c:pt idx="1">
                  <c:v>19695000</c:v>
                </c:pt>
              </c:numCache>
            </c:numRef>
          </c:val>
          <c:extLst>
            <c:ext xmlns:c16="http://schemas.microsoft.com/office/drawing/2014/chart" uri="{C3380CC4-5D6E-409C-BE32-E72D297353CC}">
              <c16:uniqueId val="{00000004-27B1-4ADA-800E-69F23354E8CE}"/>
            </c:ext>
          </c:extLst>
        </c:ser>
        <c:dLbls>
          <c:showLegendKey val="0"/>
          <c:showVal val="1"/>
          <c:showCatName val="0"/>
          <c:showSerName val="0"/>
          <c:showPercent val="0"/>
          <c:showBubbleSize val="0"/>
        </c:dLbls>
        <c:gapWidth val="182"/>
        <c:overlap val="100"/>
        <c:axId val="16033327"/>
        <c:axId val="16029007"/>
      </c:barChart>
      <c:catAx>
        <c:axId val="160333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16029007"/>
        <c:crosses val="autoZero"/>
        <c:auto val="1"/>
        <c:lblAlgn val="ctr"/>
        <c:lblOffset val="100"/>
        <c:noMultiLvlLbl val="0"/>
      </c:catAx>
      <c:valAx>
        <c:axId val="16029007"/>
        <c:scaling>
          <c:orientation val="minMax"/>
        </c:scaling>
        <c:delete val="1"/>
        <c:axPos val="l"/>
        <c:numFmt formatCode="0.0,,\M;\-0.0,,\M" sourceLinked="1"/>
        <c:majorTickMark val="out"/>
        <c:minorTickMark val="none"/>
        <c:tickLblPos val="nextTo"/>
        <c:crossAx val="1603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a:solidFill>
                  <a:sysClr val="windowText" lastClr="000000"/>
                </a:solidFill>
              </a:rPr>
              <a:t>Budget</a:t>
            </a:r>
            <a:r>
              <a:rPr lang="en-US" b="1" baseline="0">
                <a:solidFill>
                  <a:sysClr val="windowText" lastClr="000000"/>
                </a:solidFill>
              </a:rPr>
              <a:t> Spend</a:t>
            </a:r>
            <a:endParaRPr lang="en-US" b="1">
              <a:solidFill>
                <a:sysClr val="windowText" lastClr="000000"/>
              </a:solidFill>
            </a:endParaRPr>
          </a:p>
        </c:rich>
      </c:tx>
      <c:layout>
        <c:manualLayout>
          <c:xMode val="edge"/>
          <c:yMode val="edge"/>
          <c:x val="0.19741340792975504"/>
          <c:y val="2.41692395933758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6371146337199138"/>
          <c:y val="0.20849325140646546"/>
          <c:w val="0.60684565436991278"/>
          <c:h val="0.76244691431848965"/>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D4-4EFC-B5B6-7573B9EBA3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D4-4EFC-B5B6-7573B9EBA356}"/>
              </c:ext>
            </c:extLst>
          </c:dPt>
          <c:val>
            <c:numRef>
              <c:f>Functions!$M$5:$M$6</c:f>
              <c:numCache>
                <c:formatCode>0.00%</c:formatCode>
                <c:ptCount val="2"/>
                <c:pt idx="0">
                  <c:v>0.42347250571210965</c:v>
                </c:pt>
                <c:pt idx="1">
                  <c:v>0.57652749428789041</c:v>
                </c:pt>
              </c:numCache>
            </c:numRef>
          </c:val>
          <c:extLst>
            <c:ext xmlns:c16="http://schemas.microsoft.com/office/drawing/2014/chart" uri="{C3380CC4-5D6E-409C-BE32-E72D297353CC}">
              <c16:uniqueId val="{00000004-5CD4-4EFC-B5B6-7573B9EBA356}"/>
            </c:ext>
          </c:extLst>
        </c:ser>
        <c:dLbls>
          <c:showLegendKey val="0"/>
          <c:showVal val="0"/>
          <c:showCatName val="0"/>
          <c:showSerName val="0"/>
          <c:showPercent val="0"/>
          <c:showBubbleSize val="0"/>
          <c:showLeaderLines val="1"/>
        </c:dLbls>
        <c:firstSliceAng val="0"/>
        <c:holeSize val="6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075361201885171E-2"/>
          <c:y val="0.18980357520134056"/>
          <c:w val="0.5058205538386652"/>
          <c:h val="0.76089306049102756"/>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75-4582-96E8-044B6765D5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75-4582-96E8-044B6765D52F}"/>
              </c:ext>
            </c:extLst>
          </c:dPt>
          <c:cat>
            <c:strRef>
              <c:f>Functions!$H$5:$H$6</c:f>
              <c:strCache>
                <c:ptCount val="2"/>
                <c:pt idx="0">
                  <c:v> Days completed</c:v>
                </c:pt>
                <c:pt idx="1">
                  <c:v>Days Remaining</c:v>
                </c:pt>
              </c:strCache>
            </c:strRef>
          </c:cat>
          <c:val>
            <c:numRef>
              <c:f>Functions!$I$5:$I$6</c:f>
              <c:numCache>
                <c:formatCode>0.00%</c:formatCode>
                <c:ptCount val="2"/>
                <c:pt idx="0">
                  <c:v>0.42105263157894735</c:v>
                </c:pt>
                <c:pt idx="1">
                  <c:v>0.57894736842105265</c:v>
                </c:pt>
              </c:numCache>
            </c:numRef>
          </c:val>
          <c:extLst>
            <c:ext xmlns:c16="http://schemas.microsoft.com/office/drawing/2014/chart" uri="{C3380CC4-5D6E-409C-BE32-E72D297353CC}">
              <c16:uniqueId val="{00000004-B175-4582-96E8-044B6765D52F}"/>
            </c:ext>
          </c:extLst>
        </c:ser>
        <c:dLbls>
          <c:showLegendKey val="0"/>
          <c:showVal val="0"/>
          <c:showCatName val="0"/>
          <c:showSerName val="0"/>
          <c:showPercent val="0"/>
          <c:showBubbleSize val="0"/>
          <c:showLeaderLines val="1"/>
        </c:dLbls>
        <c:firstSliceAng val="0"/>
        <c:holeSize val="69"/>
      </c:doughnutChart>
      <c:spPr>
        <a:noFill/>
        <a:ln>
          <a:noFill/>
        </a:ln>
        <a:effectLst/>
      </c:spPr>
    </c:plotArea>
    <c:legend>
      <c:legendPos val="b"/>
      <c:layout>
        <c:manualLayout>
          <c:xMode val="edge"/>
          <c:yMode val="edge"/>
          <c:x val="0.48295461747712626"/>
          <c:y val="7.0336293472515549E-2"/>
          <c:w val="0.41401506412775352"/>
          <c:h val="0.90772008264897752"/>
        </c:manualLayout>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33618</xdr:colOff>
      <xdr:row>3</xdr:row>
      <xdr:rowOff>257735</xdr:rowOff>
    </xdr:from>
    <xdr:to>
      <xdr:col>6</xdr:col>
      <xdr:colOff>257735</xdr:colOff>
      <xdr:row>10</xdr:row>
      <xdr:rowOff>112059</xdr:rowOff>
    </xdr:to>
    <xdr:sp macro="" textlink="">
      <xdr:nvSpPr>
        <xdr:cNvPr id="4" name="Rectangle: Rounded Corners 3">
          <a:extLst>
            <a:ext uri="{FF2B5EF4-FFF2-40B4-BE49-F238E27FC236}">
              <a16:creationId xmlns:a16="http://schemas.microsoft.com/office/drawing/2014/main" id="{AFD94FD4-E906-156C-AB80-4C500680EA13}"/>
            </a:ext>
          </a:extLst>
        </xdr:cNvPr>
        <xdr:cNvSpPr/>
      </xdr:nvSpPr>
      <xdr:spPr>
        <a:xfrm>
          <a:off x="33618" y="1344706"/>
          <a:ext cx="6555441" cy="1311088"/>
        </a:xfrm>
        <a:prstGeom prst="roundRect">
          <a:avLst>
            <a:gd name="adj" fmla="val 8120"/>
          </a:avLst>
        </a:prstGeom>
        <a:solidFill>
          <a:schemeClr val="bg1"/>
        </a:solidFill>
        <a:ln>
          <a:noFill/>
        </a:ln>
        <a:effectLst>
          <a:outerShdw blurRad="50800" dist="38100" dir="2700000" algn="tl" rotWithShape="0">
            <a:schemeClr val="tx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324970</xdr:colOff>
      <xdr:row>1</xdr:row>
      <xdr:rowOff>67235</xdr:rowOff>
    </xdr:from>
    <xdr:to>
      <xdr:col>10</xdr:col>
      <xdr:colOff>33618</xdr:colOff>
      <xdr:row>10</xdr:row>
      <xdr:rowOff>123265</xdr:rowOff>
    </xdr:to>
    <xdr:sp macro="" textlink="">
      <xdr:nvSpPr>
        <xdr:cNvPr id="5" name="Rectangle: Rounded Corners 4">
          <a:extLst>
            <a:ext uri="{FF2B5EF4-FFF2-40B4-BE49-F238E27FC236}">
              <a16:creationId xmlns:a16="http://schemas.microsoft.com/office/drawing/2014/main" id="{FFDB9657-4D9D-48B9-86B0-ACCFB74C75FD}"/>
            </a:ext>
          </a:extLst>
        </xdr:cNvPr>
        <xdr:cNvSpPr/>
      </xdr:nvSpPr>
      <xdr:spPr>
        <a:xfrm>
          <a:off x="6656294" y="649941"/>
          <a:ext cx="2667000" cy="2017059"/>
        </a:xfrm>
        <a:prstGeom prst="roundRect">
          <a:avLst>
            <a:gd name="adj" fmla="val 10887"/>
          </a:avLst>
        </a:prstGeom>
        <a:solidFill>
          <a:schemeClr val="bg1"/>
        </a:solidFill>
        <a:ln>
          <a:noFill/>
        </a:ln>
        <a:effectLst>
          <a:outerShdw blurRad="50800" dist="38100" dir="2700000" algn="tl" rotWithShape="0">
            <a:schemeClr val="tx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0</xdr:colOff>
      <xdr:row>1</xdr:row>
      <xdr:rowOff>19051</xdr:rowOff>
    </xdr:from>
    <xdr:to>
      <xdr:col>3</xdr:col>
      <xdr:colOff>22412</xdr:colOff>
      <xdr:row>3</xdr:row>
      <xdr:rowOff>179294</xdr:rowOff>
    </xdr:to>
    <mc:AlternateContent xmlns:mc="http://schemas.openxmlformats.org/markup-compatibility/2006" xmlns:a14="http://schemas.microsoft.com/office/drawing/2010/main">
      <mc:Choice Requires="a14">
        <xdr:graphicFrame macro="">
          <xdr:nvGraphicFramePr>
            <xdr:cNvPr id="9" name="Project">
              <a:extLst>
                <a:ext uri="{FF2B5EF4-FFF2-40B4-BE49-F238E27FC236}">
                  <a16:creationId xmlns:a16="http://schemas.microsoft.com/office/drawing/2014/main" id="{6B7EEB0D-7A46-6E91-3C12-4527BEE62070}"/>
                </a:ext>
              </a:extLst>
            </xdr:cNvPr>
            <xdr:cNvGraphicFramePr/>
          </xdr:nvGraphicFramePr>
          <xdr:xfrm>
            <a:off x="0" y="0"/>
            <a:ext cx="0" cy="0"/>
          </xdr:xfrm>
          <a:graphic>
            <a:graphicData uri="http://schemas.microsoft.com/office/drawing/2010/slicer">
              <sle:slicer xmlns:sle="http://schemas.microsoft.com/office/drawing/2010/slicer" name="Project"/>
            </a:graphicData>
          </a:graphic>
        </xdr:graphicFrame>
      </mc:Choice>
      <mc:Fallback xmlns="">
        <xdr:sp macro="" textlink="">
          <xdr:nvSpPr>
            <xdr:cNvPr id="0" name=""/>
            <xdr:cNvSpPr>
              <a:spLocks noTextEdit="1"/>
            </xdr:cNvSpPr>
          </xdr:nvSpPr>
          <xdr:spPr>
            <a:xfrm>
              <a:off x="0" y="601757"/>
              <a:ext cx="3238500" cy="6645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15128</xdr:colOff>
      <xdr:row>1</xdr:row>
      <xdr:rowOff>13448</xdr:rowOff>
    </xdr:from>
    <xdr:to>
      <xdr:col>6</xdr:col>
      <xdr:colOff>224117</xdr:colOff>
      <xdr:row>3</xdr:row>
      <xdr:rowOff>179295</xdr:rowOff>
    </xdr:to>
    <mc:AlternateContent xmlns:mc="http://schemas.openxmlformats.org/markup-compatibility/2006" xmlns:a14="http://schemas.microsoft.com/office/drawing/2010/main">
      <mc:Choice Requires="a14">
        <xdr:graphicFrame macro="">
          <xdr:nvGraphicFramePr>
            <xdr:cNvPr id="12" name="Manager">
              <a:extLst>
                <a:ext uri="{FF2B5EF4-FFF2-40B4-BE49-F238E27FC236}">
                  <a16:creationId xmlns:a16="http://schemas.microsoft.com/office/drawing/2014/main" id="{F15F1DA5-3196-D11A-BC9C-48CA07A7D854}"/>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3231216" y="596154"/>
              <a:ext cx="3324225" cy="6701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504266</xdr:colOff>
      <xdr:row>3</xdr:row>
      <xdr:rowOff>201706</xdr:rowOff>
    </xdr:from>
    <xdr:to>
      <xdr:col>6</xdr:col>
      <xdr:colOff>156883</xdr:colOff>
      <xdr:row>10</xdr:row>
      <xdr:rowOff>33618</xdr:rowOff>
    </xdr:to>
    <xdr:graphicFrame macro="">
      <xdr:nvGraphicFramePr>
        <xdr:cNvPr id="13" name="Chart 12">
          <a:extLst>
            <a:ext uri="{FF2B5EF4-FFF2-40B4-BE49-F238E27FC236}">
              <a16:creationId xmlns:a16="http://schemas.microsoft.com/office/drawing/2014/main" id="{BBFE8A66-3029-4E95-B096-E4DFD0079E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537881</xdr:colOff>
      <xdr:row>0</xdr:row>
      <xdr:rowOff>560294</xdr:rowOff>
    </xdr:from>
    <xdr:to>
      <xdr:col>10</xdr:col>
      <xdr:colOff>56029</xdr:colOff>
      <xdr:row>10</xdr:row>
      <xdr:rowOff>56029</xdr:rowOff>
    </xdr:to>
    <xdr:graphicFrame macro="">
      <xdr:nvGraphicFramePr>
        <xdr:cNvPr id="14" name="Chart 13">
          <a:extLst>
            <a:ext uri="{FF2B5EF4-FFF2-40B4-BE49-F238E27FC236}">
              <a16:creationId xmlns:a16="http://schemas.microsoft.com/office/drawing/2014/main" id="{F51DF318-DFA1-418A-923A-014E02E5BB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33618</xdr:colOff>
      <xdr:row>3</xdr:row>
      <xdr:rowOff>257735</xdr:rowOff>
    </xdr:from>
    <xdr:to>
      <xdr:col>1</xdr:col>
      <xdr:colOff>549088</xdr:colOff>
      <xdr:row>10</xdr:row>
      <xdr:rowOff>112059</xdr:rowOff>
    </xdr:to>
    <xdr:graphicFrame macro="">
      <xdr:nvGraphicFramePr>
        <xdr:cNvPr id="17" name="Chart 16">
          <a:extLst>
            <a:ext uri="{FF2B5EF4-FFF2-40B4-BE49-F238E27FC236}">
              <a16:creationId xmlns:a16="http://schemas.microsoft.com/office/drawing/2014/main" id="{3E5B004F-CA31-4A26-876C-4F22EFF6E2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537882</xdr:colOff>
      <xdr:row>3</xdr:row>
      <xdr:rowOff>246530</xdr:rowOff>
    </xdr:from>
    <xdr:to>
      <xdr:col>3</xdr:col>
      <xdr:colOff>425823</xdr:colOff>
      <xdr:row>10</xdr:row>
      <xdr:rowOff>100853</xdr:rowOff>
    </xdr:to>
    <xdr:graphicFrame macro="">
      <xdr:nvGraphicFramePr>
        <xdr:cNvPr id="18" name="Chart 17">
          <a:extLst>
            <a:ext uri="{FF2B5EF4-FFF2-40B4-BE49-F238E27FC236}">
              <a16:creationId xmlns:a16="http://schemas.microsoft.com/office/drawing/2014/main" id="{0EEB4725-18A6-45E9-B842-41F34EFB0C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448236</xdr:colOff>
      <xdr:row>4</xdr:row>
      <xdr:rowOff>67236</xdr:rowOff>
    </xdr:from>
    <xdr:to>
      <xdr:col>3</xdr:col>
      <xdr:colOff>459441</xdr:colOff>
      <xdr:row>10</xdr:row>
      <xdr:rowOff>33618</xdr:rowOff>
    </xdr:to>
    <xdr:cxnSp macro="">
      <xdr:nvCxnSpPr>
        <xdr:cNvPr id="20" name="Straight Connector 19">
          <a:extLst>
            <a:ext uri="{FF2B5EF4-FFF2-40B4-BE49-F238E27FC236}">
              <a16:creationId xmlns:a16="http://schemas.microsoft.com/office/drawing/2014/main" id="{73BEC619-45ED-568E-3D1A-17D044B7C870}"/>
            </a:ext>
          </a:extLst>
        </xdr:cNvPr>
        <xdr:cNvCxnSpPr/>
      </xdr:nvCxnSpPr>
      <xdr:spPr>
        <a:xfrm flipH="1">
          <a:off x="3664324" y="1467971"/>
          <a:ext cx="11205" cy="1109382"/>
        </a:xfrm>
        <a:prstGeom prst="line">
          <a:avLst/>
        </a:prstGeom>
        <a:ln w="19050" cap="flat" cmpd="sng" algn="ctr">
          <a:solidFill>
            <a:schemeClr val="accent4"/>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421342</xdr:colOff>
      <xdr:row>4</xdr:row>
      <xdr:rowOff>51547</xdr:rowOff>
    </xdr:from>
    <xdr:to>
      <xdr:col>1</xdr:col>
      <xdr:colOff>432547</xdr:colOff>
      <xdr:row>10</xdr:row>
      <xdr:rowOff>17929</xdr:rowOff>
    </xdr:to>
    <xdr:cxnSp macro="">
      <xdr:nvCxnSpPr>
        <xdr:cNvPr id="21" name="Straight Connector 20">
          <a:extLst>
            <a:ext uri="{FF2B5EF4-FFF2-40B4-BE49-F238E27FC236}">
              <a16:creationId xmlns:a16="http://schemas.microsoft.com/office/drawing/2014/main" id="{4B080A00-A1FE-45E1-A7B8-E2A1BABA03E8}"/>
            </a:ext>
          </a:extLst>
        </xdr:cNvPr>
        <xdr:cNvCxnSpPr/>
      </xdr:nvCxnSpPr>
      <xdr:spPr>
        <a:xfrm flipH="1">
          <a:off x="1553136" y="1452282"/>
          <a:ext cx="11205" cy="1109382"/>
        </a:xfrm>
        <a:prstGeom prst="line">
          <a:avLst/>
        </a:prstGeom>
        <a:ln w="19050" cap="flat" cmpd="sng" algn="ctr">
          <a:solidFill>
            <a:schemeClr val="accent4"/>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2.xml><?xml version="1.0" encoding="utf-8"?>
<c:userShapes xmlns:c="http://schemas.openxmlformats.org/drawingml/2006/chart">
  <cdr:relSizeAnchor xmlns:cdr="http://schemas.openxmlformats.org/drawingml/2006/chartDrawing">
    <cdr:from>
      <cdr:x>0.3875</cdr:x>
      <cdr:y>0.40104</cdr:y>
    </cdr:from>
    <cdr:to>
      <cdr:x>0.65625</cdr:x>
      <cdr:y>0.66146</cdr:y>
    </cdr:to>
    <cdr:sp macro="" textlink="">
      <cdr:nvSpPr>
        <cdr:cNvPr id="2" name="TextBox 1">
          <a:extLst xmlns:a="http://schemas.openxmlformats.org/drawingml/2006/main">
            <a:ext uri="{FF2B5EF4-FFF2-40B4-BE49-F238E27FC236}">
              <a16:creationId xmlns:a16="http://schemas.microsoft.com/office/drawing/2014/main" id="{D0301A76-6E4A-8928-A2F1-FB852FE42B86}"/>
            </a:ext>
          </a:extLst>
        </cdr:cNvPr>
        <cdr:cNvSpPr txBox="1"/>
      </cdr:nvSpPr>
      <cdr:spPr>
        <a:xfrm xmlns:a="http://schemas.openxmlformats.org/drawingml/2006/main">
          <a:off x="1771650" y="1100138"/>
          <a:ext cx="1228725" cy="7143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0.23106</cdr:x>
      <cdr:y>0.4544</cdr:y>
    </cdr:from>
    <cdr:to>
      <cdr:x>0.69388</cdr:x>
      <cdr:y>0.71482</cdr:y>
    </cdr:to>
    <cdr:sp macro="" textlink="Functions!$M$5">
      <cdr:nvSpPr>
        <cdr:cNvPr id="3" name="TextBox 2">
          <a:extLst xmlns:a="http://schemas.openxmlformats.org/drawingml/2006/main">
            <a:ext uri="{FF2B5EF4-FFF2-40B4-BE49-F238E27FC236}">
              <a16:creationId xmlns:a16="http://schemas.microsoft.com/office/drawing/2014/main" id="{D4FC42D6-8259-A8FC-6300-BDB725858710}"/>
            </a:ext>
          </a:extLst>
        </cdr:cNvPr>
        <cdr:cNvSpPr txBox="1"/>
      </cdr:nvSpPr>
      <cdr:spPr>
        <a:xfrm xmlns:a="http://schemas.openxmlformats.org/drawingml/2006/main">
          <a:off x="380621" y="595754"/>
          <a:ext cx="762377" cy="34143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E6CA7100-1FCC-4203-AA5B-25C0547F97E3}" type="TxLink">
            <a:rPr lang="en-US" sz="1400" b="1" i="0" u="none" strike="noStrike">
              <a:solidFill>
                <a:sysClr val="windowText" lastClr="000000"/>
              </a:solidFill>
              <a:latin typeface="Aptos Narrow"/>
            </a:rPr>
            <a:pPr/>
            <a:t>42.35%</a:t>
          </a:fld>
          <a:endParaRPr lang="en-US" sz="1400" b="1">
            <a:solidFill>
              <a:sysClr val="windowText" lastClr="000000"/>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0.08661</cdr:x>
      <cdr:y>0.41997</cdr:y>
    </cdr:from>
    <cdr:to>
      <cdr:x>0.51608</cdr:x>
      <cdr:y>0.64367</cdr:y>
    </cdr:to>
    <cdr:sp macro="" textlink="Functions!$I$5">
      <cdr:nvSpPr>
        <cdr:cNvPr id="2" name="TextBox 1">
          <a:extLst xmlns:a="http://schemas.openxmlformats.org/drawingml/2006/main">
            <a:ext uri="{FF2B5EF4-FFF2-40B4-BE49-F238E27FC236}">
              <a16:creationId xmlns:a16="http://schemas.microsoft.com/office/drawing/2014/main" id="{C64BB27C-22CF-0FE7-231E-09F021165F3F}"/>
            </a:ext>
          </a:extLst>
        </cdr:cNvPr>
        <cdr:cNvSpPr txBox="1"/>
      </cdr:nvSpPr>
      <cdr:spPr>
        <a:xfrm xmlns:a="http://schemas.openxmlformats.org/drawingml/2006/main">
          <a:off x="170819" y="550612"/>
          <a:ext cx="847015" cy="29328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EB361DBB-FDB5-4853-AA32-26128EE5A0EC}" type="TxLink">
            <a:rPr lang="en-US" sz="1400" b="1" i="0" u="none" strike="noStrike">
              <a:solidFill>
                <a:sysClr val="windowText" lastClr="000000"/>
              </a:solidFill>
              <a:latin typeface="Aptos Narrow"/>
            </a:rPr>
            <a:pPr/>
            <a:t>42.11%</a:t>
          </a:fld>
          <a:endParaRPr lang="en-US" sz="1400" b="1">
            <a:solidFill>
              <a:sysClr val="windowText" lastClr="000000"/>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ay Rawat" refreshedDate="45560.553777777779" createdVersion="8" refreshedVersion="8" minRefreshableVersion="3" recordCount="40" xr:uid="{1B7B0A95-8442-4264-8E84-B86834F8BAE5}">
  <cacheSource type="worksheet">
    <worksheetSource name="Table1"/>
  </cacheSource>
  <cacheFields count="10">
    <cacheField name="Project" numFmtId="0">
      <sharedItems count="5">
        <s v="Gemini"/>
        <s v="Orion"/>
        <s v="Vega"/>
        <s v="Open AI"/>
        <s v="Alpha"/>
      </sharedItems>
    </cacheField>
    <cacheField name="Task" numFmtId="0">
      <sharedItems count="10">
        <s v="Task 1"/>
        <s v="Task 2"/>
        <s v="Task 3"/>
        <s v="Task 4"/>
        <s v="Task 5"/>
        <s v="Task 6"/>
        <s v="Task 7"/>
        <s v="Task 8"/>
        <s v="Task 9"/>
        <s v="Task 10"/>
      </sharedItems>
    </cacheField>
    <cacheField name="Manager" numFmtId="0">
      <sharedItems count="5">
        <s v="Wood"/>
        <s v="Samora"/>
        <s v="Mc Fay"/>
        <s v="Ladd"/>
        <s v="Hirsch"/>
      </sharedItems>
    </cacheField>
    <cacheField name="Start Date" numFmtId="14">
      <sharedItems containsSemiMixedTypes="0" containsNonDate="0" containsDate="1" containsString="0" minDate="2020-02-17T00:00:00" maxDate="2020-03-03T00:00:00" count="11">
        <d v="2020-02-17T00:00:00"/>
        <d v="2020-02-18T00:00:00"/>
        <d v="2020-02-21T00:00:00"/>
        <d v="2020-02-20T00:00:00"/>
        <d v="2020-02-24T00:00:00"/>
        <d v="2020-02-25T00:00:00"/>
        <d v="2020-02-27T00:00:00"/>
        <d v="2020-02-26T00:00:00"/>
        <d v="2020-02-28T00:00:00"/>
        <d v="2020-03-02T00:00:00"/>
        <d v="2020-02-19T00:00:00"/>
      </sharedItems>
    </cacheField>
    <cacheField name="Duration" numFmtId="0">
      <sharedItems containsSemiMixedTypes="0" containsString="0" containsNumber="1" containsInteger="1" minValue="3" maxValue="10" count="8">
        <n v="5"/>
        <n v="6"/>
        <n v="10"/>
        <n v="9"/>
        <n v="4"/>
        <n v="7"/>
        <n v="8"/>
        <n v="3"/>
      </sharedItems>
    </cacheField>
    <cacheField name="End Date" numFmtId="14">
      <sharedItems containsSemiMixedTypes="0" containsNonDate="0" containsDate="1" containsString="0" minDate="2020-02-19T00:00:00" maxDate="2020-03-14T00:00:00" count="15">
        <d v="2020-02-21T00:00:00"/>
        <d v="2020-02-24T00:00:00"/>
        <d v="2020-03-02T00:00:00"/>
        <d v="2020-03-04T00:00:00"/>
        <d v="2020-02-20T00:00:00"/>
        <d v="2020-02-27T00:00:00"/>
        <d v="2020-02-28T00:00:00"/>
        <d v="2020-03-05T00:00:00"/>
        <d v="2020-02-26T00:00:00"/>
        <d v="2020-03-06T00:00:00"/>
        <d v="2020-02-19T00:00:00"/>
        <d v="2020-03-03T00:00:00"/>
        <d v="2020-03-12T00:00:00"/>
        <d v="2020-03-13T00:00:00"/>
        <d v="2020-03-10T00:00:00"/>
      </sharedItems>
    </cacheField>
    <cacheField name="Days completed" numFmtId="3">
      <sharedItems containsSemiMixedTypes="0" containsString="0" containsNumber="1" containsInteger="1" minValue="0" maxValue="8" count="8">
        <n v="2"/>
        <n v="3"/>
        <n v="4"/>
        <n v="1"/>
        <n v="0"/>
        <n v="7"/>
        <n v="5"/>
        <n v="8"/>
      </sharedItems>
    </cacheField>
    <cacheField name="Progress" numFmtId="9">
      <sharedItems containsSemiMixedTypes="0" containsString="0" containsNumber="1" minValue="0" maxValue="1" count="19">
        <n v="0.4"/>
        <n v="0.5"/>
        <n v="0.33333333333333331"/>
        <n v="0.25"/>
        <n v="0"/>
        <n v="0.42857142857142855"/>
        <n v="0.1111111111111111"/>
        <n v="1"/>
        <n v="0.44444444444444442"/>
        <n v="0.83333333333333337"/>
        <n v="0.8"/>
        <n v="0.2857142857142857"/>
        <n v="0.66666666666666663"/>
        <n v="0.88888888888888884"/>
        <n v="0.2"/>
        <n v="0.625"/>
        <n v="0.3"/>
        <n v="0.375"/>
        <n v="0.6"/>
      </sharedItems>
    </cacheField>
    <cacheField name="Budget" numFmtId="3">
      <sharedItems containsSemiMixedTypes="0" containsString="0" containsNumber="1" containsInteger="1" minValue="50000" maxValue="990000"/>
    </cacheField>
    <cacheField name="Actual" numFmtId="3">
      <sharedItems containsSemiMixedTypes="0" containsString="0" containsNumber="1" containsInteger="1" minValue="0" maxValue="807069"/>
    </cacheField>
  </cacheFields>
  <extLst>
    <ext xmlns:x14="http://schemas.microsoft.com/office/spreadsheetml/2009/9/main" uri="{725AE2AE-9491-48be-B2B4-4EB974FC3084}">
      <x14:pivotCacheDefinition pivotCacheId="2106329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x v="0"/>
    <x v="0"/>
    <x v="0"/>
    <x v="0"/>
    <x v="0"/>
    <n v="218000"/>
    <n v="97337"/>
  </r>
  <r>
    <x v="0"/>
    <x v="1"/>
    <x v="1"/>
    <x v="0"/>
    <x v="1"/>
    <x v="1"/>
    <x v="1"/>
    <x v="1"/>
    <n v="393000"/>
    <n v="177440"/>
  </r>
  <r>
    <x v="0"/>
    <x v="2"/>
    <x v="2"/>
    <x v="1"/>
    <x v="2"/>
    <x v="2"/>
    <x v="2"/>
    <x v="0"/>
    <n v="86000"/>
    <n v="31046"/>
  </r>
  <r>
    <x v="0"/>
    <x v="3"/>
    <x v="3"/>
    <x v="2"/>
    <x v="3"/>
    <x v="3"/>
    <x v="1"/>
    <x v="2"/>
    <n v="732000"/>
    <n v="261324"/>
  </r>
  <r>
    <x v="0"/>
    <x v="4"/>
    <x v="4"/>
    <x v="0"/>
    <x v="4"/>
    <x v="4"/>
    <x v="3"/>
    <x v="3"/>
    <n v="492000"/>
    <n v="116850"/>
  </r>
  <r>
    <x v="0"/>
    <x v="5"/>
    <x v="0"/>
    <x v="3"/>
    <x v="1"/>
    <x v="5"/>
    <x v="4"/>
    <x v="4"/>
    <n v="188000"/>
    <n v="0"/>
  </r>
  <r>
    <x v="0"/>
    <x v="6"/>
    <x v="1"/>
    <x v="3"/>
    <x v="5"/>
    <x v="6"/>
    <x v="1"/>
    <x v="5"/>
    <n v="180000"/>
    <n v="79380"/>
  </r>
  <r>
    <x v="0"/>
    <x v="7"/>
    <x v="2"/>
    <x v="4"/>
    <x v="0"/>
    <x v="6"/>
    <x v="0"/>
    <x v="0"/>
    <n v="582000"/>
    <n v="195231"/>
  </r>
  <r>
    <x v="0"/>
    <x v="8"/>
    <x v="3"/>
    <x v="4"/>
    <x v="3"/>
    <x v="7"/>
    <x v="3"/>
    <x v="6"/>
    <n v="562000"/>
    <n v="74746"/>
  </r>
  <r>
    <x v="0"/>
    <x v="9"/>
    <x v="4"/>
    <x v="4"/>
    <x v="1"/>
    <x v="2"/>
    <x v="1"/>
    <x v="1"/>
    <n v="416000"/>
    <n v="175015"/>
  </r>
  <r>
    <x v="1"/>
    <x v="0"/>
    <x v="0"/>
    <x v="1"/>
    <x v="5"/>
    <x v="8"/>
    <x v="5"/>
    <x v="7"/>
    <n v="293000"/>
    <n v="273001"/>
  </r>
  <r>
    <x v="1"/>
    <x v="1"/>
    <x v="1"/>
    <x v="0"/>
    <x v="3"/>
    <x v="5"/>
    <x v="2"/>
    <x v="8"/>
    <n v="224000"/>
    <n v="57910"/>
  </r>
  <r>
    <x v="1"/>
    <x v="2"/>
    <x v="2"/>
    <x v="1"/>
    <x v="6"/>
    <x v="5"/>
    <x v="4"/>
    <x v="4"/>
    <n v="978000"/>
    <n v="0"/>
  </r>
  <r>
    <x v="1"/>
    <x v="3"/>
    <x v="3"/>
    <x v="3"/>
    <x v="5"/>
    <x v="6"/>
    <x v="1"/>
    <x v="5"/>
    <n v="932000"/>
    <n v="379157"/>
  </r>
  <r>
    <x v="1"/>
    <x v="4"/>
    <x v="4"/>
    <x v="2"/>
    <x v="4"/>
    <x v="8"/>
    <x v="3"/>
    <x v="3"/>
    <n v="854000"/>
    <n v="322812"/>
  </r>
  <r>
    <x v="1"/>
    <x v="5"/>
    <x v="0"/>
    <x v="2"/>
    <x v="1"/>
    <x v="6"/>
    <x v="1"/>
    <x v="1"/>
    <n v="81000"/>
    <n v="38461"/>
  </r>
  <r>
    <x v="1"/>
    <x v="6"/>
    <x v="1"/>
    <x v="4"/>
    <x v="1"/>
    <x v="2"/>
    <x v="6"/>
    <x v="9"/>
    <n v="169000"/>
    <n v="136468"/>
  </r>
  <r>
    <x v="1"/>
    <x v="7"/>
    <x v="2"/>
    <x v="5"/>
    <x v="4"/>
    <x v="6"/>
    <x v="3"/>
    <x v="3"/>
    <n v="61000"/>
    <n v="12078"/>
  </r>
  <r>
    <x v="1"/>
    <x v="8"/>
    <x v="3"/>
    <x v="6"/>
    <x v="5"/>
    <x v="9"/>
    <x v="1"/>
    <x v="5"/>
    <n v="645000"/>
    <n v="273048"/>
  </r>
  <r>
    <x v="1"/>
    <x v="9"/>
    <x v="4"/>
    <x v="0"/>
    <x v="7"/>
    <x v="10"/>
    <x v="1"/>
    <x v="7"/>
    <n v="68000"/>
    <n v="64987"/>
  </r>
  <r>
    <x v="2"/>
    <x v="0"/>
    <x v="0"/>
    <x v="0"/>
    <x v="2"/>
    <x v="6"/>
    <x v="6"/>
    <x v="1"/>
    <n v="839000"/>
    <n v="406974"/>
  </r>
  <r>
    <x v="2"/>
    <x v="1"/>
    <x v="1"/>
    <x v="2"/>
    <x v="0"/>
    <x v="5"/>
    <x v="2"/>
    <x v="10"/>
    <n v="729000"/>
    <n v="487139"/>
  </r>
  <r>
    <x v="2"/>
    <x v="2"/>
    <x v="2"/>
    <x v="4"/>
    <x v="5"/>
    <x v="11"/>
    <x v="1"/>
    <x v="5"/>
    <n v="826000"/>
    <n v="298186"/>
  </r>
  <r>
    <x v="2"/>
    <x v="3"/>
    <x v="3"/>
    <x v="7"/>
    <x v="5"/>
    <x v="7"/>
    <x v="0"/>
    <x v="11"/>
    <n v="895000"/>
    <n v="280583"/>
  </r>
  <r>
    <x v="2"/>
    <x v="4"/>
    <x v="4"/>
    <x v="8"/>
    <x v="7"/>
    <x v="11"/>
    <x v="0"/>
    <x v="12"/>
    <n v="341000"/>
    <n v="129785"/>
  </r>
  <r>
    <x v="3"/>
    <x v="0"/>
    <x v="0"/>
    <x v="9"/>
    <x v="3"/>
    <x v="12"/>
    <x v="7"/>
    <x v="13"/>
    <n v="787000"/>
    <n v="727188"/>
  </r>
  <r>
    <x v="3"/>
    <x v="1"/>
    <x v="1"/>
    <x v="9"/>
    <x v="2"/>
    <x v="13"/>
    <x v="0"/>
    <x v="14"/>
    <n v="228000"/>
    <n v="47880"/>
  </r>
  <r>
    <x v="3"/>
    <x v="2"/>
    <x v="2"/>
    <x v="0"/>
    <x v="4"/>
    <x v="4"/>
    <x v="4"/>
    <x v="4"/>
    <n v="147000"/>
    <n v="0"/>
  </r>
  <r>
    <x v="3"/>
    <x v="3"/>
    <x v="3"/>
    <x v="10"/>
    <x v="6"/>
    <x v="6"/>
    <x v="6"/>
    <x v="15"/>
    <n v="338000"/>
    <n v="205123"/>
  </r>
  <r>
    <x v="3"/>
    <x v="4"/>
    <x v="4"/>
    <x v="4"/>
    <x v="2"/>
    <x v="9"/>
    <x v="1"/>
    <x v="16"/>
    <n v="857000"/>
    <n v="305949"/>
  </r>
  <r>
    <x v="3"/>
    <x v="5"/>
    <x v="0"/>
    <x v="5"/>
    <x v="1"/>
    <x v="11"/>
    <x v="1"/>
    <x v="1"/>
    <n v="602000"/>
    <n v="322371"/>
  </r>
  <r>
    <x v="3"/>
    <x v="6"/>
    <x v="1"/>
    <x v="5"/>
    <x v="4"/>
    <x v="6"/>
    <x v="0"/>
    <x v="1"/>
    <n v="990000"/>
    <n v="451440"/>
  </r>
  <r>
    <x v="4"/>
    <x v="0"/>
    <x v="2"/>
    <x v="8"/>
    <x v="6"/>
    <x v="14"/>
    <x v="1"/>
    <x v="17"/>
    <n v="96000"/>
    <n v="32256"/>
  </r>
  <r>
    <x v="4"/>
    <x v="1"/>
    <x v="3"/>
    <x v="9"/>
    <x v="3"/>
    <x v="12"/>
    <x v="2"/>
    <x v="8"/>
    <n v="513000"/>
    <n v="226233"/>
  </r>
  <r>
    <x v="4"/>
    <x v="2"/>
    <x v="4"/>
    <x v="3"/>
    <x v="0"/>
    <x v="8"/>
    <x v="1"/>
    <x v="18"/>
    <n v="616000"/>
    <n v="401579"/>
  </r>
  <r>
    <x v="4"/>
    <x v="3"/>
    <x v="0"/>
    <x v="10"/>
    <x v="7"/>
    <x v="0"/>
    <x v="1"/>
    <x v="7"/>
    <n v="817000"/>
    <n v="807069"/>
  </r>
  <r>
    <x v="4"/>
    <x v="4"/>
    <x v="1"/>
    <x v="2"/>
    <x v="5"/>
    <x v="2"/>
    <x v="1"/>
    <x v="5"/>
    <n v="372000"/>
    <n v="173166"/>
  </r>
  <r>
    <x v="4"/>
    <x v="5"/>
    <x v="2"/>
    <x v="4"/>
    <x v="2"/>
    <x v="9"/>
    <x v="0"/>
    <x v="14"/>
    <n v="50000"/>
    <n v="8400"/>
  </r>
  <r>
    <x v="4"/>
    <x v="6"/>
    <x v="3"/>
    <x v="4"/>
    <x v="2"/>
    <x v="9"/>
    <x v="1"/>
    <x v="16"/>
    <n v="807000"/>
    <n v="262679"/>
  </r>
  <r>
    <x v="4"/>
    <x v="7"/>
    <x v="4"/>
    <x v="4"/>
    <x v="7"/>
    <x v="8"/>
    <x v="4"/>
    <x v="4"/>
    <n v="69100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EB77E6-4043-41F4-96F3-FABF5A95BDCD}" name="PivotTable2" cacheId="5" applyNumberFormats="0" applyBorderFormats="0" applyFontFormats="0" applyPatternFormats="0" applyAlignmentFormats="0" applyWidthHeightFormats="1" dataCaption="Values" updatedVersion="8" minRefreshableVersion="3" showDrill="0" useAutoFormatting="1" itemPrintTitles="1" createdVersion="8" indent="0" compact="0" compactData="0" multipleFieldFilters="0">
  <location ref="A12:J53" firstHeaderRow="0" firstDataRow="1" firstDataCol="8"/>
  <pivotFields count="10">
    <pivotField axis="axisRow" compact="0" outline="0" subtotalTop="0" showAll="0" defaultSubtotal="0">
      <items count="5">
        <item x="4"/>
        <item x="0"/>
        <item x="3"/>
        <item x="1"/>
        <item x="2"/>
      </items>
    </pivotField>
    <pivotField axis="axisRow" compact="0" outline="0" subtotalTop="0" showAll="0" defaultSubtotal="0">
      <items count="10">
        <item x="0"/>
        <item x="9"/>
        <item x="1"/>
        <item x="2"/>
        <item x="3"/>
        <item x="4"/>
        <item x="5"/>
        <item x="6"/>
        <item x="7"/>
        <item x="8"/>
      </items>
    </pivotField>
    <pivotField axis="axisRow" compact="0" outline="0" subtotalTop="0" showAll="0" defaultSubtotal="0">
      <items count="5">
        <item x="4"/>
        <item x="3"/>
        <item x="2"/>
        <item x="1"/>
        <item x="0"/>
      </items>
    </pivotField>
    <pivotField axis="axisRow" compact="0" numFmtId="14" outline="0" subtotalTop="0" showAll="0" defaultSubtotal="0">
      <items count="11">
        <item x="0"/>
        <item x="1"/>
        <item x="10"/>
        <item x="3"/>
        <item x="2"/>
        <item x="4"/>
        <item x="5"/>
        <item x="7"/>
        <item x="6"/>
        <item x="8"/>
        <item x="9"/>
      </items>
    </pivotField>
    <pivotField axis="axisRow" compact="0" outline="0" subtotalTop="0" showAll="0" defaultSubtotal="0">
      <items count="8">
        <item x="7"/>
        <item x="4"/>
        <item x="0"/>
        <item x="1"/>
        <item x="5"/>
        <item x="6"/>
        <item x="3"/>
        <item x="2"/>
      </items>
    </pivotField>
    <pivotField axis="axisRow" compact="0" numFmtId="14" outline="0" subtotalTop="0" showAll="0" defaultSubtotal="0">
      <items count="15">
        <item x="10"/>
        <item x="4"/>
        <item x="0"/>
        <item x="1"/>
        <item x="8"/>
        <item x="5"/>
        <item x="6"/>
        <item x="2"/>
        <item x="11"/>
        <item x="3"/>
        <item x="7"/>
        <item x="9"/>
        <item x="14"/>
        <item x="12"/>
        <item x="13"/>
      </items>
    </pivotField>
    <pivotField axis="axisRow" compact="0" numFmtId="3" outline="0" subtotalTop="0" showAll="0" defaultSubtotal="0">
      <items count="8">
        <item x="4"/>
        <item x="3"/>
        <item x="0"/>
        <item x="1"/>
        <item x="2"/>
        <item x="6"/>
        <item x="5"/>
        <item x="7"/>
      </items>
    </pivotField>
    <pivotField axis="axisRow" compact="0" numFmtId="9" outline="0" subtotalTop="0" showAll="0" defaultSubtotal="0">
      <items count="19">
        <item x="4"/>
        <item x="6"/>
        <item x="14"/>
        <item x="3"/>
        <item x="11"/>
        <item x="16"/>
        <item x="2"/>
        <item x="17"/>
        <item x="0"/>
        <item x="5"/>
        <item x="8"/>
        <item x="1"/>
        <item x="18"/>
        <item x="15"/>
        <item x="12"/>
        <item x="10"/>
        <item x="9"/>
        <item x="13"/>
        <item x="7"/>
      </items>
    </pivotField>
    <pivotField dataField="1" compact="0" numFmtId="3" outline="0" subtotalTop="0" showAll="0" defaultSubtotal="0"/>
    <pivotField dataField="1" compact="0" numFmtId="3" outline="0" subtotalTop="0" showAll="0" defaultSubtotal="0"/>
  </pivotFields>
  <rowFields count="8">
    <field x="0"/>
    <field x="2"/>
    <field x="1"/>
    <field x="3"/>
    <field x="4"/>
    <field x="5"/>
    <field x="6"/>
    <field x="7"/>
  </rowFields>
  <rowItems count="41">
    <i>
      <x/>
      <x/>
      <x v="3"/>
      <x v="3"/>
      <x v="2"/>
      <x v="4"/>
      <x v="3"/>
      <x v="12"/>
    </i>
    <i r="2">
      <x v="8"/>
      <x v="5"/>
      <x/>
      <x v="4"/>
      <x/>
      <x/>
    </i>
    <i r="1">
      <x v="1"/>
      <x v="2"/>
      <x v="10"/>
      <x v="6"/>
      <x v="13"/>
      <x v="4"/>
      <x v="10"/>
    </i>
    <i r="2">
      <x v="7"/>
      <x v="5"/>
      <x v="7"/>
      <x v="11"/>
      <x v="3"/>
      <x v="5"/>
    </i>
    <i r="1">
      <x v="2"/>
      <x/>
      <x v="9"/>
      <x v="5"/>
      <x v="12"/>
      <x v="3"/>
      <x v="7"/>
    </i>
    <i r="2">
      <x v="6"/>
      <x v="5"/>
      <x v="7"/>
      <x v="11"/>
      <x v="2"/>
      <x v="2"/>
    </i>
    <i r="1">
      <x v="3"/>
      <x v="5"/>
      <x v="4"/>
      <x v="4"/>
      <x v="7"/>
      <x v="3"/>
      <x v="9"/>
    </i>
    <i r="1">
      <x v="4"/>
      <x v="4"/>
      <x v="2"/>
      <x/>
      <x v="2"/>
      <x v="3"/>
      <x v="18"/>
    </i>
    <i>
      <x v="1"/>
      <x/>
      <x v="1"/>
      <x v="5"/>
      <x v="3"/>
      <x v="7"/>
      <x v="3"/>
      <x v="11"/>
    </i>
    <i r="2">
      <x v="5"/>
      <x/>
      <x v="1"/>
      <x v="1"/>
      <x v="1"/>
      <x v="3"/>
    </i>
    <i r="1">
      <x v="1"/>
      <x v="4"/>
      <x v="4"/>
      <x v="6"/>
      <x v="9"/>
      <x v="3"/>
      <x v="6"/>
    </i>
    <i r="2">
      <x v="9"/>
      <x v="5"/>
      <x v="6"/>
      <x v="10"/>
      <x v="1"/>
      <x v="1"/>
    </i>
    <i r="1">
      <x v="2"/>
      <x v="3"/>
      <x v="1"/>
      <x v="7"/>
      <x v="7"/>
      <x v="4"/>
      <x v="8"/>
    </i>
    <i r="2">
      <x v="8"/>
      <x v="5"/>
      <x v="2"/>
      <x v="6"/>
      <x v="2"/>
      <x v="8"/>
    </i>
    <i r="1">
      <x v="3"/>
      <x v="2"/>
      <x/>
      <x v="3"/>
      <x v="3"/>
      <x v="3"/>
      <x v="11"/>
    </i>
    <i r="2">
      <x v="7"/>
      <x v="3"/>
      <x v="4"/>
      <x v="6"/>
      <x v="3"/>
      <x v="9"/>
    </i>
    <i r="1">
      <x v="4"/>
      <x/>
      <x/>
      <x v="2"/>
      <x v="2"/>
      <x v="2"/>
      <x v="8"/>
    </i>
    <i r="2">
      <x v="6"/>
      <x v="3"/>
      <x v="3"/>
      <x v="5"/>
      <x/>
      <x/>
    </i>
    <i>
      <x v="2"/>
      <x/>
      <x v="5"/>
      <x v="5"/>
      <x v="7"/>
      <x v="11"/>
      <x v="3"/>
      <x v="5"/>
    </i>
    <i r="1">
      <x v="1"/>
      <x v="4"/>
      <x v="2"/>
      <x v="5"/>
      <x v="6"/>
      <x v="5"/>
      <x v="13"/>
    </i>
    <i r="1">
      <x v="2"/>
      <x v="3"/>
      <x/>
      <x v="1"/>
      <x v="1"/>
      <x/>
      <x/>
    </i>
    <i r="1">
      <x v="3"/>
      <x v="2"/>
      <x v="10"/>
      <x v="7"/>
      <x v="14"/>
      <x v="2"/>
      <x v="2"/>
    </i>
    <i r="2">
      <x v="7"/>
      <x v="6"/>
      <x v="1"/>
      <x v="6"/>
      <x v="2"/>
      <x v="11"/>
    </i>
    <i r="1">
      <x v="4"/>
      <x/>
      <x v="10"/>
      <x v="6"/>
      <x v="13"/>
      <x v="7"/>
      <x v="17"/>
    </i>
    <i r="2">
      <x v="6"/>
      <x v="6"/>
      <x v="3"/>
      <x v="8"/>
      <x v="3"/>
      <x v="11"/>
    </i>
    <i>
      <x v="3"/>
      <x/>
      <x v="1"/>
      <x/>
      <x/>
      <x/>
      <x v="3"/>
      <x v="18"/>
    </i>
    <i r="2">
      <x v="5"/>
      <x v="4"/>
      <x v="1"/>
      <x v="4"/>
      <x v="1"/>
      <x v="3"/>
    </i>
    <i r="1">
      <x v="1"/>
      <x v="4"/>
      <x v="3"/>
      <x v="4"/>
      <x v="6"/>
      <x v="3"/>
      <x v="9"/>
    </i>
    <i r="2">
      <x v="9"/>
      <x v="8"/>
      <x v="4"/>
      <x v="11"/>
      <x v="3"/>
      <x v="9"/>
    </i>
    <i r="1">
      <x v="2"/>
      <x v="3"/>
      <x v="1"/>
      <x v="5"/>
      <x v="5"/>
      <x/>
      <x/>
    </i>
    <i r="2">
      <x v="8"/>
      <x v="6"/>
      <x v="1"/>
      <x v="6"/>
      <x v="1"/>
      <x v="3"/>
    </i>
    <i r="1">
      <x v="3"/>
      <x v="2"/>
      <x/>
      <x v="6"/>
      <x v="5"/>
      <x v="4"/>
      <x v="10"/>
    </i>
    <i r="2">
      <x v="7"/>
      <x v="5"/>
      <x v="3"/>
      <x v="7"/>
      <x v="5"/>
      <x v="16"/>
    </i>
    <i r="1">
      <x v="4"/>
      <x/>
      <x v="1"/>
      <x v="4"/>
      <x v="4"/>
      <x v="6"/>
      <x v="18"/>
    </i>
    <i r="2">
      <x v="6"/>
      <x v="4"/>
      <x v="3"/>
      <x v="6"/>
      <x v="3"/>
      <x v="11"/>
    </i>
    <i>
      <x v="4"/>
      <x/>
      <x v="5"/>
      <x v="9"/>
      <x/>
      <x v="8"/>
      <x v="2"/>
      <x v="14"/>
    </i>
    <i r="1">
      <x v="1"/>
      <x v="4"/>
      <x v="7"/>
      <x v="4"/>
      <x v="10"/>
      <x v="2"/>
      <x v="4"/>
    </i>
    <i r="1">
      <x v="2"/>
      <x v="3"/>
      <x v="5"/>
      <x v="4"/>
      <x v="8"/>
      <x v="3"/>
      <x v="9"/>
    </i>
    <i r="1">
      <x v="3"/>
      <x v="2"/>
      <x v="4"/>
      <x v="2"/>
      <x v="5"/>
      <x v="4"/>
      <x v="15"/>
    </i>
    <i r="1">
      <x v="4"/>
      <x/>
      <x/>
      <x v="7"/>
      <x v="6"/>
      <x v="5"/>
      <x v="11"/>
    </i>
    <i t="grand">
      <x/>
    </i>
  </rowItems>
  <colFields count="1">
    <field x="-2"/>
  </colFields>
  <colItems count="2">
    <i>
      <x/>
    </i>
    <i i="1">
      <x v="1"/>
    </i>
  </colItems>
  <dataFields count="2">
    <dataField name="Budget " fld="8" baseField="7" baseItem="7" numFmtId="167"/>
    <dataField name="Actual " fld="9" baseField="7" baseItem="7" numFmtId="167"/>
  </dataField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9CE85A-D00C-414B-83BE-2CE279A0D29C}" name="PivotTable8" cacheId="5"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K4:L6" firstHeaderRow="1" firstDataRow="1" firstDataCol="1"/>
  <pivotFields count="10">
    <pivotField showAll="0">
      <items count="6">
        <item x="4"/>
        <item x="0"/>
        <item x="3"/>
        <item x="1"/>
        <item x="2"/>
        <item t="default"/>
      </items>
    </pivotField>
    <pivotField showAll="0"/>
    <pivotField showAll="0">
      <items count="6">
        <item x="4"/>
        <item x="3"/>
        <item x="2"/>
        <item x="1"/>
        <item x="0"/>
        <item t="default"/>
      </items>
    </pivotField>
    <pivotField numFmtId="14" showAll="0"/>
    <pivotField showAll="0"/>
    <pivotField numFmtId="14" showAll="0"/>
    <pivotField numFmtId="3" showAll="0"/>
    <pivotField numFmtId="9" showAll="0"/>
    <pivotField dataField="1" numFmtId="3" showAll="0"/>
    <pivotField dataField="1" numFmtId="3" showAll="0"/>
  </pivotFields>
  <rowFields count="1">
    <field x="-2"/>
  </rowFields>
  <rowItems count="2">
    <i>
      <x/>
    </i>
    <i i="1">
      <x v="1"/>
    </i>
  </rowItems>
  <colItems count="1">
    <i/>
  </colItems>
  <dataFields count="2">
    <dataField name="Sum of Actual" fld="9" baseField="0" baseItem="0" numFmtId="165"/>
    <dataField name="Sum of Budget" fld="8" baseField="0" baseItem="0" numFmtId="165"/>
  </dataFields>
  <formats count="9">
    <format dxfId="8">
      <pivotArea field="-2" type="button" dataOnly="0" labelOnly="1" outline="0" axis="axisRow" fieldPosition="0"/>
    </format>
    <format dxfId="7">
      <pivotArea dataOnly="0" labelOnly="1" grandCol="1" outline="0" axis="axisCol" fieldPosition="0"/>
    </format>
    <format dxfId="6">
      <pivotArea field="-2" type="button" dataOnly="0" labelOnly="1" outline="0" axis="axisRow" fieldPosition="0"/>
    </format>
    <format dxfId="5">
      <pivotArea dataOnly="0" labelOnly="1" grandCol="1" outline="0" axis="axisCol" fieldPosition="0"/>
    </format>
    <format dxfId="4">
      <pivotArea type="all" dataOnly="0" outline="0" fieldPosition="0"/>
    </format>
    <format dxfId="3">
      <pivotArea outline="0" collapsedLevelsAreSubtotals="1" fieldPosition="0"/>
    </format>
    <format dxfId="2">
      <pivotArea field="-2" type="button" dataOnly="0" labelOnly="1" outline="0" axis="axisRow" fieldPosition="0"/>
    </format>
    <format dxfId="1">
      <pivotArea dataOnly="0" labelOnly="1" outline="0" fieldPosition="0">
        <references count="1">
          <reference field="4294967294" count="2">
            <x v="0"/>
            <x v="1"/>
          </reference>
        </references>
      </pivotArea>
    </format>
    <format dxfId="0">
      <pivotArea dataOnly="0" labelOnly="1" grandCol="1" outline="0" axis="axisCol" fieldPosition="0"/>
    </format>
  </formats>
  <chartFormats count="3">
    <chartFormat chart="10" format="21" series="1">
      <pivotArea type="data" outline="0" fieldPosition="0">
        <references count="1">
          <reference field="4294967294" count="1" selected="0">
            <x v="0"/>
          </reference>
        </references>
      </pivotArea>
    </chartFormat>
    <chartFormat chart="10" format="22">
      <pivotArea type="data" outline="0" fieldPosition="0">
        <references count="1">
          <reference field="4294967294" count="1" selected="0">
            <x v="0"/>
          </reference>
        </references>
      </pivotArea>
    </chartFormat>
    <chartFormat chart="10" format="23">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2EC5F3-1B89-4422-B2B8-732688155A3D}" name="PivotTable5" cacheId="5"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4:F6" firstHeaderRow="1" firstDataRow="1" firstDataCol="1"/>
  <pivotFields count="10">
    <pivotField showAll="0">
      <items count="6">
        <item x="4"/>
        <item x="0"/>
        <item x="3"/>
        <item x="1"/>
        <item x="2"/>
        <item t="default"/>
      </items>
    </pivotField>
    <pivotField showAll="0"/>
    <pivotField showAll="0">
      <items count="6">
        <item x="4"/>
        <item x="3"/>
        <item x="2"/>
        <item x="1"/>
        <item x="0"/>
        <item t="default"/>
      </items>
    </pivotField>
    <pivotField numFmtId="14" showAll="0"/>
    <pivotField dataField="1" showAll="0"/>
    <pivotField numFmtId="14" showAll="0"/>
    <pivotField dataField="1" numFmtId="3" showAll="0"/>
    <pivotField numFmtId="9" showAll="0"/>
    <pivotField numFmtId="3" showAll="0"/>
    <pivotField numFmtId="3" showAll="0"/>
  </pivotFields>
  <rowFields count="1">
    <field x="-2"/>
  </rowFields>
  <rowItems count="2">
    <i>
      <x/>
    </i>
    <i i="1">
      <x v="1"/>
    </i>
  </rowItems>
  <colItems count="1">
    <i/>
  </colItems>
  <dataFields count="2">
    <dataField name="Sum of Days completed" fld="6" baseField="0" baseItem="0"/>
    <dataField name="Sum of Duration" fld="4" baseField="0" baseItem="0"/>
  </dataFields>
  <formats count="9">
    <format dxfId="17">
      <pivotArea field="-2" type="button" dataOnly="0" labelOnly="1" outline="0" axis="axisRow" fieldPosition="0"/>
    </format>
    <format dxfId="16">
      <pivotArea dataOnly="0" labelOnly="1" grandCol="1" outline="0" axis="axisCol" fieldPosition="0"/>
    </format>
    <format dxfId="15">
      <pivotArea field="-2" type="button" dataOnly="0" labelOnly="1" outline="0" axis="axisRow" fieldPosition="0"/>
    </format>
    <format dxfId="14">
      <pivotArea dataOnly="0" labelOnly="1" grandCol="1" outline="0" axis="axisCol" fieldPosition="0"/>
    </format>
    <format dxfId="13">
      <pivotArea type="all" dataOnly="0" outline="0" fieldPosition="0"/>
    </format>
    <format dxfId="12">
      <pivotArea outline="0" collapsedLevelsAreSubtotals="1" fieldPosition="0"/>
    </format>
    <format dxfId="11">
      <pivotArea field="-2" type="button" dataOnly="0" labelOnly="1" outline="0" axis="axisRow" fieldPosition="0"/>
    </format>
    <format dxfId="10">
      <pivotArea dataOnly="0" labelOnly="1" outline="0" fieldPosition="0">
        <references count="1">
          <reference field="4294967294" count="2">
            <x v="0"/>
            <x v="1"/>
          </reference>
        </references>
      </pivotArea>
    </format>
    <format dxfId="9">
      <pivotArea dataOnly="0" labelOnly="1" grandCol="1" outline="0" axis="axisCol"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 xr10:uid="{03BB9417-21DC-4EC3-9349-FFFA3FAAF5DB}" sourceName="Project">
  <pivotTables>
    <pivotTable tabId="5" name="PivotTable2"/>
    <pivotTable tabId="4" name="PivotTable5"/>
    <pivotTable tabId="4" name="PivotTable8"/>
  </pivotTables>
  <data>
    <tabular pivotCacheId="210632995">
      <items count="5">
        <i x="4" s="1"/>
        <i x="0"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72CAD4F7-1B56-4556-A53B-A7A52E945140}" sourceName="Manager">
  <pivotTables>
    <pivotTable tabId="5" name="PivotTable2"/>
    <pivotTable tabId="4" name="PivotTable5"/>
    <pivotTable tabId="4" name="PivotTable8"/>
  </pivotTables>
  <data>
    <tabular pivotCacheId="210632995">
      <items count="5">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xr10:uid="{DA4F3093-F30A-4C27-9EB5-EF641353B0F4}" cache="Slicer_Project" caption="Project" columnCount="5" style="SlicerStyleLight4" rowHeight="257175"/>
  <slicer name="Manager" xr10:uid="{237A15A4-2C54-469C-A53D-9F79B56BCF94}" cache="Slicer_Manager" caption="Manager" columnCount="5" style="SlicerStyleLight4"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DC665C-73B5-4CF8-B54A-1C69B0092C25}" name="Table1" displayName="Table1" ref="A1:J41" totalsRowShown="0">
  <autoFilter ref="A1:J41" xr:uid="{F6DC665C-73B5-4CF8-B54A-1C69B0092C25}"/>
  <tableColumns count="10">
    <tableColumn id="1" xr3:uid="{EAA00213-599F-4C3D-93B0-FF063512B24F}" name="Project"/>
    <tableColumn id="2" xr3:uid="{505B1B2A-86CA-4DE6-8415-5F7D3217DA78}" name="Task"/>
    <tableColumn id="3" xr3:uid="{EF1EA792-C4BA-4C6B-B502-55368BC77637}" name="Manager"/>
    <tableColumn id="4" xr3:uid="{17BCB970-0A25-4677-899E-C923548506B7}" name="Start Date" dataDxfId="23"/>
    <tableColumn id="5" xr3:uid="{C120A958-FFE3-4A9E-92CF-5EDD86A570A1}" name="Duration"/>
    <tableColumn id="9" xr3:uid="{F66AC077-EDB7-45CF-8F7B-FDEBB8D116C4}" name="End Date" dataDxfId="22">
      <calculatedColumnFormula>WORKDAY.INTL(Table1[[#This Row],[Start Date]]-1,Table1[[#This Row],[Duration]],1)</calculatedColumnFormula>
    </tableColumn>
    <tableColumn id="10" xr3:uid="{5021BF2E-51CB-40C9-8DC3-2A676483028D}" name="Days completed" dataDxfId="21"/>
    <tableColumn id="6" xr3:uid="{955232F8-D9A1-432A-821D-A2B5C97DB737}" name="Progress" dataDxfId="20" dataCellStyle="Percent">
      <calculatedColumnFormula>Table1[[#This Row],[Days completed]]/Table1[[#This Row],[Duration]]</calculatedColumnFormula>
    </tableColumn>
    <tableColumn id="7" xr3:uid="{2D2D29F9-A5D3-4F2D-9902-D26407432D44}" name="Budget" dataDxfId="19"/>
    <tableColumn id="8" xr3:uid="{B8A0DAC1-2917-43DD-AB7F-50A0F1A797A0}" name="Actual" dataDxfId="1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77D44-58DC-4983-8159-1C1DAE0FF28C}">
  <dimension ref="A1:L41"/>
  <sheetViews>
    <sheetView workbookViewId="0">
      <selection activeCell="J9" sqref="J9"/>
    </sheetView>
  </sheetViews>
  <sheetFormatPr defaultRowHeight="15" x14ac:dyDescent="0.25"/>
  <cols>
    <col min="1" max="1" width="10" customWidth="1"/>
    <col min="2" max="2" width="11.5703125" customWidth="1"/>
    <col min="3" max="3" width="13.140625" customWidth="1"/>
    <col min="4" max="4" width="12" style="1" bestFit="1" customWidth="1"/>
    <col min="5" max="5" width="11.7109375" customWidth="1"/>
    <col min="6" max="6" width="11.140625" style="2" bestFit="1" customWidth="1"/>
    <col min="7" max="7" width="17.5703125" style="3" bestFit="1" customWidth="1"/>
    <col min="8" max="8" width="11.140625" customWidth="1"/>
    <col min="9" max="10" width="10.28515625" customWidth="1"/>
    <col min="12" max="12" width="9.42578125" bestFit="1" customWidth="1"/>
  </cols>
  <sheetData>
    <row r="1" spans="1:12" x14ac:dyDescent="0.25">
      <c r="A1" t="s">
        <v>14</v>
      </c>
      <c r="B1" t="s">
        <v>15</v>
      </c>
      <c r="C1" t="s">
        <v>16</v>
      </c>
      <c r="D1" s="1" t="s">
        <v>17</v>
      </c>
      <c r="E1" t="s">
        <v>18</v>
      </c>
      <c r="F1" s="2" t="s">
        <v>19</v>
      </c>
      <c r="G1" s="3" t="s">
        <v>20</v>
      </c>
      <c r="H1" t="s">
        <v>21</v>
      </c>
      <c r="I1" t="s">
        <v>22</v>
      </c>
      <c r="J1" t="s">
        <v>23</v>
      </c>
    </row>
    <row r="2" spans="1:12" x14ac:dyDescent="0.25">
      <c r="A2" t="s">
        <v>0</v>
      </c>
      <c r="B2" t="s">
        <v>1</v>
      </c>
      <c r="C2" t="s">
        <v>45</v>
      </c>
      <c r="D2" s="2">
        <v>43878</v>
      </c>
      <c r="E2">
        <v>5</v>
      </c>
      <c r="F2" s="2">
        <f>WORKDAY.INTL(Table1[[#This Row],[Start Date]]-1,Table1[[#This Row],[Duration]],1)</f>
        <v>43882</v>
      </c>
      <c r="G2" s="3">
        <v>2</v>
      </c>
      <c r="H2" s="4">
        <f>Table1[[#This Row],[Days completed]]/Table1[[#This Row],[Duration]]</f>
        <v>0.4</v>
      </c>
      <c r="I2" s="3">
        <v>218000</v>
      </c>
      <c r="J2" s="3">
        <v>97337</v>
      </c>
    </row>
    <row r="3" spans="1:12" x14ac:dyDescent="0.25">
      <c r="A3" t="s">
        <v>0</v>
      </c>
      <c r="B3" t="s">
        <v>2</v>
      </c>
      <c r="C3" t="s">
        <v>44</v>
      </c>
      <c r="D3" s="2">
        <v>43878</v>
      </c>
      <c r="E3">
        <v>6</v>
      </c>
      <c r="F3" s="2">
        <f>WORKDAY.INTL(Table1[[#This Row],[Start Date]]-1,Table1[[#This Row],[Duration]],1)</f>
        <v>43885</v>
      </c>
      <c r="G3" s="3">
        <v>3</v>
      </c>
      <c r="H3" s="4">
        <f>Table1[[#This Row],[Days completed]]/Table1[[#This Row],[Duration]]</f>
        <v>0.5</v>
      </c>
      <c r="I3" s="3">
        <v>393000</v>
      </c>
      <c r="J3" s="3">
        <v>177440</v>
      </c>
      <c r="L3" s="2"/>
    </row>
    <row r="4" spans="1:12" x14ac:dyDescent="0.25">
      <c r="A4" t="s">
        <v>0</v>
      </c>
      <c r="B4" t="s">
        <v>3</v>
      </c>
      <c r="C4" t="s">
        <v>28</v>
      </c>
      <c r="D4" s="2">
        <v>43879</v>
      </c>
      <c r="E4">
        <v>10</v>
      </c>
      <c r="F4" s="2">
        <f>WORKDAY.INTL(Table1[[#This Row],[Start Date]]-1,Table1[[#This Row],[Duration]],1)</f>
        <v>43892</v>
      </c>
      <c r="G4" s="3">
        <v>4</v>
      </c>
      <c r="H4" s="4">
        <f>Table1[[#This Row],[Days completed]]/Table1[[#This Row],[Duration]]</f>
        <v>0.4</v>
      </c>
      <c r="I4" s="3">
        <v>86000</v>
      </c>
      <c r="J4" s="3">
        <v>31046</v>
      </c>
    </row>
    <row r="5" spans="1:12" x14ac:dyDescent="0.25">
      <c r="A5" t="s">
        <v>0</v>
      </c>
      <c r="B5" t="s">
        <v>4</v>
      </c>
      <c r="C5" t="s">
        <v>43</v>
      </c>
      <c r="D5" s="2">
        <v>43882</v>
      </c>
      <c r="E5">
        <v>9</v>
      </c>
      <c r="F5" s="2">
        <f>WORKDAY.INTL(Table1[[#This Row],[Start Date]]-1,Table1[[#This Row],[Duration]],1)</f>
        <v>43894</v>
      </c>
      <c r="G5" s="3">
        <v>3</v>
      </c>
      <c r="H5" s="4">
        <f>Table1[[#This Row],[Days completed]]/Table1[[#This Row],[Duration]]</f>
        <v>0.33333333333333331</v>
      </c>
      <c r="I5" s="3">
        <v>732000</v>
      </c>
      <c r="J5" s="3">
        <v>261324</v>
      </c>
      <c r="L5" s="2"/>
    </row>
    <row r="6" spans="1:12" x14ac:dyDescent="0.25">
      <c r="A6" t="s">
        <v>0</v>
      </c>
      <c r="B6" t="s">
        <v>5</v>
      </c>
      <c r="C6" t="s">
        <v>42</v>
      </c>
      <c r="D6" s="2">
        <v>43878</v>
      </c>
      <c r="E6">
        <v>4</v>
      </c>
      <c r="F6" s="2">
        <f>WORKDAY.INTL(Table1[[#This Row],[Start Date]]-1,Table1[[#This Row],[Duration]],1)</f>
        <v>43881</v>
      </c>
      <c r="G6" s="3">
        <v>1</v>
      </c>
      <c r="H6" s="4">
        <f>Table1[[#This Row],[Days completed]]/Table1[[#This Row],[Duration]]</f>
        <v>0.25</v>
      </c>
      <c r="I6" s="3">
        <v>492000</v>
      </c>
      <c r="J6" s="3">
        <v>116850</v>
      </c>
    </row>
    <row r="7" spans="1:12" x14ac:dyDescent="0.25">
      <c r="A7" t="s">
        <v>0</v>
      </c>
      <c r="B7" t="s">
        <v>6</v>
      </c>
      <c r="C7" t="s">
        <v>45</v>
      </c>
      <c r="D7" s="2">
        <v>43881</v>
      </c>
      <c r="E7">
        <v>6</v>
      </c>
      <c r="F7" s="2">
        <f>WORKDAY.INTL(Table1[[#This Row],[Start Date]]-1,Table1[[#This Row],[Duration]],1)</f>
        <v>43888</v>
      </c>
      <c r="G7" s="3">
        <v>0</v>
      </c>
      <c r="H7" s="4">
        <f>Table1[[#This Row],[Days completed]]/Table1[[#This Row],[Duration]]</f>
        <v>0</v>
      </c>
      <c r="I7" s="3">
        <v>188000</v>
      </c>
      <c r="J7" s="3">
        <v>0</v>
      </c>
    </row>
    <row r="8" spans="1:12" x14ac:dyDescent="0.25">
      <c r="A8" t="s">
        <v>0</v>
      </c>
      <c r="B8" t="s">
        <v>7</v>
      </c>
      <c r="C8" t="s">
        <v>44</v>
      </c>
      <c r="D8" s="2">
        <v>43881</v>
      </c>
      <c r="E8">
        <v>7</v>
      </c>
      <c r="F8" s="2">
        <f>WORKDAY.INTL(Table1[[#This Row],[Start Date]]-1,Table1[[#This Row],[Duration]],1)</f>
        <v>43889</v>
      </c>
      <c r="G8" s="3">
        <v>3</v>
      </c>
      <c r="H8" s="4">
        <f>Table1[[#This Row],[Days completed]]/Table1[[#This Row],[Duration]]</f>
        <v>0.42857142857142855</v>
      </c>
      <c r="I8" s="3">
        <v>180000</v>
      </c>
      <c r="J8" s="3">
        <v>79380</v>
      </c>
    </row>
    <row r="9" spans="1:12" x14ac:dyDescent="0.25">
      <c r="A9" t="s">
        <v>0</v>
      </c>
      <c r="B9" t="s">
        <v>8</v>
      </c>
      <c r="C9" t="s">
        <v>28</v>
      </c>
      <c r="D9" s="2">
        <v>43885</v>
      </c>
      <c r="E9">
        <v>5</v>
      </c>
      <c r="F9" s="2">
        <f>WORKDAY.INTL(Table1[[#This Row],[Start Date]]-1,Table1[[#This Row],[Duration]],1)</f>
        <v>43889</v>
      </c>
      <c r="G9" s="3">
        <v>2</v>
      </c>
      <c r="H9" s="4">
        <f>Table1[[#This Row],[Days completed]]/Table1[[#This Row],[Duration]]</f>
        <v>0.4</v>
      </c>
      <c r="I9" s="3">
        <v>582000</v>
      </c>
      <c r="J9" s="3">
        <v>195231</v>
      </c>
    </row>
    <row r="10" spans="1:12" x14ac:dyDescent="0.25">
      <c r="A10" t="s">
        <v>0</v>
      </c>
      <c r="B10" t="s">
        <v>9</v>
      </c>
      <c r="C10" t="s">
        <v>43</v>
      </c>
      <c r="D10" s="2">
        <v>43885</v>
      </c>
      <c r="E10">
        <v>9</v>
      </c>
      <c r="F10" s="2">
        <f>WORKDAY.INTL(Table1[[#This Row],[Start Date]]-1,Table1[[#This Row],[Duration]],1)</f>
        <v>43895</v>
      </c>
      <c r="G10" s="3">
        <v>1</v>
      </c>
      <c r="H10" s="4">
        <f>Table1[[#This Row],[Days completed]]/Table1[[#This Row],[Duration]]</f>
        <v>0.1111111111111111</v>
      </c>
      <c r="I10" s="3">
        <v>562000</v>
      </c>
      <c r="J10" s="3">
        <v>74746</v>
      </c>
    </row>
    <row r="11" spans="1:12" x14ac:dyDescent="0.25">
      <c r="A11" t="s">
        <v>0</v>
      </c>
      <c r="B11" t="s">
        <v>10</v>
      </c>
      <c r="C11" t="s">
        <v>42</v>
      </c>
      <c r="D11" s="2">
        <v>43885</v>
      </c>
      <c r="E11">
        <v>6</v>
      </c>
      <c r="F11" s="2">
        <f>WORKDAY.INTL(Table1[[#This Row],[Start Date]]-1,Table1[[#This Row],[Duration]],1)</f>
        <v>43892</v>
      </c>
      <c r="G11" s="3">
        <v>3</v>
      </c>
      <c r="H11" s="4">
        <f>Table1[[#This Row],[Days completed]]/Table1[[#This Row],[Duration]]</f>
        <v>0.5</v>
      </c>
      <c r="I11" s="3">
        <v>416000</v>
      </c>
      <c r="J11" s="3">
        <v>175015</v>
      </c>
    </row>
    <row r="12" spans="1:12" x14ac:dyDescent="0.25">
      <c r="A12" t="s">
        <v>11</v>
      </c>
      <c r="B12" t="s">
        <v>1</v>
      </c>
      <c r="C12" t="s">
        <v>45</v>
      </c>
      <c r="D12" s="2">
        <v>43879</v>
      </c>
      <c r="E12">
        <v>7</v>
      </c>
      <c r="F12" s="2">
        <f>WORKDAY.INTL(Table1[[#This Row],[Start Date]]-1,Table1[[#This Row],[Duration]],1)</f>
        <v>43887</v>
      </c>
      <c r="G12" s="3">
        <v>7</v>
      </c>
      <c r="H12" s="4">
        <f>Table1[[#This Row],[Days completed]]/Table1[[#This Row],[Duration]]</f>
        <v>1</v>
      </c>
      <c r="I12" s="3">
        <v>293000</v>
      </c>
      <c r="J12" s="3">
        <v>273001</v>
      </c>
    </row>
    <row r="13" spans="1:12" x14ac:dyDescent="0.25">
      <c r="A13" t="s">
        <v>11</v>
      </c>
      <c r="B13" t="s">
        <v>2</v>
      </c>
      <c r="C13" t="s">
        <v>44</v>
      </c>
      <c r="D13" s="2">
        <v>43878</v>
      </c>
      <c r="E13">
        <v>9</v>
      </c>
      <c r="F13" s="2">
        <f>WORKDAY.INTL(Table1[[#This Row],[Start Date]]-1,Table1[[#This Row],[Duration]],1)</f>
        <v>43888</v>
      </c>
      <c r="G13" s="3">
        <v>4</v>
      </c>
      <c r="H13" s="4">
        <f>Table1[[#This Row],[Days completed]]/Table1[[#This Row],[Duration]]</f>
        <v>0.44444444444444442</v>
      </c>
      <c r="I13" s="3">
        <v>224000</v>
      </c>
      <c r="J13" s="3">
        <v>57910</v>
      </c>
    </row>
    <row r="14" spans="1:12" x14ac:dyDescent="0.25">
      <c r="A14" t="s">
        <v>11</v>
      </c>
      <c r="B14" t="s">
        <v>3</v>
      </c>
      <c r="C14" t="s">
        <v>28</v>
      </c>
      <c r="D14" s="2">
        <v>43879</v>
      </c>
      <c r="E14">
        <v>8</v>
      </c>
      <c r="F14" s="2">
        <f>WORKDAY.INTL(Table1[[#This Row],[Start Date]]-1,Table1[[#This Row],[Duration]],1)</f>
        <v>43888</v>
      </c>
      <c r="G14" s="3">
        <v>0</v>
      </c>
      <c r="H14" s="4">
        <f>Table1[[#This Row],[Days completed]]/Table1[[#This Row],[Duration]]</f>
        <v>0</v>
      </c>
      <c r="I14" s="3">
        <v>978000</v>
      </c>
      <c r="J14" s="3">
        <v>0</v>
      </c>
    </row>
    <row r="15" spans="1:12" x14ac:dyDescent="0.25">
      <c r="A15" t="s">
        <v>11</v>
      </c>
      <c r="B15" t="s">
        <v>4</v>
      </c>
      <c r="C15" t="s">
        <v>43</v>
      </c>
      <c r="D15" s="2">
        <v>43881</v>
      </c>
      <c r="E15">
        <v>7</v>
      </c>
      <c r="F15" s="2">
        <f>WORKDAY.INTL(Table1[[#This Row],[Start Date]]-1,Table1[[#This Row],[Duration]],1)</f>
        <v>43889</v>
      </c>
      <c r="G15" s="3">
        <v>3</v>
      </c>
      <c r="H15" s="4">
        <f>Table1[[#This Row],[Days completed]]/Table1[[#This Row],[Duration]]</f>
        <v>0.42857142857142855</v>
      </c>
      <c r="I15" s="3">
        <v>932000</v>
      </c>
      <c r="J15" s="3">
        <v>379157</v>
      </c>
    </row>
    <row r="16" spans="1:12" x14ac:dyDescent="0.25">
      <c r="A16" t="s">
        <v>11</v>
      </c>
      <c r="B16" t="s">
        <v>5</v>
      </c>
      <c r="C16" t="s">
        <v>42</v>
      </c>
      <c r="D16" s="2">
        <v>43882</v>
      </c>
      <c r="E16">
        <v>4</v>
      </c>
      <c r="F16" s="2">
        <f>WORKDAY.INTL(Table1[[#This Row],[Start Date]]-1,Table1[[#This Row],[Duration]],1)</f>
        <v>43887</v>
      </c>
      <c r="G16" s="3">
        <v>1</v>
      </c>
      <c r="H16" s="4">
        <f>Table1[[#This Row],[Days completed]]/Table1[[#This Row],[Duration]]</f>
        <v>0.25</v>
      </c>
      <c r="I16" s="3">
        <v>854000</v>
      </c>
      <c r="J16" s="3">
        <v>322812</v>
      </c>
    </row>
    <row r="17" spans="1:10" x14ac:dyDescent="0.25">
      <c r="A17" t="s">
        <v>11</v>
      </c>
      <c r="B17" t="s">
        <v>6</v>
      </c>
      <c r="C17" t="s">
        <v>45</v>
      </c>
      <c r="D17" s="2">
        <v>43882</v>
      </c>
      <c r="E17">
        <v>6</v>
      </c>
      <c r="F17" s="2">
        <f>WORKDAY.INTL(Table1[[#This Row],[Start Date]]-1,Table1[[#This Row],[Duration]],1)</f>
        <v>43889</v>
      </c>
      <c r="G17" s="3">
        <v>3</v>
      </c>
      <c r="H17" s="4">
        <f>Table1[[#This Row],[Days completed]]/Table1[[#This Row],[Duration]]</f>
        <v>0.5</v>
      </c>
      <c r="I17" s="3">
        <v>81000</v>
      </c>
      <c r="J17" s="3">
        <v>38461</v>
      </c>
    </row>
    <row r="18" spans="1:10" x14ac:dyDescent="0.25">
      <c r="A18" t="s">
        <v>11</v>
      </c>
      <c r="B18" t="s">
        <v>7</v>
      </c>
      <c r="C18" t="s">
        <v>44</v>
      </c>
      <c r="D18" s="2">
        <v>43885</v>
      </c>
      <c r="E18">
        <v>6</v>
      </c>
      <c r="F18" s="2">
        <f>WORKDAY.INTL(Table1[[#This Row],[Start Date]]-1,Table1[[#This Row],[Duration]],1)</f>
        <v>43892</v>
      </c>
      <c r="G18" s="3">
        <v>5</v>
      </c>
      <c r="H18" s="4">
        <f>Table1[[#This Row],[Days completed]]/Table1[[#This Row],[Duration]]</f>
        <v>0.83333333333333337</v>
      </c>
      <c r="I18" s="3">
        <v>169000</v>
      </c>
      <c r="J18" s="3">
        <v>136468</v>
      </c>
    </row>
    <row r="19" spans="1:10" x14ac:dyDescent="0.25">
      <c r="A19" t="s">
        <v>11</v>
      </c>
      <c r="B19" t="s">
        <v>8</v>
      </c>
      <c r="C19" t="s">
        <v>28</v>
      </c>
      <c r="D19" s="2">
        <v>43886</v>
      </c>
      <c r="E19">
        <v>4</v>
      </c>
      <c r="F19" s="2">
        <f>WORKDAY.INTL(Table1[[#This Row],[Start Date]]-1,Table1[[#This Row],[Duration]],1)</f>
        <v>43889</v>
      </c>
      <c r="G19" s="3">
        <v>1</v>
      </c>
      <c r="H19" s="4">
        <f>Table1[[#This Row],[Days completed]]/Table1[[#This Row],[Duration]]</f>
        <v>0.25</v>
      </c>
      <c r="I19" s="3">
        <v>61000</v>
      </c>
      <c r="J19" s="3">
        <v>12078</v>
      </c>
    </row>
    <row r="20" spans="1:10" x14ac:dyDescent="0.25">
      <c r="A20" t="s">
        <v>11</v>
      </c>
      <c r="B20" t="s">
        <v>9</v>
      </c>
      <c r="C20" t="s">
        <v>43</v>
      </c>
      <c r="D20" s="2">
        <v>43888</v>
      </c>
      <c r="E20">
        <v>7</v>
      </c>
      <c r="F20" s="2">
        <f>WORKDAY.INTL(Table1[[#This Row],[Start Date]]-1,Table1[[#This Row],[Duration]],1)</f>
        <v>43896</v>
      </c>
      <c r="G20" s="3">
        <v>3</v>
      </c>
      <c r="H20" s="4">
        <f>Table1[[#This Row],[Days completed]]/Table1[[#This Row],[Duration]]</f>
        <v>0.42857142857142855</v>
      </c>
      <c r="I20" s="3">
        <v>645000</v>
      </c>
      <c r="J20" s="3">
        <v>273048</v>
      </c>
    </row>
    <row r="21" spans="1:10" x14ac:dyDescent="0.25">
      <c r="A21" t="s">
        <v>11</v>
      </c>
      <c r="B21" t="s">
        <v>10</v>
      </c>
      <c r="C21" t="s">
        <v>42</v>
      </c>
      <c r="D21" s="2">
        <v>43878</v>
      </c>
      <c r="E21">
        <v>3</v>
      </c>
      <c r="F21" s="2">
        <f>WORKDAY.INTL(Table1[[#This Row],[Start Date]]-1,Table1[[#This Row],[Duration]],1)</f>
        <v>43880</v>
      </c>
      <c r="G21" s="3">
        <v>3</v>
      </c>
      <c r="H21" s="4">
        <f>Table1[[#This Row],[Days completed]]/Table1[[#This Row],[Duration]]</f>
        <v>1</v>
      </c>
      <c r="I21" s="3">
        <v>68000</v>
      </c>
      <c r="J21" s="3">
        <v>64987</v>
      </c>
    </row>
    <row r="22" spans="1:10" x14ac:dyDescent="0.25">
      <c r="A22" t="s">
        <v>12</v>
      </c>
      <c r="B22" t="s">
        <v>1</v>
      </c>
      <c r="C22" t="s">
        <v>45</v>
      </c>
      <c r="D22" s="2">
        <v>43878</v>
      </c>
      <c r="E22">
        <v>10</v>
      </c>
      <c r="F22" s="2">
        <f>WORKDAY.INTL(Table1[[#This Row],[Start Date]]-1,Table1[[#This Row],[Duration]],1)</f>
        <v>43889</v>
      </c>
      <c r="G22" s="3">
        <v>5</v>
      </c>
      <c r="H22" s="4">
        <f>Table1[[#This Row],[Days completed]]/Table1[[#This Row],[Duration]]</f>
        <v>0.5</v>
      </c>
      <c r="I22" s="3">
        <v>839000</v>
      </c>
      <c r="J22" s="3">
        <v>406974</v>
      </c>
    </row>
    <row r="23" spans="1:10" x14ac:dyDescent="0.25">
      <c r="A23" t="s">
        <v>12</v>
      </c>
      <c r="B23" t="s">
        <v>2</v>
      </c>
      <c r="C23" t="s">
        <v>44</v>
      </c>
      <c r="D23" s="2">
        <v>43882</v>
      </c>
      <c r="E23">
        <v>5</v>
      </c>
      <c r="F23" s="2">
        <f>WORKDAY.INTL(Table1[[#This Row],[Start Date]]-1,Table1[[#This Row],[Duration]],1)</f>
        <v>43888</v>
      </c>
      <c r="G23" s="3">
        <v>4</v>
      </c>
      <c r="H23" s="4">
        <f>Table1[[#This Row],[Days completed]]/Table1[[#This Row],[Duration]]</f>
        <v>0.8</v>
      </c>
      <c r="I23" s="3">
        <v>729000</v>
      </c>
      <c r="J23" s="3">
        <v>487139</v>
      </c>
    </row>
    <row r="24" spans="1:10" x14ac:dyDescent="0.25">
      <c r="A24" t="s">
        <v>12</v>
      </c>
      <c r="B24" t="s">
        <v>3</v>
      </c>
      <c r="C24" t="s">
        <v>28</v>
      </c>
      <c r="D24" s="2">
        <v>43885</v>
      </c>
      <c r="E24">
        <v>7</v>
      </c>
      <c r="F24" s="2">
        <f>WORKDAY.INTL(Table1[[#This Row],[Start Date]]-1,Table1[[#This Row],[Duration]],1)</f>
        <v>43893</v>
      </c>
      <c r="G24" s="3">
        <v>3</v>
      </c>
      <c r="H24" s="4">
        <f>Table1[[#This Row],[Days completed]]/Table1[[#This Row],[Duration]]</f>
        <v>0.42857142857142855</v>
      </c>
      <c r="I24" s="3">
        <v>826000</v>
      </c>
      <c r="J24" s="3">
        <v>298186</v>
      </c>
    </row>
    <row r="25" spans="1:10" x14ac:dyDescent="0.25">
      <c r="A25" t="s">
        <v>12</v>
      </c>
      <c r="B25" t="s">
        <v>4</v>
      </c>
      <c r="C25" t="s">
        <v>43</v>
      </c>
      <c r="D25" s="2">
        <v>43887</v>
      </c>
      <c r="E25">
        <v>7</v>
      </c>
      <c r="F25" s="2">
        <f>WORKDAY.INTL(Table1[[#This Row],[Start Date]]-1,Table1[[#This Row],[Duration]],1)</f>
        <v>43895</v>
      </c>
      <c r="G25" s="3">
        <v>2</v>
      </c>
      <c r="H25" s="4">
        <f>Table1[[#This Row],[Days completed]]/Table1[[#This Row],[Duration]]</f>
        <v>0.2857142857142857</v>
      </c>
      <c r="I25" s="3">
        <v>895000</v>
      </c>
      <c r="J25" s="3">
        <v>280583</v>
      </c>
    </row>
    <row r="26" spans="1:10" x14ac:dyDescent="0.25">
      <c r="A26" t="s">
        <v>12</v>
      </c>
      <c r="B26" t="s">
        <v>5</v>
      </c>
      <c r="C26" t="s">
        <v>42</v>
      </c>
      <c r="D26" s="2">
        <v>43889</v>
      </c>
      <c r="E26">
        <v>3</v>
      </c>
      <c r="F26" s="2">
        <f>WORKDAY.INTL(Table1[[#This Row],[Start Date]]-1,Table1[[#This Row],[Duration]],1)</f>
        <v>43893</v>
      </c>
      <c r="G26" s="3">
        <v>2</v>
      </c>
      <c r="H26" s="4">
        <f>Table1[[#This Row],[Days completed]]/Table1[[#This Row],[Duration]]</f>
        <v>0.66666666666666663</v>
      </c>
      <c r="I26" s="3">
        <v>341000</v>
      </c>
      <c r="J26" s="3">
        <v>129785</v>
      </c>
    </row>
    <row r="27" spans="1:10" x14ac:dyDescent="0.25">
      <c r="A27" t="s">
        <v>24</v>
      </c>
      <c r="B27" t="s">
        <v>1</v>
      </c>
      <c r="C27" t="s">
        <v>45</v>
      </c>
      <c r="D27" s="2">
        <v>43892</v>
      </c>
      <c r="E27">
        <v>9</v>
      </c>
      <c r="F27" s="2">
        <f>WORKDAY.INTL(Table1[[#This Row],[Start Date]]-1,Table1[[#This Row],[Duration]],1)</f>
        <v>43902</v>
      </c>
      <c r="G27" s="3">
        <v>8</v>
      </c>
      <c r="H27" s="4">
        <f>Table1[[#This Row],[Days completed]]/Table1[[#This Row],[Duration]]</f>
        <v>0.88888888888888884</v>
      </c>
      <c r="I27" s="3">
        <v>787000</v>
      </c>
      <c r="J27" s="3">
        <v>727188</v>
      </c>
    </row>
    <row r="28" spans="1:10" x14ac:dyDescent="0.25">
      <c r="A28" t="s">
        <v>24</v>
      </c>
      <c r="B28" t="s">
        <v>2</v>
      </c>
      <c r="C28" t="s">
        <v>44</v>
      </c>
      <c r="D28" s="2">
        <v>43892</v>
      </c>
      <c r="E28">
        <v>10</v>
      </c>
      <c r="F28" s="2">
        <f>WORKDAY.INTL(Table1[[#This Row],[Start Date]]-1,Table1[[#This Row],[Duration]],1)</f>
        <v>43903</v>
      </c>
      <c r="G28" s="3">
        <v>2</v>
      </c>
      <c r="H28" s="4">
        <f>Table1[[#This Row],[Days completed]]/Table1[[#This Row],[Duration]]</f>
        <v>0.2</v>
      </c>
      <c r="I28" s="3">
        <v>228000</v>
      </c>
      <c r="J28" s="3">
        <v>47880</v>
      </c>
    </row>
    <row r="29" spans="1:10" x14ac:dyDescent="0.25">
      <c r="A29" t="s">
        <v>24</v>
      </c>
      <c r="B29" t="s">
        <v>3</v>
      </c>
      <c r="C29" t="s">
        <v>28</v>
      </c>
      <c r="D29" s="2">
        <v>43878</v>
      </c>
      <c r="E29">
        <v>4</v>
      </c>
      <c r="F29" s="2">
        <f>WORKDAY.INTL(Table1[[#This Row],[Start Date]]-1,Table1[[#This Row],[Duration]],1)</f>
        <v>43881</v>
      </c>
      <c r="G29" s="3">
        <v>0</v>
      </c>
      <c r="H29" s="4">
        <f>Table1[[#This Row],[Days completed]]/Table1[[#This Row],[Duration]]</f>
        <v>0</v>
      </c>
      <c r="I29" s="3">
        <v>147000</v>
      </c>
      <c r="J29" s="3">
        <v>0</v>
      </c>
    </row>
    <row r="30" spans="1:10" x14ac:dyDescent="0.25">
      <c r="A30" t="s">
        <v>24</v>
      </c>
      <c r="B30" t="s">
        <v>4</v>
      </c>
      <c r="C30" t="s">
        <v>43</v>
      </c>
      <c r="D30" s="2">
        <v>43880</v>
      </c>
      <c r="E30">
        <v>8</v>
      </c>
      <c r="F30" s="2">
        <f>WORKDAY.INTL(Table1[[#This Row],[Start Date]]-1,Table1[[#This Row],[Duration]],1)</f>
        <v>43889</v>
      </c>
      <c r="G30" s="3">
        <v>5</v>
      </c>
      <c r="H30" s="4">
        <f>Table1[[#This Row],[Days completed]]/Table1[[#This Row],[Duration]]</f>
        <v>0.625</v>
      </c>
      <c r="I30" s="3">
        <v>338000</v>
      </c>
      <c r="J30" s="3">
        <v>205123</v>
      </c>
    </row>
    <row r="31" spans="1:10" x14ac:dyDescent="0.25">
      <c r="A31" t="s">
        <v>24</v>
      </c>
      <c r="B31" t="s">
        <v>5</v>
      </c>
      <c r="C31" t="s">
        <v>42</v>
      </c>
      <c r="D31" s="2">
        <v>43885</v>
      </c>
      <c r="E31">
        <v>10</v>
      </c>
      <c r="F31" s="2">
        <f>WORKDAY.INTL(Table1[[#This Row],[Start Date]]-1,Table1[[#This Row],[Duration]],1)</f>
        <v>43896</v>
      </c>
      <c r="G31" s="3">
        <v>3</v>
      </c>
      <c r="H31" s="4">
        <f>Table1[[#This Row],[Days completed]]/Table1[[#This Row],[Duration]]</f>
        <v>0.3</v>
      </c>
      <c r="I31" s="3">
        <v>857000</v>
      </c>
      <c r="J31" s="3">
        <v>305949</v>
      </c>
    </row>
    <row r="32" spans="1:10" x14ac:dyDescent="0.25">
      <c r="A32" t="s">
        <v>24</v>
      </c>
      <c r="B32" t="s">
        <v>6</v>
      </c>
      <c r="C32" t="s">
        <v>45</v>
      </c>
      <c r="D32" s="2">
        <v>43886</v>
      </c>
      <c r="E32">
        <v>6</v>
      </c>
      <c r="F32" s="2">
        <f>WORKDAY.INTL(Table1[[#This Row],[Start Date]]-1,Table1[[#This Row],[Duration]],1)</f>
        <v>43893</v>
      </c>
      <c r="G32" s="3">
        <v>3</v>
      </c>
      <c r="H32" s="4">
        <f>Table1[[#This Row],[Days completed]]/Table1[[#This Row],[Duration]]</f>
        <v>0.5</v>
      </c>
      <c r="I32" s="3">
        <v>602000</v>
      </c>
      <c r="J32" s="3">
        <v>322371</v>
      </c>
    </row>
    <row r="33" spans="1:10" x14ac:dyDescent="0.25">
      <c r="A33" t="s">
        <v>24</v>
      </c>
      <c r="B33" t="s">
        <v>7</v>
      </c>
      <c r="C33" t="s">
        <v>44</v>
      </c>
      <c r="D33" s="2">
        <v>43886</v>
      </c>
      <c r="E33">
        <v>4</v>
      </c>
      <c r="F33" s="2">
        <f>WORKDAY.INTL(Table1[[#This Row],[Start Date]]-1,Table1[[#This Row],[Duration]],1)</f>
        <v>43889</v>
      </c>
      <c r="G33" s="3">
        <v>2</v>
      </c>
      <c r="H33" s="4">
        <f>Table1[[#This Row],[Days completed]]/Table1[[#This Row],[Duration]]</f>
        <v>0.5</v>
      </c>
      <c r="I33" s="3">
        <v>990000</v>
      </c>
      <c r="J33" s="3">
        <v>451440</v>
      </c>
    </row>
    <row r="34" spans="1:10" x14ac:dyDescent="0.25">
      <c r="A34" t="s">
        <v>13</v>
      </c>
      <c r="B34" t="s">
        <v>1</v>
      </c>
      <c r="C34" t="s">
        <v>28</v>
      </c>
      <c r="D34" s="2">
        <v>43889</v>
      </c>
      <c r="E34">
        <v>8</v>
      </c>
      <c r="F34" s="2">
        <f>WORKDAY.INTL(Table1[[#This Row],[Start Date]]-1,Table1[[#This Row],[Duration]],1)</f>
        <v>43900</v>
      </c>
      <c r="G34" s="3">
        <v>3</v>
      </c>
      <c r="H34" s="4">
        <f>Table1[[#This Row],[Days completed]]/Table1[[#This Row],[Duration]]</f>
        <v>0.375</v>
      </c>
      <c r="I34" s="3">
        <v>96000</v>
      </c>
      <c r="J34" s="3">
        <v>32256</v>
      </c>
    </row>
    <row r="35" spans="1:10" x14ac:dyDescent="0.25">
      <c r="A35" t="s">
        <v>13</v>
      </c>
      <c r="B35" t="s">
        <v>2</v>
      </c>
      <c r="C35" t="s">
        <v>43</v>
      </c>
      <c r="D35" s="2">
        <v>43892</v>
      </c>
      <c r="E35">
        <v>9</v>
      </c>
      <c r="F35" s="2">
        <f>WORKDAY.INTL(Table1[[#This Row],[Start Date]]-1,Table1[[#This Row],[Duration]],1)</f>
        <v>43902</v>
      </c>
      <c r="G35" s="3">
        <v>4</v>
      </c>
      <c r="H35" s="4">
        <f>Table1[[#This Row],[Days completed]]/Table1[[#This Row],[Duration]]</f>
        <v>0.44444444444444442</v>
      </c>
      <c r="I35" s="3">
        <v>513000</v>
      </c>
      <c r="J35" s="3">
        <v>226233</v>
      </c>
    </row>
    <row r="36" spans="1:10" x14ac:dyDescent="0.25">
      <c r="A36" t="s">
        <v>13</v>
      </c>
      <c r="B36" t="s">
        <v>3</v>
      </c>
      <c r="C36" t="s">
        <v>42</v>
      </c>
      <c r="D36" s="2">
        <v>43881</v>
      </c>
      <c r="E36">
        <v>5</v>
      </c>
      <c r="F36" s="2">
        <f>WORKDAY.INTL(Table1[[#This Row],[Start Date]]-1,Table1[[#This Row],[Duration]],1)</f>
        <v>43887</v>
      </c>
      <c r="G36" s="3">
        <v>3</v>
      </c>
      <c r="H36" s="4">
        <f>Table1[[#This Row],[Days completed]]/Table1[[#This Row],[Duration]]</f>
        <v>0.6</v>
      </c>
      <c r="I36" s="3">
        <v>616000</v>
      </c>
      <c r="J36" s="3">
        <v>401579</v>
      </c>
    </row>
    <row r="37" spans="1:10" x14ac:dyDescent="0.25">
      <c r="A37" t="s">
        <v>13</v>
      </c>
      <c r="B37" t="s">
        <v>4</v>
      </c>
      <c r="C37" t="s">
        <v>45</v>
      </c>
      <c r="D37" s="2">
        <v>43880</v>
      </c>
      <c r="E37">
        <v>3</v>
      </c>
      <c r="F37" s="2">
        <f>WORKDAY.INTL(Table1[[#This Row],[Start Date]]-1,Table1[[#This Row],[Duration]],1)</f>
        <v>43882</v>
      </c>
      <c r="G37" s="3">
        <v>3</v>
      </c>
      <c r="H37" s="4">
        <f>Table1[[#This Row],[Days completed]]/Table1[[#This Row],[Duration]]</f>
        <v>1</v>
      </c>
      <c r="I37" s="3">
        <v>817000</v>
      </c>
      <c r="J37" s="3">
        <v>807069</v>
      </c>
    </row>
    <row r="38" spans="1:10" x14ac:dyDescent="0.25">
      <c r="A38" t="s">
        <v>13</v>
      </c>
      <c r="B38" t="s">
        <v>5</v>
      </c>
      <c r="C38" t="s">
        <v>44</v>
      </c>
      <c r="D38" s="2">
        <v>43882</v>
      </c>
      <c r="E38">
        <v>7</v>
      </c>
      <c r="F38" s="2">
        <f>WORKDAY.INTL(Table1[[#This Row],[Start Date]]-1,Table1[[#This Row],[Duration]],1)</f>
        <v>43892</v>
      </c>
      <c r="G38" s="3">
        <v>3</v>
      </c>
      <c r="H38" s="4">
        <f>Table1[[#This Row],[Days completed]]/Table1[[#This Row],[Duration]]</f>
        <v>0.42857142857142855</v>
      </c>
      <c r="I38" s="3">
        <v>372000</v>
      </c>
      <c r="J38" s="3">
        <v>173166</v>
      </c>
    </row>
    <row r="39" spans="1:10" x14ac:dyDescent="0.25">
      <c r="A39" t="s">
        <v>13</v>
      </c>
      <c r="B39" t="s">
        <v>6</v>
      </c>
      <c r="C39" t="s">
        <v>28</v>
      </c>
      <c r="D39" s="2">
        <v>43885</v>
      </c>
      <c r="E39">
        <v>10</v>
      </c>
      <c r="F39" s="2">
        <f>WORKDAY.INTL(Table1[[#This Row],[Start Date]]-1,Table1[[#This Row],[Duration]],1)</f>
        <v>43896</v>
      </c>
      <c r="G39" s="3">
        <v>2</v>
      </c>
      <c r="H39" s="4">
        <f>Table1[[#This Row],[Days completed]]/Table1[[#This Row],[Duration]]</f>
        <v>0.2</v>
      </c>
      <c r="I39" s="3">
        <v>50000</v>
      </c>
      <c r="J39" s="3">
        <v>8400</v>
      </c>
    </row>
    <row r="40" spans="1:10" x14ac:dyDescent="0.25">
      <c r="A40" t="s">
        <v>13</v>
      </c>
      <c r="B40" t="s">
        <v>7</v>
      </c>
      <c r="C40" t="s">
        <v>43</v>
      </c>
      <c r="D40" s="2">
        <v>43885</v>
      </c>
      <c r="E40">
        <v>10</v>
      </c>
      <c r="F40" s="2">
        <f>WORKDAY.INTL(Table1[[#This Row],[Start Date]]-1,Table1[[#This Row],[Duration]],1)</f>
        <v>43896</v>
      </c>
      <c r="G40" s="3">
        <v>3</v>
      </c>
      <c r="H40" s="4">
        <f>Table1[[#This Row],[Days completed]]/Table1[[#This Row],[Duration]]</f>
        <v>0.3</v>
      </c>
      <c r="I40" s="3">
        <v>807000</v>
      </c>
      <c r="J40" s="3">
        <v>262679</v>
      </c>
    </row>
    <row r="41" spans="1:10" x14ac:dyDescent="0.25">
      <c r="A41" t="s">
        <v>13</v>
      </c>
      <c r="B41" t="s">
        <v>8</v>
      </c>
      <c r="C41" t="s">
        <v>42</v>
      </c>
      <c r="D41" s="2">
        <v>43885</v>
      </c>
      <c r="E41">
        <v>3</v>
      </c>
      <c r="F41" s="2">
        <f>WORKDAY.INTL(Table1[[#This Row],[Start Date]]-1,Table1[[#This Row],[Duration]],1)</f>
        <v>43887</v>
      </c>
      <c r="G41" s="3">
        <v>0</v>
      </c>
      <c r="H41" s="4">
        <f>Table1[[#This Row],[Days completed]]/Table1[[#This Row],[Duration]]</f>
        <v>0</v>
      </c>
      <c r="I41" s="3">
        <v>691000</v>
      </c>
      <c r="J41" s="3">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990CE-A0AF-4DCC-8389-2BAAA770ED74}">
  <dimension ref="A1:AJ53"/>
  <sheetViews>
    <sheetView showGridLines="0" zoomScale="85" zoomScaleNormal="85" workbookViewId="0">
      <selection activeCell="L9" sqref="L9"/>
    </sheetView>
  </sheetViews>
  <sheetFormatPr defaultRowHeight="15" x14ac:dyDescent="0.25"/>
  <cols>
    <col min="1" max="1" width="17" customWidth="1"/>
    <col min="2" max="2" width="16.140625" customWidth="1"/>
    <col min="3" max="3" width="15.140625" customWidth="1"/>
    <col min="4" max="4" width="16.85546875" customWidth="1"/>
    <col min="5" max="5" width="12.28515625" customWidth="1"/>
    <col min="6" max="6" width="17.7109375" customWidth="1"/>
    <col min="7" max="8" width="11.42578125" bestFit="1" customWidth="1"/>
    <col min="9" max="9" width="11.28515625" bestFit="1" customWidth="1"/>
    <col min="10" max="10" width="10.28515625" bestFit="1" customWidth="1"/>
    <col min="11" max="11" width="3.140625" customWidth="1"/>
    <col min="12" max="12" width="13.42578125" bestFit="1" customWidth="1"/>
    <col min="13" max="13" width="14.140625" bestFit="1" customWidth="1"/>
    <col min="14" max="14" width="13.42578125" bestFit="1" customWidth="1"/>
    <col min="15" max="41" width="7.5703125" bestFit="1" customWidth="1"/>
    <col min="42" max="42" width="22.7109375" bestFit="1" customWidth="1"/>
    <col min="43" max="47" width="6.5703125" bestFit="1" customWidth="1"/>
    <col min="48" max="81" width="7.5703125" bestFit="1" customWidth="1"/>
    <col min="82" max="82" width="15.7109375" bestFit="1" customWidth="1"/>
    <col min="83" max="87" width="6.5703125" bestFit="1" customWidth="1"/>
    <col min="88" max="88" width="7.5703125" bestFit="1" customWidth="1"/>
    <col min="89" max="90" width="12" bestFit="1" customWidth="1"/>
    <col min="91" max="92" width="7.5703125" bestFit="1" customWidth="1"/>
    <col min="93" max="93" width="12" bestFit="1" customWidth="1"/>
    <col min="94" max="96" width="7.5703125" bestFit="1" customWidth="1"/>
    <col min="97" max="98" width="12" bestFit="1" customWidth="1"/>
    <col min="99" max="101" width="7.5703125" bestFit="1" customWidth="1"/>
    <col min="102" max="103" width="12" bestFit="1" customWidth="1"/>
    <col min="104" max="106" width="7.5703125" bestFit="1" customWidth="1"/>
    <col min="107" max="107" width="12" bestFit="1" customWidth="1"/>
    <col min="108" max="109" width="7.5703125" bestFit="1" customWidth="1"/>
    <col min="110" max="111" width="12" bestFit="1" customWidth="1"/>
    <col min="112" max="113" width="7.5703125" bestFit="1" customWidth="1"/>
    <col min="114" max="114" width="12" bestFit="1" customWidth="1"/>
    <col min="115" max="117" width="7.5703125" bestFit="1" customWidth="1"/>
    <col min="118" max="119" width="12" bestFit="1" customWidth="1"/>
    <col min="120" max="121" width="7.5703125" bestFit="1" customWidth="1"/>
    <col min="122" max="122" width="20.7109375" bestFit="1" customWidth="1"/>
    <col min="123" max="123" width="27.7109375" bestFit="1" customWidth="1"/>
    <col min="124" max="124" width="20.7109375" bestFit="1" customWidth="1"/>
  </cols>
  <sheetData>
    <row r="1" spans="1:36" ht="45.75" customHeight="1" x14ac:dyDescent="0.25">
      <c r="A1" s="34" t="s">
        <v>29</v>
      </c>
      <c r="B1" s="34"/>
      <c r="C1" s="34"/>
      <c r="D1" s="34"/>
      <c r="E1" s="35" t="str">
        <f>TEXT(MIN(D13:D58),"D-MMMM-YY") &amp; " to " &amp; TEXT(MAX(F13:F58),"D-MMMM-YY")</f>
        <v>17-February-20 to 13-March-20</v>
      </c>
      <c r="F1" s="35"/>
      <c r="G1" s="35"/>
      <c r="H1" s="18"/>
      <c r="I1" s="18"/>
      <c r="J1" s="19"/>
      <c r="K1" s="17"/>
      <c r="L1" s="13"/>
      <c r="M1" s="13"/>
      <c r="N1" s="13"/>
      <c r="O1" s="13"/>
      <c r="P1" s="13"/>
      <c r="Q1" s="13"/>
      <c r="R1" s="13"/>
      <c r="S1" s="13"/>
      <c r="T1" s="13"/>
      <c r="U1" s="13"/>
      <c r="V1" s="13"/>
      <c r="W1" s="13"/>
      <c r="X1" s="13"/>
      <c r="Y1" s="13"/>
      <c r="Z1" s="13"/>
    </row>
    <row r="2" spans="1:36" s="14" customFormat="1" ht="15" customHeight="1" x14ac:dyDescent="0.25">
      <c r="A2" s="13"/>
      <c r="B2" s="13"/>
      <c r="C2" s="13"/>
      <c r="D2" s="13"/>
      <c r="E2" s="13"/>
      <c r="F2" s="13"/>
      <c r="G2" s="13"/>
      <c r="H2" s="13"/>
      <c r="I2" s="13"/>
      <c r="J2" s="13"/>
      <c r="K2" s="13"/>
      <c r="L2" s="13"/>
      <c r="M2" s="13"/>
      <c r="N2" s="13"/>
      <c r="O2" s="13"/>
      <c r="P2" s="13"/>
      <c r="Q2" s="13"/>
      <c r="R2" s="13"/>
      <c r="S2" s="13"/>
      <c r="T2" s="13"/>
      <c r="U2" s="13"/>
      <c r="V2" s="13"/>
      <c r="W2" s="13"/>
      <c r="X2" s="13"/>
      <c r="Y2" s="13"/>
      <c r="Z2" s="13"/>
    </row>
    <row r="3" spans="1:36" ht="24.75" customHeight="1" x14ac:dyDescent="0.25"/>
    <row r="4" spans="1:36" ht="24.75" customHeight="1" x14ac:dyDescent="0.25"/>
    <row r="5" spans="1:36" x14ac:dyDescent="0.25">
      <c r="K5" s="15"/>
      <c r="L5" s="15"/>
      <c r="M5" s="15"/>
      <c r="N5" s="15"/>
      <c r="O5" s="15"/>
      <c r="P5" s="15"/>
      <c r="Q5" s="15"/>
      <c r="R5" s="15"/>
      <c r="S5" s="15"/>
      <c r="T5" s="15"/>
      <c r="U5" s="15"/>
      <c r="V5" s="15"/>
      <c r="W5" s="15"/>
      <c r="X5" s="15"/>
      <c r="Y5" s="15"/>
      <c r="Z5" s="15"/>
      <c r="AA5" s="15"/>
      <c r="AB5" s="15"/>
      <c r="AC5" s="15"/>
      <c r="AD5" s="15"/>
      <c r="AE5" s="15"/>
      <c r="AF5" s="15"/>
      <c r="AG5" s="15"/>
      <c r="AH5" s="15"/>
      <c r="AI5" s="15"/>
      <c r="AJ5" s="15"/>
    </row>
    <row r="12" spans="1:36" ht="18" customHeight="1" x14ac:dyDescent="0.25">
      <c r="A12" s="5" t="s">
        <v>14</v>
      </c>
      <c r="B12" s="5" t="s">
        <v>16</v>
      </c>
      <c r="C12" s="5" t="s">
        <v>15</v>
      </c>
      <c r="D12" s="5" t="s">
        <v>17</v>
      </c>
      <c r="E12" s="5" t="s">
        <v>18</v>
      </c>
      <c r="F12" s="5" t="s">
        <v>19</v>
      </c>
      <c r="G12" s="5" t="s">
        <v>20</v>
      </c>
      <c r="H12" s="5" t="s">
        <v>21</v>
      </c>
      <c r="I12" t="s">
        <v>30</v>
      </c>
      <c r="J12" t="s">
        <v>38</v>
      </c>
    </row>
    <row r="13" spans="1:36" ht="18" customHeight="1" x14ac:dyDescent="0.25">
      <c r="A13" t="s">
        <v>13</v>
      </c>
      <c r="B13" t="s">
        <v>42</v>
      </c>
      <c r="C13" t="s">
        <v>3</v>
      </c>
      <c r="D13" s="2">
        <v>43881</v>
      </c>
      <c r="E13">
        <v>5</v>
      </c>
      <c r="F13" s="2">
        <v>43887</v>
      </c>
      <c r="G13" s="3">
        <v>3</v>
      </c>
      <c r="H13" s="7">
        <v>0.6</v>
      </c>
      <c r="I13" s="16">
        <v>616000</v>
      </c>
      <c r="J13" s="16">
        <v>401579</v>
      </c>
    </row>
    <row r="14" spans="1:36" ht="18" customHeight="1" x14ac:dyDescent="0.25">
      <c r="C14" t="s">
        <v>8</v>
      </c>
      <c r="D14" s="2">
        <v>43885</v>
      </c>
      <c r="E14">
        <v>3</v>
      </c>
      <c r="F14" s="2">
        <v>43887</v>
      </c>
      <c r="G14" s="3">
        <v>0</v>
      </c>
      <c r="H14" s="7">
        <v>0</v>
      </c>
      <c r="I14" s="16">
        <v>691000</v>
      </c>
      <c r="J14" s="16">
        <v>0</v>
      </c>
    </row>
    <row r="15" spans="1:36" ht="18" customHeight="1" x14ac:dyDescent="0.25">
      <c r="B15" t="s">
        <v>43</v>
      </c>
      <c r="C15" t="s">
        <v>2</v>
      </c>
      <c r="D15" s="2">
        <v>43892</v>
      </c>
      <c r="E15">
        <v>9</v>
      </c>
      <c r="F15" s="2">
        <v>43902</v>
      </c>
      <c r="G15" s="3">
        <v>4</v>
      </c>
      <c r="H15" s="7">
        <v>0.44444444444444442</v>
      </c>
      <c r="I15" s="16">
        <v>513000</v>
      </c>
      <c r="J15" s="16">
        <v>226233</v>
      </c>
    </row>
    <row r="16" spans="1:36" ht="18" customHeight="1" x14ac:dyDescent="0.25">
      <c r="C16" t="s">
        <v>7</v>
      </c>
      <c r="D16" s="2">
        <v>43885</v>
      </c>
      <c r="E16">
        <v>10</v>
      </c>
      <c r="F16" s="2">
        <v>43896</v>
      </c>
      <c r="G16" s="3">
        <v>3</v>
      </c>
      <c r="H16" s="7">
        <v>0.3</v>
      </c>
      <c r="I16" s="16">
        <v>807000</v>
      </c>
      <c r="J16" s="16">
        <v>262679</v>
      </c>
    </row>
    <row r="17" spans="1:10" ht="18" customHeight="1" x14ac:dyDescent="0.25">
      <c r="B17" t="s">
        <v>28</v>
      </c>
      <c r="C17" t="s">
        <v>1</v>
      </c>
      <c r="D17" s="2">
        <v>43889</v>
      </c>
      <c r="E17">
        <v>8</v>
      </c>
      <c r="F17" s="2">
        <v>43900</v>
      </c>
      <c r="G17" s="3">
        <v>3</v>
      </c>
      <c r="H17" s="7">
        <v>0.375</v>
      </c>
      <c r="I17" s="16">
        <v>96000</v>
      </c>
      <c r="J17" s="16">
        <v>32256</v>
      </c>
    </row>
    <row r="18" spans="1:10" ht="18" customHeight="1" x14ac:dyDescent="0.25">
      <c r="C18" t="s">
        <v>6</v>
      </c>
      <c r="D18" s="2">
        <v>43885</v>
      </c>
      <c r="E18">
        <v>10</v>
      </c>
      <c r="F18" s="2">
        <v>43896</v>
      </c>
      <c r="G18" s="3">
        <v>2</v>
      </c>
      <c r="H18" s="7">
        <v>0.2</v>
      </c>
      <c r="I18" s="16">
        <v>50000</v>
      </c>
      <c r="J18" s="16">
        <v>8400</v>
      </c>
    </row>
    <row r="19" spans="1:10" ht="18" customHeight="1" x14ac:dyDescent="0.25">
      <c r="B19" t="s">
        <v>44</v>
      </c>
      <c r="C19" t="s">
        <v>5</v>
      </c>
      <c r="D19" s="2">
        <v>43882</v>
      </c>
      <c r="E19">
        <v>7</v>
      </c>
      <c r="F19" s="2">
        <v>43892</v>
      </c>
      <c r="G19" s="3">
        <v>3</v>
      </c>
      <c r="H19" s="7">
        <v>0.42857142857142855</v>
      </c>
      <c r="I19" s="16">
        <v>372000</v>
      </c>
      <c r="J19" s="16">
        <v>173166</v>
      </c>
    </row>
    <row r="20" spans="1:10" ht="18" customHeight="1" x14ac:dyDescent="0.25">
      <c r="B20" t="s">
        <v>45</v>
      </c>
      <c r="C20" t="s">
        <v>4</v>
      </c>
      <c r="D20" s="2">
        <v>43880</v>
      </c>
      <c r="E20">
        <v>3</v>
      </c>
      <c r="F20" s="2">
        <v>43882</v>
      </c>
      <c r="G20" s="3">
        <v>3</v>
      </c>
      <c r="H20" s="7">
        <v>1</v>
      </c>
      <c r="I20" s="16">
        <v>817000</v>
      </c>
      <c r="J20" s="16">
        <v>807069</v>
      </c>
    </row>
    <row r="21" spans="1:10" ht="18" customHeight="1" x14ac:dyDescent="0.25">
      <c r="A21" t="s">
        <v>0</v>
      </c>
      <c r="B21" t="s">
        <v>42</v>
      </c>
      <c r="C21" t="s">
        <v>10</v>
      </c>
      <c r="D21" s="2">
        <v>43885</v>
      </c>
      <c r="E21">
        <v>6</v>
      </c>
      <c r="F21" s="2">
        <v>43892</v>
      </c>
      <c r="G21" s="3">
        <v>3</v>
      </c>
      <c r="H21" s="7">
        <v>0.5</v>
      </c>
      <c r="I21" s="16">
        <v>416000</v>
      </c>
      <c r="J21" s="16">
        <v>175015</v>
      </c>
    </row>
    <row r="22" spans="1:10" ht="18" customHeight="1" x14ac:dyDescent="0.25">
      <c r="C22" t="s">
        <v>5</v>
      </c>
      <c r="D22" s="2">
        <v>43878</v>
      </c>
      <c r="E22">
        <v>4</v>
      </c>
      <c r="F22" s="2">
        <v>43881</v>
      </c>
      <c r="G22" s="3">
        <v>1</v>
      </c>
      <c r="H22" s="7">
        <v>0.25</v>
      </c>
      <c r="I22" s="16">
        <v>492000</v>
      </c>
      <c r="J22" s="16">
        <v>116850</v>
      </c>
    </row>
    <row r="23" spans="1:10" ht="18" customHeight="1" x14ac:dyDescent="0.25">
      <c r="B23" t="s">
        <v>43</v>
      </c>
      <c r="C23" t="s">
        <v>4</v>
      </c>
      <c r="D23" s="2">
        <v>43882</v>
      </c>
      <c r="E23">
        <v>9</v>
      </c>
      <c r="F23" s="2">
        <v>43894</v>
      </c>
      <c r="G23" s="3">
        <v>3</v>
      </c>
      <c r="H23" s="7">
        <v>0.33333333333333331</v>
      </c>
      <c r="I23" s="16">
        <v>732000</v>
      </c>
      <c r="J23" s="16">
        <v>261324</v>
      </c>
    </row>
    <row r="24" spans="1:10" ht="18" customHeight="1" x14ac:dyDescent="0.25">
      <c r="C24" t="s">
        <v>9</v>
      </c>
      <c r="D24" s="2">
        <v>43885</v>
      </c>
      <c r="E24">
        <v>9</v>
      </c>
      <c r="F24" s="2">
        <v>43895</v>
      </c>
      <c r="G24" s="3">
        <v>1</v>
      </c>
      <c r="H24" s="7">
        <v>0.1111111111111111</v>
      </c>
      <c r="I24" s="16">
        <v>562000</v>
      </c>
      <c r="J24" s="16">
        <v>74746</v>
      </c>
    </row>
    <row r="25" spans="1:10" ht="18" customHeight="1" x14ac:dyDescent="0.25">
      <c r="B25" t="s">
        <v>28</v>
      </c>
      <c r="C25" t="s">
        <v>3</v>
      </c>
      <c r="D25" s="2">
        <v>43879</v>
      </c>
      <c r="E25">
        <v>10</v>
      </c>
      <c r="F25" s="2">
        <v>43892</v>
      </c>
      <c r="G25" s="3">
        <v>4</v>
      </c>
      <c r="H25" s="7">
        <v>0.4</v>
      </c>
      <c r="I25" s="16">
        <v>86000</v>
      </c>
      <c r="J25" s="16">
        <v>31046</v>
      </c>
    </row>
    <row r="26" spans="1:10" ht="18" customHeight="1" x14ac:dyDescent="0.25">
      <c r="C26" t="s">
        <v>8</v>
      </c>
      <c r="D26" s="2">
        <v>43885</v>
      </c>
      <c r="E26">
        <v>5</v>
      </c>
      <c r="F26" s="2">
        <v>43889</v>
      </c>
      <c r="G26" s="3">
        <v>2</v>
      </c>
      <c r="H26" s="7">
        <v>0.4</v>
      </c>
      <c r="I26" s="16">
        <v>582000</v>
      </c>
      <c r="J26" s="16">
        <v>195231</v>
      </c>
    </row>
    <row r="27" spans="1:10" ht="18" customHeight="1" x14ac:dyDescent="0.25">
      <c r="B27" t="s">
        <v>44</v>
      </c>
      <c r="C27" t="s">
        <v>2</v>
      </c>
      <c r="D27" s="2">
        <v>43878</v>
      </c>
      <c r="E27">
        <v>6</v>
      </c>
      <c r="F27" s="2">
        <v>43885</v>
      </c>
      <c r="G27" s="3">
        <v>3</v>
      </c>
      <c r="H27" s="7">
        <v>0.5</v>
      </c>
      <c r="I27" s="16">
        <v>393000</v>
      </c>
      <c r="J27" s="16">
        <v>177440</v>
      </c>
    </row>
    <row r="28" spans="1:10" ht="18" customHeight="1" x14ac:dyDescent="0.25">
      <c r="C28" t="s">
        <v>7</v>
      </c>
      <c r="D28" s="2">
        <v>43881</v>
      </c>
      <c r="E28">
        <v>7</v>
      </c>
      <c r="F28" s="2">
        <v>43889</v>
      </c>
      <c r="G28" s="3">
        <v>3</v>
      </c>
      <c r="H28" s="7">
        <v>0.42857142857142855</v>
      </c>
      <c r="I28" s="16">
        <v>180000</v>
      </c>
      <c r="J28" s="16">
        <v>79380</v>
      </c>
    </row>
    <row r="29" spans="1:10" ht="18" customHeight="1" x14ac:dyDescent="0.25">
      <c r="B29" t="s">
        <v>45</v>
      </c>
      <c r="C29" t="s">
        <v>1</v>
      </c>
      <c r="D29" s="2">
        <v>43878</v>
      </c>
      <c r="E29">
        <v>5</v>
      </c>
      <c r="F29" s="2">
        <v>43882</v>
      </c>
      <c r="G29" s="3">
        <v>2</v>
      </c>
      <c r="H29" s="7">
        <v>0.4</v>
      </c>
      <c r="I29" s="16">
        <v>218000</v>
      </c>
      <c r="J29" s="16">
        <v>97337</v>
      </c>
    </row>
    <row r="30" spans="1:10" ht="18" customHeight="1" x14ac:dyDescent="0.25">
      <c r="C30" t="s">
        <v>6</v>
      </c>
      <c r="D30" s="2">
        <v>43881</v>
      </c>
      <c r="E30">
        <v>6</v>
      </c>
      <c r="F30" s="2">
        <v>43888</v>
      </c>
      <c r="G30" s="3">
        <v>0</v>
      </c>
      <c r="H30" s="7">
        <v>0</v>
      </c>
      <c r="I30" s="16">
        <v>188000</v>
      </c>
      <c r="J30" s="16">
        <v>0</v>
      </c>
    </row>
    <row r="31" spans="1:10" ht="18" customHeight="1" x14ac:dyDescent="0.25">
      <c r="A31" t="s">
        <v>24</v>
      </c>
      <c r="B31" t="s">
        <v>42</v>
      </c>
      <c r="C31" t="s">
        <v>5</v>
      </c>
      <c r="D31" s="2">
        <v>43885</v>
      </c>
      <c r="E31">
        <v>10</v>
      </c>
      <c r="F31" s="2">
        <v>43896</v>
      </c>
      <c r="G31" s="3">
        <v>3</v>
      </c>
      <c r="H31" s="7">
        <v>0.3</v>
      </c>
      <c r="I31" s="16">
        <v>857000</v>
      </c>
      <c r="J31" s="16">
        <v>305949</v>
      </c>
    </row>
    <row r="32" spans="1:10" ht="18" customHeight="1" x14ac:dyDescent="0.25">
      <c r="B32" t="s">
        <v>43</v>
      </c>
      <c r="C32" t="s">
        <v>4</v>
      </c>
      <c r="D32" s="2">
        <v>43880</v>
      </c>
      <c r="E32">
        <v>8</v>
      </c>
      <c r="F32" s="2">
        <v>43889</v>
      </c>
      <c r="G32" s="3">
        <v>5</v>
      </c>
      <c r="H32" s="7">
        <v>0.625</v>
      </c>
      <c r="I32" s="16">
        <v>338000</v>
      </c>
      <c r="J32" s="16">
        <v>205123</v>
      </c>
    </row>
    <row r="33" spans="1:10" ht="18" customHeight="1" x14ac:dyDescent="0.25">
      <c r="B33" t="s">
        <v>28</v>
      </c>
      <c r="C33" t="s">
        <v>3</v>
      </c>
      <c r="D33" s="2">
        <v>43878</v>
      </c>
      <c r="E33">
        <v>4</v>
      </c>
      <c r="F33" s="2">
        <v>43881</v>
      </c>
      <c r="G33" s="3">
        <v>0</v>
      </c>
      <c r="H33" s="7">
        <v>0</v>
      </c>
      <c r="I33" s="16">
        <v>147000</v>
      </c>
      <c r="J33" s="16">
        <v>0</v>
      </c>
    </row>
    <row r="34" spans="1:10" ht="18" customHeight="1" x14ac:dyDescent="0.25">
      <c r="B34" t="s">
        <v>44</v>
      </c>
      <c r="C34" t="s">
        <v>2</v>
      </c>
      <c r="D34" s="2">
        <v>43892</v>
      </c>
      <c r="E34">
        <v>10</v>
      </c>
      <c r="F34" s="2">
        <v>43903</v>
      </c>
      <c r="G34" s="3">
        <v>2</v>
      </c>
      <c r="H34" s="7">
        <v>0.2</v>
      </c>
      <c r="I34" s="16">
        <v>228000</v>
      </c>
      <c r="J34" s="16">
        <v>47880</v>
      </c>
    </row>
    <row r="35" spans="1:10" ht="18" customHeight="1" x14ac:dyDescent="0.25">
      <c r="C35" t="s">
        <v>7</v>
      </c>
      <c r="D35" s="2">
        <v>43886</v>
      </c>
      <c r="E35">
        <v>4</v>
      </c>
      <c r="F35" s="2">
        <v>43889</v>
      </c>
      <c r="G35" s="3">
        <v>2</v>
      </c>
      <c r="H35" s="7">
        <v>0.5</v>
      </c>
      <c r="I35" s="16">
        <v>990000</v>
      </c>
      <c r="J35" s="16">
        <v>451440</v>
      </c>
    </row>
    <row r="36" spans="1:10" ht="18" customHeight="1" x14ac:dyDescent="0.25">
      <c r="B36" t="s">
        <v>45</v>
      </c>
      <c r="C36" t="s">
        <v>1</v>
      </c>
      <c r="D36" s="2">
        <v>43892</v>
      </c>
      <c r="E36">
        <v>9</v>
      </c>
      <c r="F36" s="2">
        <v>43902</v>
      </c>
      <c r="G36" s="3">
        <v>8</v>
      </c>
      <c r="H36" s="7">
        <v>0.88888888888888884</v>
      </c>
      <c r="I36" s="16">
        <v>787000</v>
      </c>
      <c r="J36" s="16">
        <v>727188</v>
      </c>
    </row>
    <row r="37" spans="1:10" ht="18" customHeight="1" x14ac:dyDescent="0.25">
      <c r="C37" t="s">
        <v>6</v>
      </c>
      <c r="D37" s="2">
        <v>43886</v>
      </c>
      <c r="E37">
        <v>6</v>
      </c>
      <c r="F37" s="2">
        <v>43893</v>
      </c>
      <c r="G37" s="3">
        <v>3</v>
      </c>
      <c r="H37" s="7">
        <v>0.5</v>
      </c>
      <c r="I37" s="16">
        <v>602000</v>
      </c>
      <c r="J37" s="16">
        <v>322371</v>
      </c>
    </row>
    <row r="38" spans="1:10" ht="18" customHeight="1" x14ac:dyDescent="0.25">
      <c r="A38" t="s">
        <v>11</v>
      </c>
      <c r="B38" t="s">
        <v>42</v>
      </c>
      <c r="C38" t="s">
        <v>10</v>
      </c>
      <c r="D38" s="2">
        <v>43878</v>
      </c>
      <c r="E38">
        <v>3</v>
      </c>
      <c r="F38" s="2">
        <v>43880</v>
      </c>
      <c r="G38" s="3">
        <v>3</v>
      </c>
      <c r="H38" s="7">
        <v>1</v>
      </c>
      <c r="I38" s="16">
        <v>68000</v>
      </c>
      <c r="J38" s="16">
        <v>64987</v>
      </c>
    </row>
    <row r="39" spans="1:10" ht="18" customHeight="1" x14ac:dyDescent="0.25">
      <c r="C39" t="s">
        <v>5</v>
      </c>
      <c r="D39" s="2">
        <v>43882</v>
      </c>
      <c r="E39">
        <v>4</v>
      </c>
      <c r="F39" s="2">
        <v>43887</v>
      </c>
      <c r="G39" s="3">
        <v>1</v>
      </c>
      <c r="H39" s="7">
        <v>0.25</v>
      </c>
      <c r="I39" s="16">
        <v>854000</v>
      </c>
      <c r="J39" s="16">
        <v>322812</v>
      </c>
    </row>
    <row r="40" spans="1:10" ht="18" customHeight="1" x14ac:dyDescent="0.25">
      <c r="B40" t="s">
        <v>43</v>
      </c>
      <c r="C40" t="s">
        <v>4</v>
      </c>
      <c r="D40" s="2">
        <v>43881</v>
      </c>
      <c r="E40">
        <v>7</v>
      </c>
      <c r="F40" s="2">
        <v>43889</v>
      </c>
      <c r="G40" s="3">
        <v>3</v>
      </c>
      <c r="H40" s="7">
        <v>0.42857142857142855</v>
      </c>
      <c r="I40" s="16">
        <v>932000</v>
      </c>
      <c r="J40" s="16">
        <v>379157</v>
      </c>
    </row>
    <row r="41" spans="1:10" ht="18" customHeight="1" x14ac:dyDescent="0.25">
      <c r="C41" t="s">
        <v>9</v>
      </c>
      <c r="D41" s="2">
        <v>43888</v>
      </c>
      <c r="E41">
        <v>7</v>
      </c>
      <c r="F41" s="2">
        <v>43896</v>
      </c>
      <c r="G41" s="3">
        <v>3</v>
      </c>
      <c r="H41" s="7">
        <v>0.42857142857142855</v>
      </c>
      <c r="I41" s="16">
        <v>645000</v>
      </c>
      <c r="J41" s="16">
        <v>273048</v>
      </c>
    </row>
    <row r="42" spans="1:10" ht="18" customHeight="1" x14ac:dyDescent="0.25">
      <c r="B42" t="s">
        <v>28</v>
      </c>
      <c r="C42" t="s">
        <v>3</v>
      </c>
      <c r="D42" s="2">
        <v>43879</v>
      </c>
      <c r="E42">
        <v>8</v>
      </c>
      <c r="F42" s="2">
        <v>43888</v>
      </c>
      <c r="G42" s="3">
        <v>0</v>
      </c>
      <c r="H42" s="7">
        <v>0</v>
      </c>
      <c r="I42" s="16">
        <v>978000</v>
      </c>
      <c r="J42" s="16">
        <v>0</v>
      </c>
    </row>
    <row r="43" spans="1:10" ht="18" customHeight="1" x14ac:dyDescent="0.25">
      <c r="C43" t="s">
        <v>8</v>
      </c>
      <c r="D43" s="2">
        <v>43886</v>
      </c>
      <c r="E43">
        <v>4</v>
      </c>
      <c r="F43" s="2">
        <v>43889</v>
      </c>
      <c r="G43" s="3">
        <v>1</v>
      </c>
      <c r="H43" s="7">
        <v>0.25</v>
      </c>
      <c r="I43" s="16">
        <v>61000</v>
      </c>
      <c r="J43" s="16">
        <v>12078</v>
      </c>
    </row>
    <row r="44" spans="1:10" ht="18" customHeight="1" x14ac:dyDescent="0.25">
      <c r="B44" t="s">
        <v>44</v>
      </c>
      <c r="C44" t="s">
        <v>2</v>
      </c>
      <c r="D44" s="2">
        <v>43878</v>
      </c>
      <c r="E44">
        <v>9</v>
      </c>
      <c r="F44" s="2">
        <v>43888</v>
      </c>
      <c r="G44" s="3">
        <v>4</v>
      </c>
      <c r="H44" s="7">
        <v>0.44444444444444442</v>
      </c>
      <c r="I44" s="16">
        <v>224000</v>
      </c>
      <c r="J44" s="16">
        <v>57910</v>
      </c>
    </row>
    <row r="45" spans="1:10" ht="18" customHeight="1" x14ac:dyDescent="0.25">
      <c r="C45" t="s">
        <v>7</v>
      </c>
      <c r="D45" s="2">
        <v>43885</v>
      </c>
      <c r="E45">
        <v>6</v>
      </c>
      <c r="F45" s="2">
        <v>43892</v>
      </c>
      <c r="G45" s="3">
        <v>5</v>
      </c>
      <c r="H45" s="7">
        <v>0.83333333333333337</v>
      </c>
      <c r="I45" s="16">
        <v>169000</v>
      </c>
      <c r="J45" s="16">
        <v>136468</v>
      </c>
    </row>
    <row r="46" spans="1:10" ht="18" customHeight="1" x14ac:dyDescent="0.25">
      <c r="B46" t="s">
        <v>45</v>
      </c>
      <c r="C46" t="s">
        <v>1</v>
      </c>
      <c r="D46" s="2">
        <v>43879</v>
      </c>
      <c r="E46">
        <v>7</v>
      </c>
      <c r="F46" s="2">
        <v>43887</v>
      </c>
      <c r="G46" s="3">
        <v>7</v>
      </c>
      <c r="H46" s="7">
        <v>1</v>
      </c>
      <c r="I46" s="16">
        <v>293000</v>
      </c>
      <c r="J46" s="16">
        <v>273001</v>
      </c>
    </row>
    <row r="47" spans="1:10" ht="18" customHeight="1" x14ac:dyDescent="0.25">
      <c r="C47" t="s">
        <v>6</v>
      </c>
      <c r="D47" s="2">
        <v>43882</v>
      </c>
      <c r="E47">
        <v>6</v>
      </c>
      <c r="F47" s="2">
        <v>43889</v>
      </c>
      <c r="G47" s="3">
        <v>3</v>
      </c>
      <c r="H47" s="7">
        <v>0.5</v>
      </c>
      <c r="I47" s="16">
        <v>81000</v>
      </c>
      <c r="J47" s="16">
        <v>38461</v>
      </c>
    </row>
    <row r="48" spans="1:10" ht="18" customHeight="1" x14ac:dyDescent="0.25">
      <c r="A48" t="s">
        <v>12</v>
      </c>
      <c r="B48" t="s">
        <v>42</v>
      </c>
      <c r="C48" t="s">
        <v>5</v>
      </c>
      <c r="D48" s="2">
        <v>43889</v>
      </c>
      <c r="E48">
        <v>3</v>
      </c>
      <c r="F48" s="2">
        <v>43893</v>
      </c>
      <c r="G48" s="3">
        <v>2</v>
      </c>
      <c r="H48" s="7">
        <v>0.66666666666666663</v>
      </c>
      <c r="I48" s="16">
        <v>341000</v>
      </c>
      <c r="J48" s="16">
        <v>129785</v>
      </c>
    </row>
    <row r="49" spans="1:10" ht="18" customHeight="1" x14ac:dyDescent="0.25">
      <c r="B49" t="s">
        <v>43</v>
      </c>
      <c r="C49" t="s">
        <v>4</v>
      </c>
      <c r="D49" s="2">
        <v>43887</v>
      </c>
      <c r="E49">
        <v>7</v>
      </c>
      <c r="F49" s="2">
        <v>43895</v>
      </c>
      <c r="G49" s="3">
        <v>2</v>
      </c>
      <c r="H49" s="7">
        <v>0.2857142857142857</v>
      </c>
      <c r="I49" s="16">
        <v>895000</v>
      </c>
      <c r="J49" s="16">
        <v>280583</v>
      </c>
    </row>
    <row r="50" spans="1:10" ht="18" customHeight="1" x14ac:dyDescent="0.25">
      <c r="B50" t="s">
        <v>28</v>
      </c>
      <c r="C50" t="s">
        <v>3</v>
      </c>
      <c r="D50" s="2">
        <v>43885</v>
      </c>
      <c r="E50">
        <v>7</v>
      </c>
      <c r="F50" s="2">
        <v>43893</v>
      </c>
      <c r="G50" s="3">
        <v>3</v>
      </c>
      <c r="H50" s="7">
        <v>0.42857142857142855</v>
      </c>
      <c r="I50" s="16">
        <v>826000</v>
      </c>
      <c r="J50" s="16">
        <v>298186</v>
      </c>
    </row>
    <row r="51" spans="1:10" ht="18" customHeight="1" x14ac:dyDescent="0.25">
      <c r="B51" t="s">
        <v>44</v>
      </c>
      <c r="C51" t="s">
        <v>2</v>
      </c>
      <c r="D51" s="2">
        <v>43882</v>
      </c>
      <c r="E51">
        <v>5</v>
      </c>
      <c r="F51" s="2">
        <v>43888</v>
      </c>
      <c r="G51" s="3">
        <v>4</v>
      </c>
      <c r="H51" s="7">
        <v>0.8</v>
      </c>
      <c r="I51" s="16">
        <v>729000</v>
      </c>
      <c r="J51" s="16">
        <v>487139</v>
      </c>
    </row>
    <row r="52" spans="1:10" ht="18" customHeight="1" x14ac:dyDescent="0.25">
      <c r="B52" t="s">
        <v>45</v>
      </c>
      <c r="C52" t="s">
        <v>1</v>
      </c>
      <c r="D52" s="2">
        <v>43878</v>
      </c>
      <c r="E52">
        <v>10</v>
      </c>
      <c r="F52" s="2">
        <v>43889</v>
      </c>
      <c r="G52" s="3">
        <v>5</v>
      </c>
      <c r="H52" s="7">
        <v>0.5</v>
      </c>
      <c r="I52" s="16">
        <v>839000</v>
      </c>
      <c r="J52" s="16">
        <v>406974</v>
      </c>
    </row>
    <row r="53" spans="1:10" ht="18" customHeight="1" x14ac:dyDescent="0.25">
      <c r="A53" t="s">
        <v>25</v>
      </c>
      <c r="I53" s="16">
        <v>19695000</v>
      </c>
      <c r="J53" s="16">
        <v>8340291</v>
      </c>
    </row>
  </sheetData>
  <mergeCells count="2">
    <mergeCell ref="A1:D1"/>
    <mergeCell ref="E1:G1"/>
  </mergeCells>
  <conditionalFormatting sqref="H13:H52">
    <cfRule type="dataBar" priority="1">
      <dataBar>
        <cfvo type="min"/>
        <cfvo type="max"/>
        <color rgb="FF92D050"/>
      </dataBar>
      <extLst>
        <ext xmlns:x14="http://schemas.microsoft.com/office/spreadsheetml/2009/9/main" uri="{B025F937-C7B1-47D3-B67F-A62EFF666E3E}">
          <x14:id>{051A5BD0-ADD3-48CF-8640-12B468359AB0}</x14:id>
        </ext>
      </extLst>
    </cfRule>
    <cfRule type="dataBar" priority="2">
      <dataBar>
        <cfvo type="min"/>
        <cfvo type="max"/>
        <color rgb="FF63C384"/>
      </dataBar>
      <extLst>
        <ext xmlns:x14="http://schemas.microsoft.com/office/spreadsheetml/2009/9/main" uri="{B025F937-C7B1-47D3-B67F-A62EFF666E3E}">
          <x14:id>{E6ED54A1-D9AC-467B-AD1C-412203EC93D4}</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051A5BD0-ADD3-48CF-8640-12B468359AB0}">
            <x14:dataBar minLength="0" maxLength="100" gradient="0">
              <x14:cfvo type="autoMin"/>
              <x14:cfvo type="autoMax"/>
              <x14:negativeFillColor rgb="FFFF0000"/>
              <x14:axisColor rgb="FF000000"/>
            </x14:dataBar>
          </x14:cfRule>
          <x14:cfRule type="dataBar" id="{E6ED54A1-D9AC-467B-AD1C-412203EC93D4}">
            <x14:dataBar minLength="0" maxLength="100" gradient="0">
              <x14:cfvo type="autoMin"/>
              <x14:cfvo type="autoMax"/>
              <x14:negativeFillColor rgb="FFFF0000"/>
              <x14:axisColor rgb="FF000000"/>
            </x14:dataBar>
          </x14:cfRule>
          <xm:sqref>H13:H52</xm:sqref>
        </x14:conditionalFormatting>
      </x14:conditionalFormatting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64ABC-09E5-4257-A31A-6DD684BBE6F1}">
  <dimension ref="B4:M9"/>
  <sheetViews>
    <sheetView workbookViewId="0">
      <selection activeCell="E19" sqref="E19"/>
    </sheetView>
  </sheetViews>
  <sheetFormatPr defaultRowHeight="15" x14ac:dyDescent="0.25"/>
  <cols>
    <col min="1" max="1" width="4.7109375" customWidth="1"/>
    <col min="2" max="2" width="13.42578125" customWidth="1"/>
    <col min="3" max="3" width="10.140625" customWidth="1"/>
    <col min="4" max="4" width="8.28515625" customWidth="1"/>
    <col min="5" max="5" width="21.85546875" bestFit="1" customWidth="1"/>
    <col min="6" max="6" width="4" bestFit="1" customWidth="1"/>
    <col min="7" max="7" width="10" customWidth="1"/>
    <col min="8" max="8" width="15.5703125" bestFit="1" customWidth="1"/>
    <col min="9" max="9" width="7.140625" bestFit="1" customWidth="1"/>
    <col min="10" max="10" width="9" customWidth="1"/>
    <col min="11" max="11" width="13.5703125" bestFit="1" customWidth="1"/>
    <col min="12" max="12" width="6.140625" bestFit="1" customWidth="1"/>
  </cols>
  <sheetData>
    <row r="4" spans="2:13" ht="19.5" customHeight="1" thickBot="1" x14ac:dyDescent="0.3">
      <c r="B4" s="26" t="s">
        <v>47</v>
      </c>
      <c r="E4" s="25" t="s">
        <v>39</v>
      </c>
      <c r="F4" s="25"/>
      <c r="H4" s="26" t="s">
        <v>47</v>
      </c>
      <c r="K4" s="25" t="s">
        <v>39</v>
      </c>
      <c r="L4" s="25"/>
      <c r="M4" s="26" t="s">
        <v>46</v>
      </c>
    </row>
    <row r="5" spans="2:13" ht="19.5" customHeight="1" x14ac:dyDescent="0.25">
      <c r="B5" s="24" t="s">
        <v>31</v>
      </c>
      <c r="C5" s="8">
        <f>COUNTIF(Project!H13:H52,"="&amp;0)</f>
        <v>4</v>
      </c>
      <c r="E5" s="27" t="s">
        <v>37</v>
      </c>
      <c r="F5" s="28">
        <v>112</v>
      </c>
      <c r="G5" s="6"/>
      <c r="H5" s="20" t="s">
        <v>40</v>
      </c>
      <c r="I5" s="21">
        <f>F5/F6</f>
        <v>0.42105263157894735</v>
      </c>
      <c r="K5" s="27" t="s">
        <v>27</v>
      </c>
      <c r="L5" s="29">
        <v>8340291</v>
      </c>
      <c r="M5" s="30">
        <f>L5/L6</f>
        <v>0.42347250571210965</v>
      </c>
    </row>
    <row r="6" spans="2:13" ht="19.5" customHeight="1" thickBot="1" x14ac:dyDescent="0.3">
      <c r="B6" s="9" t="s">
        <v>32</v>
      </c>
      <c r="C6" s="10">
        <f>COUNTIFS(Project!H13:H52,"&lt;&gt;"&amp;0,Project!H13:H52,"&lt;"&amp;1)</f>
        <v>33</v>
      </c>
      <c r="E6" s="27" t="s">
        <v>36</v>
      </c>
      <c r="F6" s="28">
        <v>266</v>
      </c>
      <c r="G6" s="6"/>
      <c r="H6" s="22" t="s">
        <v>41</v>
      </c>
      <c r="I6" s="23">
        <f>1-I5</f>
        <v>0.57894736842105265</v>
      </c>
      <c r="K6" s="27" t="s">
        <v>26</v>
      </c>
      <c r="L6" s="29">
        <v>19695000</v>
      </c>
      <c r="M6" s="30">
        <f>1-M5</f>
        <v>0.57652749428789041</v>
      </c>
    </row>
    <row r="7" spans="2:13" ht="19.5" customHeight="1" x14ac:dyDescent="0.25">
      <c r="B7" s="9" t="s">
        <v>33</v>
      </c>
      <c r="C7" s="10">
        <f>COUNTIF(Project!H13:H52,"="&amp;1)</f>
        <v>3</v>
      </c>
    </row>
    <row r="8" spans="2:13" ht="19.5" customHeight="1" x14ac:dyDescent="0.25">
      <c r="B8" s="9" t="s">
        <v>34</v>
      </c>
      <c r="C8" s="10">
        <f>C5+C6</f>
        <v>37</v>
      </c>
    </row>
    <row r="9" spans="2:13" ht="19.5" customHeight="1" thickBot="1" x14ac:dyDescent="0.3">
      <c r="B9" s="11" t="s">
        <v>35</v>
      </c>
      <c r="C9" s="12">
        <f>SUM(C7,C8)</f>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0FFC9-8052-4553-B119-0A792404B1B9}">
  <dimension ref="C4:Q15"/>
  <sheetViews>
    <sheetView showGridLines="0" tabSelected="1" workbookViewId="0">
      <selection activeCell="B4" sqref="B4"/>
    </sheetView>
  </sheetViews>
  <sheetFormatPr defaultRowHeight="15" x14ac:dyDescent="0.25"/>
  <sheetData>
    <row r="4" spans="3:17" ht="34.5" x14ac:dyDescent="0.55000000000000004">
      <c r="C4" s="33" t="s">
        <v>55</v>
      </c>
    </row>
    <row r="5" spans="3:17" ht="18.75" x14ac:dyDescent="0.3">
      <c r="C5" s="31" t="s">
        <v>49</v>
      </c>
      <c r="D5" s="31"/>
      <c r="E5" s="31"/>
      <c r="F5" s="31"/>
    </row>
    <row r="6" spans="3:17" ht="18.75" x14ac:dyDescent="0.3">
      <c r="C6" s="31" t="s">
        <v>54</v>
      </c>
      <c r="D6" s="31"/>
      <c r="E6" s="31"/>
      <c r="F6" s="31"/>
    </row>
    <row r="7" spans="3:17" ht="18.75" x14ac:dyDescent="0.3">
      <c r="C7" s="31" t="s">
        <v>53</v>
      </c>
      <c r="D7" s="31"/>
      <c r="E7" s="31"/>
      <c r="F7" s="31"/>
    </row>
    <row r="8" spans="3:17" ht="18.75" x14ac:dyDescent="0.3">
      <c r="C8" s="31" t="s">
        <v>48</v>
      </c>
      <c r="D8" s="31"/>
      <c r="E8" s="31"/>
      <c r="F8" s="31"/>
    </row>
    <row r="9" spans="3:17" ht="18.75" x14ac:dyDescent="0.3">
      <c r="C9" s="31" t="s">
        <v>52</v>
      </c>
      <c r="D9" s="31"/>
      <c r="E9" s="31"/>
      <c r="F9" s="31"/>
    </row>
    <row r="10" spans="3:17" ht="18.75" x14ac:dyDescent="0.3">
      <c r="C10" s="31" t="s">
        <v>48</v>
      </c>
      <c r="D10" s="31"/>
      <c r="E10" s="31"/>
      <c r="F10" s="31"/>
    </row>
    <row r="11" spans="3:17" ht="18.75" x14ac:dyDescent="0.25">
      <c r="C11" s="32" t="s">
        <v>50</v>
      </c>
      <c r="D11" s="32"/>
      <c r="E11" s="32"/>
      <c r="F11" s="32"/>
      <c r="G11" s="32"/>
      <c r="H11" s="32"/>
      <c r="I11" s="32"/>
      <c r="J11" s="32"/>
      <c r="K11" s="32"/>
      <c r="L11" s="32"/>
      <c r="M11" s="32"/>
      <c r="N11" s="32"/>
      <c r="O11" s="32"/>
      <c r="P11" s="32"/>
    </row>
    <row r="12" spans="3:17" ht="18.75" x14ac:dyDescent="0.25">
      <c r="C12" s="32" t="s">
        <v>51</v>
      </c>
      <c r="D12" s="32"/>
      <c r="E12" s="32"/>
      <c r="F12" s="32"/>
      <c r="G12" s="32"/>
      <c r="H12" s="32"/>
      <c r="I12" s="32"/>
      <c r="J12" s="32"/>
      <c r="K12" s="32"/>
      <c r="L12" s="32"/>
      <c r="M12" s="32"/>
      <c r="N12" s="32"/>
      <c r="O12" s="32"/>
      <c r="P12" s="32"/>
    </row>
    <row r="13" spans="3:17" ht="18.75" x14ac:dyDescent="0.3">
      <c r="D13" s="31"/>
      <c r="E13" s="31"/>
      <c r="F13" s="31"/>
    </row>
    <row r="14" spans="3:17" ht="18.75" customHeight="1" x14ac:dyDescent="0.25">
      <c r="Q14" s="32"/>
    </row>
    <row r="15" spans="3:17" ht="18.75" customHeight="1" x14ac:dyDescent="0.25">
      <c r="Q15" s="3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Transformation</vt:lpstr>
      <vt:lpstr>Project</vt:lpstr>
      <vt:lpstr>Functions</vt:lpstr>
      <vt:lpstr>Insights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Rawat</dc:creator>
  <cp:lastModifiedBy>Ajay Rawat</cp:lastModifiedBy>
  <dcterms:created xsi:type="dcterms:W3CDTF">2024-09-24T11:55:38Z</dcterms:created>
  <dcterms:modified xsi:type="dcterms:W3CDTF">2024-09-29T08:14:43Z</dcterms:modified>
</cp:coreProperties>
</file>