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VBStudio\CSAY_OHC\CSAY Obstacle Height Calculation\"/>
    </mc:Choice>
  </mc:AlternateContent>
  <xr:revisionPtr revIDLastSave="0" documentId="13_ncr:1_{98801384-2E68-47A2-B967-6782014227B8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Sheet1" sheetId="1" r:id="rId1"/>
    <sheet name="Sheet1-2" sheetId="9" r:id="rId2"/>
    <sheet name="Sheet2" sheetId="2" r:id="rId3"/>
    <sheet name="Sheet3 (2)" sheetId="4" r:id="rId4"/>
    <sheet name="Sheet4" sheetId="5" r:id="rId5"/>
    <sheet name="Sheet5" sheetId="6" r:id="rId6"/>
    <sheet name="Sheet4 (2)" sheetId="7" r:id="rId7"/>
    <sheet name="DGV10" sheetId="8" r:id="rId8"/>
    <sheet name="DGV11" sheetId="10" r:id="rId9"/>
    <sheet name="Multi obs" sheetId="11" r:id="rId10"/>
    <sheet name="plotcase" sheetId="12" r:id="rId11"/>
    <sheet name="Sheet3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D31" i="5"/>
  <c r="D21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19" i="5"/>
  <c r="D20" i="5"/>
  <c r="E20" i="5"/>
  <c r="E21" i="5"/>
  <c r="E22" i="5"/>
  <c r="E23" i="5"/>
  <c r="E24" i="5"/>
  <c r="D25" i="5"/>
  <c r="E25" i="5"/>
  <c r="D26" i="5"/>
  <c r="E26" i="5"/>
  <c r="D27" i="5"/>
  <c r="E27" i="5"/>
  <c r="D28" i="5"/>
  <c r="E28" i="5"/>
  <c r="D29" i="5"/>
  <c r="E29" i="5"/>
  <c r="E30" i="5"/>
  <c r="E31" i="5"/>
  <c r="E32" i="5"/>
  <c r="E19" i="5"/>
  <c r="D19" i="5"/>
  <c r="M7" i="13"/>
  <c r="K4" i="13"/>
  <c r="K5" i="13"/>
  <c r="K6" i="13"/>
  <c r="Q5" i="13" s="1"/>
  <c r="G4" i="13"/>
  <c r="P3" i="13" s="1"/>
  <c r="G5" i="13"/>
  <c r="P4" i="13" s="1"/>
  <c r="G6" i="13"/>
  <c r="P5" i="13" s="1"/>
  <c r="K3" i="13"/>
  <c r="G3" i="13"/>
  <c r="Q3" i="13"/>
  <c r="Q4" i="13"/>
  <c r="Q2" i="13"/>
  <c r="P2" i="13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19" i="7"/>
  <c r="L16" i="7"/>
  <c r="L15" i="7" s="1"/>
  <c r="L14" i="7" s="1"/>
  <c r="L13" i="7" s="1"/>
  <c r="L12" i="7" s="1"/>
  <c r="L11" i="7" s="1"/>
  <c r="L10" i="7" s="1"/>
  <c r="L9" i="7" s="1"/>
  <c r="L8" i="7" s="1"/>
  <c r="L7" i="7" s="1"/>
  <c r="L6" i="7" s="1"/>
  <c r="L5" i="7" s="1"/>
  <c r="L17" i="7"/>
  <c r="O4" i="7"/>
  <c r="Q4" i="7"/>
  <c r="G12" i="7"/>
  <c r="G13" i="7" s="1"/>
  <c r="K6" i="7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O80" i="9"/>
  <c r="P80" i="9"/>
  <c r="Q80" i="9"/>
  <c r="R80" i="9"/>
  <c r="O81" i="9"/>
  <c r="P81" i="9"/>
  <c r="Q81" i="9"/>
  <c r="R81" i="9"/>
  <c r="O82" i="9"/>
  <c r="P82" i="9"/>
  <c r="Q82" i="9"/>
  <c r="R82" i="9"/>
  <c r="O2" i="9"/>
  <c r="P2" i="9"/>
  <c r="Q2" i="9"/>
  <c r="R2" i="9"/>
  <c r="O3" i="9"/>
  <c r="P3" i="9"/>
  <c r="Q3" i="9"/>
  <c r="R3" i="9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P1" i="9"/>
  <c r="Q1" i="9"/>
  <c r="R1" i="9"/>
  <c r="O1" i="9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Q1" i="1"/>
  <c r="R1" i="1"/>
  <c r="S1" i="1"/>
  <c r="P1" i="1"/>
  <c r="S72" i="9"/>
  <c r="S73" i="9"/>
  <c r="S74" i="9"/>
  <c r="S75" i="9"/>
  <c r="S76" i="9"/>
  <c r="S77" i="9"/>
  <c r="S78" i="9"/>
  <c r="S79" i="9"/>
  <c r="S80" i="9"/>
  <c r="S81" i="9"/>
  <c r="S82" i="9"/>
  <c r="S71" i="9"/>
  <c r="C6" i="7"/>
  <c r="C10" i="7" s="1"/>
  <c r="C11" i="7" s="1"/>
  <c r="C12" i="7" s="1"/>
  <c r="C13" i="7" s="1"/>
  <c r="C14" i="7" s="1"/>
  <c r="C15" i="7" s="1"/>
  <c r="C16" i="7" s="1"/>
  <c r="G3" i="5"/>
  <c r="L4" i="7" l="1"/>
  <c r="N5" i="7"/>
  <c r="N6" i="7"/>
  <c r="K20" i="7"/>
  <c r="K21" i="7" s="1"/>
  <c r="K22" i="7" s="1"/>
  <c r="K23" i="7" s="1"/>
  <c r="C7" i="7"/>
  <c r="C8" i="7" s="1"/>
  <c r="C9" i="7" s="1"/>
  <c r="C6" i="5"/>
  <c r="C10" i="5" s="1"/>
  <c r="C11" i="5" s="1"/>
  <c r="C12" i="5" s="1"/>
  <c r="C13" i="5" s="1"/>
  <c r="C14" i="5" s="1"/>
  <c r="C15" i="5" s="1"/>
  <c r="L3" i="7" l="1"/>
  <c r="N4" i="7"/>
  <c r="N7" i="7"/>
  <c r="K24" i="7"/>
  <c r="G4" i="5"/>
  <c r="C7" i="5"/>
  <c r="C8" i="5" s="1"/>
  <c r="C9" i="5" s="1"/>
  <c r="O3" i="7" l="1"/>
  <c r="S2" i="7"/>
  <c r="N3" i="7"/>
  <c r="N8" i="7"/>
  <c r="K25" i="7"/>
  <c r="G5" i="5"/>
  <c r="N9" i="7" l="1"/>
  <c r="K26" i="7"/>
  <c r="G6" i="5"/>
  <c r="N10" i="7" l="1"/>
  <c r="K27" i="7"/>
  <c r="G7" i="5"/>
  <c r="N11" i="7" l="1"/>
  <c r="K28" i="7"/>
  <c r="G8" i="5"/>
  <c r="N12" i="7" l="1"/>
  <c r="K29" i="7"/>
  <c r="G9" i="5"/>
  <c r="N13" i="7" l="1"/>
  <c r="K30" i="7"/>
  <c r="G10" i="5"/>
  <c r="N14" i="7" l="1"/>
  <c r="K31" i="7"/>
  <c r="G11" i="5"/>
  <c r="N15" i="7" l="1"/>
  <c r="K33" i="7"/>
  <c r="G12" i="5"/>
  <c r="N16" i="7" l="1"/>
  <c r="G13" i="5"/>
  <c r="N17" i="7" l="1"/>
  <c r="G14" i="5"/>
  <c r="N18" i="7" l="1"/>
  <c r="G16" i="5"/>
  <c r="G15" i="5"/>
  <c r="N19" i="7" l="1"/>
  <c r="N20" i="7" l="1"/>
  <c r="N21" i="7" l="1"/>
  <c r="N22" i="7" l="1"/>
  <c r="N23" i="7" l="1"/>
  <c r="N24" i="7" l="1"/>
  <c r="N25" i="7" l="1"/>
  <c r="N26" i="7" l="1"/>
  <c r="N27" i="7" l="1"/>
  <c r="N28" i="7" l="1"/>
  <c r="N29" i="7" l="1"/>
  <c r="N30" i="7" l="1"/>
  <c r="N31" i="7"/>
</calcChain>
</file>

<file path=xl/sharedStrings.xml><?xml version="1.0" encoding="utf-8"?>
<sst xmlns="http://schemas.openxmlformats.org/spreadsheetml/2006/main" count="998" uniqueCount="266">
  <si>
    <t>A</t>
  </si>
  <si>
    <t>RWY28 N</t>
  </si>
  <si>
    <t>B</t>
  </si>
  <si>
    <t>RWY28 S</t>
  </si>
  <si>
    <t>C</t>
  </si>
  <si>
    <t>RWY10 S</t>
  </si>
  <si>
    <t>D</t>
  </si>
  <si>
    <t>RWY10 N</t>
  </si>
  <si>
    <t>E</t>
  </si>
  <si>
    <t>RWY C</t>
  </si>
  <si>
    <t>F</t>
  </si>
  <si>
    <t>J</t>
  </si>
  <si>
    <t>Approach 1</t>
  </si>
  <si>
    <t>I</t>
  </si>
  <si>
    <t>O</t>
  </si>
  <si>
    <t>P</t>
  </si>
  <si>
    <t>R</t>
  </si>
  <si>
    <t>Q</t>
  </si>
  <si>
    <t>G</t>
  </si>
  <si>
    <t>H</t>
  </si>
  <si>
    <t>K</t>
  </si>
  <si>
    <t>L</t>
  </si>
  <si>
    <t>V</t>
  </si>
  <si>
    <t>U</t>
  </si>
  <si>
    <t>S</t>
  </si>
  <si>
    <t>T</t>
  </si>
  <si>
    <t>N</t>
  </si>
  <si>
    <t>M</t>
  </si>
  <si>
    <t>TOC_A</t>
  </si>
  <si>
    <t>Take Off Climb 1</t>
  </si>
  <si>
    <t>TOC_B</t>
  </si>
  <si>
    <t>TOC_F</t>
  </si>
  <si>
    <t>TOC_C</t>
  </si>
  <si>
    <t>TOC_E</t>
  </si>
  <si>
    <t>TOC_D</t>
  </si>
  <si>
    <t>TOC_G</t>
  </si>
  <si>
    <t>TOC_H</t>
  </si>
  <si>
    <t>TOC_L</t>
  </si>
  <si>
    <t>TOC_I</t>
  </si>
  <si>
    <t>TOC_K</t>
  </si>
  <si>
    <t>TOC_J</t>
  </si>
  <si>
    <t>BL_A</t>
  </si>
  <si>
    <t>Balked Landing 1</t>
  </si>
  <si>
    <t>BL_B</t>
  </si>
  <si>
    <t>BL_D</t>
  </si>
  <si>
    <t>BL_C</t>
  </si>
  <si>
    <t>BL_E</t>
  </si>
  <si>
    <t>BL_F</t>
  </si>
  <si>
    <t>BL_H</t>
  </si>
  <si>
    <t>BL_G</t>
  </si>
  <si>
    <t>Transitional 1</t>
  </si>
  <si>
    <t>H_A</t>
  </si>
  <si>
    <t>Horizontal Rect</t>
  </si>
  <si>
    <t>H_B</t>
  </si>
  <si>
    <t>H_D</t>
  </si>
  <si>
    <t>H_C</t>
  </si>
  <si>
    <t>C_A</t>
  </si>
  <si>
    <t>Conical Rect</t>
  </si>
  <si>
    <t>C_B</t>
  </si>
  <si>
    <t>C_D</t>
  </si>
  <si>
    <t>C_C</t>
  </si>
  <si>
    <t>H_E</t>
  </si>
  <si>
    <t>Horizontal Extreme</t>
  </si>
  <si>
    <t>C_E</t>
  </si>
  <si>
    <t>Conical Extreme</t>
  </si>
  <si>
    <t>H_F</t>
  </si>
  <si>
    <t>C_F</t>
  </si>
  <si>
    <t>IA_J</t>
  </si>
  <si>
    <t>Inner Approach 1</t>
  </si>
  <si>
    <t>IA_I</t>
  </si>
  <si>
    <t>IA_O</t>
  </si>
  <si>
    <t>IA_P</t>
  </si>
  <si>
    <t>IA_K</t>
  </si>
  <si>
    <t>IA_L</t>
  </si>
  <si>
    <t>IA_V</t>
  </si>
  <si>
    <t>IA_U</t>
  </si>
  <si>
    <t>AB</t>
  </si>
  <si>
    <t>BC</t>
  </si>
  <si>
    <t>CD</t>
  </si>
  <si>
    <t>DA</t>
  </si>
  <si>
    <t>EF</t>
  </si>
  <si>
    <t>IJ</t>
  </si>
  <si>
    <t>OP</t>
  </si>
  <si>
    <t>QR</t>
  </si>
  <si>
    <t>GH</t>
  </si>
  <si>
    <t>KL</t>
  </si>
  <si>
    <t>UV</t>
  </si>
  <si>
    <t>ST</t>
  </si>
  <si>
    <t>MN</t>
  </si>
  <si>
    <t>JG</t>
  </si>
  <si>
    <t>IH</t>
  </si>
  <si>
    <t>NK</t>
  </si>
  <si>
    <t>ML</t>
  </si>
  <si>
    <t>TOC_AB</t>
  </si>
  <si>
    <t>TOC_FC</t>
  </si>
  <si>
    <t>TOC_ED</t>
  </si>
  <si>
    <t>TOC_GH</t>
  </si>
  <si>
    <t>TOC_LI</t>
  </si>
  <si>
    <t>TOC_KJ</t>
  </si>
  <si>
    <t>TOC_AF</t>
  </si>
  <si>
    <t>TOC_FE</t>
  </si>
  <si>
    <t>TOC_BC</t>
  </si>
  <si>
    <t>TOC_CD</t>
  </si>
  <si>
    <t>TOC_GL</t>
  </si>
  <si>
    <t>TOC_LK</t>
  </si>
  <si>
    <t>TOC_HI</t>
  </si>
  <si>
    <t>TOC_IJ</t>
  </si>
  <si>
    <t>BL_AB</t>
  </si>
  <si>
    <t>BL_CD</t>
  </si>
  <si>
    <t>BL_EF</t>
  </si>
  <si>
    <t>BL_GH</t>
  </si>
  <si>
    <t>BL_AD</t>
  </si>
  <si>
    <t>BL_BC</t>
  </si>
  <si>
    <t>BL_EH</t>
  </si>
  <si>
    <t>BL_FG</t>
  </si>
  <si>
    <t>Trans_JK</t>
  </si>
  <si>
    <t>Trans_LI</t>
  </si>
  <si>
    <t>IA_JI</t>
  </si>
  <si>
    <t>IA_OP</t>
  </si>
  <si>
    <t>IA_KL</t>
  </si>
  <si>
    <t>IA_VU</t>
  </si>
  <si>
    <t>IA_JO</t>
  </si>
  <si>
    <t>IA_IP</t>
  </si>
  <si>
    <t>IA_KV</t>
  </si>
  <si>
    <t>IA_LU</t>
  </si>
  <si>
    <t>Trans_E</t>
  </si>
  <si>
    <t>Trans_H</t>
  </si>
  <si>
    <t>Trans_F</t>
  </si>
  <si>
    <t>Trans_G</t>
  </si>
  <si>
    <t>Trans_A</t>
  </si>
  <si>
    <t>Trans_B</t>
  </si>
  <si>
    <t>Trans_D</t>
  </si>
  <si>
    <t>Trans_C</t>
  </si>
  <si>
    <t>Trans_EH</t>
  </si>
  <si>
    <t>Trans_FG</t>
  </si>
  <si>
    <t>Trans_EA</t>
  </si>
  <si>
    <t>Trans_FB</t>
  </si>
  <si>
    <t>Trans_HD</t>
  </si>
  <si>
    <t>Trans_GC</t>
  </si>
  <si>
    <t xml:space="preserve"> </t>
  </si>
  <si>
    <t>Trans_AB</t>
  </si>
  <si>
    <t>Trans_DC</t>
  </si>
  <si>
    <t>CONICAL</t>
  </si>
  <si>
    <t>Slope_%</t>
  </si>
  <si>
    <t>Height_m</t>
  </si>
  <si>
    <t>INNER_HORIZONTAL</t>
  </si>
  <si>
    <t>Radius_m</t>
  </si>
  <si>
    <t>INNER_APPROACH</t>
  </si>
  <si>
    <t>Width_m</t>
  </si>
  <si>
    <t>Distance_from_threshold_m</t>
  </si>
  <si>
    <t>Length_m</t>
  </si>
  <si>
    <t>APPROACH</t>
  </si>
  <si>
    <t>Length_of_inner_edge_m</t>
  </si>
  <si>
    <t>Divergence_%</t>
  </si>
  <si>
    <t>First_Section</t>
  </si>
  <si>
    <t>Second_Section</t>
  </si>
  <si>
    <t>Horizontal_Section</t>
  </si>
  <si>
    <t>Total_Length_m</t>
  </si>
  <si>
    <t>TRANSITIONAL</t>
  </si>
  <si>
    <t>INNER_TRANSITIONAL</t>
  </si>
  <si>
    <t>BALKED_LANDING</t>
  </si>
  <si>
    <t>TAKE_OF_CLIMB_SURFACE</t>
  </si>
  <si>
    <t>Distance_from_RWY_End_m</t>
  </si>
  <si>
    <t>Final_Width_m</t>
  </si>
  <si>
    <t>Surfaces</t>
  </si>
  <si>
    <t>Dimension</t>
  </si>
  <si>
    <t>RL_m</t>
  </si>
  <si>
    <t>Remark</t>
  </si>
  <si>
    <t>Distance_From_KL</t>
  </si>
  <si>
    <t>JI_Midpoint</t>
  </si>
  <si>
    <t>KL_Midpoint</t>
  </si>
  <si>
    <t>CD_Threshold_Midpoint</t>
  </si>
  <si>
    <t>AB_Threshold_Midpoint</t>
  </si>
  <si>
    <t>Approach 0</t>
  </si>
  <si>
    <t>Take Off Climb 0</t>
  </si>
  <si>
    <t>Balked Landing 0</t>
  </si>
  <si>
    <t>Transitional 0</t>
  </si>
  <si>
    <t>Inner Approach 0</t>
  </si>
  <si>
    <t>Transition Corner 1</t>
  </si>
  <si>
    <t>Transition Corner 0</t>
  </si>
  <si>
    <t>IT_A</t>
  </si>
  <si>
    <t>IT_B</t>
  </si>
  <si>
    <t>IT_C</t>
  </si>
  <si>
    <t>IT_F</t>
  </si>
  <si>
    <t>IT_E</t>
  </si>
  <si>
    <t>IT_D</t>
  </si>
  <si>
    <t>IT_G</t>
  </si>
  <si>
    <t>IT_H</t>
  </si>
  <si>
    <t>IT_I</t>
  </si>
  <si>
    <t>IT_J</t>
  </si>
  <si>
    <t>IT_K</t>
  </si>
  <si>
    <t>IT_L</t>
  </si>
  <si>
    <t>IA_V-IT_A</t>
  </si>
  <si>
    <t>IT_AB</t>
  </si>
  <si>
    <t>IT_B-BL_H</t>
  </si>
  <si>
    <t>IA_U-IT_F</t>
  </si>
  <si>
    <t>IT_FE</t>
  </si>
  <si>
    <t>IT_E-BL_G</t>
  </si>
  <si>
    <t>IA_O-IT_G</t>
  </si>
  <si>
    <t>IT_GH</t>
  </si>
  <si>
    <t>IT_H-BL_D</t>
  </si>
  <si>
    <t>IA_P-IT_J</t>
  </si>
  <si>
    <t>IT_JK</t>
  </si>
  <si>
    <t>IT_K-BL_C</t>
  </si>
  <si>
    <t>Transition_0</t>
  </si>
  <si>
    <t>Transition_1</t>
  </si>
  <si>
    <t>Inner_Transition_CD_0</t>
  </si>
  <si>
    <t>Inner_Transition_CD_1</t>
  </si>
  <si>
    <t>Inner_Transition_AB_0</t>
  </si>
  <si>
    <t>Inner_Transition_AB_1</t>
  </si>
  <si>
    <t>a</t>
  </si>
  <si>
    <t>b</t>
  </si>
  <si>
    <t>r</t>
  </si>
  <si>
    <t>HIS</t>
  </si>
  <si>
    <t>NPA Code 1,2</t>
  </si>
  <si>
    <t>PA CAT II or III, code 3,4</t>
  </si>
  <si>
    <t>NPA Code 4</t>
  </si>
  <si>
    <t>IT</t>
  </si>
  <si>
    <t>SN</t>
  </si>
  <si>
    <t>Latitude</t>
  </si>
  <si>
    <t>Longitude</t>
  </si>
  <si>
    <t>RL of Plinth</t>
  </si>
  <si>
    <t>Height above plinth</t>
  </si>
  <si>
    <t>ObstacleID</t>
  </si>
  <si>
    <t>ObstacleType</t>
  </si>
  <si>
    <t>Input table</t>
  </si>
  <si>
    <t>Output</t>
  </si>
  <si>
    <t>Easting_X</t>
  </si>
  <si>
    <t>Northing_Y</t>
  </si>
  <si>
    <t>Obstacle RL</t>
  </si>
  <si>
    <t>OLS RL</t>
  </si>
  <si>
    <t>Intrusion into OLS</t>
  </si>
  <si>
    <t>OLS</t>
  </si>
  <si>
    <t>Tree</t>
  </si>
  <si>
    <t>Building</t>
  </si>
  <si>
    <t>Tower</t>
  </si>
  <si>
    <t>Hospita</t>
  </si>
  <si>
    <t>Chimney</t>
  </si>
  <si>
    <t>Mast</t>
  </si>
  <si>
    <t>Plotcase No.</t>
  </si>
  <si>
    <t>Shortest distance of obstacle from runway</t>
  </si>
  <si>
    <t>1, 3, 5, 7</t>
  </si>
  <si>
    <t>distance between obstacle and RWY point D, A, B, C respectively</t>
  </si>
  <si>
    <t>2, 4, 6, 8</t>
  </si>
  <si>
    <t>Perpendicula distance on sides AD, AB, BC, CD respectively</t>
  </si>
  <si>
    <t>Conical, Inner Horizontal, Outer Horizontal</t>
  </si>
  <si>
    <t>1 to 8</t>
  </si>
  <si>
    <t>Transition, Inner Transition</t>
  </si>
  <si>
    <t>1, 2, 3, 5, 6, 7</t>
  </si>
  <si>
    <t>Inner Approach, Approach, Take Off Climb</t>
  </si>
  <si>
    <t>1, 8, 7, 3, 4, 5</t>
  </si>
  <si>
    <t>Balked Landing</t>
  </si>
  <si>
    <t>1 to 8 and within RWY</t>
  </si>
  <si>
    <t>Point</t>
  </si>
  <si>
    <t xml:space="preserve">M </t>
  </si>
  <si>
    <t>DD</t>
  </si>
  <si>
    <t>Dispaced Th AB</t>
  </si>
  <si>
    <t>Dispaced Th CD</t>
  </si>
  <si>
    <t>longitude</t>
  </si>
  <si>
    <t>Description</t>
  </si>
  <si>
    <t>RWY</t>
  </si>
  <si>
    <t>RWY Len</t>
  </si>
  <si>
    <t>LSGG</t>
  </si>
  <si>
    <t>Geneva airport</t>
  </si>
  <si>
    <t>CM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</si>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</sst>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2" xfId="0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Sheet4!$C$3:$C$16</c:f>
              <c:numCache>
                <c:formatCode>General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560</c:v>
                </c:pt>
                <c:pt idx="4">
                  <c:v>760</c:v>
                </c:pt>
                <c:pt idx="5">
                  <c:v>960</c:v>
                </c:pt>
                <c:pt idx="6">
                  <c:v>1010</c:v>
                </c:pt>
                <c:pt idx="7">
                  <c:v>1060</c:v>
                </c:pt>
                <c:pt idx="8">
                  <c:v>1560</c:v>
                </c:pt>
                <c:pt idx="9">
                  <c:v>2060</c:v>
                </c:pt>
                <c:pt idx="10">
                  <c:v>2560</c:v>
                </c:pt>
                <c:pt idx="11">
                  <c:v>3060</c:v>
                </c:pt>
                <c:pt idx="12">
                  <c:v>3090</c:v>
                </c:pt>
                <c:pt idx="13">
                  <c:v>3120</c:v>
                </c:pt>
              </c:numCache>
            </c:numRef>
          </c:xVal>
          <c:yVal>
            <c:numRef>
              <c:f>Sheet4!$G$3:$G$16</c:f>
              <c:numCache>
                <c:formatCode>General</c:formatCode>
                <c:ptCount val="14"/>
                <c:pt idx="0">
                  <c:v>42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38</c:v>
                </c:pt>
                <c:pt idx="5">
                  <c:v>46</c:v>
                </c:pt>
                <c:pt idx="6">
                  <c:v>48</c:v>
                </c:pt>
                <c:pt idx="7">
                  <c:v>49</c:v>
                </c:pt>
                <c:pt idx="8">
                  <c:v>35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30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B2-471B-BA39-B6244E3C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21960"/>
        <c:axId val="388522320"/>
      </c:scatterChart>
      <c:valAx>
        <c:axId val="3885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2320"/>
        <c:crosses val="autoZero"/>
        <c:crossBetween val="midCat"/>
      </c:valAx>
      <c:valAx>
        <c:axId val="388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'Sheet4 (2)'!$L$2</c:f>
              <c:strCache>
                <c:ptCount val="1"/>
                <c:pt idx="0">
                  <c:v>RL_m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'Sheet4 (2)'!$K$3:$K$31</c:f>
              <c:numCache>
                <c:formatCode>General</c:formatCode>
                <c:ptCount val="2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180</c:v>
                </c:pt>
                <c:pt idx="4">
                  <c:v>300</c:v>
                </c:pt>
                <c:pt idx="5">
                  <c:v>420</c:v>
                </c:pt>
                <c:pt idx="6">
                  <c:v>540</c:v>
                </c:pt>
                <c:pt idx="7">
                  <c:v>660</c:v>
                </c:pt>
                <c:pt idx="8">
                  <c:v>780</c:v>
                </c:pt>
                <c:pt idx="9">
                  <c:v>900</c:v>
                </c:pt>
                <c:pt idx="10">
                  <c:v>1020</c:v>
                </c:pt>
                <c:pt idx="11">
                  <c:v>1140</c:v>
                </c:pt>
                <c:pt idx="12">
                  <c:v>1260</c:v>
                </c:pt>
                <c:pt idx="13">
                  <c:v>1380</c:v>
                </c:pt>
                <c:pt idx="14">
                  <c:v>1500</c:v>
                </c:pt>
                <c:pt idx="15">
                  <c:v>1560</c:v>
                </c:pt>
                <c:pt idx="16">
                  <c:v>1740</c:v>
                </c:pt>
                <c:pt idx="17">
                  <c:v>1860</c:v>
                </c:pt>
                <c:pt idx="18">
                  <c:v>1980</c:v>
                </c:pt>
                <c:pt idx="19">
                  <c:v>2100</c:v>
                </c:pt>
                <c:pt idx="20">
                  <c:v>2220</c:v>
                </c:pt>
                <c:pt idx="21">
                  <c:v>2340</c:v>
                </c:pt>
                <c:pt idx="22">
                  <c:v>2460</c:v>
                </c:pt>
                <c:pt idx="23">
                  <c:v>2580</c:v>
                </c:pt>
                <c:pt idx="24">
                  <c:v>2700</c:v>
                </c:pt>
                <c:pt idx="25">
                  <c:v>2820</c:v>
                </c:pt>
                <c:pt idx="26">
                  <c:v>2940</c:v>
                </c:pt>
                <c:pt idx="27">
                  <c:v>3060</c:v>
                </c:pt>
                <c:pt idx="28">
                  <c:v>3120</c:v>
                </c:pt>
              </c:numCache>
            </c:numRef>
          </c:xVal>
          <c:yVal>
            <c:numRef>
              <c:f>'Sheet4 (2)'!$N$3:$N$31</c:f>
              <c:numCache>
                <c:formatCode>General</c:formatCode>
                <c:ptCount val="29"/>
                <c:pt idx="0">
                  <c:v>139.63963963963937</c:v>
                </c:pt>
                <c:pt idx="1">
                  <c:v>139.33933933933909</c:v>
                </c:pt>
                <c:pt idx="2">
                  <c:v>139.03903903903881</c:v>
                </c:pt>
                <c:pt idx="3">
                  <c:v>138.73873873873853</c:v>
                </c:pt>
                <c:pt idx="4">
                  <c:v>138.43843843843825</c:v>
                </c:pt>
                <c:pt idx="5">
                  <c:v>138.13813813813795</c:v>
                </c:pt>
                <c:pt idx="6">
                  <c:v>137.83783783783767</c:v>
                </c:pt>
                <c:pt idx="7">
                  <c:v>137.53753753753739</c:v>
                </c:pt>
                <c:pt idx="8">
                  <c:v>137.23723723723711</c:v>
                </c:pt>
                <c:pt idx="9">
                  <c:v>136.93693693693683</c:v>
                </c:pt>
                <c:pt idx="10">
                  <c:v>136.63663663663655</c:v>
                </c:pt>
                <c:pt idx="11">
                  <c:v>136.33633633633627</c:v>
                </c:pt>
                <c:pt idx="12">
                  <c:v>136.03603603603597</c:v>
                </c:pt>
                <c:pt idx="13">
                  <c:v>135.73573573573569</c:v>
                </c:pt>
                <c:pt idx="14">
                  <c:v>135.43543543543541</c:v>
                </c:pt>
                <c:pt idx="15">
                  <c:v>135.13513513513513</c:v>
                </c:pt>
                <c:pt idx="16">
                  <c:v>135.43543543543541</c:v>
                </c:pt>
                <c:pt idx="17">
                  <c:v>135.73573573573569</c:v>
                </c:pt>
                <c:pt idx="18">
                  <c:v>136.03603603603597</c:v>
                </c:pt>
                <c:pt idx="19">
                  <c:v>136.33633633633627</c:v>
                </c:pt>
                <c:pt idx="20">
                  <c:v>136.63663663663655</c:v>
                </c:pt>
                <c:pt idx="21">
                  <c:v>136.93693693693683</c:v>
                </c:pt>
                <c:pt idx="22">
                  <c:v>137.23723723723711</c:v>
                </c:pt>
                <c:pt idx="23">
                  <c:v>137.53753753753739</c:v>
                </c:pt>
                <c:pt idx="24">
                  <c:v>137.83783783783767</c:v>
                </c:pt>
                <c:pt idx="25">
                  <c:v>138.13813813813795</c:v>
                </c:pt>
                <c:pt idx="26">
                  <c:v>138.43843843843825</c:v>
                </c:pt>
                <c:pt idx="27">
                  <c:v>138.73873873873853</c:v>
                </c:pt>
                <c:pt idx="28">
                  <c:v>139.03903903903881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E8-4CE2-A542-9B1F3A56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37488"/>
        <c:axId val="426434248"/>
      </c:scatterChart>
      <c:valAx>
        <c:axId val="4264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4248"/>
        <c:crosses val="autoZero"/>
        <c:crossBetween val="midCat"/>
      </c:valAx>
      <c:valAx>
        <c:axId val="4264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147637</xdr:rowOff>
    </xdr:from>
    <xdr:to>
      <xdr:col>16</xdr:col>
      <xdr:colOff>409575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D8C67-9641-9CE3-3B4B-826AC0EE0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4</xdr:row>
      <xdr:rowOff>95250</xdr:rowOff>
    </xdr:from>
    <xdr:to>
      <xdr:col>22</xdr:col>
      <xdr:colOff>371475</xdr:colOff>
      <xdr:row>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4BA98-4545-EE8F-A05E-8363DB71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opLeftCell="A64" workbookViewId="0">
      <selection activeCell="A67" sqref="A67:XFD67"/>
    </sheetView>
  </sheetViews>
  <sheetFormatPr defaultRowHeight="15" x14ac:dyDescent="0.25"/>
  <cols>
    <col min="1" max="1" width="3.5703125" customWidth="1"/>
    <col min="2" max="2" width="7.85546875" bestFit="1" customWidth="1"/>
    <col min="3" max="3" width="18.28515625" bestFit="1" customWidth="1"/>
    <col min="4" max="4" width="16.85546875" bestFit="1" customWidth="1"/>
    <col min="5" max="5" width="18.140625" bestFit="1" customWidth="1"/>
    <col min="6" max="6" width="14.7109375" bestFit="1" customWidth="1"/>
    <col min="7" max="7" width="16.140625" bestFit="1" customWidth="1"/>
    <col min="8" max="8" width="12.28515625" bestFit="1" customWidth="1"/>
    <col min="11" max="11" width="17.42578125" customWidth="1"/>
  </cols>
  <sheetData>
    <row r="1" spans="1:19" x14ac:dyDescent="0.25">
      <c r="A1" s="1">
        <v>0</v>
      </c>
      <c r="B1" s="2" t="s">
        <v>0</v>
      </c>
      <c r="C1" s="2" t="s">
        <v>1</v>
      </c>
      <c r="D1" s="2">
        <v>27.502886109999999</v>
      </c>
      <c r="E1" s="2">
        <v>83.425833330000003</v>
      </c>
      <c r="F1" s="2">
        <v>443288.98877962498</v>
      </c>
      <c r="G1" s="2">
        <v>3042267.7249671202</v>
      </c>
      <c r="H1" s="2"/>
      <c r="I1" s="1"/>
      <c r="J1" s="2" t="s">
        <v>0</v>
      </c>
      <c r="K1" s="2" t="s">
        <v>1</v>
      </c>
      <c r="L1" s="2">
        <v>27.502886109999999</v>
      </c>
      <c r="M1" s="2">
        <v>83.425833330000003</v>
      </c>
      <c r="N1" s="2">
        <v>443288.98877962498</v>
      </c>
      <c r="O1" s="2">
        <v>3042267.7249671202</v>
      </c>
      <c r="P1">
        <f>D1-L1</f>
        <v>0</v>
      </c>
      <c r="Q1">
        <f t="shared" ref="Q1:S1" si="0">E1-M1</f>
        <v>0</v>
      </c>
      <c r="R1">
        <f t="shared" si="0"/>
        <v>0</v>
      </c>
      <c r="S1">
        <f t="shared" si="0"/>
        <v>0</v>
      </c>
    </row>
    <row r="2" spans="1:19" x14ac:dyDescent="0.25">
      <c r="A2" s="1">
        <v>1</v>
      </c>
      <c r="B2" s="2" t="s">
        <v>2</v>
      </c>
      <c r="C2" s="2" t="s">
        <v>3</v>
      </c>
      <c r="D2" s="2">
        <v>27.50248333</v>
      </c>
      <c r="E2" s="2">
        <v>83.425763889999999</v>
      </c>
      <c r="F2" s="2">
        <v>443281.92348992999</v>
      </c>
      <c r="G2" s="2">
        <v>3042223.1406214898</v>
      </c>
      <c r="H2" s="2"/>
      <c r="I2" s="1"/>
      <c r="J2" s="2" t="s">
        <v>2</v>
      </c>
      <c r="K2" s="2" t="s">
        <v>3</v>
      </c>
      <c r="L2" s="2">
        <v>27.50248333</v>
      </c>
      <c r="M2" s="2">
        <v>83.425763889999999</v>
      </c>
      <c r="N2" s="2">
        <v>443281.92348992999</v>
      </c>
      <c r="O2" s="2">
        <v>3042223.1406214898</v>
      </c>
      <c r="P2">
        <f t="shared" ref="P2:P65" si="1">D2-L2</f>
        <v>0</v>
      </c>
      <c r="Q2">
        <f t="shared" ref="Q2:Q65" si="2">E2-M2</f>
        <v>0</v>
      </c>
      <c r="R2">
        <f t="shared" ref="R2:R65" si="3">F2-N2</f>
        <v>0</v>
      </c>
      <c r="S2">
        <f t="shared" ref="S2:S65" si="4">G2-O2</f>
        <v>0</v>
      </c>
    </row>
    <row r="3" spans="1:19" x14ac:dyDescent="0.25">
      <c r="A3" s="1">
        <v>2</v>
      </c>
      <c r="B3" s="2" t="s">
        <v>4</v>
      </c>
      <c r="C3" s="2" t="s">
        <v>5</v>
      </c>
      <c r="D3" s="2">
        <v>27.50661667</v>
      </c>
      <c r="E3" s="2">
        <v>83.395755559999998</v>
      </c>
      <c r="F3" s="2">
        <v>440320.12828243797</v>
      </c>
      <c r="G3" s="2">
        <v>3042695.0707236901</v>
      </c>
      <c r="H3" s="2"/>
      <c r="I3" s="1"/>
      <c r="J3" s="2" t="s">
        <v>4</v>
      </c>
      <c r="K3" s="2" t="s">
        <v>5</v>
      </c>
      <c r="L3" s="2">
        <v>27.50661667</v>
      </c>
      <c r="M3" s="2">
        <v>83.395755559999998</v>
      </c>
      <c r="N3" s="2">
        <v>440320.12828243797</v>
      </c>
      <c r="O3" s="2">
        <v>3042695.0707236901</v>
      </c>
      <c r="P3">
        <f t="shared" si="1"/>
        <v>0</v>
      </c>
      <c r="Q3">
        <f t="shared" si="2"/>
        <v>0</v>
      </c>
      <c r="R3">
        <f t="shared" si="3"/>
        <v>0</v>
      </c>
      <c r="S3">
        <f t="shared" si="4"/>
        <v>0</v>
      </c>
    </row>
    <row r="4" spans="1:19" x14ac:dyDescent="0.25">
      <c r="A4" s="1">
        <v>3</v>
      </c>
      <c r="B4" s="2" t="s">
        <v>6</v>
      </c>
      <c r="C4" s="2" t="s">
        <v>7</v>
      </c>
      <c r="D4" s="2">
        <v>27.507024999999999</v>
      </c>
      <c r="E4" s="2">
        <v>83.395825000000002</v>
      </c>
      <c r="F4" s="2">
        <v>440327.207154289</v>
      </c>
      <c r="G4" s="2">
        <v>3042740.2683496499</v>
      </c>
      <c r="H4" s="2"/>
      <c r="I4" s="1"/>
      <c r="J4" s="2" t="s">
        <v>6</v>
      </c>
      <c r="K4" s="2" t="s">
        <v>7</v>
      </c>
      <c r="L4" s="2">
        <v>27.507024999999999</v>
      </c>
      <c r="M4" s="2">
        <v>83.395825000000002</v>
      </c>
      <c r="N4" s="2">
        <v>440327.207154289</v>
      </c>
      <c r="O4" s="2">
        <v>3042740.2683496499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</row>
    <row r="5" spans="1:19" x14ac:dyDescent="0.25">
      <c r="A5" s="1">
        <v>4</v>
      </c>
      <c r="B5" s="2" t="s">
        <v>8</v>
      </c>
      <c r="C5" s="2" t="s">
        <v>9</v>
      </c>
      <c r="D5" s="2">
        <v>27.502684720000001</v>
      </c>
      <c r="E5" s="2">
        <v>83.425798610000001</v>
      </c>
      <c r="F5" s="2">
        <v>443285.45613477798</v>
      </c>
      <c r="G5" s="2">
        <v>3042245.4327943102</v>
      </c>
      <c r="H5" s="2"/>
      <c r="I5" s="1"/>
      <c r="J5" s="2" t="s">
        <v>8</v>
      </c>
      <c r="K5" s="2" t="s">
        <v>9</v>
      </c>
      <c r="L5" s="2">
        <v>27.502684720000001</v>
      </c>
      <c r="M5" s="2">
        <v>83.425798610000001</v>
      </c>
      <c r="N5" s="2">
        <v>443285.45613477798</v>
      </c>
      <c r="O5" s="2">
        <v>3042245.4327943102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</row>
    <row r="6" spans="1:19" x14ac:dyDescent="0.25">
      <c r="A6" s="1">
        <v>5</v>
      </c>
      <c r="B6" s="2" t="s">
        <v>10</v>
      </c>
      <c r="C6" s="2" t="s">
        <v>9</v>
      </c>
      <c r="D6" s="2">
        <v>27.506820834999999</v>
      </c>
      <c r="E6" s="2">
        <v>83.39579028</v>
      </c>
      <c r="F6" s="2">
        <v>440323.66771836299</v>
      </c>
      <c r="G6" s="2">
        <v>3042717.6695366702</v>
      </c>
      <c r="H6" s="2"/>
      <c r="I6" s="1"/>
      <c r="J6" s="2" t="s">
        <v>10</v>
      </c>
      <c r="K6" s="2" t="s">
        <v>9</v>
      </c>
      <c r="L6" s="2">
        <v>27.506820834999999</v>
      </c>
      <c r="M6" s="2">
        <v>83.39579028</v>
      </c>
      <c r="N6" s="2">
        <v>440323.66771836299</v>
      </c>
      <c r="O6" s="2">
        <v>3042717.6695366702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</row>
    <row r="7" spans="1:19" x14ac:dyDescent="0.25">
      <c r="A7" s="1">
        <v>6</v>
      </c>
      <c r="B7" s="2" t="s">
        <v>11</v>
      </c>
      <c r="C7" s="2" t="s">
        <v>12</v>
      </c>
      <c r="D7" s="2">
        <v>27.503851095339499</v>
      </c>
      <c r="E7" s="2">
        <v>83.426614286402696</v>
      </c>
      <c r="F7" s="2">
        <v>443366.62012907403</v>
      </c>
      <c r="G7" s="2">
        <v>3042374.26006315</v>
      </c>
      <c r="H7" s="2"/>
      <c r="I7" s="1"/>
      <c r="J7" s="2" t="s">
        <v>11</v>
      </c>
      <c r="K7" s="2" t="s">
        <v>12</v>
      </c>
      <c r="L7" s="2">
        <v>27.503851095339499</v>
      </c>
      <c r="M7" s="2">
        <v>83.426614286402696</v>
      </c>
      <c r="N7" s="2">
        <v>443366.62012907403</v>
      </c>
      <c r="O7" s="2">
        <v>3042374.26006315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</row>
    <row r="8" spans="1:19" x14ac:dyDescent="0.25">
      <c r="A8" s="1">
        <v>7</v>
      </c>
      <c r="B8" s="2" t="s">
        <v>13</v>
      </c>
      <c r="C8" s="2" t="s">
        <v>12</v>
      </c>
      <c r="D8" s="2">
        <v>27.501352721636799</v>
      </c>
      <c r="E8" s="2">
        <v>83.426183548672697</v>
      </c>
      <c r="F8" s="2">
        <v>443322.79534763901</v>
      </c>
      <c r="G8" s="2">
        <v>3042097.7110061399</v>
      </c>
      <c r="H8" s="2"/>
      <c r="I8" s="1"/>
      <c r="J8" s="2" t="s">
        <v>13</v>
      </c>
      <c r="K8" s="2" t="s">
        <v>12</v>
      </c>
      <c r="L8" s="2">
        <v>27.501352721636799</v>
      </c>
      <c r="M8" s="2">
        <v>83.426183548672697</v>
      </c>
      <c r="N8" s="2">
        <v>443322.79534763901</v>
      </c>
      <c r="O8" s="2">
        <v>3042097.7110061399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</row>
    <row r="9" spans="1:19" x14ac:dyDescent="0.25">
      <c r="A9" s="1">
        <v>8</v>
      </c>
      <c r="B9" s="2" t="s">
        <v>14</v>
      </c>
      <c r="C9" s="2" t="s">
        <v>12</v>
      </c>
      <c r="D9" s="2">
        <v>27.503722300774601</v>
      </c>
      <c r="E9" s="2">
        <v>83.457322168286197</v>
      </c>
      <c r="F9" s="2">
        <v>446399.63299675501</v>
      </c>
      <c r="G9" s="2">
        <v>3042346.3509488599</v>
      </c>
      <c r="H9" s="2"/>
      <c r="I9" s="1"/>
      <c r="J9" s="2" t="s">
        <v>14</v>
      </c>
      <c r="K9" s="2" t="s">
        <v>12</v>
      </c>
      <c r="L9" s="2">
        <v>27.503722300774601</v>
      </c>
      <c r="M9" s="2">
        <v>83.457322168286197</v>
      </c>
      <c r="N9" s="2">
        <v>446399.63299675501</v>
      </c>
      <c r="O9" s="2">
        <v>3042346.3509488599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</row>
    <row r="10" spans="1:19" x14ac:dyDescent="0.25">
      <c r="A10" s="1">
        <v>9</v>
      </c>
      <c r="B10" s="2" t="s">
        <v>15</v>
      </c>
      <c r="C10" s="2" t="s">
        <v>12</v>
      </c>
      <c r="D10" s="2">
        <v>27.493193783787699</v>
      </c>
      <c r="E10" s="2">
        <v>83.455504113365507</v>
      </c>
      <c r="F10" s="2">
        <v>446214.94283770601</v>
      </c>
      <c r="G10" s="2">
        <v>3041180.8941535801</v>
      </c>
      <c r="H10" s="2"/>
      <c r="I10" s="1"/>
      <c r="J10" s="2" t="s">
        <v>15</v>
      </c>
      <c r="K10" s="2" t="s">
        <v>12</v>
      </c>
      <c r="L10" s="2">
        <v>27.493193783787699</v>
      </c>
      <c r="M10" s="2">
        <v>83.455504113365507</v>
      </c>
      <c r="N10" s="2">
        <v>446214.94283770601</v>
      </c>
      <c r="O10" s="2">
        <v>3041180.8941535801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</row>
    <row r="11" spans="1:19" x14ac:dyDescent="0.25">
      <c r="A11" s="1">
        <v>10</v>
      </c>
      <c r="B11" s="2" t="s">
        <v>16</v>
      </c>
      <c r="C11" s="2" t="s">
        <v>12</v>
      </c>
      <c r="D11" s="2">
        <v>27.503558799338901</v>
      </c>
      <c r="E11" s="2">
        <v>83.494171691461105</v>
      </c>
      <c r="F11" s="2">
        <v>450039.24843707099</v>
      </c>
      <c r="G11" s="2">
        <v>3042312.8600060102</v>
      </c>
      <c r="H11" s="2"/>
      <c r="I11" s="1"/>
      <c r="J11" s="2" t="s">
        <v>16</v>
      </c>
      <c r="K11" s="2" t="s">
        <v>12</v>
      </c>
      <c r="L11" s="2">
        <v>27.503558799338901</v>
      </c>
      <c r="M11" s="2">
        <v>83.494171691461105</v>
      </c>
      <c r="N11" s="2">
        <v>450039.24843707099</v>
      </c>
      <c r="O11" s="2">
        <v>3042312.8600060102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</row>
    <row r="12" spans="1:19" x14ac:dyDescent="0.25">
      <c r="A12" s="1">
        <v>11</v>
      </c>
      <c r="B12" s="2" t="s">
        <v>17</v>
      </c>
      <c r="C12" s="2" t="s">
        <v>12</v>
      </c>
      <c r="D12" s="2">
        <v>27.483394810381998</v>
      </c>
      <c r="E12" s="2">
        <v>83.490683216479198</v>
      </c>
      <c r="F12" s="2">
        <v>449685.51982668898</v>
      </c>
      <c r="G12" s="2">
        <v>3040080.7139362101</v>
      </c>
      <c r="H12" s="2"/>
      <c r="I12" s="1"/>
      <c r="J12" s="2" t="s">
        <v>17</v>
      </c>
      <c r="K12" s="2" t="s">
        <v>12</v>
      </c>
      <c r="L12" s="2">
        <v>27.483394810381998</v>
      </c>
      <c r="M12" s="2">
        <v>83.490683216479198</v>
      </c>
      <c r="N12" s="2">
        <v>449685.51982668898</v>
      </c>
      <c r="O12" s="2">
        <v>3040080.7139362101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</row>
    <row r="13" spans="1:19" x14ac:dyDescent="0.25">
      <c r="A13" s="1">
        <v>12</v>
      </c>
      <c r="B13" s="2" t="s">
        <v>18</v>
      </c>
      <c r="C13" s="2" t="s">
        <v>12</v>
      </c>
      <c r="D13" s="2">
        <v>27.503139335785701</v>
      </c>
      <c r="E13" s="2">
        <v>83.580154087402406</v>
      </c>
      <c r="F13" s="2">
        <v>458531.68446382799</v>
      </c>
      <c r="G13" s="2">
        <v>3042234.7144686198</v>
      </c>
      <c r="H13" s="2"/>
      <c r="I13" s="1"/>
      <c r="J13" s="2" t="s">
        <v>18</v>
      </c>
      <c r="K13" s="2" t="s">
        <v>12</v>
      </c>
      <c r="L13" s="2">
        <v>27.503139335785701</v>
      </c>
      <c r="M13" s="2">
        <v>83.580154087402406</v>
      </c>
      <c r="N13" s="2">
        <v>458531.68446382799</v>
      </c>
      <c r="O13" s="2">
        <v>3042234.7144686198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</row>
    <row r="14" spans="1:19" x14ac:dyDescent="0.25">
      <c r="A14" s="1">
        <v>13</v>
      </c>
      <c r="B14" s="2" t="s">
        <v>19</v>
      </c>
      <c r="C14" s="2" t="s">
        <v>12</v>
      </c>
      <c r="D14" s="2">
        <v>27.460495606976998</v>
      </c>
      <c r="E14" s="2">
        <v>83.572744078852395</v>
      </c>
      <c r="F14" s="2">
        <v>457783.53280162701</v>
      </c>
      <c r="G14" s="2">
        <v>3037513.62676642</v>
      </c>
      <c r="H14" s="2"/>
      <c r="I14" s="1"/>
      <c r="J14" s="2" t="s">
        <v>19</v>
      </c>
      <c r="K14" s="2" t="s">
        <v>12</v>
      </c>
      <c r="L14" s="2">
        <v>27.460495606976998</v>
      </c>
      <c r="M14" s="2">
        <v>83.572744078852395</v>
      </c>
      <c r="N14" s="2">
        <v>457783.53280162701</v>
      </c>
      <c r="O14" s="2">
        <v>3037513.62676642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</row>
    <row r="15" spans="1:19" x14ac:dyDescent="0.25">
      <c r="A15" s="1">
        <v>14</v>
      </c>
      <c r="B15" s="2" t="s">
        <v>20</v>
      </c>
      <c r="C15" s="2" t="s">
        <v>173</v>
      </c>
      <c r="D15" s="2">
        <v>27.508153085567699</v>
      </c>
      <c r="E15" s="2">
        <v>83.395402425164903</v>
      </c>
      <c r="F15" s="2">
        <v>440286.07869290799</v>
      </c>
      <c r="G15" s="2">
        <v>3042865.4306826</v>
      </c>
      <c r="H15" s="2"/>
      <c r="I15" s="1"/>
      <c r="J15" s="2" t="s">
        <v>20</v>
      </c>
      <c r="K15" s="2" t="s">
        <v>173</v>
      </c>
      <c r="L15" s="2">
        <v>27.508153085567699</v>
      </c>
      <c r="M15" s="2">
        <v>83.395402425164903</v>
      </c>
      <c r="N15" s="2">
        <v>440286.07869290799</v>
      </c>
      <c r="O15" s="2">
        <v>3042865.4306826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</row>
    <row r="16" spans="1:19" x14ac:dyDescent="0.25">
      <c r="A16" s="1">
        <v>15</v>
      </c>
      <c r="B16" s="2" t="s">
        <v>21</v>
      </c>
      <c r="C16" s="2" t="s">
        <v>173</v>
      </c>
      <c r="D16" s="2">
        <v>27.505653939604201</v>
      </c>
      <c r="E16" s="2">
        <v>83.394977437664807</v>
      </c>
      <c r="F16" s="2">
        <v>440242.75314065901</v>
      </c>
      <c r="G16" s="2">
        <v>3042588.8029732299</v>
      </c>
      <c r="H16" s="2"/>
      <c r="I16" s="1"/>
      <c r="J16" s="2" t="s">
        <v>21</v>
      </c>
      <c r="K16" s="2" t="s">
        <v>173</v>
      </c>
      <c r="L16" s="2">
        <v>27.505653939604201</v>
      </c>
      <c r="M16" s="2">
        <v>83.394977437664807</v>
      </c>
      <c r="N16" s="2">
        <v>440242.75314065901</v>
      </c>
      <c r="O16" s="2">
        <v>3042588.8029732299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</row>
    <row r="17" spans="1:19" x14ac:dyDescent="0.25">
      <c r="A17" s="1">
        <v>16</v>
      </c>
      <c r="B17" s="2" t="s">
        <v>22</v>
      </c>
      <c r="C17" s="2" t="s">
        <v>173</v>
      </c>
      <c r="D17" s="2">
        <v>27.5163003229741</v>
      </c>
      <c r="E17" s="2">
        <v>83.3660654643935</v>
      </c>
      <c r="F17" s="2">
        <v>437393.11896975199</v>
      </c>
      <c r="G17" s="2">
        <v>3043782.3755174698</v>
      </c>
      <c r="H17" s="2"/>
      <c r="I17" s="1"/>
      <c r="J17" s="2" t="s">
        <v>22</v>
      </c>
      <c r="K17" s="2" t="s">
        <v>173</v>
      </c>
      <c r="L17" s="2">
        <v>27.5163003229741</v>
      </c>
      <c r="M17" s="2">
        <v>83.3660654643935</v>
      </c>
      <c r="N17" s="2">
        <v>437393.11896975199</v>
      </c>
      <c r="O17" s="2">
        <v>3043782.3755174698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</row>
    <row r="18" spans="1:19" x14ac:dyDescent="0.25">
      <c r="A18" s="1">
        <v>17</v>
      </c>
      <c r="B18" s="2" t="s">
        <v>23</v>
      </c>
      <c r="C18" s="2" t="s">
        <v>173</v>
      </c>
      <c r="D18" s="2">
        <v>27.505767873518501</v>
      </c>
      <c r="E18" s="2">
        <v>83.364277253663502</v>
      </c>
      <c r="F18" s="2">
        <v>437210.53270578099</v>
      </c>
      <c r="G18" s="2">
        <v>3042616.5872622202</v>
      </c>
      <c r="H18" s="2"/>
      <c r="I18" s="1"/>
      <c r="J18" s="2" t="s">
        <v>23</v>
      </c>
      <c r="K18" s="2" t="s">
        <v>173</v>
      </c>
      <c r="L18" s="2">
        <v>27.505767873518501</v>
      </c>
      <c r="M18" s="2">
        <v>83.364277253663502</v>
      </c>
      <c r="N18" s="2">
        <v>437210.53270578099</v>
      </c>
      <c r="O18" s="2">
        <v>3042616.5872622202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</row>
    <row r="19" spans="1:19" x14ac:dyDescent="0.25">
      <c r="A19" s="1">
        <v>18</v>
      </c>
      <c r="B19" s="2" t="s">
        <v>24</v>
      </c>
      <c r="C19" s="2" t="s">
        <v>173</v>
      </c>
      <c r="D19" s="2">
        <v>27.5260687290032</v>
      </c>
      <c r="E19" s="2">
        <v>83.330855563205503</v>
      </c>
      <c r="F19" s="2">
        <v>433921.56730075699</v>
      </c>
      <c r="G19" s="2">
        <v>3044882.7093116199</v>
      </c>
      <c r="H19" s="2"/>
      <c r="I19" s="1"/>
      <c r="J19" s="2" t="s">
        <v>24</v>
      </c>
      <c r="K19" s="2" t="s">
        <v>173</v>
      </c>
      <c r="L19" s="2">
        <v>27.5260687290032</v>
      </c>
      <c r="M19" s="2">
        <v>83.330855563205503</v>
      </c>
      <c r="N19" s="2">
        <v>433921.56730075699</v>
      </c>
      <c r="O19" s="2">
        <v>3044882.7093116199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</row>
    <row r="20" spans="1:19" x14ac:dyDescent="0.25">
      <c r="A20" s="1">
        <v>19</v>
      </c>
      <c r="B20" s="2" t="s">
        <v>25</v>
      </c>
      <c r="C20" s="2" t="s">
        <v>173</v>
      </c>
      <c r="D20" s="2">
        <v>27.505895650240301</v>
      </c>
      <c r="E20" s="2">
        <v>83.327437143355894</v>
      </c>
      <c r="F20" s="2">
        <v>433571.86818513402</v>
      </c>
      <c r="G20" s="2">
        <v>3042649.9284167201</v>
      </c>
      <c r="H20" s="2"/>
      <c r="I20" s="1"/>
      <c r="J20" s="2" t="s">
        <v>25</v>
      </c>
      <c r="K20" s="2" t="s">
        <v>173</v>
      </c>
      <c r="L20" s="2">
        <v>27.505895650240301</v>
      </c>
      <c r="M20" s="2">
        <v>83.327437143355894</v>
      </c>
      <c r="N20" s="2">
        <v>433571.86818513402</v>
      </c>
      <c r="O20" s="2">
        <v>3042649.9284167201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</row>
    <row r="21" spans="1:19" x14ac:dyDescent="0.25">
      <c r="A21" s="1">
        <v>20</v>
      </c>
      <c r="B21" s="2" t="s">
        <v>26</v>
      </c>
      <c r="C21" s="2" t="s">
        <v>173</v>
      </c>
      <c r="D21" s="2">
        <v>27.548826495002199</v>
      </c>
      <c r="E21" s="2">
        <v>83.248675651693105</v>
      </c>
      <c r="F21" s="2">
        <v>425821.280073345</v>
      </c>
      <c r="G21" s="2">
        <v>3047450.1548328302</v>
      </c>
      <c r="H21" s="2"/>
      <c r="I21" s="1"/>
      <c r="J21" s="2" t="s">
        <v>26</v>
      </c>
      <c r="K21" s="2" t="s">
        <v>173</v>
      </c>
      <c r="L21" s="2">
        <v>27.548826495002199</v>
      </c>
      <c r="M21" s="2">
        <v>83.248675651693105</v>
      </c>
      <c r="N21" s="2">
        <v>425821.280073345</v>
      </c>
      <c r="O21" s="2">
        <v>3047450.1548328302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</row>
    <row r="22" spans="1:19" x14ac:dyDescent="0.25">
      <c r="A22" s="1">
        <v>21</v>
      </c>
      <c r="B22" s="2" t="s">
        <v>27</v>
      </c>
      <c r="C22" s="2" t="s">
        <v>173</v>
      </c>
      <c r="D22" s="2">
        <v>27.506155851263401</v>
      </c>
      <c r="E22" s="2">
        <v>83.241477454835206</v>
      </c>
      <c r="F22" s="2">
        <v>425081.65097005002</v>
      </c>
      <c r="G22" s="2">
        <v>3042727.72444234</v>
      </c>
      <c r="H22" s="2"/>
      <c r="I22" s="1"/>
      <c r="J22" s="2" t="s">
        <v>27</v>
      </c>
      <c r="K22" s="2" t="s">
        <v>173</v>
      </c>
      <c r="L22" s="2">
        <v>27.506155851263401</v>
      </c>
      <c r="M22" s="2">
        <v>83.241477454835206</v>
      </c>
      <c r="N22" s="2">
        <v>425081.65097005002</v>
      </c>
      <c r="O22" s="2">
        <v>3042727.72444234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</row>
    <row r="23" spans="1:19" x14ac:dyDescent="0.25">
      <c r="A23" s="1">
        <v>22</v>
      </c>
      <c r="B23" s="2" t="s">
        <v>28</v>
      </c>
      <c r="C23" s="2" t="s">
        <v>29</v>
      </c>
      <c r="D23" s="2">
        <v>27.503404957232199</v>
      </c>
      <c r="E23" s="2">
        <v>83.426537367586604</v>
      </c>
      <c r="F23" s="2">
        <v>443358.79427371098</v>
      </c>
      <c r="G23" s="2">
        <v>3042324.8762932802</v>
      </c>
      <c r="H23" s="2"/>
      <c r="I23" s="1"/>
      <c r="J23" s="2" t="s">
        <v>28</v>
      </c>
      <c r="K23" s="2" t="s">
        <v>29</v>
      </c>
      <c r="L23" s="2">
        <v>27.503404957232199</v>
      </c>
      <c r="M23" s="2">
        <v>83.426537367586604</v>
      </c>
      <c r="N23" s="2">
        <v>443358.79427371098</v>
      </c>
      <c r="O23" s="2">
        <v>3042324.8762932802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</row>
    <row r="24" spans="1:19" x14ac:dyDescent="0.25">
      <c r="A24" s="1">
        <v>23</v>
      </c>
      <c r="B24" s="2" t="s">
        <v>30</v>
      </c>
      <c r="C24" s="2" t="s">
        <v>29</v>
      </c>
      <c r="D24" s="2">
        <v>27.501798860026899</v>
      </c>
      <c r="E24" s="2">
        <v>83.426260464790403</v>
      </c>
      <c r="F24" s="2">
        <v>443330.621203002</v>
      </c>
      <c r="G24" s="2">
        <v>3042147.0947760101</v>
      </c>
      <c r="H24" s="2"/>
      <c r="I24" s="1"/>
      <c r="J24" s="2" t="s">
        <v>30</v>
      </c>
      <c r="K24" s="2" t="s">
        <v>29</v>
      </c>
      <c r="L24" s="2">
        <v>27.501798860026899</v>
      </c>
      <c r="M24" s="2">
        <v>83.426260464790403</v>
      </c>
      <c r="N24" s="2">
        <v>443330.621203002</v>
      </c>
      <c r="O24" s="2">
        <v>3042147.0947760101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</row>
    <row r="25" spans="1:19" x14ac:dyDescent="0.25">
      <c r="A25" s="1">
        <v>24</v>
      </c>
      <c r="B25" s="2" t="s">
        <v>31</v>
      </c>
      <c r="C25" s="2" t="s">
        <v>29</v>
      </c>
      <c r="D25" s="2">
        <v>27.501672920284999</v>
      </c>
      <c r="E25" s="2">
        <v>83.492616105175003</v>
      </c>
      <c r="F25" s="2">
        <v>449884.74630063801</v>
      </c>
      <c r="G25" s="2">
        <v>3042104.5892179701</v>
      </c>
      <c r="H25" s="2"/>
      <c r="I25" s="1"/>
      <c r="J25" s="2" t="s">
        <v>31</v>
      </c>
      <c r="K25" s="2" t="s">
        <v>29</v>
      </c>
      <c r="L25" s="2">
        <v>27.501672920284999</v>
      </c>
      <c r="M25" s="2">
        <v>83.492616105175003</v>
      </c>
      <c r="N25" s="2">
        <v>449884.74630063801</v>
      </c>
      <c r="O25" s="2">
        <v>3042104.5892179701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</row>
    <row r="26" spans="1:19" x14ac:dyDescent="0.25">
      <c r="A26" s="1">
        <v>25</v>
      </c>
      <c r="B26" s="2" t="s">
        <v>32</v>
      </c>
      <c r="C26" s="2" t="s">
        <v>29</v>
      </c>
      <c r="D26" s="2">
        <v>27.485613084777999</v>
      </c>
      <c r="E26" s="2">
        <v>83.489837844639396</v>
      </c>
      <c r="F26" s="2">
        <v>449603.015548811</v>
      </c>
      <c r="G26" s="2">
        <v>3040326.7737629199</v>
      </c>
      <c r="H26" s="2"/>
      <c r="I26" s="1"/>
      <c r="J26" s="2" t="s">
        <v>32</v>
      </c>
      <c r="K26" s="2" t="s">
        <v>29</v>
      </c>
      <c r="L26" s="2">
        <v>27.485613084777999</v>
      </c>
      <c r="M26" s="2">
        <v>83.489837844639396</v>
      </c>
      <c r="N26" s="2">
        <v>449603.015548811</v>
      </c>
      <c r="O26" s="2">
        <v>3040326.7737629199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</row>
    <row r="27" spans="1:19" x14ac:dyDescent="0.25">
      <c r="A27" s="1">
        <v>26</v>
      </c>
      <c r="B27" s="2" t="s">
        <v>33</v>
      </c>
      <c r="C27" s="2" t="s">
        <v>29</v>
      </c>
      <c r="D27" s="2">
        <v>27.489846688700901</v>
      </c>
      <c r="E27" s="2">
        <v>83.577843685066796</v>
      </c>
      <c r="F27" s="2">
        <v>458298.47400837502</v>
      </c>
      <c r="G27" s="2">
        <v>3040763.0783433602</v>
      </c>
      <c r="H27" s="2"/>
      <c r="I27" s="1"/>
      <c r="J27" s="2" t="s">
        <v>33</v>
      </c>
      <c r="K27" s="2" t="s">
        <v>29</v>
      </c>
      <c r="L27" s="2">
        <v>27.489846688700901</v>
      </c>
      <c r="M27" s="2">
        <v>83.577843685066796</v>
      </c>
      <c r="N27" s="2">
        <v>458298.47400837502</v>
      </c>
      <c r="O27" s="2">
        <v>3040763.0783433602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</row>
    <row r="28" spans="1:19" x14ac:dyDescent="0.25">
      <c r="A28" s="1">
        <v>27</v>
      </c>
      <c r="B28" s="2" t="s">
        <v>34</v>
      </c>
      <c r="C28" s="2" t="s">
        <v>29</v>
      </c>
      <c r="D28" s="2">
        <v>27.473788380757998</v>
      </c>
      <c r="E28" s="2">
        <v>83.575053305529096</v>
      </c>
      <c r="F28" s="2">
        <v>458016.74325707997</v>
      </c>
      <c r="G28" s="2">
        <v>3038985.2628916702</v>
      </c>
      <c r="H28" s="2"/>
      <c r="I28" s="1"/>
      <c r="J28" s="2" t="s">
        <v>34</v>
      </c>
      <c r="K28" s="2" t="s">
        <v>29</v>
      </c>
      <c r="L28" s="2">
        <v>27.473788380757998</v>
      </c>
      <c r="M28" s="2">
        <v>83.575053305529096</v>
      </c>
      <c r="N28" s="2">
        <v>458016.74325707997</v>
      </c>
      <c r="O28" s="2">
        <v>3038985.2628916702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</row>
    <row r="29" spans="1:19" x14ac:dyDescent="0.25">
      <c r="A29" s="1">
        <v>28</v>
      </c>
      <c r="B29" s="2" t="s">
        <v>35</v>
      </c>
      <c r="C29" s="2" t="s">
        <v>174</v>
      </c>
      <c r="D29" s="2">
        <v>27.507706809602599</v>
      </c>
      <c r="E29" s="2">
        <v>83.395326533206799</v>
      </c>
      <c r="F29" s="2">
        <v>440278.34198648599</v>
      </c>
      <c r="G29" s="2">
        <v>3042816.0328731202</v>
      </c>
      <c r="H29" s="2"/>
      <c r="I29" s="1"/>
      <c r="J29" s="2" t="s">
        <v>35</v>
      </c>
      <c r="K29" s="2" t="s">
        <v>174</v>
      </c>
      <c r="L29" s="2">
        <v>27.507706809602599</v>
      </c>
      <c r="M29" s="2">
        <v>83.395326533206799</v>
      </c>
      <c r="N29" s="2">
        <v>440278.34198648599</v>
      </c>
      <c r="O29" s="2">
        <v>3042816.0328731202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</row>
    <row r="30" spans="1:19" x14ac:dyDescent="0.25">
      <c r="A30" s="1">
        <v>29</v>
      </c>
      <c r="B30" s="2" t="s">
        <v>36</v>
      </c>
      <c r="C30" s="2" t="s">
        <v>174</v>
      </c>
      <c r="D30" s="2">
        <v>27.506100215845301</v>
      </c>
      <c r="E30" s="2">
        <v>83.395053326969801</v>
      </c>
      <c r="F30" s="2">
        <v>440250.48984708003</v>
      </c>
      <c r="G30" s="2">
        <v>3042638.2007827</v>
      </c>
      <c r="H30" s="2"/>
      <c r="I30" s="1"/>
      <c r="J30" s="2" t="s">
        <v>36</v>
      </c>
      <c r="K30" s="2" t="s">
        <v>174</v>
      </c>
      <c r="L30" s="2">
        <v>27.506100215845301</v>
      </c>
      <c r="M30" s="2">
        <v>83.395053326969801</v>
      </c>
      <c r="N30" s="2">
        <v>440250.48984708003</v>
      </c>
      <c r="O30" s="2">
        <v>3042638.2007827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</row>
    <row r="31" spans="1:19" x14ac:dyDescent="0.25">
      <c r="A31" s="1">
        <v>30</v>
      </c>
      <c r="B31" s="2" t="s">
        <v>37</v>
      </c>
      <c r="C31" s="2" t="s">
        <v>174</v>
      </c>
      <c r="D31" s="2">
        <v>27.523850926561099</v>
      </c>
      <c r="E31" s="2">
        <v>83.331708589115095</v>
      </c>
      <c r="F31" s="2">
        <v>434004.48205599998</v>
      </c>
      <c r="G31" s="2">
        <v>3044636.5848158998</v>
      </c>
      <c r="H31" s="2"/>
      <c r="I31" s="1"/>
      <c r="J31" s="2" t="s">
        <v>37</v>
      </c>
      <c r="K31" s="2" t="s">
        <v>174</v>
      </c>
      <c r="L31" s="2">
        <v>27.523850926561099</v>
      </c>
      <c r="M31" s="2">
        <v>83.331708589115095</v>
      </c>
      <c r="N31" s="2">
        <v>434004.48205599998</v>
      </c>
      <c r="O31" s="2">
        <v>3044636.5848158998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</row>
    <row r="32" spans="1:19" x14ac:dyDescent="0.25">
      <c r="A32" s="1">
        <v>31</v>
      </c>
      <c r="B32" s="2" t="s">
        <v>38</v>
      </c>
      <c r="C32" s="2" t="s">
        <v>174</v>
      </c>
      <c r="D32" s="2">
        <v>27.5077838927489</v>
      </c>
      <c r="E32" s="2">
        <v>83.328985782332893</v>
      </c>
      <c r="F32" s="2">
        <v>433725.96063621301</v>
      </c>
      <c r="G32" s="2">
        <v>3042858.2637474802</v>
      </c>
      <c r="H32" s="2"/>
      <c r="I32" s="1"/>
      <c r="J32" s="2" t="s">
        <v>38</v>
      </c>
      <c r="K32" s="2" t="s">
        <v>174</v>
      </c>
      <c r="L32" s="2">
        <v>27.5077838927489</v>
      </c>
      <c r="M32" s="2">
        <v>83.328985782332893</v>
      </c>
      <c r="N32" s="2">
        <v>433725.96063621301</v>
      </c>
      <c r="O32" s="2">
        <v>3042858.2637474802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</row>
    <row r="33" spans="1:19" x14ac:dyDescent="0.25">
      <c r="A33" s="1">
        <v>32</v>
      </c>
      <c r="B33" s="2" t="s">
        <v>39</v>
      </c>
      <c r="C33" s="2" t="s">
        <v>174</v>
      </c>
      <c r="D33" s="2">
        <v>27.5355254506274</v>
      </c>
      <c r="E33" s="2">
        <v>83.246431309489495</v>
      </c>
      <c r="F33" s="2">
        <v>425590.72623159102</v>
      </c>
      <c r="G33" s="2">
        <v>3045978.10017179</v>
      </c>
      <c r="H33" s="2"/>
      <c r="I33" s="1"/>
      <c r="J33" s="2" t="s">
        <v>39</v>
      </c>
      <c r="K33" s="2" t="s">
        <v>174</v>
      </c>
      <c r="L33" s="2">
        <v>27.5355254506274</v>
      </c>
      <c r="M33" s="2">
        <v>83.246431309489495</v>
      </c>
      <c r="N33" s="2">
        <v>425590.72623159102</v>
      </c>
      <c r="O33" s="2">
        <v>3045978.10017179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</row>
    <row r="34" spans="1:19" x14ac:dyDescent="0.25">
      <c r="A34" s="1">
        <v>33</v>
      </c>
      <c r="B34" s="2" t="s">
        <v>40</v>
      </c>
      <c r="C34" s="2" t="s">
        <v>174</v>
      </c>
      <c r="D34" s="2">
        <v>27.5194570073397</v>
      </c>
      <c r="E34" s="2">
        <v>83.2437206916658</v>
      </c>
      <c r="F34" s="2">
        <v>425312.204811804</v>
      </c>
      <c r="G34" s="2">
        <v>3044199.7791033802</v>
      </c>
      <c r="H34" s="2"/>
      <c r="I34" s="1"/>
      <c r="J34" s="2" t="s">
        <v>40</v>
      </c>
      <c r="K34" s="2" t="s">
        <v>174</v>
      </c>
      <c r="L34" s="2">
        <v>27.5194570073397</v>
      </c>
      <c r="M34" s="2">
        <v>83.2437206916658</v>
      </c>
      <c r="N34" s="2">
        <v>425312.204811804</v>
      </c>
      <c r="O34" s="2">
        <v>3044199.7791033802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</row>
    <row r="35" spans="1:19" x14ac:dyDescent="0.25">
      <c r="A35" s="1">
        <v>34</v>
      </c>
      <c r="B35" s="2" t="s">
        <v>41</v>
      </c>
      <c r="C35" s="2" t="s">
        <v>42</v>
      </c>
      <c r="D35" s="2">
        <v>27.505703209903501</v>
      </c>
      <c r="E35" s="2">
        <v>83.407881265866806</v>
      </c>
      <c r="F35" s="2">
        <v>441517.29905657098</v>
      </c>
      <c r="G35" s="2">
        <v>3042588.1111251302</v>
      </c>
      <c r="H35" s="2"/>
      <c r="I35" s="1"/>
      <c r="J35" s="2" t="s">
        <v>41</v>
      </c>
      <c r="K35" s="2" t="s">
        <v>42</v>
      </c>
      <c r="L35" s="2">
        <v>27.505703209903501</v>
      </c>
      <c r="M35" s="2">
        <v>83.407881265866806</v>
      </c>
      <c r="N35" s="2">
        <v>441517.29905657098</v>
      </c>
      <c r="O35" s="2">
        <v>3042588.1111251302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</row>
    <row r="36" spans="1:19" x14ac:dyDescent="0.25">
      <c r="A36" s="1">
        <v>35</v>
      </c>
      <c r="B36" s="2" t="s">
        <v>43</v>
      </c>
      <c r="C36" s="2" t="s">
        <v>42</v>
      </c>
      <c r="D36" s="2">
        <v>27.504632456245002</v>
      </c>
      <c r="E36" s="2">
        <v>83.407696840714294</v>
      </c>
      <c r="F36" s="2">
        <v>441498.516998337</v>
      </c>
      <c r="G36" s="2">
        <v>3042469.59004361</v>
      </c>
      <c r="H36" s="2"/>
      <c r="I36" s="1"/>
      <c r="J36" s="2" t="s">
        <v>43</v>
      </c>
      <c r="K36" s="2" t="s">
        <v>42</v>
      </c>
      <c r="L36" s="2">
        <v>27.504632456245002</v>
      </c>
      <c r="M36" s="2">
        <v>83.407696840714294</v>
      </c>
      <c r="N36" s="2">
        <v>441498.516998337</v>
      </c>
      <c r="O36" s="2">
        <v>3042469.59004361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</row>
    <row r="37" spans="1:19" x14ac:dyDescent="0.25">
      <c r="A37" s="1">
        <v>36</v>
      </c>
      <c r="B37" s="2" t="s">
        <v>44</v>
      </c>
      <c r="C37" s="2" t="s">
        <v>42</v>
      </c>
      <c r="D37" s="2">
        <v>27.5087146065549</v>
      </c>
      <c r="E37" s="2">
        <v>83.394982123123796</v>
      </c>
      <c r="F37" s="2">
        <v>440244.86946215702</v>
      </c>
      <c r="G37" s="2">
        <v>3042927.8332208199</v>
      </c>
      <c r="H37" s="2"/>
      <c r="I37" s="1"/>
      <c r="J37" s="2" t="s">
        <v>44</v>
      </c>
      <c r="K37" s="2" t="s">
        <v>42</v>
      </c>
      <c r="L37" s="2">
        <v>27.508771696014701</v>
      </c>
      <c r="M37" s="2">
        <v>83.394567556789497</v>
      </c>
      <c r="N37" s="2">
        <v>440203.95443394198</v>
      </c>
      <c r="O37" s="2">
        <v>3042934.3568479102</v>
      </c>
      <c r="P37">
        <f t="shared" si="1"/>
        <v>-5.7089459801318299E-5</v>
      </c>
      <c r="Q37">
        <f t="shared" si="2"/>
        <v>4.1456633429959311E-4</v>
      </c>
      <c r="R37">
        <f t="shared" si="3"/>
        <v>40.915028215036727</v>
      </c>
      <c r="S37">
        <f t="shared" si="4"/>
        <v>-6.523627090267837</v>
      </c>
    </row>
    <row r="38" spans="1:19" x14ac:dyDescent="0.25">
      <c r="A38" s="1">
        <v>37</v>
      </c>
      <c r="B38" s="2" t="s">
        <v>45</v>
      </c>
      <c r="C38" s="2" t="s">
        <v>42</v>
      </c>
      <c r="D38" s="2">
        <v>27.505232198022998</v>
      </c>
      <c r="E38" s="2">
        <v>83.394382731416897</v>
      </c>
      <c r="F38" s="2">
        <v>440183.785499499</v>
      </c>
      <c r="G38" s="2">
        <v>3042542.3729465501</v>
      </c>
      <c r="H38" s="2"/>
      <c r="I38" s="1"/>
      <c r="J38" s="2" t="s">
        <v>45</v>
      </c>
      <c r="K38" s="2" t="s">
        <v>42</v>
      </c>
      <c r="L38" s="2">
        <v>27.5052892857906</v>
      </c>
      <c r="M38" s="2">
        <v>83.393968177874299</v>
      </c>
      <c r="N38" s="2">
        <v>440142.87046882801</v>
      </c>
      <c r="O38" s="2">
        <v>3042548.8965581502</v>
      </c>
      <c r="P38">
        <f t="shared" si="1"/>
        <v>-5.7087767601160522E-5</v>
      </c>
      <c r="Q38">
        <f t="shared" si="2"/>
        <v>4.1455354259767319E-4</v>
      </c>
      <c r="R38">
        <f t="shared" si="3"/>
        <v>40.915030670992564</v>
      </c>
      <c r="S38">
        <f t="shared" si="4"/>
        <v>-6.5236116000451148</v>
      </c>
    </row>
    <row r="39" spans="1:19" x14ac:dyDescent="0.25">
      <c r="A39" s="1">
        <v>38</v>
      </c>
      <c r="B39" s="2" t="s">
        <v>46</v>
      </c>
      <c r="C39" s="2" t="s">
        <v>175</v>
      </c>
      <c r="D39" s="2">
        <v>27.5048747957531</v>
      </c>
      <c r="E39" s="2">
        <v>83.4138915632075</v>
      </c>
      <c r="F39" s="2">
        <v>442110.50581524399</v>
      </c>
      <c r="G39" s="2">
        <v>3042493.5281821499</v>
      </c>
      <c r="H39" s="2"/>
      <c r="I39" s="1"/>
      <c r="J39" s="2" t="s">
        <v>46</v>
      </c>
      <c r="K39" s="2" t="s">
        <v>175</v>
      </c>
      <c r="L39" s="2">
        <v>27.5048747957531</v>
      </c>
      <c r="M39" s="2">
        <v>83.4138915632075</v>
      </c>
      <c r="N39" s="2">
        <v>442110.50581524399</v>
      </c>
      <c r="O39" s="2">
        <v>3042493.5281821499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</row>
    <row r="40" spans="1:19" x14ac:dyDescent="0.25">
      <c r="A40" s="1">
        <v>39</v>
      </c>
      <c r="B40" s="2" t="s">
        <v>47</v>
      </c>
      <c r="C40" s="2" t="s">
        <v>175</v>
      </c>
      <c r="D40" s="2">
        <v>27.503803754093099</v>
      </c>
      <c r="E40" s="2">
        <v>83.413709248694502</v>
      </c>
      <c r="F40" s="2">
        <v>442091.93771630398</v>
      </c>
      <c r="G40" s="2">
        <v>3042374.9734168798</v>
      </c>
      <c r="H40" s="2"/>
      <c r="I40" s="1"/>
      <c r="J40" s="2" t="s">
        <v>47</v>
      </c>
      <c r="K40" s="2" t="s">
        <v>175</v>
      </c>
      <c r="L40" s="2">
        <v>27.503803754093099</v>
      </c>
      <c r="M40" s="2">
        <v>83.413709248694502</v>
      </c>
      <c r="N40" s="2">
        <v>442091.93771630398</v>
      </c>
      <c r="O40" s="2">
        <v>3042374.9734168798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</row>
    <row r="41" spans="1:19" x14ac:dyDescent="0.25">
      <c r="A41" s="1">
        <v>40</v>
      </c>
      <c r="B41" s="2" t="s">
        <v>48</v>
      </c>
      <c r="C41" s="2" t="s">
        <v>175</v>
      </c>
      <c r="D41" s="2">
        <v>27.504283472573398</v>
      </c>
      <c r="E41" s="2">
        <v>83.427130955898406</v>
      </c>
      <c r="F41" s="2">
        <v>443417.87377957202</v>
      </c>
      <c r="G41" s="2">
        <v>3042421.9189013699</v>
      </c>
      <c r="H41" s="2"/>
      <c r="I41" s="1"/>
      <c r="J41" s="2" t="s">
        <v>48</v>
      </c>
      <c r="K41" s="2" t="s">
        <v>175</v>
      </c>
      <c r="L41" s="2">
        <v>27.504216323964201</v>
      </c>
      <c r="M41" s="2">
        <v>83.427617698880596</v>
      </c>
      <c r="N41" s="2">
        <v>443465.91586451803</v>
      </c>
      <c r="O41" s="2">
        <v>3042414.2589221601</v>
      </c>
      <c r="P41">
        <f t="shared" si="1"/>
        <v>6.7148609197431597E-5</v>
      </c>
      <c r="Q41">
        <f t="shared" si="2"/>
        <v>-4.8674298218998047E-4</v>
      </c>
      <c r="R41">
        <f t="shared" si="3"/>
        <v>-48.042084946006071</v>
      </c>
      <c r="S41">
        <f t="shared" si="4"/>
        <v>7.6599792097695172</v>
      </c>
    </row>
    <row r="42" spans="1:19" x14ac:dyDescent="0.25">
      <c r="A42" s="1">
        <v>41</v>
      </c>
      <c r="B42" s="2" t="s">
        <v>49</v>
      </c>
      <c r="C42" s="2" t="s">
        <v>175</v>
      </c>
      <c r="D42" s="2">
        <v>27.500800224283399</v>
      </c>
      <c r="E42" s="2">
        <v>83.426537620310896</v>
      </c>
      <c r="F42" s="2">
        <v>443357.48565326998</v>
      </c>
      <c r="G42" s="2">
        <v>3042036.34899667</v>
      </c>
      <c r="H42" s="2"/>
      <c r="I42" s="1"/>
      <c r="J42" s="2" t="s">
        <v>49</v>
      </c>
      <c r="K42" s="2" t="s">
        <v>175</v>
      </c>
      <c r="L42" s="2">
        <v>27.500733077488</v>
      </c>
      <c r="M42" s="2">
        <v>83.427024348247201</v>
      </c>
      <c r="N42" s="2">
        <v>443405.52773821598</v>
      </c>
      <c r="O42" s="2">
        <v>3042028.6890174602</v>
      </c>
      <c r="P42">
        <f t="shared" si="1"/>
        <v>6.7146795398542736E-5</v>
      </c>
      <c r="Q42">
        <f t="shared" si="2"/>
        <v>-4.867279363054422E-4</v>
      </c>
      <c r="R42">
        <f t="shared" si="3"/>
        <v>-48.042084946006071</v>
      </c>
      <c r="S42">
        <f t="shared" si="4"/>
        <v>7.6599792097695172</v>
      </c>
    </row>
    <row r="43" spans="1:19" x14ac:dyDescent="0.25">
      <c r="A43" s="1">
        <v>42</v>
      </c>
      <c r="B43" s="2" t="s">
        <v>125</v>
      </c>
      <c r="C43" s="2" t="s">
        <v>50</v>
      </c>
      <c r="D43" s="2">
        <v>27.506658957613201</v>
      </c>
      <c r="E43" s="2">
        <v>83.4270984045598</v>
      </c>
      <c r="F43" s="2">
        <v>443415.87379005301</v>
      </c>
      <c r="G43" s="2">
        <v>3042685.0671693599</v>
      </c>
      <c r="H43" s="2"/>
      <c r="I43" s="1"/>
      <c r="J43" s="2" t="s">
        <v>125</v>
      </c>
      <c r="K43" s="2" t="s">
        <v>50</v>
      </c>
      <c r="L43" s="2">
        <v>27.506658957613201</v>
      </c>
      <c r="M43" s="2">
        <v>83.4270984045598</v>
      </c>
      <c r="N43" s="2">
        <v>443415.87379005301</v>
      </c>
      <c r="O43" s="2">
        <v>3042685.0671693599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</row>
    <row r="44" spans="1:19" ht="30" x14ac:dyDescent="0.25">
      <c r="A44" s="1">
        <v>43</v>
      </c>
      <c r="B44" s="2" t="s">
        <v>126</v>
      </c>
      <c r="C44" s="2" t="s">
        <v>50</v>
      </c>
      <c r="D44" s="2">
        <v>27.510961829368298</v>
      </c>
      <c r="E44" s="2">
        <v>83.395880082705702</v>
      </c>
      <c r="F44" s="2">
        <v>440334.77151653101</v>
      </c>
      <c r="G44" s="2">
        <v>3043176.3276836099</v>
      </c>
      <c r="H44" s="2"/>
      <c r="I44" s="1"/>
      <c r="J44" s="2" t="s">
        <v>126</v>
      </c>
      <c r="K44" s="2" t="s">
        <v>50</v>
      </c>
      <c r="L44" s="2">
        <v>27.510961829368298</v>
      </c>
      <c r="M44" s="2">
        <v>83.395880082705702</v>
      </c>
      <c r="N44" s="2">
        <v>440334.77151653101</v>
      </c>
      <c r="O44" s="2">
        <v>3043176.3276836099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</row>
    <row r="45" spans="1:19" x14ac:dyDescent="0.25">
      <c r="A45" s="1">
        <v>44</v>
      </c>
      <c r="B45" s="2" t="s">
        <v>127</v>
      </c>
      <c r="C45" s="2" t="s">
        <v>176</v>
      </c>
      <c r="D45" s="2">
        <v>27.498544854758599</v>
      </c>
      <c r="E45" s="2">
        <v>83.425699474426693</v>
      </c>
      <c r="F45" s="2">
        <v>443273.54168666003</v>
      </c>
      <c r="G45" s="2">
        <v>3041786.90389993</v>
      </c>
      <c r="H45" s="2"/>
      <c r="I45" s="1"/>
      <c r="J45" s="2" t="s">
        <v>127</v>
      </c>
      <c r="K45" s="2" t="s">
        <v>176</v>
      </c>
      <c r="L45" s="2">
        <v>27.498544854758599</v>
      </c>
      <c r="M45" s="2">
        <v>83.425699474426693</v>
      </c>
      <c r="N45" s="2">
        <v>443273.54168666003</v>
      </c>
      <c r="O45" s="2">
        <v>3041786.90389993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</row>
    <row r="46" spans="1:19" ht="30" x14ac:dyDescent="0.25">
      <c r="A46" s="1">
        <v>45</v>
      </c>
      <c r="B46" s="2" t="s">
        <v>128</v>
      </c>
      <c r="C46" s="2" t="s">
        <v>176</v>
      </c>
      <c r="D46" s="2">
        <v>27.5028451913116</v>
      </c>
      <c r="E46" s="2">
        <v>83.394499823297593</v>
      </c>
      <c r="F46" s="2">
        <v>440194.060317036</v>
      </c>
      <c r="G46" s="2">
        <v>3042277.90597222</v>
      </c>
      <c r="H46" s="2"/>
      <c r="I46" s="1"/>
      <c r="J46" s="2" t="s">
        <v>128</v>
      </c>
      <c r="K46" s="2" t="s">
        <v>176</v>
      </c>
      <c r="L46" s="2">
        <v>27.5028451913116</v>
      </c>
      <c r="M46" s="2">
        <v>83.394499823297593</v>
      </c>
      <c r="N46" s="2">
        <v>440194.060317036</v>
      </c>
      <c r="O46" s="2">
        <v>3042277.90597222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</row>
    <row r="47" spans="1:19" x14ac:dyDescent="0.25">
      <c r="A47" s="1">
        <v>46</v>
      </c>
      <c r="B47" s="2" t="s">
        <v>51</v>
      </c>
      <c r="C47" s="2" t="s">
        <v>52</v>
      </c>
      <c r="D47" s="2">
        <v>27.538375600392801</v>
      </c>
      <c r="E47" s="2">
        <v>83.431953694968698</v>
      </c>
      <c r="F47" s="2">
        <v>443911.52447135799</v>
      </c>
      <c r="G47" s="2">
        <v>3046196.1338004</v>
      </c>
      <c r="H47" s="2"/>
      <c r="I47" s="1"/>
      <c r="J47" s="2" t="s">
        <v>51</v>
      </c>
      <c r="K47" s="2" t="s">
        <v>52</v>
      </c>
      <c r="L47" s="2">
        <v>27.538375600392801</v>
      </c>
      <c r="M47" s="2">
        <v>83.431953694968698</v>
      </c>
      <c r="N47" s="2">
        <v>443911.52447135799</v>
      </c>
      <c r="O47" s="2">
        <v>3046196.1338004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</row>
    <row r="48" spans="1:19" x14ac:dyDescent="0.25">
      <c r="A48" s="1">
        <v>47</v>
      </c>
      <c r="B48" s="2" t="s">
        <v>53</v>
      </c>
      <c r="C48" s="2" t="s">
        <v>52</v>
      </c>
      <c r="D48" s="2">
        <v>27.466993445135099</v>
      </c>
      <c r="E48" s="2">
        <v>83.419647278694995</v>
      </c>
      <c r="F48" s="2">
        <v>442659.38779819797</v>
      </c>
      <c r="G48" s="2">
        <v>3038294.7317882199</v>
      </c>
      <c r="H48" s="2"/>
      <c r="I48" s="1"/>
      <c r="J48" s="2" t="s">
        <v>53</v>
      </c>
      <c r="K48" s="2" t="s">
        <v>52</v>
      </c>
      <c r="L48" s="2">
        <v>27.466993445135099</v>
      </c>
      <c r="M48" s="2">
        <v>83.419647278694995</v>
      </c>
      <c r="N48" s="2">
        <v>442659.38779819797</v>
      </c>
      <c r="O48" s="2">
        <v>3038294.7317882199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0</v>
      </c>
    </row>
    <row r="49" spans="1:19" x14ac:dyDescent="0.25">
      <c r="A49" s="1">
        <v>48</v>
      </c>
      <c r="B49" s="2" t="s">
        <v>54</v>
      </c>
      <c r="C49" s="2" t="s">
        <v>52</v>
      </c>
      <c r="D49" s="2">
        <v>27.542522706308699</v>
      </c>
      <c r="E49" s="2">
        <v>83.401863567941703</v>
      </c>
      <c r="F49" s="2">
        <v>440942.60420640401</v>
      </c>
      <c r="G49" s="2">
        <v>3046669.49413076</v>
      </c>
      <c r="H49" s="2"/>
      <c r="I49" s="1"/>
      <c r="J49" s="2" t="s">
        <v>54</v>
      </c>
      <c r="K49" s="2" t="s">
        <v>52</v>
      </c>
      <c r="L49" s="2">
        <v>27.542522706308699</v>
      </c>
      <c r="M49" s="2">
        <v>83.401863567941703</v>
      </c>
      <c r="N49" s="2">
        <v>440942.60420640401</v>
      </c>
      <c r="O49" s="2">
        <v>3046669.49413076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</row>
    <row r="50" spans="1:19" x14ac:dyDescent="0.25">
      <c r="A50" s="1">
        <v>49</v>
      </c>
      <c r="B50" s="2" t="s">
        <v>55</v>
      </c>
      <c r="C50" s="2" t="s">
        <v>52</v>
      </c>
      <c r="D50" s="2">
        <v>27.471118578683399</v>
      </c>
      <c r="E50" s="2">
        <v>83.389720683235296</v>
      </c>
      <c r="F50" s="2">
        <v>439704.73123032303</v>
      </c>
      <c r="G50" s="2">
        <v>3038765.84494258</v>
      </c>
      <c r="H50" s="2"/>
      <c r="I50" s="1"/>
      <c r="J50" s="2" t="s">
        <v>55</v>
      </c>
      <c r="K50" s="2" t="s">
        <v>52</v>
      </c>
      <c r="L50" s="2">
        <v>27.471118578683399</v>
      </c>
      <c r="M50" s="2">
        <v>83.389720683235296</v>
      </c>
      <c r="N50" s="2">
        <v>439704.73123032303</v>
      </c>
      <c r="O50" s="2">
        <v>3038765.84494258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</row>
    <row r="51" spans="1:19" x14ac:dyDescent="0.25">
      <c r="A51" s="1">
        <v>50</v>
      </c>
      <c r="B51" s="2" t="s">
        <v>56</v>
      </c>
      <c r="C51" s="2" t="s">
        <v>57</v>
      </c>
      <c r="D51" s="2">
        <v>27.538420213747202</v>
      </c>
      <c r="E51" s="2">
        <v>83.431961391178803</v>
      </c>
      <c r="F51" s="2">
        <v>443912.30705678399</v>
      </c>
      <c r="G51" s="2">
        <v>3046201.0721766902</v>
      </c>
      <c r="H51" s="2"/>
      <c r="I51" s="1"/>
      <c r="J51" s="2" t="s">
        <v>56</v>
      </c>
      <c r="K51" s="2" t="s">
        <v>57</v>
      </c>
      <c r="L51" s="2">
        <v>27.538420213747202</v>
      </c>
      <c r="M51" s="2">
        <v>83.431961391178803</v>
      </c>
      <c r="N51" s="2">
        <v>443912.30705678399</v>
      </c>
      <c r="O51" s="2">
        <v>3046201.0721766902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</row>
    <row r="52" spans="1:19" x14ac:dyDescent="0.25">
      <c r="A52" s="1">
        <v>51</v>
      </c>
      <c r="B52" s="2" t="s">
        <v>58</v>
      </c>
      <c r="C52" s="2" t="s">
        <v>57</v>
      </c>
      <c r="D52" s="2">
        <v>27.466948830795999</v>
      </c>
      <c r="E52" s="2">
        <v>83.419639591875693</v>
      </c>
      <c r="F52" s="2">
        <v>442658.60521277197</v>
      </c>
      <c r="G52" s="2">
        <v>3038289.7934119301</v>
      </c>
      <c r="H52" s="2"/>
      <c r="I52" s="1"/>
      <c r="J52" s="2" t="s">
        <v>58</v>
      </c>
      <c r="K52" s="2" t="s">
        <v>57</v>
      </c>
      <c r="L52" s="2">
        <v>27.466948830795999</v>
      </c>
      <c r="M52" s="2">
        <v>83.419639591875693</v>
      </c>
      <c r="N52" s="2">
        <v>442658.60521277197</v>
      </c>
      <c r="O52" s="2">
        <v>3038289.7934119301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</row>
    <row r="53" spans="1:19" x14ac:dyDescent="0.25">
      <c r="A53" s="1">
        <v>52</v>
      </c>
      <c r="B53" s="2" t="s">
        <v>59</v>
      </c>
      <c r="C53" s="2" t="s">
        <v>57</v>
      </c>
      <c r="D53" s="2">
        <v>27.542567333407799</v>
      </c>
      <c r="E53" s="2">
        <v>83.401871161866495</v>
      </c>
      <c r="F53" s="2">
        <v>440943.37787702098</v>
      </c>
      <c r="G53" s="2">
        <v>3046674.4339115401</v>
      </c>
      <c r="H53" s="2"/>
      <c r="I53" s="1"/>
      <c r="J53" s="2" t="s">
        <v>59</v>
      </c>
      <c r="K53" s="2" t="s">
        <v>57</v>
      </c>
      <c r="L53" s="2">
        <v>27.542567333407799</v>
      </c>
      <c r="M53" s="2">
        <v>83.401871161866495</v>
      </c>
      <c r="N53" s="2">
        <v>440943.37787702098</v>
      </c>
      <c r="O53" s="2">
        <v>3046674.4339115401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</row>
    <row r="54" spans="1:19" x14ac:dyDescent="0.25">
      <c r="A54" s="1">
        <v>53</v>
      </c>
      <c r="B54" s="2" t="s">
        <v>60</v>
      </c>
      <c r="C54" s="2" t="s">
        <v>57</v>
      </c>
      <c r="D54" s="2">
        <v>27.471073950623399</v>
      </c>
      <c r="E54" s="2">
        <v>83.389713098545201</v>
      </c>
      <c r="F54" s="2">
        <v>439703.957559706</v>
      </c>
      <c r="G54" s="2">
        <v>3038760.9051617999</v>
      </c>
      <c r="H54" s="2"/>
      <c r="I54" s="1"/>
      <c r="J54" s="2" t="s">
        <v>60</v>
      </c>
      <c r="K54" s="2" t="s">
        <v>57</v>
      </c>
      <c r="L54" s="2">
        <v>27.471073950623399</v>
      </c>
      <c r="M54" s="2">
        <v>83.389713098545201</v>
      </c>
      <c r="N54" s="2">
        <v>439703.957559706</v>
      </c>
      <c r="O54" s="2">
        <v>3038760.9051617999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</row>
    <row r="55" spans="1:19" ht="30" x14ac:dyDescent="0.25">
      <c r="A55" s="1">
        <v>54</v>
      </c>
      <c r="B55" s="2" t="s">
        <v>61</v>
      </c>
      <c r="C55" s="2" t="s">
        <v>62</v>
      </c>
      <c r="D55" s="2">
        <v>27.497158299613002</v>
      </c>
      <c r="E55" s="2">
        <v>83.4658170875054</v>
      </c>
      <c r="F55" s="2">
        <v>447235.561261439</v>
      </c>
      <c r="G55" s="2">
        <v>3041615.6157666501</v>
      </c>
      <c r="H55" s="2"/>
      <c r="I55" s="1"/>
      <c r="J55" s="2" t="s">
        <v>61</v>
      </c>
      <c r="K55" s="2" t="s">
        <v>62</v>
      </c>
      <c r="L55" s="2">
        <v>27.497158299613002</v>
      </c>
      <c r="M55" s="2">
        <v>83.4658170875054</v>
      </c>
      <c r="N55" s="2">
        <v>447235.561261439</v>
      </c>
      <c r="O55" s="2">
        <v>3041615.6157666501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</row>
    <row r="56" spans="1:19" x14ac:dyDescent="0.25">
      <c r="A56" s="1">
        <v>55</v>
      </c>
      <c r="B56" s="2" t="s">
        <v>63</v>
      </c>
      <c r="C56" s="2" t="s">
        <v>64</v>
      </c>
      <c r="D56" s="2">
        <v>27.497151384346701</v>
      </c>
      <c r="E56" s="2">
        <v>83.465867108229006</v>
      </c>
      <c r="F56" s="2">
        <v>447240.498892845</v>
      </c>
      <c r="G56" s="2">
        <v>3041614.8284953702</v>
      </c>
      <c r="H56" s="2"/>
      <c r="I56" s="1"/>
      <c r="J56" s="2" t="s">
        <v>63</v>
      </c>
      <c r="K56" s="2" t="s">
        <v>64</v>
      </c>
      <c r="L56" s="2">
        <v>27.497151384346701</v>
      </c>
      <c r="M56" s="2">
        <v>83.465867108229006</v>
      </c>
      <c r="N56" s="2">
        <v>447240.498892845</v>
      </c>
      <c r="O56" s="2">
        <v>3041614.8284953702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</row>
    <row r="57" spans="1:19" ht="30" x14ac:dyDescent="0.25">
      <c r="A57" s="1">
        <v>56</v>
      </c>
      <c r="B57" s="2" t="s">
        <v>65</v>
      </c>
      <c r="C57" s="2" t="s">
        <v>62</v>
      </c>
      <c r="D57" s="2">
        <v>27.512326991776199</v>
      </c>
      <c r="E57" s="2">
        <v>83.3557652058511</v>
      </c>
      <c r="F57" s="2">
        <v>436373.56259170698</v>
      </c>
      <c r="G57" s="2">
        <v>3043347.4865643401</v>
      </c>
      <c r="H57" s="2"/>
      <c r="I57" s="1"/>
      <c r="J57" s="2" t="s">
        <v>65</v>
      </c>
      <c r="K57" s="2" t="s">
        <v>62</v>
      </c>
      <c r="L57" s="2">
        <v>27.512326991776199</v>
      </c>
      <c r="M57" s="2">
        <v>83.3557652058511</v>
      </c>
      <c r="N57" s="2">
        <v>436373.56259170698</v>
      </c>
      <c r="O57" s="2">
        <v>3043347.4865643401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</row>
    <row r="58" spans="1:19" x14ac:dyDescent="0.25">
      <c r="A58" s="1">
        <v>57</v>
      </c>
      <c r="B58" s="2" t="s">
        <v>66</v>
      </c>
      <c r="C58" s="2" t="s">
        <v>64</v>
      </c>
      <c r="D58" s="2">
        <v>27.512333867220999</v>
      </c>
      <c r="E58" s="2">
        <v>83.355715172163997</v>
      </c>
      <c r="F58" s="2">
        <v>436368.62496029801</v>
      </c>
      <c r="G58" s="2">
        <v>3043348.2738356199</v>
      </c>
      <c r="H58" s="2"/>
      <c r="I58" s="1"/>
      <c r="J58" s="2" t="s">
        <v>66</v>
      </c>
      <c r="K58" s="2" t="s">
        <v>64</v>
      </c>
      <c r="L58" s="2">
        <v>27.512333867220999</v>
      </c>
      <c r="M58" s="2">
        <v>83.355715172163997</v>
      </c>
      <c r="N58" s="2">
        <v>436368.62496029801</v>
      </c>
      <c r="O58" s="2">
        <v>3043348.2738356199</v>
      </c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0</v>
      </c>
    </row>
    <row r="59" spans="1:19" x14ac:dyDescent="0.25">
      <c r="A59" s="1">
        <v>58</v>
      </c>
      <c r="B59" s="2" t="s">
        <v>67</v>
      </c>
      <c r="C59" s="2" t="s">
        <v>68</v>
      </c>
      <c r="D59" s="2">
        <v>27.503137274394799</v>
      </c>
      <c r="E59" s="2">
        <v>83.426491216588204</v>
      </c>
      <c r="F59" s="2">
        <v>443354.09876148199</v>
      </c>
      <c r="G59" s="2">
        <v>3042295.2460376001</v>
      </c>
      <c r="H59" s="2"/>
      <c r="I59" s="1"/>
      <c r="J59" s="2" t="s">
        <v>67</v>
      </c>
      <c r="K59" s="2" t="s">
        <v>68</v>
      </c>
      <c r="L59" s="2">
        <v>27.503137274394799</v>
      </c>
      <c r="M59" s="2">
        <v>83.426491216588204</v>
      </c>
      <c r="N59" s="2">
        <v>443354.09876148199</v>
      </c>
      <c r="O59" s="2">
        <v>3042295.2460376001</v>
      </c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0</v>
      </c>
    </row>
    <row r="60" spans="1:19" x14ac:dyDescent="0.25">
      <c r="A60" s="1">
        <v>59</v>
      </c>
      <c r="B60" s="2" t="s">
        <v>69</v>
      </c>
      <c r="C60" s="2" t="s">
        <v>68</v>
      </c>
      <c r="D60" s="2">
        <v>27.5020665429752</v>
      </c>
      <c r="E60" s="2">
        <v>83.426306614732894</v>
      </c>
      <c r="F60" s="2">
        <v>443335.31671523</v>
      </c>
      <c r="G60" s="2">
        <v>3042176.7250316902</v>
      </c>
      <c r="H60" s="2"/>
      <c r="I60" s="1"/>
      <c r="J60" s="2" t="s">
        <v>69</v>
      </c>
      <c r="K60" s="2" t="s">
        <v>68</v>
      </c>
      <c r="L60" s="2">
        <v>27.5020665429752</v>
      </c>
      <c r="M60" s="2">
        <v>83.426306614732894</v>
      </c>
      <c r="N60" s="2">
        <v>443335.31671523</v>
      </c>
      <c r="O60" s="2">
        <v>3042176.7250316902</v>
      </c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</row>
    <row r="61" spans="1:19" x14ac:dyDescent="0.25">
      <c r="A61" s="1">
        <v>60</v>
      </c>
      <c r="B61" s="2" t="s">
        <v>70</v>
      </c>
      <c r="C61" s="2" t="s">
        <v>68</v>
      </c>
      <c r="D61" s="2">
        <v>27.501894794133499</v>
      </c>
      <c r="E61" s="2">
        <v>83.435495738310493</v>
      </c>
      <c r="F61" s="2">
        <v>444242.87281514402</v>
      </c>
      <c r="G61" s="2">
        <v>3042153.5371425799</v>
      </c>
      <c r="H61" s="2"/>
      <c r="I61" s="1"/>
      <c r="J61" s="2" t="s">
        <v>70</v>
      </c>
      <c r="K61" s="2" t="s">
        <v>68</v>
      </c>
      <c r="L61" s="2">
        <v>27.501894794133499</v>
      </c>
      <c r="M61" s="2">
        <v>83.435495738310493</v>
      </c>
      <c r="N61" s="2">
        <v>444242.87281514402</v>
      </c>
      <c r="O61" s="2">
        <v>3042153.5371425799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0</v>
      </c>
    </row>
    <row r="62" spans="1:19" x14ac:dyDescent="0.25">
      <c r="A62" s="1">
        <v>61</v>
      </c>
      <c r="B62" s="2" t="s">
        <v>71</v>
      </c>
      <c r="C62" s="2" t="s">
        <v>68</v>
      </c>
      <c r="D62" s="2">
        <v>27.500824073182802</v>
      </c>
      <c r="E62" s="2">
        <v>83.435311050921797</v>
      </c>
      <c r="F62" s="2">
        <v>444224.09076889203</v>
      </c>
      <c r="G62" s="2">
        <v>3042035.0161366598</v>
      </c>
      <c r="H62" s="2"/>
      <c r="I62" s="1"/>
      <c r="J62" s="2" t="s">
        <v>71</v>
      </c>
      <c r="K62" s="2" t="s">
        <v>68</v>
      </c>
      <c r="L62" s="2">
        <v>27.500824073182802</v>
      </c>
      <c r="M62" s="2">
        <v>83.435311050921797</v>
      </c>
      <c r="N62" s="2">
        <v>444224.09076889203</v>
      </c>
      <c r="O62" s="2">
        <v>3042035.0161366598</v>
      </c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</row>
    <row r="63" spans="1:19" x14ac:dyDescent="0.25">
      <c r="A63" s="1">
        <v>62</v>
      </c>
      <c r="B63" s="2" t="s">
        <v>72</v>
      </c>
      <c r="C63" s="2" t="s">
        <v>177</v>
      </c>
      <c r="D63" s="2">
        <v>27.507439043980899</v>
      </c>
      <c r="E63" s="2">
        <v>83.395280998306504</v>
      </c>
      <c r="F63" s="2">
        <v>440273.69996239402</v>
      </c>
      <c r="G63" s="2">
        <v>3042786.39418591</v>
      </c>
      <c r="H63" s="2"/>
      <c r="I63" s="1"/>
      <c r="J63" s="2" t="s">
        <v>72</v>
      </c>
      <c r="K63" s="2" t="s">
        <v>177</v>
      </c>
      <c r="L63" s="2">
        <v>27.507439043980899</v>
      </c>
      <c r="M63" s="2">
        <v>83.395280998306504</v>
      </c>
      <c r="N63" s="2">
        <v>440273.69996239402</v>
      </c>
      <c r="O63" s="2">
        <v>3042786.39418591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</row>
    <row r="64" spans="1:19" x14ac:dyDescent="0.25">
      <c r="A64" s="1">
        <v>63</v>
      </c>
      <c r="B64" s="2" t="s">
        <v>73</v>
      </c>
      <c r="C64" s="2" t="s">
        <v>177</v>
      </c>
      <c r="D64" s="2">
        <v>27.506367981575</v>
      </c>
      <c r="E64" s="2">
        <v>83.395098860831993</v>
      </c>
      <c r="F64" s="2">
        <v>440255.13187117199</v>
      </c>
      <c r="G64" s="2">
        <v>3042667.8394699199</v>
      </c>
      <c r="H64" s="2"/>
      <c r="I64" s="1"/>
      <c r="J64" s="2" t="s">
        <v>73</v>
      </c>
      <c r="K64" s="2" t="s">
        <v>177</v>
      </c>
      <c r="L64" s="2">
        <v>27.506367981575</v>
      </c>
      <c r="M64" s="2">
        <v>83.395098860831993</v>
      </c>
      <c r="N64" s="2">
        <v>440255.13187117199</v>
      </c>
      <c r="O64" s="2">
        <v>3042667.8394699199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</row>
    <row r="65" spans="1:19" x14ac:dyDescent="0.25">
      <c r="A65" s="1">
        <v>64</v>
      </c>
      <c r="B65" s="2" t="s">
        <v>74</v>
      </c>
      <c r="C65" s="2" t="s">
        <v>177</v>
      </c>
      <c r="D65" s="2">
        <v>27.508678910576801</v>
      </c>
      <c r="E65" s="2">
        <v>83.386275594224301</v>
      </c>
      <c r="F65" s="2">
        <v>439384.92294447799</v>
      </c>
      <c r="G65" s="2">
        <v>3042928.10359145</v>
      </c>
      <c r="H65" s="2"/>
      <c r="I65" s="1"/>
      <c r="J65" s="2" t="s">
        <v>74</v>
      </c>
      <c r="K65" s="2" t="s">
        <v>177</v>
      </c>
      <c r="L65" s="2">
        <v>27.508678910576801</v>
      </c>
      <c r="M65" s="2">
        <v>83.386275594224301</v>
      </c>
      <c r="N65" s="2">
        <v>439384.92294447799</v>
      </c>
      <c r="O65" s="2">
        <v>3042928.10359145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</row>
    <row r="66" spans="1:19" x14ac:dyDescent="0.25">
      <c r="A66" s="1">
        <v>65</v>
      </c>
      <c r="B66" s="2" t="s">
        <v>75</v>
      </c>
      <c r="C66" s="2" t="s">
        <v>177</v>
      </c>
      <c r="D66" s="2">
        <v>27.507607837287999</v>
      </c>
      <c r="E66" s="2">
        <v>83.386093542288506</v>
      </c>
      <c r="F66" s="2">
        <v>439366.35484167899</v>
      </c>
      <c r="G66" s="2">
        <v>3042809.5488015399</v>
      </c>
      <c r="H66" s="2"/>
      <c r="I66" s="1"/>
      <c r="J66" s="2" t="s">
        <v>75</v>
      </c>
      <c r="K66" s="2" t="s">
        <v>177</v>
      </c>
      <c r="L66" s="2">
        <v>27.507607837287999</v>
      </c>
      <c r="M66" s="2">
        <v>83.386093542288506</v>
      </c>
      <c r="N66" s="2">
        <v>439366.35484167899</v>
      </c>
      <c r="O66" s="2">
        <v>3042809.5488015399</v>
      </c>
      <c r="P66">
        <f t="shared" ref="P66:P82" si="5">D66-L66</f>
        <v>0</v>
      </c>
      <c r="Q66">
        <f t="shared" ref="Q66:Q82" si="6">E66-M66</f>
        <v>0</v>
      </c>
      <c r="R66">
        <f t="shared" ref="R66:R82" si="7">F66-N66</f>
        <v>0</v>
      </c>
      <c r="S66">
        <f t="shared" ref="S66:S82" si="8">G66-O66</f>
        <v>0</v>
      </c>
    </row>
    <row r="67" spans="1:19" ht="30" x14ac:dyDescent="0.25">
      <c r="A67" s="1">
        <v>66</v>
      </c>
      <c r="B67" s="2" t="s">
        <v>129</v>
      </c>
      <c r="C67" s="2" t="s">
        <v>178</v>
      </c>
      <c r="D67" s="2">
        <v>27.503755134892</v>
      </c>
      <c r="E67" s="2">
        <v>83.449645192712296</v>
      </c>
      <c r="F67" s="2">
        <v>445641.37977928598</v>
      </c>
      <c r="G67" s="2">
        <v>3042353.3282239698</v>
      </c>
      <c r="H67" s="2"/>
      <c r="I67" s="1"/>
      <c r="J67" s="2" t="s">
        <v>129</v>
      </c>
      <c r="K67" s="2" t="s">
        <v>178</v>
      </c>
      <c r="L67" s="2">
        <v>27.503755134892</v>
      </c>
      <c r="M67" s="2">
        <v>83.449645192712296</v>
      </c>
      <c r="N67" s="2">
        <v>445641.37977928598</v>
      </c>
      <c r="O67" s="2">
        <v>3042353.3282239698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</row>
    <row r="68" spans="1:19" ht="30" x14ac:dyDescent="0.25">
      <c r="A68" s="1">
        <v>67</v>
      </c>
      <c r="B68" s="2" t="s">
        <v>130</v>
      </c>
      <c r="C68" s="2" t="s">
        <v>178</v>
      </c>
      <c r="D68" s="2">
        <v>27.495234104368102</v>
      </c>
      <c r="E68" s="2">
        <v>83.448174367813905</v>
      </c>
      <c r="F68" s="2">
        <v>445491.905965738</v>
      </c>
      <c r="G68" s="2">
        <v>3041410.09837018</v>
      </c>
      <c r="H68" s="2"/>
      <c r="I68" s="1"/>
      <c r="J68" s="2" t="s">
        <v>130</v>
      </c>
      <c r="K68" s="2" t="s">
        <v>178</v>
      </c>
      <c r="L68" s="2">
        <v>27.495234104368102</v>
      </c>
      <c r="M68" s="2">
        <v>83.448174367813905</v>
      </c>
      <c r="N68" s="2">
        <v>445491.905965738</v>
      </c>
      <c r="O68" s="2">
        <v>3041410.09837018</v>
      </c>
      <c r="P68">
        <f t="shared" si="5"/>
        <v>0</v>
      </c>
      <c r="Q68">
        <f t="shared" si="6"/>
        <v>0</v>
      </c>
      <c r="R68">
        <f t="shared" si="7"/>
        <v>0</v>
      </c>
      <c r="S68">
        <f t="shared" si="8"/>
        <v>0</v>
      </c>
    </row>
    <row r="69" spans="1:19" ht="30" x14ac:dyDescent="0.25">
      <c r="A69" s="1">
        <v>68</v>
      </c>
      <c r="B69" s="2" t="s">
        <v>131</v>
      </c>
      <c r="C69" s="2" t="s">
        <v>179</v>
      </c>
      <c r="D69" s="2">
        <v>27.5142641012838</v>
      </c>
      <c r="E69" s="2">
        <v>83.373400098936202</v>
      </c>
      <c r="F69" s="2">
        <v>438116.35889997298</v>
      </c>
      <c r="G69" s="2">
        <v>3043553.1393051301</v>
      </c>
      <c r="H69" s="2"/>
      <c r="I69" s="1"/>
      <c r="J69" s="2" t="s">
        <v>131</v>
      </c>
      <c r="K69" s="2" t="s">
        <v>179</v>
      </c>
      <c r="L69" s="2">
        <v>27.5142641012838</v>
      </c>
      <c r="M69" s="2">
        <v>83.373400098936202</v>
      </c>
      <c r="N69" s="2">
        <v>438116.35889997298</v>
      </c>
      <c r="O69" s="2">
        <v>3043553.1393051301</v>
      </c>
      <c r="P69">
        <f t="shared" si="5"/>
        <v>0</v>
      </c>
      <c r="Q69">
        <f t="shared" si="6"/>
        <v>0</v>
      </c>
      <c r="R69">
        <f t="shared" si="7"/>
        <v>0</v>
      </c>
      <c r="S69">
        <f t="shared" si="8"/>
        <v>0</v>
      </c>
    </row>
    <row r="70" spans="1:19" ht="30" x14ac:dyDescent="0.25">
      <c r="A70" s="1">
        <v>69</v>
      </c>
      <c r="B70" s="2" t="s">
        <v>132</v>
      </c>
      <c r="C70" s="2" t="s">
        <v>179</v>
      </c>
      <c r="D70" s="2">
        <v>27.505740025301701</v>
      </c>
      <c r="E70" s="2">
        <v>83.371952292308904</v>
      </c>
      <c r="F70" s="2">
        <v>437968.58781506802</v>
      </c>
      <c r="G70" s="2">
        <v>3042609.6411935999</v>
      </c>
      <c r="H70" s="2"/>
      <c r="I70" s="1"/>
      <c r="J70" s="2" t="s">
        <v>132</v>
      </c>
      <c r="K70" s="2" t="s">
        <v>179</v>
      </c>
      <c r="L70" s="2">
        <v>27.505740025301701</v>
      </c>
      <c r="M70" s="2">
        <v>83.371952292308904</v>
      </c>
      <c r="N70" s="2">
        <v>437968.58781506802</v>
      </c>
      <c r="O70" s="2">
        <v>3042609.6411935999</v>
      </c>
      <c r="P70">
        <f t="shared" si="5"/>
        <v>0</v>
      </c>
      <c r="Q70">
        <f t="shared" si="6"/>
        <v>0</v>
      </c>
      <c r="R70">
        <f t="shared" si="7"/>
        <v>0</v>
      </c>
      <c r="S70">
        <f t="shared" si="8"/>
        <v>0</v>
      </c>
    </row>
    <row r="71" spans="1:19" x14ac:dyDescent="0.25">
      <c r="A71" s="1">
        <v>70</v>
      </c>
      <c r="B71" s="2" t="s">
        <v>180</v>
      </c>
      <c r="C71" s="2" t="s">
        <v>217</v>
      </c>
      <c r="D71" s="2">
        <v>27.509402608193</v>
      </c>
      <c r="E71" s="2">
        <v>83.386398604106603</v>
      </c>
      <c r="F71" s="2">
        <v>439397.46895369899</v>
      </c>
      <c r="G71" s="2">
        <v>3043008.2081397399</v>
      </c>
      <c r="H71" s="2"/>
      <c r="I71" s="1"/>
      <c r="J71" s="2" t="s">
        <v>180</v>
      </c>
      <c r="K71" s="2"/>
      <c r="L71" s="2">
        <v>27.509402608193</v>
      </c>
      <c r="M71" s="2">
        <v>83.386398604106603</v>
      </c>
      <c r="N71" s="2">
        <v>439397.46895369899</v>
      </c>
      <c r="O71" s="2">
        <v>3043008.2081397399</v>
      </c>
      <c r="P71">
        <f t="shared" si="5"/>
        <v>0</v>
      </c>
      <c r="Q71">
        <f t="shared" si="6"/>
        <v>0</v>
      </c>
      <c r="R71">
        <f t="shared" si="7"/>
        <v>0</v>
      </c>
      <c r="S71">
        <f t="shared" si="8"/>
        <v>0</v>
      </c>
    </row>
    <row r="72" spans="1:19" x14ac:dyDescent="0.25">
      <c r="A72" s="1">
        <v>71</v>
      </c>
      <c r="B72" s="2" t="s">
        <v>181</v>
      </c>
      <c r="C72" s="2"/>
      <c r="D72" s="2">
        <v>27.508645195170502</v>
      </c>
      <c r="E72" s="2">
        <v>83.395486112094005</v>
      </c>
      <c r="F72" s="2">
        <v>440294.60997928597</v>
      </c>
      <c r="G72" s="2">
        <v>3042919.9017761298</v>
      </c>
      <c r="H72" s="2"/>
      <c r="I72" s="1"/>
      <c r="J72" s="2" t="s">
        <v>181</v>
      </c>
      <c r="K72" s="2"/>
      <c r="L72" s="2">
        <v>27.508645195170502</v>
      </c>
      <c r="M72" s="2">
        <v>83.395486112094005</v>
      </c>
      <c r="N72" s="2">
        <v>440294.60997928597</v>
      </c>
      <c r="O72" s="2">
        <v>3042919.9017761298</v>
      </c>
      <c r="P72">
        <f t="shared" si="5"/>
        <v>0</v>
      </c>
      <c r="Q72">
        <f t="shared" si="6"/>
        <v>0</v>
      </c>
      <c r="R72">
        <f t="shared" si="7"/>
        <v>0</v>
      </c>
      <c r="S72">
        <f t="shared" si="8"/>
        <v>0</v>
      </c>
    </row>
    <row r="73" spans="1:19" x14ac:dyDescent="0.25">
      <c r="A73" s="1">
        <v>72</v>
      </c>
      <c r="B73" s="2" t="s">
        <v>182</v>
      </c>
      <c r="C73" s="2"/>
      <c r="D73" s="2">
        <v>27.506080923174899</v>
      </c>
      <c r="E73" s="2">
        <v>83.414096876305393</v>
      </c>
      <c r="F73" s="2">
        <v>442131.41583384998</v>
      </c>
      <c r="G73" s="2">
        <v>3042627.03578331</v>
      </c>
      <c r="H73" s="2"/>
      <c r="I73" s="1"/>
      <c r="J73" s="2" t="s">
        <v>182</v>
      </c>
      <c r="K73" s="2"/>
      <c r="L73" s="2">
        <v>27.506080923174899</v>
      </c>
      <c r="M73" s="2">
        <v>83.414096876305393</v>
      </c>
      <c r="N73" s="2">
        <v>442131.41583384998</v>
      </c>
      <c r="O73" s="2">
        <v>3042627.03578331</v>
      </c>
      <c r="P73">
        <f t="shared" si="5"/>
        <v>0</v>
      </c>
      <c r="Q73">
        <f t="shared" si="6"/>
        <v>0</v>
      </c>
      <c r="R73">
        <f t="shared" si="7"/>
        <v>0</v>
      </c>
      <c r="S73">
        <f t="shared" si="8"/>
        <v>0</v>
      </c>
    </row>
    <row r="74" spans="1:19" x14ac:dyDescent="0.25">
      <c r="A74" s="1">
        <v>73</v>
      </c>
      <c r="B74" s="2" t="s">
        <v>183</v>
      </c>
      <c r="C74" s="2" t="s">
        <v>217</v>
      </c>
      <c r="D74" s="2">
        <v>27.5068841391993</v>
      </c>
      <c r="E74" s="2">
        <v>83.385970536148406</v>
      </c>
      <c r="F74" s="2">
        <v>439353.80883102998</v>
      </c>
      <c r="G74" s="2">
        <v>3042729.44424413</v>
      </c>
      <c r="H74" s="2"/>
      <c r="I74" s="1"/>
      <c r="J74" s="2" t="s">
        <v>183</v>
      </c>
      <c r="K74" s="2"/>
      <c r="L74" s="2">
        <v>27.5068841391993</v>
      </c>
      <c r="M74" s="2">
        <v>83.385970536148406</v>
      </c>
      <c r="N74" s="2">
        <v>439353.80883102998</v>
      </c>
      <c r="O74" s="2">
        <v>3042729.44424413</v>
      </c>
      <c r="P74">
        <f t="shared" si="5"/>
        <v>0</v>
      </c>
      <c r="Q74">
        <f t="shared" si="6"/>
        <v>0</v>
      </c>
      <c r="R74">
        <f t="shared" si="7"/>
        <v>0</v>
      </c>
      <c r="S74">
        <f t="shared" si="8"/>
        <v>0</v>
      </c>
    </row>
    <row r="75" spans="1:19" x14ac:dyDescent="0.25">
      <c r="A75" s="1">
        <v>74</v>
      </c>
      <c r="B75" s="2" t="s">
        <v>184</v>
      </c>
      <c r="C75" s="2"/>
      <c r="D75" s="2">
        <v>27.505161829607299</v>
      </c>
      <c r="E75" s="2">
        <v>83.394893755007004</v>
      </c>
      <c r="F75" s="2">
        <v>440234.22185513802</v>
      </c>
      <c r="G75" s="2">
        <v>3042534.3318851702</v>
      </c>
      <c r="H75" s="2"/>
      <c r="I75" s="1"/>
      <c r="J75" s="2" t="s">
        <v>184</v>
      </c>
      <c r="K75" s="2"/>
      <c r="L75" s="2">
        <v>27.505161829607299</v>
      </c>
      <c r="M75" s="2">
        <v>83.394893755007004</v>
      </c>
      <c r="N75" s="2">
        <v>440234.22185513802</v>
      </c>
      <c r="O75" s="2">
        <v>3042534.3318851702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0</v>
      </c>
    </row>
    <row r="76" spans="1:19" x14ac:dyDescent="0.25">
      <c r="A76" s="1">
        <v>75</v>
      </c>
      <c r="B76" s="2" t="s">
        <v>185</v>
      </c>
      <c r="C76" s="2"/>
      <c r="D76" s="2">
        <v>27.502597625986802</v>
      </c>
      <c r="E76" s="2">
        <v>83.413503943598201</v>
      </c>
      <c r="F76" s="2">
        <v>442071.02770027</v>
      </c>
      <c r="G76" s="2">
        <v>3042241.4658321301</v>
      </c>
      <c r="H76" s="2"/>
      <c r="I76" s="1"/>
      <c r="J76" s="2" t="s">
        <v>185</v>
      </c>
      <c r="K76" s="2"/>
      <c r="L76" s="2">
        <v>27.502597625986802</v>
      </c>
      <c r="M76" s="2">
        <v>83.413503943598201</v>
      </c>
      <c r="N76" s="2">
        <v>442071.02770027</v>
      </c>
      <c r="O76" s="2">
        <v>3042241.4658321301</v>
      </c>
      <c r="P76">
        <f t="shared" si="5"/>
        <v>0</v>
      </c>
      <c r="Q76">
        <f t="shared" si="6"/>
        <v>0</v>
      </c>
      <c r="R76">
        <f t="shared" si="7"/>
        <v>0</v>
      </c>
      <c r="S76">
        <f t="shared" si="8"/>
        <v>0</v>
      </c>
    </row>
    <row r="77" spans="1:19" x14ac:dyDescent="0.25">
      <c r="A77" s="1">
        <v>76</v>
      </c>
      <c r="B77" s="2" t="s">
        <v>186</v>
      </c>
      <c r="C77" s="2" t="s">
        <v>217</v>
      </c>
      <c r="D77" s="2">
        <v>27.5026182542613</v>
      </c>
      <c r="E77" s="2">
        <v>83.435620529041103</v>
      </c>
      <c r="F77" s="2">
        <v>444255.56339092099</v>
      </c>
      <c r="G77" s="2">
        <v>3042233.61892848</v>
      </c>
      <c r="H77" s="2"/>
      <c r="I77" s="1"/>
      <c r="J77" s="2" t="s">
        <v>186</v>
      </c>
      <c r="K77" s="2"/>
      <c r="L77" s="2">
        <v>27.5026182542613</v>
      </c>
      <c r="M77" s="2">
        <v>83.435620529041103</v>
      </c>
      <c r="N77" s="2">
        <v>444255.56339092099</v>
      </c>
      <c r="O77" s="2">
        <v>3042233.61892848</v>
      </c>
      <c r="P77">
        <f t="shared" si="5"/>
        <v>0</v>
      </c>
      <c r="Q77">
        <f t="shared" si="6"/>
        <v>0</v>
      </c>
      <c r="R77">
        <f t="shared" si="7"/>
        <v>0</v>
      </c>
      <c r="S77">
        <f t="shared" si="8"/>
        <v>0</v>
      </c>
    </row>
    <row r="78" spans="1:19" x14ac:dyDescent="0.25">
      <c r="A78" s="1">
        <v>77</v>
      </c>
      <c r="B78" s="2" t="s">
        <v>187</v>
      </c>
      <c r="C78" s="2"/>
      <c r="D78" s="2">
        <v>27.504343052783799</v>
      </c>
      <c r="E78" s="2">
        <v>83.426699105637994</v>
      </c>
      <c r="F78" s="2">
        <v>443375.24971775903</v>
      </c>
      <c r="G78" s="2">
        <v>3042428.7156596198</v>
      </c>
      <c r="H78" s="2"/>
      <c r="I78" s="1"/>
      <c r="J78" s="2" t="s">
        <v>187</v>
      </c>
      <c r="K78" s="2"/>
      <c r="L78" s="2">
        <v>27.504343052783799</v>
      </c>
      <c r="M78" s="2">
        <v>83.426699105637994</v>
      </c>
      <c r="N78" s="2">
        <v>443375.24971775903</v>
      </c>
      <c r="O78" s="2">
        <v>3042428.7156596198</v>
      </c>
      <c r="P78">
        <f t="shared" si="5"/>
        <v>0</v>
      </c>
      <c r="Q78">
        <f t="shared" si="6"/>
        <v>0</v>
      </c>
      <c r="R78">
        <f t="shared" si="7"/>
        <v>0</v>
      </c>
      <c r="S78">
        <f t="shared" si="8"/>
        <v>0</v>
      </c>
    </row>
    <row r="79" spans="1:19" x14ac:dyDescent="0.25">
      <c r="A79" s="1">
        <v>78</v>
      </c>
      <c r="B79" s="2" t="s">
        <v>188</v>
      </c>
      <c r="C79" s="2"/>
      <c r="D79" s="2">
        <v>27.506909012620302</v>
      </c>
      <c r="E79" s="2">
        <v>83.408088955791897</v>
      </c>
      <c r="F79" s="2">
        <v>441538.45001373498</v>
      </c>
      <c r="G79" s="2">
        <v>3042721.5807527499</v>
      </c>
      <c r="H79" s="2"/>
      <c r="I79" s="1"/>
      <c r="J79" s="2" t="s">
        <v>188</v>
      </c>
      <c r="K79" s="2"/>
      <c r="L79" s="2">
        <v>27.506909012620302</v>
      </c>
      <c r="M79" s="2">
        <v>83.408088955791897</v>
      </c>
      <c r="N79" s="2">
        <v>441538.45001373498</v>
      </c>
      <c r="O79" s="2">
        <v>3042721.5807527499</v>
      </c>
      <c r="P79">
        <f t="shared" si="5"/>
        <v>0</v>
      </c>
      <c r="Q79">
        <f t="shared" si="6"/>
        <v>0</v>
      </c>
      <c r="R79">
        <f t="shared" si="7"/>
        <v>0</v>
      </c>
      <c r="S79">
        <f t="shared" si="8"/>
        <v>0</v>
      </c>
    </row>
    <row r="80" spans="1:19" x14ac:dyDescent="0.25">
      <c r="A80" s="1">
        <v>79</v>
      </c>
      <c r="B80" s="2" t="s">
        <v>189</v>
      </c>
      <c r="C80" s="2" t="s">
        <v>217</v>
      </c>
      <c r="D80" s="2">
        <v>27.5001006128212</v>
      </c>
      <c r="E80" s="2">
        <v>83.435186264050898</v>
      </c>
      <c r="F80" s="2">
        <v>444211.40019607201</v>
      </c>
      <c r="G80" s="2">
        <v>3041954.9343694099</v>
      </c>
      <c r="H80" s="2"/>
      <c r="I80" s="1"/>
      <c r="J80" s="2" t="s">
        <v>189</v>
      </c>
      <c r="K80" s="2"/>
      <c r="L80" s="2">
        <v>27.5001006128212</v>
      </c>
      <c r="M80" s="2">
        <v>83.435186264050898</v>
      </c>
      <c r="N80" s="2">
        <v>444211.40019607201</v>
      </c>
      <c r="O80" s="2">
        <v>3041954.9343694099</v>
      </c>
      <c r="P80">
        <f t="shared" si="5"/>
        <v>0</v>
      </c>
      <c r="Q80">
        <f t="shared" si="6"/>
        <v>0</v>
      </c>
      <c r="R80">
        <f t="shared" si="7"/>
        <v>0</v>
      </c>
      <c r="S80">
        <f t="shared" si="8"/>
        <v>0</v>
      </c>
    </row>
    <row r="81" spans="1:19" x14ac:dyDescent="0.25">
      <c r="A81" s="1">
        <v>80</v>
      </c>
      <c r="B81" s="2" t="s">
        <v>190</v>
      </c>
      <c r="C81" s="2"/>
      <c r="D81" s="2">
        <v>27.500860763636702</v>
      </c>
      <c r="E81" s="2">
        <v>83.426098733755595</v>
      </c>
      <c r="F81" s="2">
        <v>443314.16575718002</v>
      </c>
      <c r="G81" s="2">
        <v>3042043.2553984802</v>
      </c>
      <c r="H81" s="2"/>
      <c r="I81" s="1"/>
      <c r="J81" s="2" t="s">
        <v>190</v>
      </c>
      <c r="K81" s="2"/>
      <c r="L81" s="2">
        <v>27.500860763636702</v>
      </c>
      <c r="M81" s="2">
        <v>83.426098733755595</v>
      </c>
      <c r="N81" s="2">
        <v>443314.16575718002</v>
      </c>
      <c r="O81" s="2">
        <v>3042043.2553984802</v>
      </c>
      <c r="P81">
        <f t="shared" si="5"/>
        <v>0</v>
      </c>
      <c r="Q81">
        <f t="shared" si="6"/>
        <v>0</v>
      </c>
      <c r="R81">
        <f t="shared" si="7"/>
        <v>0</v>
      </c>
      <c r="S81">
        <f t="shared" si="8"/>
        <v>0</v>
      </c>
    </row>
    <row r="82" spans="1:19" x14ac:dyDescent="0.25">
      <c r="A82" s="1">
        <v>81</v>
      </c>
      <c r="B82" s="2" t="s">
        <v>191</v>
      </c>
      <c r="C82" s="2"/>
      <c r="D82" s="2">
        <v>27.503426652735801</v>
      </c>
      <c r="E82" s="2">
        <v>83.407489158865801</v>
      </c>
      <c r="F82" s="2">
        <v>441477.36604206002</v>
      </c>
      <c r="G82" s="2">
        <v>3042336.12042158</v>
      </c>
      <c r="H82" s="2"/>
      <c r="I82" s="1"/>
      <c r="J82" s="2" t="s">
        <v>191</v>
      </c>
      <c r="K82" s="2"/>
      <c r="L82" s="2">
        <v>27.503426652735801</v>
      </c>
      <c r="M82" s="2">
        <v>83.407489158865801</v>
      </c>
      <c r="N82" s="2">
        <v>441477.36604206002</v>
      </c>
      <c r="O82" s="2">
        <v>3042336.12042158</v>
      </c>
      <c r="P82">
        <f t="shared" si="5"/>
        <v>0</v>
      </c>
      <c r="Q82">
        <f t="shared" si="6"/>
        <v>0</v>
      </c>
      <c r="R82">
        <f t="shared" si="7"/>
        <v>0</v>
      </c>
      <c r="S82">
        <f t="shared" si="8"/>
        <v>0</v>
      </c>
    </row>
    <row r="83" spans="1:19" x14ac:dyDescent="0.25">
      <c r="A83" s="1"/>
      <c r="B83" s="2"/>
      <c r="C83" s="2"/>
      <c r="D83" s="2"/>
      <c r="E83" s="2"/>
      <c r="F83" s="2"/>
      <c r="G83" s="2"/>
      <c r="I83" s="1"/>
      <c r="J83" s="2"/>
      <c r="K83" s="2"/>
      <c r="L83" s="2"/>
      <c r="M83" s="2"/>
      <c r="N83" s="2"/>
      <c r="O8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BFDF-F899-4334-991A-587B3E3659EC}">
  <dimension ref="B3:V19"/>
  <sheetViews>
    <sheetView workbookViewId="0">
      <selection activeCell="L11" sqref="L11"/>
    </sheetView>
  </sheetViews>
  <sheetFormatPr defaultRowHeight="15" x14ac:dyDescent="0.25"/>
  <cols>
    <col min="2" max="2" width="11" bestFit="1" customWidth="1"/>
    <col min="3" max="3" width="10.5703125" bestFit="1" customWidth="1"/>
    <col min="4" max="4" width="13.5703125" bestFit="1" customWidth="1"/>
    <col min="7" max="7" width="11" bestFit="1" customWidth="1"/>
    <col min="8" max="8" width="18.7109375" bestFit="1" customWidth="1"/>
    <col min="11" max="11" width="10.5703125" bestFit="1" customWidth="1"/>
    <col min="12" max="12" width="13.140625" bestFit="1" customWidth="1"/>
    <col min="14" max="14" width="9.85546875" bestFit="1" customWidth="1"/>
    <col min="15" max="15" width="9.85546875" customWidth="1"/>
    <col min="16" max="16" width="10.85546875" bestFit="1" customWidth="1"/>
    <col min="17" max="17" width="10.85546875" customWidth="1"/>
    <col min="18" max="18" width="11" bestFit="1" customWidth="1"/>
    <col min="19" max="19" width="18.7109375" bestFit="1" customWidth="1"/>
    <col min="20" max="20" width="16.85546875" bestFit="1" customWidth="1"/>
  </cols>
  <sheetData>
    <row r="3" spans="2:22" x14ac:dyDescent="0.25">
      <c r="B3" s="12" t="s">
        <v>225</v>
      </c>
      <c r="C3" s="13"/>
      <c r="D3" s="13"/>
      <c r="E3" s="13"/>
      <c r="F3" s="13"/>
      <c r="G3" s="13"/>
      <c r="H3" s="14"/>
      <c r="J3" t="s">
        <v>226</v>
      </c>
    </row>
    <row r="4" spans="2:22" x14ac:dyDescent="0.25">
      <c r="B4" s="15" t="s">
        <v>218</v>
      </c>
      <c r="C4" s="16" t="s">
        <v>223</v>
      </c>
      <c r="D4" s="16" t="s">
        <v>224</v>
      </c>
      <c r="E4" s="16" t="s">
        <v>219</v>
      </c>
      <c r="F4" s="16" t="s">
        <v>220</v>
      </c>
      <c r="G4" s="16" t="s">
        <v>221</v>
      </c>
      <c r="H4" s="16" t="s">
        <v>222</v>
      </c>
      <c r="J4" s="4" t="s">
        <v>218</v>
      </c>
      <c r="K4" s="4" t="s">
        <v>223</v>
      </c>
      <c r="L4" s="4" t="s">
        <v>224</v>
      </c>
      <c r="M4" s="4" t="s">
        <v>219</v>
      </c>
      <c r="N4" s="4" t="s">
        <v>220</v>
      </c>
      <c r="O4" s="4" t="s">
        <v>227</v>
      </c>
      <c r="P4" s="4" t="s">
        <v>228</v>
      </c>
      <c r="Q4" s="4" t="s">
        <v>232</v>
      </c>
      <c r="R4" s="4" t="s">
        <v>230</v>
      </c>
      <c r="S4" s="4" t="s">
        <v>229</v>
      </c>
      <c r="T4" s="4" t="s">
        <v>231</v>
      </c>
      <c r="U4" s="4" t="s">
        <v>167</v>
      </c>
    </row>
    <row r="5" spans="2:22" x14ac:dyDescent="0.25">
      <c r="B5" s="15">
        <v>1</v>
      </c>
      <c r="C5" s="15">
        <v>101</v>
      </c>
      <c r="D5" s="15" t="s">
        <v>233</v>
      </c>
      <c r="E5" s="15">
        <v>27.501115240525099</v>
      </c>
      <c r="F5" s="15">
        <v>83.438587188720703</v>
      </c>
      <c r="G5" s="15">
        <v>108</v>
      </c>
      <c r="H5" s="15">
        <v>35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2"/>
    </row>
    <row r="6" spans="2:22" x14ac:dyDescent="0.25">
      <c r="B6" s="15">
        <v>2</v>
      </c>
      <c r="C6" s="15">
        <v>102</v>
      </c>
      <c r="D6" s="15" t="s">
        <v>234</v>
      </c>
      <c r="E6" s="15">
        <v>27.497460844863902</v>
      </c>
      <c r="F6" s="15">
        <v>83.463306427001996</v>
      </c>
      <c r="G6" s="15">
        <v>107</v>
      </c>
      <c r="H6" s="15">
        <v>25.32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2"/>
    </row>
    <row r="7" spans="2:22" x14ac:dyDescent="0.25">
      <c r="B7" s="15">
        <v>3</v>
      </c>
      <c r="C7" s="15">
        <v>103</v>
      </c>
      <c r="D7" s="15" t="s">
        <v>235</v>
      </c>
      <c r="E7" s="15">
        <v>27.495481329889</v>
      </c>
      <c r="F7" s="15">
        <v>83.489227294921903</v>
      </c>
      <c r="G7" s="15">
        <v>102.65</v>
      </c>
      <c r="H7" s="15">
        <v>46.95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"/>
    </row>
    <row r="8" spans="2:22" x14ac:dyDescent="0.25">
      <c r="B8" s="15">
        <v>4</v>
      </c>
      <c r="C8" s="15">
        <v>104</v>
      </c>
      <c r="D8" s="15" t="s">
        <v>236</v>
      </c>
      <c r="E8" s="15">
        <v>27.506139836437299</v>
      </c>
      <c r="F8" s="15">
        <v>83.423995971679702</v>
      </c>
      <c r="G8" s="15">
        <v>106.32</v>
      </c>
      <c r="H8" s="15">
        <v>43.62</v>
      </c>
      <c r="J8" s="17">
        <v>0</v>
      </c>
      <c r="K8" s="17">
        <v>1</v>
      </c>
      <c r="L8" s="17">
        <v>2</v>
      </c>
      <c r="M8" s="17">
        <v>3</v>
      </c>
      <c r="N8" s="17">
        <v>4</v>
      </c>
      <c r="O8" s="17">
        <v>5</v>
      </c>
      <c r="P8" s="17">
        <v>6</v>
      </c>
      <c r="Q8" s="17">
        <v>7</v>
      </c>
      <c r="R8" s="17">
        <v>8</v>
      </c>
      <c r="S8" s="17">
        <v>9</v>
      </c>
      <c r="T8" s="17">
        <v>10</v>
      </c>
      <c r="U8" s="17">
        <v>11</v>
      </c>
      <c r="V8" s="2"/>
    </row>
    <row r="9" spans="2:22" x14ac:dyDescent="0.25">
      <c r="B9" s="15">
        <v>5</v>
      </c>
      <c r="C9" s="15">
        <v>105</v>
      </c>
      <c r="D9" s="15" t="s">
        <v>233</v>
      </c>
      <c r="E9" s="15">
        <v>27.503399176197799</v>
      </c>
      <c r="F9" s="15">
        <v>83.396530151367202</v>
      </c>
      <c r="G9" s="15">
        <v>118.32</v>
      </c>
      <c r="H9" s="15">
        <v>24.87</v>
      </c>
      <c r="V9" s="2"/>
    </row>
    <row r="10" spans="2:22" x14ac:dyDescent="0.25">
      <c r="B10" s="15">
        <v>6</v>
      </c>
      <c r="C10" s="15">
        <v>106</v>
      </c>
      <c r="D10" s="15" t="s">
        <v>233</v>
      </c>
      <c r="E10" s="15">
        <v>27.462281084497601</v>
      </c>
      <c r="F10" s="15">
        <v>83.373184204101605</v>
      </c>
      <c r="G10" s="15">
        <v>107.98</v>
      </c>
      <c r="H10" s="15">
        <v>32.987000000000002</v>
      </c>
      <c r="V10" s="2"/>
    </row>
    <row r="11" spans="2:22" x14ac:dyDescent="0.25">
      <c r="B11" s="15">
        <v>7</v>
      </c>
      <c r="C11" s="15">
        <v>107</v>
      </c>
      <c r="D11" s="15" t="s">
        <v>235</v>
      </c>
      <c r="E11" s="15">
        <v>27.5079669053416</v>
      </c>
      <c r="F11" s="15">
        <v>83.388805389404297</v>
      </c>
      <c r="G11" s="15">
        <v>106.35</v>
      </c>
      <c r="H11" s="15">
        <v>45.65</v>
      </c>
      <c r="R11" t="s">
        <v>139</v>
      </c>
      <c r="V11" s="2"/>
    </row>
    <row r="12" spans="2:22" x14ac:dyDescent="0.25">
      <c r="B12" s="15">
        <v>8</v>
      </c>
      <c r="C12" s="15">
        <v>108</v>
      </c>
      <c r="D12" s="15" t="s">
        <v>234</v>
      </c>
      <c r="E12" s="15">
        <v>27.532324924454599</v>
      </c>
      <c r="F12" s="15">
        <v>83.295593261718807</v>
      </c>
      <c r="G12" s="15">
        <v>109.324</v>
      </c>
      <c r="H12" s="15">
        <v>62.87</v>
      </c>
      <c r="V12" s="2"/>
    </row>
    <row r="13" spans="2:22" x14ac:dyDescent="0.25">
      <c r="B13" s="15">
        <v>9</v>
      </c>
      <c r="C13" s="15">
        <v>109</v>
      </c>
      <c r="D13" s="15" t="s">
        <v>234</v>
      </c>
      <c r="E13" s="15">
        <v>27.546937145643199</v>
      </c>
      <c r="F13" s="15">
        <v>83.2489013671875</v>
      </c>
      <c r="G13" s="15">
        <v>102.35</v>
      </c>
      <c r="H13" s="15">
        <v>15.65</v>
      </c>
      <c r="V13" s="2"/>
    </row>
    <row r="14" spans="2:22" x14ac:dyDescent="0.25">
      <c r="B14" s="15">
        <v>10</v>
      </c>
      <c r="C14" s="15">
        <v>110</v>
      </c>
      <c r="D14" s="15" t="s">
        <v>233</v>
      </c>
      <c r="E14" s="15">
        <v>27.528062660603801</v>
      </c>
      <c r="F14" s="15">
        <v>83.447685241699205</v>
      </c>
      <c r="G14" s="15">
        <v>107.03</v>
      </c>
      <c r="H14" s="15">
        <v>18.95</v>
      </c>
      <c r="V14" s="2"/>
    </row>
    <row r="15" spans="2:22" x14ac:dyDescent="0.25">
      <c r="B15" s="15">
        <v>11</v>
      </c>
      <c r="C15" s="15">
        <v>111</v>
      </c>
      <c r="D15" s="15" t="s">
        <v>237</v>
      </c>
      <c r="E15" s="15">
        <v>27.476598013637801</v>
      </c>
      <c r="F15" s="15">
        <v>83.529739379882798</v>
      </c>
      <c r="G15" s="15">
        <v>108.32</v>
      </c>
      <c r="H15" s="15">
        <v>24.625</v>
      </c>
      <c r="V15" s="2"/>
    </row>
    <row r="16" spans="2:22" x14ac:dyDescent="0.25">
      <c r="B16" s="15">
        <v>12</v>
      </c>
      <c r="C16" s="15">
        <v>112</v>
      </c>
      <c r="D16" s="15" t="s">
        <v>237</v>
      </c>
      <c r="E16" s="15">
        <v>27.513143435807201</v>
      </c>
      <c r="F16" s="15">
        <v>83.3477783203125</v>
      </c>
      <c r="G16" s="15">
        <v>109.45</v>
      </c>
      <c r="H16" s="15">
        <v>265.35000000000002</v>
      </c>
      <c r="V16" s="2"/>
    </row>
    <row r="17" spans="2:22" x14ac:dyDescent="0.25">
      <c r="B17" s="15">
        <v>13</v>
      </c>
      <c r="C17" s="15">
        <v>113</v>
      </c>
      <c r="D17" s="15" t="s">
        <v>237</v>
      </c>
      <c r="E17" s="15">
        <v>27.509793943906701</v>
      </c>
      <c r="F17" s="15">
        <v>83.376960754394503</v>
      </c>
      <c r="G17" s="15">
        <v>106.04</v>
      </c>
      <c r="H17" s="15">
        <v>25.35</v>
      </c>
      <c r="V17" s="2"/>
    </row>
    <row r="18" spans="2:22" x14ac:dyDescent="0.25">
      <c r="B18" s="15">
        <v>14</v>
      </c>
      <c r="C18" s="15">
        <v>114</v>
      </c>
      <c r="D18" s="15" t="s">
        <v>238</v>
      </c>
      <c r="E18" s="15">
        <v>27.519842113641001</v>
      </c>
      <c r="F18" s="15">
        <v>83.330268859863295</v>
      </c>
      <c r="G18" s="15">
        <v>105.02500000000001</v>
      </c>
      <c r="H18" s="15">
        <v>18.324999999999999</v>
      </c>
      <c r="V18" s="2"/>
    </row>
    <row r="19" spans="2:22" x14ac:dyDescent="0.25">
      <c r="B19" s="15">
        <v>15</v>
      </c>
      <c r="C19" s="15">
        <v>115</v>
      </c>
      <c r="D19" s="15" t="s">
        <v>238</v>
      </c>
      <c r="E19" s="15">
        <v>27.500049387657299</v>
      </c>
      <c r="F19" s="15">
        <v>83.453865051269503</v>
      </c>
      <c r="G19" s="15">
        <v>108.36</v>
      </c>
      <c r="H19" s="15">
        <v>41.35</v>
      </c>
      <c r="V19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ABF1-195A-40DF-A5ED-A0FFE8A321BD}">
  <dimension ref="A1:E9"/>
  <sheetViews>
    <sheetView workbookViewId="0">
      <selection activeCell="D5" sqref="D5:E9"/>
    </sheetView>
  </sheetViews>
  <sheetFormatPr defaultRowHeight="15" x14ac:dyDescent="0.25"/>
  <cols>
    <col min="1" max="1" width="36" customWidth="1"/>
    <col min="2" max="2" width="40.85546875" customWidth="1"/>
    <col min="4" max="4" width="29.7109375" customWidth="1"/>
    <col min="5" max="5" width="22.140625" customWidth="1"/>
  </cols>
  <sheetData>
    <row r="1" spans="1:5" ht="28.5" x14ac:dyDescent="0.25">
      <c r="A1" s="18" t="s">
        <v>239</v>
      </c>
      <c r="B1" s="18" t="s">
        <v>240</v>
      </c>
    </row>
    <row r="2" spans="1:5" ht="28.5" x14ac:dyDescent="0.25">
      <c r="A2" s="18" t="s">
        <v>241</v>
      </c>
      <c r="B2" s="18" t="s">
        <v>242</v>
      </c>
    </row>
    <row r="3" spans="1:5" ht="28.5" x14ac:dyDescent="0.25">
      <c r="A3" s="18" t="s">
        <v>243</v>
      </c>
      <c r="B3" s="18" t="s">
        <v>244</v>
      </c>
    </row>
    <row r="5" spans="1:5" x14ac:dyDescent="0.25">
      <c r="D5" s="18" t="s">
        <v>232</v>
      </c>
      <c r="E5" s="18" t="s">
        <v>239</v>
      </c>
    </row>
    <row r="6" spans="1:5" ht="28.5" x14ac:dyDescent="0.25">
      <c r="D6" s="18" t="s">
        <v>245</v>
      </c>
      <c r="E6" s="18" t="s">
        <v>246</v>
      </c>
    </row>
    <row r="7" spans="1:5" x14ac:dyDescent="0.25">
      <c r="D7" s="18" t="s">
        <v>247</v>
      </c>
      <c r="E7" s="18" t="s">
        <v>248</v>
      </c>
    </row>
    <row r="8" spans="1:5" ht="28.5" x14ac:dyDescent="0.25">
      <c r="D8" s="18" t="s">
        <v>249</v>
      </c>
      <c r="E8" s="18" t="s">
        <v>250</v>
      </c>
    </row>
    <row r="9" spans="1:5" x14ac:dyDescent="0.25">
      <c r="D9" s="18" t="s">
        <v>251</v>
      </c>
      <c r="E9" s="18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F2A8-F32E-4D6B-8177-FD181E444B3E}">
  <dimension ref="A1:Q7"/>
  <sheetViews>
    <sheetView topLeftCell="E1" workbookViewId="0">
      <selection activeCell="O12" sqref="O12"/>
    </sheetView>
  </sheetViews>
  <sheetFormatPr defaultRowHeight="15" x14ac:dyDescent="0.25"/>
  <cols>
    <col min="4" max="4" width="11.140625" bestFit="1" customWidth="1"/>
    <col min="12" max="13" width="14.5703125" bestFit="1" customWidth="1"/>
    <col min="15" max="15" width="11.140625" bestFit="1" customWidth="1"/>
  </cols>
  <sheetData>
    <row r="1" spans="1:17" x14ac:dyDescent="0.25">
      <c r="A1" t="s">
        <v>263</v>
      </c>
      <c r="C1" s="16" t="s">
        <v>262</v>
      </c>
      <c r="D1" s="20" t="s">
        <v>219</v>
      </c>
      <c r="E1" s="20"/>
      <c r="F1" s="20"/>
      <c r="G1" s="20"/>
      <c r="H1" s="20" t="s">
        <v>220</v>
      </c>
      <c r="I1" s="20"/>
      <c r="J1" s="20"/>
      <c r="K1" s="20"/>
      <c r="L1" s="15" t="s">
        <v>256</v>
      </c>
      <c r="M1" s="15" t="s">
        <v>257</v>
      </c>
      <c r="N1" s="15" t="s">
        <v>253</v>
      </c>
      <c r="O1" s="4" t="s">
        <v>259</v>
      </c>
      <c r="P1" s="4" t="s">
        <v>219</v>
      </c>
      <c r="Q1" s="4" t="s">
        <v>258</v>
      </c>
    </row>
    <row r="2" spans="1:17" x14ac:dyDescent="0.25">
      <c r="C2" s="15" t="s">
        <v>253</v>
      </c>
      <c r="D2" s="15" t="s">
        <v>6</v>
      </c>
      <c r="E2" s="15" t="s">
        <v>254</v>
      </c>
      <c r="F2" s="15" t="s">
        <v>24</v>
      </c>
      <c r="G2" s="15" t="s">
        <v>255</v>
      </c>
      <c r="H2" s="15" t="s">
        <v>6</v>
      </c>
      <c r="I2" s="15" t="s">
        <v>27</v>
      </c>
      <c r="J2" s="15" t="s">
        <v>24</v>
      </c>
      <c r="K2" s="15" t="s">
        <v>255</v>
      </c>
      <c r="L2" s="4">
        <v>327</v>
      </c>
      <c r="M2" s="4">
        <v>0</v>
      </c>
      <c r="N2" s="15" t="s">
        <v>0</v>
      </c>
      <c r="O2" s="4" t="s">
        <v>260</v>
      </c>
      <c r="P2" s="4">
        <f>G3</f>
        <v>46.225622222222221</v>
      </c>
      <c r="Q2" s="4">
        <f>K3</f>
        <v>6.0911777777777774</v>
      </c>
    </row>
    <row r="3" spans="1:17" x14ac:dyDescent="0.25">
      <c r="C3" s="15" t="s">
        <v>0</v>
      </c>
      <c r="D3" s="15">
        <v>46</v>
      </c>
      <c r="E3" s="15">
        <v>13</v>
      </c>
      <c r="F3" s="15">
        <v>32.24</v>
      </c>
      <c r="G3" s="15">
        <f>D3+E3/60+F3/3600</f>
        <v>46.225622222222221</v>
      </c>
      <c r="H3" s="15">
        <v>6</v>
      </c>
      <c r="I3" s="15">
        <v>5</v>
      </c>
      <c r="J3" s="15">
        <v>28.24</v>
      </c>
      <c r="K3" s="15">
        <f>H3+I3/60+J3/3600</f>
        <v>6.0911777777777774</v>
      </c>
      <c r="N3" s="15" t="s">
        <v>2</v>
      </c>
      <c r="O3" s="4" t="s">
        <v>260</v>
      </c>
      <c r="P3" s="4">
        <f>G4</f>
        <v>46.225944444444444</v>
      </c>
      <c r="Q3" s="4">
        <f>K4</f>
        <v>6.0907166666666663</v>
      </c>
    </row>
    <row r="4" spans="1:17" x14ac:dyDescent="0.25">
      <c r="C4" s="15" t="s">
        <v>2</v>
      </c>
      <c r="D4" s="15">
        <v>46</v>
      </c>
      <c r="E4" s="15">
        <v>13</v>
      </c>
      <c r="F4" s="15">
        <v>33.4</v>
      </c>
      <c r="G4" s="15">
        <f t="shared" ref="G4:G6" si="0">D4+E4/60+F4/3600</f>
        <v>46.225944444444444</v>
      </c>
      <c r="H4" s="15">
        <v>6</v>
      </c>
      <c r="I4" s="15">
        <v>5</v>
      </c>
      <c r="J4" s="15">
        <v>26.58</v>
      </c>
      <c r="K4" s="15">
        <f t="shared" ref="K4:K6" si="1">H4+I4/60+J4/3600</f>
        <v>6.0907166666666663</v>
      </c>
      <c r="L4" s="4" t="s">
        <v>261</v>
      </c>
      <c r="M4" s="15">
        <v>3575</v>
      </c>
      <c r="N4" s="15" t="s">
        <v>4</v>
      </c>
      <c r="O4" s="4" t="s">
        <v>260</v>
      </c>
      <c r="P4" s="4">
        <f>G5</f>
        <v>46.250544444444444</v>
      </c>
      <c r="Q4" s="4">
        <f>K5</f>
        <v>6.1268222222222217</v>
      </c>
    </row>
    <row r="5" spans="1:17" x14ac:dyDescent="0.25">
      <c r="C5" s="15" t="s">
        <v>4</v>
      </c>
      <c r="D5" s="15">
        <v>46</v>
      </c>
      <c r="E5" s="15">
        <v>15</v>
      </c>
      <c r="F5" s="15">
        <v>1.96</v>
      </c>
      <c r="G5" s="15">
        <f t="shared" si="0"/>
        <v>46.250544444444444</v>
      </c>
      <c r="H5" s="15">
        <v>6</v>
      </c>
      <c r="I5" s="15">
        <v>7</v>
      </c>
      <c r="J5" s="15">
        <v>36.56</v>
      </c>
      <c r="K5" s="15">
        <f t="shared" si="1"/>
        <v>6.1268222222222217</v>
      </c>
      <c r="L5" s="4" t="s">
        <v>264</v>
      </c>
      <c r="M5" s="15">
        <v>9</v>
      </c>
      <c r="N5" s="19" t="s">
        <v>6</v>
      </c>
      <c r="O5" s="4" t="s">
        <v>260</v>
      </c>
      <c r="P5" s="4">
        <f>G6</f>
        <v>46.250233333333334</v>
      </c>
      <c r="Q5" s="4">
        <f>K6</f>
        <v>6.1272499999999992</v>
      </c>
    </row>
    <row r="6" spans="1:17" x14ac:dyDescent="0.25">
      <c r="C6" s="15" t="s">
        <v>6</v>
      </c>
      <c r="D6" s="15">
        <v>46</v>
      </c>
      <c r="E6" s="15">
        <v>15</v>
      </c>
      <c r="F6" s="15">
        <v>0.84</v>
      </c>
      <c r="G6" s="15">
        <f t="shared" si="0"/>
        <v>46.250233333333334</v>
      </c>
      <c r="H6" s="15">
        <v>6</v>
      </c>
      <c r="I6" s="15">
        <v>7</v>
      </c>
      <c r="J6" s="15">
        <v>38.1</v>
      </c>
      <c r="K6" s="15">
        <f t="shared" si="1"/>
        <v>6.1272499999999992</v>
      </c>
      <c r="L6" s="4" t="s">
        <v>265</v>
      </c>
      <c r="M6" s="15">
        <v>32</v>
      </c>
    </row>
    <row r="7" spans="1:17" x14ac:dyDescent="0.25">
      <c r="M7">
        <f>327+60</f>
        <v>387</v>
      </c>
    </row>
  </sheetData>
  <mergeCells count="2">
    <mergeCell ref="D1:G1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B374-7E10-422A-B361-54C57A533083}">
  <dimension ref="A1:S83"/>
  <sheetViews>
    <sheetView topLeftCell="A37" workbookViewId="0">
      <selection activeCell="A7" sqref="A7:N7"/>
    </sheetView>
  </sheetViews>
  <sheetFormatPr defaultRowHeight="15" x14ac:dyDescent="0.25"/>
  <cols>
    <col min="3" max="3" width="14.140625" customWidth="1"/>
    <col min="10" max="10" width="17.42578125" customWidth="1"/>
  </cols>
  <sheetData>
    <row r="1" spans="1:18" x14ac:dyDescent="0.25">
      <c r="A1" s="1">
        <v>0</v>
      </c>
      <c r="B1" s="2" t="s">
        <v>0</v>
      </c>
      <c r="C1" s="2" t="s">
        <v>1</v>
      </c>
      <c r="D1" s="2">
        <v>27.502886109999999</v>
      </c>
      <c r="E1" s="2">
        <v>83.425833330000003</v>
      </c>
      <c r="F1" s="2">
        <v>443288.98877962498</v>
      </c>
      <c r="G1" s="2">
        <v>3042267.7249671202</v>
      </c>
      <c r="I1" s="2" t="s">
        <v>0</v>
      </c>
      <c r="J1" s="2" t="s">
        <v>1</v>
      </c>
      <c r="K1" s="2">
        <v>27.502886109999999</v>
      </c>
      <c r="L1" s="2">
        <v>83.425833330000003</v>
      </c>
      <c r="M1" s="2">
        <v>443288.98877962498</v>
      </c>
      <c r="N1" s="2">
        <v>3042267.7249671202</v>
      </c>
      <c r="O1">
        <f>D1-K1</f>
        <v>0</v>
      </c>
      <c r="P1">
        <f t="shared" ref="P1:R1" si="0">E1-L1</f>
        <v>0</v>
      </c>
      <c r="Q1">
        <f t="shared" si="0"/>
        <v>0</v>
      </c>
      <c r="R1">
        <f t="shared" si="0"/>
        <v>0</v>
      </c>
    </row>
    <row r="2" spans="1:18" x14ac:dyDescent="0.25">
      <c r="A2" s="1">
        <v>1</v>
      </c>
      <c r="B2" s="2" t="s">
        <v>2</v>
      </c>
      <c r="C2" s="2" t="s">
        <v>3</v>
      </c>
      <c r="D2" s="2">
        <v>27.50248333</v>
      </c>
      <c r="E2" s="2">
        <v>83.425763889999999</v>
      </c>
      <c r="F2" s="2">
        <v>443281.92348992999</v>
      </c>
      <c r="G2" s="2">
        <v>3042223.1406214898</v>
      </c>
      <c r="I2" s="2" t="s">
        <v>2</v>
      </c>
      <c r="J2" s="2" t="s">
        <v>3</v>
      </c>
      <c r="K2" s="2">
        <v>27.50248333</v>
      </c>
      <c r="L2" s="2">
        <v>83.425763889999999</v>
      </c>
      <c r="M2" s="2">
        <v>443281.92348992999</v>
      </c>
      <c r="N2" s="2">
        <v>3042223.1406214898</v>
      </c>
      <c r="O2">
        <f t="shared" ref="O2:O65" si="1">D2-K2</f>
        <v>0</v>
      </c>
      <c r="P2">
        <f t="shared" ref="P2:P65" si="2">E2-L2</f>
        <v>0</v>
      </c>
      <c r="Q2">
        <f t="shared" ref="Q2:Q65" si="3">F2-M2</f>
        <v>0</v>
      </c>
      <c r="R2">
        <f t="shared" ref="R2:R65" si="4">G2-N2</f>
        <v>0</v>
      </c>
    </row>
    <row r="3" spans="1:18" x14ac:dyDescent="0.25">
      <c r="A3" s="1">
        <v>2</v>
      </c>
      <c r="B3" s="2" t="s">
        <v>4</v>
      </c>
      <c r="C3" s="2" t="s">
        <v>5</v>
      </c>
      <c r="D3" s="2">
        <v>27.50661667</v>
      </c>
      <c r="E3" s="2">
        <v>83.395755559999998</v>
      </c>
      <c r="F3" s="2">
        <v>440320.12828243797</v>
      </c>
      <c r="G3" s="2">
        <v>3042695.0707236901</v>
      </c>
      <c r="I3" s="2" t="s">
        <v>4</v>
      </c>
      <c r="J3" s="2" t="s">
        <v>5</v>
      </c>
      <c r="K3" s="2">
        <v>27.50661667</v>
      </c>
      <c r="L3" s="2">
        <v>83.395755559999998</v>
      </c>
      <c r="M3" s="2">
        <v>440320.12828243797</v>
      </c>
      <c r="N3" s="2">
        <v>3042695.0707236901</v>
      </c>
      <c r="O3">
        <f t="shared" si="1"/>
        <v>0</v>
      </c>
      <c r="P3">
        <f t="shared" si="2"/>
        <v>0</v>
      </c>
      <c r="Q3">
        <f t="shared" si="3"/>
        <v>0</v>
      </c>
      <c r="R3">
        <f t="shared" si="4"/>
        <v>0</v>
      </c>
    </row>
    <row r="4" spans="1:18" x14ac:dyDescent="0.25">
      <c r="A4" s="1">
        <v>3</v>
      </c>
      <c r="B4" s="2" t="s">
        <v>6</v>
      </c>
      <c r="C4" s="2" t="s">
        <v>7</v>
      </c>
      <c r="D4" s="2">
        <v>27.507024999999999</v>
      </c>
      <c r="E4" s="2">
        <v>83.395825000000002</v>
      </c>
      <c r="F4" s="2">
        <v>440327.207154289</v>
      </c>
      <c r="G4" s="2">
        <v>3042740.2683496499</v>
      </c>
      <c r="I4" s="2" t="s">
        <v>6</v>
      </c>
      <c r="J4" s="2" t="s">
        <v>7</v>
      </c>
      <c r="K4" s="2">
        <v>27.507024999999999</v>
      </c>
      <c r="L4" s="2">
        <v>83.395825000000002</v>
      </c>
      <c r="M4" s="2">
        <v>440327.207154289</v>
      </c>
      <c r="N4" s="2">
        <v>3042740.2683496499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</row>
    <row r="5" spans="1:18" x14ac:dyDescent="0.25">
      <c r="A5" s="1">
        <v>4</v>
      </c>
      <c r="B5" s="2" t="s">
        <v>8</v>
      </c>
      <c r="C5" s="2" t="s">
        <v>9</v>
      </c>
      <c r="D5" s="2">
        <v>27.502684720000001</v>
      </c>
      <c r="E5" s="2">
        <v>83.425798610000001</v>
      </c>
      <c r="F5" s="2">
        <v>443285.45613477798</v>
      </c>
      <c r="G5" s="2">
        <v>3042245.4327943102</v>
      </c>
      <c r="I5" s="2" t="s">
        <v>8</v>
      </c>
      <c r="J5" s="2" t="s">
        <v>9</v>
      </c>
      <c r="K5" s="2">
        <v>27.502684720000001</v>
      </c>
      <c r="L5" s="2">
        <v>83.425798610000001</v>
      </c>
      <c r="M5" s="2">
        <v>443285.45613477798</v>
      </c>
      <c r="N5" s="2">
        <v>3042245.4327943102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</row>
    <row r="6" spans="1:18" x14ac:dyDescent="0.25">
      <c r="A6" s="1">
        <v>5</v>
      </c>
      <c r="B6" s="2" t="s">
        <v>10</v>
      </c>
      <c r="C6" s="2" t="s">
        <v>9</v>
      </c>
      <c r="D6" s="2">
        <v>27.506820834999999</v>
      </c>
      <c r="E6" s="2">
        <v>83.39579028</v>
      </c>
      <c r="F6" s="2">
        <v>440323.66771836299</v>
      </c>
      <c r="G6" s="2">
        <v>3042717.6695366702</v>
      </c>
      <c r="I6" s="2" t="s">
        <v>10</v>
      </c>
      <c r="J6" s="2" t="s">
        <v>9</v>
      </c>
      <c r="K6" s="2">
        <v>27.506820834999999</v>
      </c>
      <c r="L6" s="2">
        <v>83.39579028</v>
      </c>
      <c r="M6" s="2">
        <v>440323.66771836299</v>
      </c>
      <c r="N6" s="2">
        <v>3042717.6695366702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</row>
    <row r="7" spans="1:18" x14ac:dyDescent="0.25">
      <c r="A7" s="1">
        <v>6</v>
      </c>
      <c r="B7" s="2" t="s">
        <v>11</v>
      </c>
      <c r="C7" s="2" t="s">
        <v>12</v>
      </c>
      <c r="D7" s="2">
        <v>27.503851095339499</v>
      </c>
      <c r="E7" s="2">
        <v>83.426614286402696</v>
      </c>
      <c r="F7" s="2">
        <v>443366.62012907403</v>
      </c>
      <c r="G7" s="2">
        <v>3042374.26006315</v>
      </c>
      <c r="I7" s="2" t="s">
        <v>11</v>
      </c>
      <c r="J7" s="2" t="s">
        <v>12</v>
      </c>
      <c r="K7" s="2">
        <v>27.503851095339499</v>
      </c>
      <c r="L7" s="2">
        <v>83.426614286402696</v>
      </c>
      <c r="M7" s="2">
        <v>443366.62012907403</v>
      </c>
      <c r="N7" s="2">
        <v>3042374.26006315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</row>
    <row r="8" spans="1:18" x14ac:dyDescent="0.25">
      <c r="A8" s="1">
        <v>7</v>
      </c>
      <c r="B8" s="2" t="s">
        <v>13</v>
      </c>
      <c r="C8" s="2" t="s">
        <v>12</v>
      </c>
      <c r="D8" s="2">
        <v>27.501352721636799</v>
      </c>
      <c r="E8" s="2">
        <v>83.426183548672697</v>
      </c>
      <c r="F8" s="2">
        <v>443322.79534763901</v>
      </c>
      <c r="G8" s="2">
        <v>3042097.7110061399</v>
      </c>
      <c r="I8" s="2" t="s">
        <v>13</v>
      </c>
      <c r="J8" s="2" t="s">
        <v>12</v>
      </c>
      <c r="K8" s="2">
        <v>27.501352721636799</v>
      </c>
      <c r="L8" s="2">
        <v>83.426183548672697</v>
      </c>
      <c r="M8" s="2">
        <v>443322.79534763901</v>
      </c>
      <c r="N8" s="2">
        <v>3042097.7110061399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</row>
    <row r="9" spans="1:18" x14ac:dyDescent="0.25">
      <c r="A9" s="1">
        <v>8</v>
      </c>
      <c r="B9" s="2" t="s">
        <v>14</v>
      </c>
      <c r="C9" s="2" t="s">
        <v>12</v>
      </c>
      <c r="D9" s="2">
        <v>27.503722300774601</v>
      </c>
      <c r="E9" s="2">
        <v>83.457322168286197</v>
      </c>
      <c r="F9" s="2">
        <v>446399.63299675501</v>
      </c>
      <c r="G9" s="2">
        <v>3042346.3509488599</v>
      </c>
      <c r="I9" s="2" t="s">
        <v>14</v>
      </c>
      <c r="J9" s="2" t="s">
        <v>12</v>
      </c>
      <c r="K9" s="2">
        <v>27.503722300774601</v>
      </c>
      <c r="L9" s="2">
        <v>83.457322168286197</v>
      </c>
      <c r="M9" s="2">
        <v>446399.63299675501</v>
      </c>
      <c r="N9" s="2">
        <v>3042346.3509488599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</row>
    <row r="10" spans="1:18" x14ac:dyDescent="0.25">
      <c r="A10" s="1">
        <v>9</v>
      </c>
      <c r="B10" s="2" t="s">
        <v>15</v>
      </c>
      <c r="C10" s="2" t="s">
        <v>12</v>
      </c>
      <c r="D10" s="2">
        <v>27.493193783787699</v>
      </c>
      <c r="E10" s="2">
        <v>83.455504113365507</v>
      </c>
      <c r="F10" s="2">
        <v>446214.94283770601</v>
      </c>
      <c r="G10" s="2">
        <v>3041180.8941535801</v>
      </c>
      <c r="I10" s="2" t="s">
        <v>15</v>
      </c>
      <c r="J10" s="2" t="s">
        <v>12</v>
      </c>
      <c r="K10" s="2">
        <v>27.493193783787699</v>
      </c>
      <c r="L10" s="2">
        <v>83.455504113365507</v>
      </c>
      <c r="M10" s="2">
        <v>446214.94283770601</v>
      </c>
      <c r="N10" s="2">
        <v>3041180.8941535801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</row>
    <row r="11" spans="1:18" x14ac:dyDescent="0.25">
      <c r="A11" s="1">
        <v>10</v>
      </c>
      <c r="B11" s="2" t="s">
        <v>16</v>
      </c>
      <c r="C11" s="2" t="s">
        <v>12</v>
      </c>
      <c r="D11" s="2">
        <v>27.503558799338901</v>
      </c>
      <c r="E11" s="2">
        <v>83.494171691461105</v>
      </c>
      <c r="F11" s="2">
        <v>450039.24843707099</v>
      </c>
      <c r="G11" s="2">
        <v>3042312.8600060102</v>
      </c>
      <c r="I11" s="2" t="s">
        <v>16</v>
      </c>
      <c r="J11" s="2" t="s">
        <v>12</v>
      </c>
      <c r="K11" s="2">
        <v>27.503558799338901</v>
      </c>
      <c r="L11" s="2">
        <v>83.494171691461105</v>
      </c>
      <c r="M11" s="2">
        <v>450039.24843707099</v>
      </c>
      <c r="N11" s="2">
        <v>3042312.8600060102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</row>
    <row r="12" spans="1:18" x14ac:dyDescent="0.25">
      <c r="A12" s="1">
        <v>11</v>
      </c>
      <c r="B12" s="2" t="s">
        <v>17</v>
      </c>
      <c r="C12" s="2" t="s">
        <v>12</v>
      </c>
      <c r="D12" s="2">
        <v>27.483394810381998</v>
      </c>
      <c r="E12" s="2">
        <v>83.490683216479198</v>
      </c>
      <c r="F12" s="2">
        <v>449685.51982668898</v>
      </c>
      <c r="G12" s="2">
        <v>3040080.7139362101</v>
      </c>
      <c r="I12" s="2" t="s">
        <v>17</v>
      </c>
      <c r="J12" s="2" t="s">
        <v>12</v>
      </c>
      <c r="K12" s="2">
        <v>27.483394810381998</v>
      </c>
      <c r="L12" s="2">
        <v>83.490683216479198</v>
      </c>
      <c r="M12" s="2">
        <v>449685.51982668898</v>
      </c>
      <c r="N12" s="2">
        <v>3040080.7139362101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</row>
    <row r="13" spans="1:18" x14ac:dyDescent="0.25">
      <c r="A13" s="1">
        <v>12</v>
      </c>
      <c r="B13" s="2" t="s">
        <v>18</v>
      </c>
      <c r="C13" s="2" t="s">
        <v>12</v>
      </c>
      <c r="D13" s="2">
        <v>27.503139335785701</v>
      </c>
      <c r="E13" s="2">
        <v>83.580154087402406</v>
      </c>
      <c r="F13" s="2">
        <v>458531.68446382799</v>
      </c>
      <c r="G13" s="2">
        <v>3042234.7144686198</v>
      </c>
      <c r="I13" s="2" t="s">
        <v>18</v>
      </c>
      <c r="J13" s="2" t="s">
        <v>12</v>
      </c>
      <c r="K13" s="2">
        <v>27.503139335785701</v>
      </c>
      <c r="L13" s="2">
        <v>83.580154087402406</v>
      </c>
      <c r="M13" s="2">
        <v>458531.68446382799</v>
      </c>
      <c r="N13" s="2">
        <v>3042234.7144686198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</row>
    <row r="14" spans="1:18" x14ac:dyDescent="0.25">
      <c r="A14" s="1">
        <v>13</v>
      </c>
      <c r="B14" s="2" t="s">
        <v>19</v>
      </c>
      <c r="C14" s="2" t="s">
        <v>12</v>
      </c>
      <c r="D14" s="2">
        <v>27.460495606976998</v>
      </c>
      <c r="E14" s="2">
        <v>83.572744078852395</v>
      </c>
      <c r="F14" s="2">
        <v>457783.53280162701</v>
      </c>
      <c r="G14" s="2">
        <v>3037513.62676642</v>
      </c>
      <c r="I14" s="2" t="s">
        <v>19</v>
      </c>
      <c r="J14" s="2" t="s">
        <v>12</v>
      </c>
      <c r="K14" s="2">
        <v>27.460495606976998</v>
      </c>
      <c r="L14" s="2">
        <v>83.572744078852395</v>
      </c>
      <c r="M14" s="2">
        <v>457783.53280162701</v>
      </c>
      <c r="N14" s="2">
        <v>3037513.62676642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</row>
    <row r="15" spans="1:18" x14ac:dyDescent="0.25">
      <c r="A15" s="1">
        <v>14</v>
      </c>
      <c r="B15" s="2" t="s">
        <v>20</v>
      </c>
      <c r="C15" s="2" t="s">
        <v>173</v>
      </c>
      <c r="D15" s="2">
        <v>27.508153085567699</v>
      </c>
      <c r="E15" s="2">
        <v>83.395402425164903</v>
      </c>
      <c r="F15" s="2">
        <v>440286.07869290799</v>
      </c>
      <c r="G15" s="2">
        <v>3042865.4306826</v>
      </c>
      <c r="I15" s="2" t="s">
        <v>20</v>
      </c>
      <c r="J15" s="2" t="s">
        <v>173</v>
      </c>
      <c r="K15" s="2">
        <v>27.508153085567699</v>
      </c>
      <c r="L15" s="2">
        <v>83.395402425164903</v>
      </c>
      <c r="M15" s="2">
        <v>440286.07869290799</v>
      </c>
      <c r="N15" s="2">
        <v>3042865.4306826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</row>
    <row r="16" spans="1:18" x14ac:dyDescent="0.25">
      <c r="A16" s="1">
        <v>15</v>
      </c>
      <c r="B16" s="2" t="s">
        <v>21</v>
      </c>
      <c r="C16" s="2" t="s">
        <v>173</v>
      </c>
      <c r="D16" s="2">
        <v>27.505653939604201</v>
      </c>
      <c r="E16" s="2">
        <v>83.394977437664807</v>
      </c>
      <c r="F16" s="2">
        <v>440242.75314065901</v>
      </c>
      <c r="G16" s="2">
        <v>3042588.8029732299</v>
      </c>
      <c r="I16" s="2" t="s">
        <v>21</v>
      </c>
      <c r="J16" s="2" t="s">
        <v>173</v>
      </c>
      <c r="K16" s="2">
        <v>27.505653939604201</v>
      </c>
      <c r="L16" s="2">
        <v>83.394977437664807</v>
      </c>
      <c r="M16" s="2">
        <v>440242.75314065901</v>
      </c>
      <c r="N16" s="2">
        <v>3042588.8029732299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</row>
    <row r="17" spans="1:18" x14ac:dyDescent="0.25">
      <c r="A17" s="1">
        <v>16</v>
      </c>
      <c r="B17" s="2" t="s">
        <v>22</v>
      </c>
      <c r="C17" s="2" t="s">
        <v>173</v>
      </c>
      <c r="D17" s="2">
        <v>27.5163003229741</v>
      </c>
      <c r="E17" s="2">
        <v>83.3660654643935</v>
      </c>
      <c r="F17" s="2">
        <v>437393.11896975199</v>
      </c>
      <c r="G17" s="2">
        <v>3043782.3755174698</v>
      </c>
      <c r="I17" s="2" t="s">
        <v>22</v>
      </c>
      <c r="J17" s="2" t="s">
        <v>173</v>
      </c>
      <c r="K17" s="2">
        <v>27.5163003229741</v>
      </c>
      <c r="L17" s="2">
        <v>83.3660654643935</v>
      </c>
      <c r="M17" s="2">
        <v>437393.11896975199</v>
      </c>
      <c r="N17" s="2">
        <v>3043782.3755174698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</row>
    <row r="18" spans="1:18" x14ac:dyDescent="0.25">
      <c r="A18" s="1">
        <v>17</v>
      </c>
      <c r="B18" s="2" t="s">
        <v>23</v>
      </c>
      <c r="C18" s="2" t="s">
        <v>173</v>
      </c>
      <c r="D18" s="2">
        <v>27.505767873518501</v>
      </c>
      <c r="E18" s="2">
        <v>83.364277253663502</v>
      </c>
      <c r="F18" s="2">
        <v>437210.53270578099</v>
      </c>
      <c r="G18" s="2">
        <v>3042616.5872622202</v>
      </c>
      <c r="I18" s="2" t="s">
        <v>23</v>
      </c>
      <c r="J18" s="2" t="s">
        <v>173</v>
      </c>
      <c r="K18" s="2">
        <v>27.505767873518501</v>
      </c>
      <c r="L18" s="2">
        <v>83.364277253663502</v>
      </c>
      <c r="M18" s="2">
        <v>437210.53270578099</v>
      </c>
      <c r="N18" s="2">
        <v>3042616.5872622202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</row>
    <row r="19" spans="1:18" x14ac:dyDescent="0.25">
      <c r="A19" s="1">
        <v>18</v>
      </c>
      <c r="B19" s="2" t="s">
        <v>24</v>
      </c>
      <c r="C19" s="2" t="s">
        <v>173</v>
      </c>
      <c r="D19" s="2">
        <v>27.5260687290032</v>
      </c>
      <c r="E19" s="2">
        <v>83.330855563205503</v>
      </c>
      <c r="F19" s="2">
        <v>433921.56730075699</v>
      </c>
      <c r="G19" s="2">
        <v>3044882.7093116199</v>
      </c>
      <c r="I19" s="2" t="s">
        <v>24</v>
      </c>
      <c r="J19" s="2" t="s">
        <v>173</v>
      </c>
      <c r="K19" s="2">
        <v>27.5260687290032</v>
      </c>
      <c r="L19" s="2">
        <v>83.330855563205503</v>
      </c>
      <c r="M19" s="2">
        <v>433921.56730075699</v>
      </c>
      <c r="N19" s="2">
        <v>3044882.7093116199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</row>
    <row r="20" spans="1:18" x14ac:dyDescent="0.25">
      <c r="A20" s="1">
        <v>19</v>
      </c>
      <c r="B20" s="2" t="s">
        <v>25</v>
      </c>
      <c r="C20" s="2" t="s">
        <v>173</v>
      </c>
      <c r="D20" s="2">
        <v>27.505895650240301</v>
      </c>
      <c r="E20" s="2">
        <v>83.327437143355894</v>
      </c>
      <c r="F20" s="2">
        <v>433571.86818513402</v>
      </c>
      <c r="G20" s="2">
        <v>3042649.9284167201</v>
      </c>
      <c r="I20" s="2" t="s">
        <v>25</v>
      </c>
      <c r="J20" s="2" t="s">
        <v>173</v>
      </c>
      <c r="K20" s="2">
        <v>27.505895650240301</v>
      </c>
      <c r="L20" s="2">
        <v>83.327437143355894</v>
      </c>
      <c r="M20" s="2">
        <v>433571.86818513402</v>
      </c>
      <c r="N20" s="2">
        <v>3042649.9284167201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</row>
    <row r="21" spans="1:18" x14ac:dyDescent="0.25">
      <c r="A21" s="1">
        <v>20</v>
      </c>
      <c r="B21" s="2" t="s">
        <v>26</v>
      </c>
      <c r="C21" s="2" t="s">
        <v>173</v>
      </c>
      <c r="D21" s="2">
        <v>27.548826495002199</v>
      </c>
      <c r="E21" s="2">
        <v>83.248675651693105</v>
      </c>
      <c r="F21" s="2">
        <v>425821.280073345</v>
      </c>
      <c r="G21" s="2">
        <v>3047450.1548328302</v>
      </c>
      <c r="I21" s="2" t="s">
        <v>26</v>
      </c>
      <c r="J21" s="2" t="s">
        <v>173</v>
      </c>
      <c r="K21" s="2">
        <v>27.548826495002199</v>
      </c>
      <c r="L21" s="2">
        <v>83.248675651693105</v>
      </c>
      <c r="M21" s="2">
        <v>425821.280073345</v>
      </c>
      <c r="N21" s="2">
        <v>3047450.1548328302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</row>
    <row r="22" spans="1:18" x14ac:dyDescent="0.25">
      <c r="A22" s="1">
        <v>21</v>
      </c>
      <c r="B22" s="2" t="s">
        <v>27</v>
      </c>
      <c r="C22" s="2" t="s">
        <v>173</v>
      </c>
      <c r="D22" s="2">
        <v>27.506155851263401</v>
      </c>
      <c r="E22" s="2">
        <v>83.241477454835206</v>
      </c>
      <c r="F22" s="2">
        <v>425081.65097005002</v>
      </c>
      <c r="G22" s="2">
        <v>3042727.72444234</v>
      </c>
      <c r="I22" s="2" t="s">
        <v>27</v>
      </c>
      <c r="J22" s="2" t="s">
        <v>173</v>
      </c>
      <c r="K22" s="2">
        <v>27.506155851263401</v>
      </c>
      <c r="L22" s="2">
        <v>83.241477454835206</v>
      </c>
      <c r="M22" s="2">
        <v>425081.65097005002</v>
      </c>
      <c r="N22" s="2">
        <v>3042727.72444234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</row>
    <row r="23" spans="1:18" ht="30" x14ac:dyDescent="0.25">
      <c r="A23" s="1">
        <v>22</v>
      </c>
      <c r="B23" s="2" t="s">
        <v>28</v>
      </c>
      <c r="C23" s="2" t="s">
        <v>29</v>
      </c>
      <c r="D23" s="2">
        <v>27.503404957232199</v>
      </c>
      <c r="E23" s="2">
        <v>83.426537367586604</v>
      </c>
      <c r="F23" s="2">
        <v>443358.79427371098</v>
      </c>
      <c r="G23" s="2">
        <v>3042324.8762932802</v>
      </c>
      <c r="I23" s="2" t="s">
        <v>28</v>
      </c>
      <c r="J23" s="2" t="s">
        <v>29</v>
      </c>
      <c r="K23" s="2">
        <v>27.503404957232199</v>
      </c>
      <c r="L23" s="2">
        <v>83.426537367586604</v>
      </c>
      <c r="M23" s="2">
        <v>443358.79427371098</v>
      </c>
      <c r="N23" s="2">
        <v>3042324.8762932802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</row>
    <row r="24" spans="1:18" ht="30" x14ac:dyDescent="0.25">
      <c r="A24" s="1">
        <v>23</v>
      </c>
      <c r="B24" s="2" t="s">
        <v>30</v>
      </c>
      <c r="C24" s="2" t="s">
        <v>29</v>
      </c>
      <c r="D24" s="2">
        <v>27.501798860026899</v>
      </c>
      <c r="E24" s="2">
        <v>83.426260464790403</v>
      </c>
      <c r="F24" s="2">
        <v>443330.621203002</v>
      </c>
      <c r="G24" s="2">
        <v>3042147.0947760101</v>
      </c>
      <c r="I24" s="2" t="s">
        <v>30</v>
      </c>
      <c r="J24" s="2" t="s">
        <v>29</v>
      </c>
      <c r="K24" s="2">
        <v>27.501798860026899</v>
      </c>
      <c r="L24" s="2">
        <v>83.426260464790403</v>
      </c>
      <c r="M24" s="2">
        <v>443330.621203002</v>
      </c>
      <c r="N24" s="2">
        <v>3042147.0947760101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</row>
    <row r="25" spans="1:18" ht="30" x14ac:dyDescent="0.25">
      <c r="A25" s="1">
        <v>24</v>
      </c>
      <c r="B25" s="2" t="s">
        <v>31</v>
      </c>
      <c r="C25" s="2" t="s">
        <v>29</v>
      </c>
      <c r="D25" s="2">
        <v>27.501672920284999</v>
      </c>
      <c r="E25" s="2">
        <v>83.492616105175003</v>
      </c>
      <c r="F25" s="2">
        <v>449884.74630063801</v>
      </c>
      <c r="G25" s="2">
        <v>3042104.5892179701</v>
      </c>
      <c r="I25" s="2" t="s">
        <v>31</v>
      </c>
      <c r="J25" s="2" t="s">
        <v>29</v>
      </c>
      <c r="K25" s="2">
        <v>27.501672920284999</v>
      </c>
      <c r="L25" s="2">
        <v>83.492616105175003</v>
      </c>
      <c r="M25" s="2">
        <v>449884.74630063801</v>
      </c>
      <c r="N25" s="2">
        <v>3042104.5892179701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</row>
    <row r="26" spans="1:18" ht="30" x14ac:dyDescent="0.25">
      <c r="A26" s="1">
        <v>25</v>
      </c>
      <c r="B26" s="2" t="s">
        <v>32</v>
      </c>
      <c r="C26" s="2" t="s">
        <v>29</v>
      </c>
      <c r="D26" s="2">
        <v>27.485613084777999</v>
      </c>
      <c r="E26" s="2">
        <v>83.489837844639396</v>
      </c>
      <c r="F26" s="2">
        <v>449603.015548811</v>
      </c>
      <c r="G26" s="2">
        <v>3040326.7737629199</v>
      </c>
      <c r="I26" s="2" t="s">
        <v>32</v>
      </c>
      <c r="J26" s="2" t="s">
        <v>29</v>
      </c>
      <c r="K26" s="2">
        <v>27.485613084777999</v>
      </c>
      <c r="L26" s="2">
        <v>83.489837844639396</v>
      </c>
      <c r="M26" s="2">
        <v>449603.015548811</v>
      </c>
      <c r="N26" s="2">
        <v>3040326.7737629199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</row>
    <row r="27" spans="1:18" ht="30" x14ac:dyDescent="0.25">
      <c r="A27" s="1">
        <v>26</v>
      </c>
      <c r="B27" s="2" t="s">
        <v>33</v>
      </c>
      <c r="C27" s="2" t="s">
        <v>29</v>
      </c>
      <c r="D27" s="2">
        <v>27.489846688700901</v>
      </c>
      <c r="E27" s="2">
        <v>83.577843685066796</v>
      </c>
      <c r="F27" s="2">
        <v>458298.47400837502</v>
      </c>
      <c r="G27" s="2">
        <v>3040763.0783433602</v>
      </c>
      <c r="I27" s="2" t="s">
        <v>33</v>
      </c>
      <c r="J27" s="2" t="s">
        <v>29</v>
      </c>
      <c r="K27" s="2">
        <v>27.489846688700901</v>
      </c>
      <c r="L27" s="2">
        <v>83.577843685066796</v>
      </c>
      <c r="M27" s="2">
        <v>458298.47400837502</v>
      </c>
      <c r="N27" s="2">
        <v>3040763.0783433602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</row>
    <row r="28" spans="1:18" ht="30" x14ac:dyDescent="0.25">
      <c r="A28" s="1">
        <v>27</v>
      </c>
      <c r="B28" s="2" t="s">
        <v>34</v>
      </c>
      <c r="C28" s="2" t="s">
        <v>29</v>
      </c>
      <c r="D28" s="2">
        <v>27.473788380757998</v>
      </c>
      <c r="E28" s="2">
        <v>83.575053305529096</v>
      </c>
      <c r="F28" s="2">
        <v>458016.74325707997</v>
      </c>
      <c r="G28" s="2">
        <v>3038985.2628916702</v>
      </c>
      <c r="I28" s="2" t="s">
        <v>34</v>
      </c>
      <c r="J28" s="2" t="s">
        <v>29</v>
      </c>
      <c r="K28" s="2">
        <v>27.473788380757998</v>
      </c>
      <c r="L28" s="2">
        <v>83.575053305529096</v>
      </c>
      <c r="M28" s="2">
        <v>458016.74325707997</v>
      </c>
      <c r="N28" s="2">
        <v>3038985.2628916702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</row>
    <row r="29" spans="1:18" ht="30" x14ac:dyDescent="0.25">
      <c r="A29" s="1">
        <v>28</v>
      </c>
      <c r="B29" s="2" t="s">
        <v>35</v>
      </c>
      <c r="C29" s="2" t="s">
        <v>174</v>
      </c>
      <c r="D29" s="2">
        <v>27.507706809602599</v>
      </c>
      <c r="E29" s="2">
        <v>83.395326533206799</v>
      </c>
      <c r="F29" s="2">
        <v>440278.34198648599</v>
      </c>
      <c r="G29" s="2">
        <v>3042816.0328731202</v>
      </c>
      <c r="I29" s="2" t="s">
        <v>35</v>
      </c>
      <c r="J29" s="2" t="s">
        <v>174</v>
      </c>
      <c r="K29" s="2">
        <v>27.507706809602599</v>
      </c>
      <c r="L29" s="2">
        <v>83.395326533206799</v>
      </c>
      <c r="M29" s="2">
        <v>440278.34198648599</v>
      </c>
      <c r="N29" s="2">
        <v>3042816.0328731202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</row>
    <row r="30" spans="1:18" ht="30" x14ac:dyDescent="0.25">
      <c r="A30" s="1">
        <v>29</v>
      </c>
      <c r="B30" s="2" t="s">
        <v>36</v>
      </c>
      <c r="C30" s="2" t="s">
        <v>174</v>
      </c>
      <c r="D30" s="2">
        <v>27.506100215845301</v>
      </c>
      <c r="E30" s="2">
        <v>83.395053326969801</v>
      </c>
      <c r="F30" s="2">
        <v>440250.48984708003</v>
      </c>
      <c r="G30" s="2">
        <v>3042638.2007827</v>
      </c>
      <c r="I30" s="2" t="s">
        <v>36</v>
      </c>
      <c r="J30" s="2" t="s">
        <v>174</v>
      </c>
      <c r="K30" s="2">
        <v>27.506100215845301</v>
      </c>
      <c r="L30" s="2">
        <v>83.395053326969801</v>
      </c>
      <c r="M30" s="2">
        <v>440250.48984708003</v>
      </c>
      <c r="N30" s="2">
        <v>3042638.2007827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</row>
    <row r="31" spans="1:18" ht="30" x14ac:dyDescent="0.25">
      <c r="A31" s="1">
        <v>30</v>
      </c>
      <c r="B31" s="2" t="s">
        <v>37</v>
      </c>
      <c r="C31" s="2" t="s">
        <v>174</v>
      </c>
      <c r="D31" s="2">
        <v>27.523850926561099</v>
      </c>
      <c r="E31" s="2">
        <v>83.331708589115095</v>
      </c>
      <c r="F31" s="2">
        <v>434004.48205599998</v>
      </c>
      <c r="G31" s="2">
        <v>3044636.5848158998</v>
      </c>
      <c r="I31" s="2" t="s">
        <v>37</v>
      </c>
      <c r="J31" s="2" t="s">
        <v>174</v>
      </c>
      <c r="K31" s="2">
        <v>27.523850926561099</v>
      </c>
      <c r="L31" s="2">
        <v>83.331708589115095</v>
      </c>
      <c r="M31" s="2">
        <v>434004.48205599998</v>
      </c>
      <c r="N31" s="2">
        <v>3044636.5848158998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</row>
    <row r="32" spans="1:18" ht="30" x14ac:dyDescent="0.25">
      <c r="A32" s="1">
        <v>31</v>
      </c>
      <c r="B32" s="2" t="s">
        <v>38</v>
      </c>
      <c r="C32" s="2" t="s">
        <v>174</v>
      </c>
      <c r="D32" s="2">
        <v>27.5077838927489</v>
      </c>
      <c r="E32" s="2">
        <v>83.328985782332893</v>
      </c>
      <c r="F32" s="2">
        <v>433725.96063621301</v>
      </c>
      <c r="G32" s="2">
        <v>3042858.2637474802</v>
      </c>
      <c r="I32" s="2" t="s">
        <v>38</v>
      </c>
      <c r="J32" s="2" t="s">
        <v>174</v>
      </c>
      <c r="K32" s="2">
        <v>27.5077838927489</v>
      </c>
      <c r="L32" s="2">
        <v>83.328985782332893</v>
      </c>
      <c r="M32" s="2">
        <v>433725.96063621301</v>
      </c>
      <c r="N32" s="2">
        <v>3042858.2637474802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0</v>
      </c>
    </row>
    <row r="33" spans="1:18" ht="30" x14ac:dyDescent="0.25">
      <c r="A33" s="1">
        <v>32</v>
      </c>
      <c r="B33" s="2" t="s">
        <v>39</v>
      </c>
      <c r="C33" s="2" t="s">
        <v>174</v>
      </c>
      <c r="D33" s="2">
        <v>27.5355254506274</v>
      </c>
      <c r="E33" s="2">
        <v>83.246431309489495</v>
      </c>
      <c r="F33" s="2">
        <v>425590.72623159102</v>
      </c>
      <c r="G33" s="2">
        <v>3045978.10017179</v>
      </c>
      <c r="I33" s="2" t="s">
        <v>39</v>
      </c>
      <c r="J33" s="2" t="s">
        <v>174</v>
      </c>
      <c r="K33" s="2">
        <v>27.5355254506274</v>
      </c>
      <c r="L33" s="2">
        <v>83.246431309489495</v>
      </c>
      <c r="M33" s="2">
        <v>425590.72623159102</v>
      </c>
      <c r="N33" s="2">
        <v>3045978.10017179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0</v>
      </c>
    </row>
    <row r="34" spans="1:18" ht="30" x14ac:dyDescent="0.25">
      <c r="A34" s="1">
        <v>33</v>
      </c>
      <c r="B34" s="2" t="s">
        <v>40</v>
      </c>
      <c r="C34" s="2" t="s">
        <v>174</v>
      </c>
      <c r="D34" s="2">
        <v>27.5194570073397</v>
      </c>
      <c r="E34" s="2">
        <v>83.2437206916658</v>
      </c>
      <c r="F34" s="2">
        <v>425312.204811804</v>
      </c>
      <c r="G34" s="2">
        <v>3044199.7791033802</v>
      </c>
      <c r="I34" s="2" t="s">
        <v>40</v>
      </c>
      <c r="J34" s="2" t="s">
        <v>174</v>
      </c>
      <c r="K34" s="2">
        <v>27.5194570073397</v>
      </c>
      <c r="L34" s="2">
        <v>83.2437206916658</v>
      </c>
      <c r="M34" s="2">
        <v>425312.204811804</v>
      </c>
      <c r="N34" s="2">
        <v>3044199.7791033802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</row>
    <row r="35" spans="1:18" ht="30" x14ac:dyDescent="0.25">
      <c r="A35" s="1">
        <v>34</v>
      </c>
      <c r="B35" s="2" t="s">
        <v>41</v>
      </c>
      <c r="C35" s="2" t="s">
        <v>42</v>
      </c>
      <c r="D35" s="2">
        <v>27.505703209903501</v>
      </c>
      <c r="E35" s="2">
        <v>83.407881265866806</v>
      </c>
      <c r="F35" s="2">
        <v>441517.29905657098</v>
      </c>
      <c r="G35" s="2">
        <v>3042588.1111251302</v>
      </c>
      <c r="I35" s="2" t="s">
        <v>41</v>
      </c>
      <c r="J35" s="2" t="s">
        <v>42</v>
      </c>
      <c r="K35" s="2">
        <v>27.505703209903501</v>
      </c>
      <c r="L35" s="2">
        <v>83.407881265866806</v>
      </c>
      <c r="M35" s="2">
        <v>441517.29905657098</v>
      </c>
      <c r="N35" s="2">
        <v>3042588.1111251302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0</v>
      </c>
    </row>
    <row r="36" spans="1:18" ht="30" x14ac:dyDescent="0.25">
      <c r="A36" s="1">
        <v>35</v>
      </c>
      <c r="B36" s="2" t="s">
        <v>43</v>
      </c>
      <c r="C36" s="2" t="s">
        <v>42</v>
      </c>
      <c r="D36" s="2">
        <v>27.504632456245002</v>
      </c>
      <c r="E36" s="2">
        <v>83.407696840714294</v>
      </c>
      <c r="F36" s="2">
        <v>441498.516998337</v>
      </c>
      <c r="G36" s="2">
        <v>3042469.59004361</v>
      </c>
      <c r="I36" s="2" t="s">
        <v>43</v>
      </c>
      <c r="J36" s="2" t="s">
        <v>42</v>
      </c>
      <c r="K36" s="2">
        <v>27.504632456245002</v>
      </c>
      <c r="L36" s="2">
        <v>83.407696840714294</v>
      </c>
      <c r="M36" s="2">
        <v>441498.516998337</v>
      </c>
      <c r="N36" s="2">
        <v>3042469.59004361</v>
      </c>
      <c r="O36">
        <f t="shared" si="1"/>
        <v>0</v>
      </c>
      <c r="P36">
        <f t="shared" si="2"/>
        <v>0</v>
      </c>
      <c r="Q36">
        <f t="shared" si="3"/>
        <v>0</v>
      </c>
      <c r="R36">
        <f t="shared" si="4"/>
        <v>0</v>
      </c>
    </row>
    <row r="37" spans="1:18" ht="30" x14ac:dyDescent="0.25">
      <c r="A37" s="1">
        <v>36</v>
      </c>
      <c r="B37" s="2" t="s">
        <v>44</v>
      </c>
      <c r="C37" s="2" t="s">
        <v>42</v>
      </c>
      <c r="D37" s="2">
        <v>27.508706417946801</v>
      </c>
      <c r="E37" s="2">
        <v>83.395041585872903</v>
      </c>
      <c r="F37" s="2">
        <v>440250.73805596301</v>
      </c>
      <c r="G37" s="2">
        <v>3042926.8975179698</v>
      </c>
      <c r="I37" s="2" t="s">
        <v>44</v>
      </c>
      <c r="J37" s="2" t="s">
        <v>42</v>
      </c>
      <c r="K37" s="2">
        <v>27.508771696014701</v>
      </c>
      <c r="L37" s="2">
        <v>83.394567556789497</v>
      </c>
      <c r="M37" s="2">
        <v>440203.95443394198</v>
      </c>
      <c r="N37" s="2">
        <v>3042934.3568479102</v>
      </c>
      <c r="O37">
        <f t="shared" si="1"/>
        <v>-6.5278067900464976E-5</v>
      </c>
      <c r="P37">
        <f t="shared" si="2"/>
        <v>4.7402908340643535E-4</v>
      </c>
      <c r="Q37">
        <f t="shared" si="3"/>
        <v>46.783622021030169</v>
      </c>
      <c r="R37">
        <f t="shared" si="4"/>
        <v>-7.4593299403786659</v>
      </c>
    </row>
    <row r="38" spans="1:18" ht="30" x14ac:dyDescent="0.25">
      <c r="A38" s="1">
        <v>37</v>
      </c>
      <c r="B38" s="2" t="s">
        <v>45</v>
      </c>
      <c r="C38" s="2" t="s">
        <v>42</v>
      </c>
      <c r="D38" s="2">
        <v>27.505224009567499</v>
      </c>
      <c r="E38" s="2">
        <v>83.394442192315793</v>
      </c>
      <c r="F38" s="2">
        <v>440189.65409207699</v>
      </c>
      <c r="G38" s="2">
        <v>3042541.43723595</v>
      </c>
      <c r="I38" s="2" t="s">
        <v>45</v>
      </c>
      <c r="J38" s="2" t="s">
        <v>42</v>
      </c>
      <c r="K38" s="2">
        <v>27.5052892857906</v>
      </c>
      <c r="L38" s="2">
        <v>83.393968177874299</v>
      </c>
      <c r="M38" s="2">
        <v>440142.87046882801</v>
      </c>
      <c r="N38" s="2">
        <v>3042548.8965581502</v>
      </c>
      <c r="O38">
        <f t="shared" si="1"/>
        <v>-6.5276223100596553E-5</v>
      </c>
      <c r="P38">
        <f t="shared" si="2"/>
        <v>4.7401444149386407E-4</v>
      </c>
      <c r="Q38">
        <f t="shared" si="3"/>
        <v>46.783623248978984</v>
      </c>
      <c r="R38">
        <f t="shared" si="4"/>
        <v>-7.4593222001567483</v>
      </c>
    </row>
    <row r="39" spans="1:18" ht="30" x14ac:dyDescent="0.25">
      <c r="A39" s="1">
        <v>38</v>
      </c>
      <c r="B39" s="2" t="s">
        <v>46</v>
      </c>
      <c r="C39" s="2" t="s">
        <v>175</v>
      </c>
      <c r="D39" s="2">
        <v>27.5048747957531</v>
      </c>
      <c r="E39" s="2">
        <v>83.4138915632075</v>
      </c>
      <c r="F39" s="2">
        <v>442110.50581524399</v>
      </c>
      <c r="G39" s="2">
        <v>3042493.5281821499</v>
      </c>
      <c r="I39" s="2" t="s">
        <v>46</v>
      </c>
      <c r="J39" s="2" t="s">
        <v>175</v>
      </c>
      <c r="K39" s="2">
        <v>27.5048747957531</v>
      </c>
      <c r="L39" s="2">
        <v>83.4138915632075</v>
      </c>
      <c r="M39" s="2">
        <v>442110.50581524399</v>
      </c>
      <c r="N39" s="2">
        <v>3042493.5281821499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</row>
    <row r="40" spans="1:18" ht="30" x14ac:dyDescent="0.25">
      <c r="A40" s="1">
        <v>39</v>
      </c>
      <c r="B40" s="2" t="s">
        <v>47</v>
      </c>
      <c r="C40" s="2" t="s">
        <v>175</v>
      </c>
      <c r="D40" s="2">
        <v>27.503803754093099</v>
      </c>
      <c r="E40" s="2">
        <v>83.413709248694502</v>
      </c>
      <c r="F40" s="2">
        <v>442091.93771630398</v>
      </c>
      <c r="G40" s="2">
        <v>3042374.9734168798</v>
      </c>
      <c r="I40" s="2" t="s">
        <v>47</v>
      </c>
      <c r="J40" s="2" t="s">
        <v>175</v>
      </c>
      <c r="K40" s="2">
        <v>27.503803754093099</v>
      </c>
      <c r="L40" s="2">
        <v>83.413709248694502</v>
      </c>
      <c r="M40" s="2">
        <v>442091.93771630398</v>
      </c>
      <c r="N40" s="2">
        <v>3042374.9734168798</v>
      </c>
      <c r="O40">
        <f t="shared" si="1"/>
        <v>0</v>
      </c>
      <c r="P40">
        <f t="shared" si="2"/>
        <v>0</v>
      </c>
      <c r="Q40">
        <f t="shared" si="3"/>
        <v>0</v>
      </c>
      <c r="R40">
        <f t="shared" si="4"/>
        <v>0</v>
      </c>
    </row>
    <row r="41" spans="1:18" ht="30" x14ac:dyDescent="0.25">
      <c r="A41" s="1">
        <v>40</v>
      </c>
      <c r="B41" s="2" t="s">
        <v>48</v>
      </c>
      <c r="C41" s="2" t="s">
        <v>175</v>
      </c>
      <c r="D41" s="2">
        <v>27.504456720177799</v>
      </c>
      <c r="E41" s="2">
        <v>83.425875068947903</v>
      </c>
      <c r="F41" s="2">
        <v>443293.916566581</v>
      </c>
      <c r="G41" s="2">
        <v>3042441.6830282202</v>
      </c>
      <c r="I41" s="2" t="s">
        <v>48</v>
      </c>
      <c r="J41" s="2" t="s">
        <v>175</v>
      </c>
      <c r="K41" s="2">
        <v>27.504216323964201</v>
      </c>
      <c r="L41" s="2">
        <v>83.427617698880596</v>
      </c>
      <c r="M41" s="2">
        <v>443465.91586451803</v>
      </c>
      <c r="N41" s="2">
        <v>3042414.2589221601</v>
      </c>
      <c r="O41">
        <f t="shared" si="1"/>
        <v>2.4039621359861485E-4</v>
      </c>
      <c r="P41">
        <f t="shared" si="2"/>
        <v>-1.7426299326928074E-3</v>
      </c>
      <c r="Q41">
        <f t="shared" si="3"/>
        <v>-171.99929793702904</v>
      </c>
      <c r="R41">
        <f t="shared" si="4"/>
        <v>27.424106060061604</v>
      </c>
    </row>
    <row r="42" spans="1:18" ht="30" x14ac:dyDescent="0.25">
      <c r="A42" s="1">
        <v>41</v>
      </c>
      <c r="B42" s="2" t="s">
        <v>49</v>
      </c>
      <c r="C42" s="2" t="s">
        <v>175</v>
      </c>
      <c r="D42" s="2">
        <v>27.5009734671407</v>
      </c>
      <c r="E42" s="2">
        <v>83.425281772170393</v>
      </c>
      <c r="F42" s="2">
        <v>443233.52843909198</v>
      </c>
      <c r="G42" s="2">
        <v>3042056.1131159398</v>
      </c>
      <c r="I42" s="2" t="s">
        <v>49</v>
      </c>
      <c r="J42" s="2" t="s">
        <v>175</v>
      </c>
      <c r="K42" s="2">
        <v>27.500733077488</v>
      </c>
      <c r="L42" s="2">
        <v>83.427024348247201</v>
      </c>
      <c r="M42" s="2">
        <v>443405.52773821598</v>
      </c>
      <c r="N42" s="2">
        <v>3042028.6890174602</v>
      </c>
      <c r="O42">
        <f t="shared" si="1"/>
        <v>2.4038965269923551E-4</v>
      </c>
      <c r="P42">
        <f t="shared" si="2"/>
        <v>-1.7425760768077225E-3</v>
      </c>
      <c r="Q42">
        <f t="shared" si="3"/>
        <v>-171.99929912399966</v>
      </c>
      <c r="R42">
        <f t="shared" si="4"/>
        <v>27.424098479561508</v>
      </c>
    </row>
    <row r="43" spans="1:18" x14ac:dyDescent="0.25">
      <c r="A43" s="1">
        <v>42</v>
      </c>
      <c r="B43" s="2" t="s">
        <v>125</v>
      </c>
      <c r="C43" s="2" t="s">
        <v>50</v>
      </c>
      <c r="D43" s="2">
        <v>27.506658957613201</v>
      </c>
      <c r="E43" s="2">
        <v>83.4270984045598</v>
      </c>
      <c r="F43" s="2">
        <v>443415.87379005301</v>
      </c>
      <c r="G43" s="2">
        <v>3042685.0671693599</v>
      </c>
      <c r="I43" s="2" t="s">
        <v>125</v>
      </c>
      <c r="J43" s="2" t="s">
        <v>50</v>
      </c>
      <c r="K43" s="2">
        <v>27.506658957613201</v>
      </c>
      <c r="L43" s="2">
        <v>83.4270984045598</v>
      </c>
      <c r="M43" s="2">
        <v>443415.87379005301</v>
      </c>
      <c r="N43" s="2">
        <v>3042685.0671693599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4"/>
        <v>0</v>
      </c>
    </row>
    <row r="44" spans="1:18" x14ac:dyDescent="0.25">
      <c r="A44" s="1">
        <v>43</v>
      </c>
      <c r="B44" s="2" t="s">
        <v>126</v>
      </c>
      <c r="C44" s="2" t="s">
        <v>50</v>
      </c>
      <c r="D44" s="2">
        <v>27.510961829368298</v>
      </c>
      <c r="E44" s="2">
        <v>83.395880082705702</v>
      </c>
      <c r="F44" s="2">
        <v>440334.77151653101</v>
      </c>
      <c r="G44" s="2">
        <v>3043176.3276836099</v>
      </c>
      <c r="I44" s="2" t="s">
        <v>126</v>
      </c>
      <c r="J44" s="2" t="s">
        <v>50</v>
      </c>
      <c r="K44" s="2">
        <v>27.510961829368298</v>
      </c>
      <c r="L44" s="2">
        <v>83.395880082705702</v>
      </c>
      <c r="M44" s="2">
        <v>440334.77151653101</v>
      </c>
      <c r="N44" s="2">
        <v>3043176.3276836099</v>
      </c>
      <c r="O44">
        <f t="shared" si="1"/>
        <v>0</v>
      </c>
      <c r="P44">
        <f t="shared" si="2"/>
        <v>0</v>
      </c>
      <c r="Q44">
        <f t="shared" si="3"/>
        <v>0</v>
      </c>
      <c r="R44">
        <f t="shared" si="4"/>
        <v>0</v>
      </c>
    </row>
    <row r="45" spans="1:18" x14ac:dyDescent="0.25">
      <c r="A45" s="1">
        <v>44</v>
      </c>
      <c r="B45" s="2" t="s">
        <v>127</v>
      </c>
      <c r="C45" s="2" t="s">
        <v>176</v>
      </c>
      <c r="D45" s="2">
        <v>27.498544854758599</v>
      </c>
      <c r="E45" s="2">
        <v>83.425699474426693</v>
      </c>
      <c r="F45" s="2">
        <v>443273.54168666003</v>
      </c>
      <c r="G45" s="2">
        <v>3041786.90389993</v>
      </c>
      <c r="I45" s="2" t="s">
        <v>127</v>
      </c>
      <c r="J45" s="2" t="s">
        <v>176</v>
      </c>
      <c r="K45" s="2">
        <v>27.498544854758599</v>
      </c>
      <c r="L45" s="2">
        <v>83.425699474426693</v>
      </c>
      <c r="M45" s="2">
        <v>443273.54168666003</v>
      </c>
      <c r="N45" s="2">
        <v>3041786.90389993</v>
      </c>
      <c r="O45">
        <f t="shared" si="1"/>
        <v>0</v>
      </c>
      <c r="P45">
        <f t="shared" si="2"/>
        <v>0</v>
      </c>
      <c r="Q45">
        <f t="shared" si="3"/>
        <v>0</v>
      </c>
      <c r="R45">
        <f t="shared" si="4"/>
        <v>0</v>
      </c>
    </row>
    <row r="46" spans="1:18" x14ac:dyDescent="0.25">
      <c r="A46" s="1">
        <v>45</v>
      </c>
      <c r="B46" s="2" t="s">
        <v>128</v>
      </c>
      <c r="C46" s="2" t="s">
        <v>176</v>
      </c>
      <c r="D46" s="2">
        <v>27.5028451913116</v>
      </c>
      <c r="E46" s="2">
        <v>83.394499823297593</v>
      </c>
      <c r="F46" s="2">
        <v>440194.060317036</v>
      </c>
      <c r="G46" s="2">
        <v>3042277.90597222</v>
      </c>
      <c r="I46" s="2" t="s">
        <v>128</v>
      </c>
      <c r="J46" s="2" t="s">
        <v>176</v>
      </c>
      <c r="K46" s="2">
        <v>27.5028451913116</v>
      </c>
      <c r="L46" s="2">
        <v>83.394499823297593</v>
      </c>
      <c r="M46" s="2">
        <v>440194.060317036</v>
      </c>
      <c r="N46" s="2">
        <v>3042277.90597222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</row>
    <row r="47" spans="1:18" ht="30" x14ac:dyDescent="0.25">
      <c r="A47" s="1">
        <v>46</v>
      </c>
      <c r="B47" s="2" t="s">
        <v>51</v>
      </c>
      <c r="C47" s="2" t="s">
        <v>52</v>
      </c>
      <c r="D47" s="2">
        <v>27.538375600392801</v>
      </c>
      <c r="E47" s="2">
        <v>83.431953694968698</v>
      </c>
      <c r="F47" s="2">
        <v>443911.52447135799</v>
      </c>
      <c r="G47" s="2">
        <v>3046196.1338004</v>
      </c>
      <c r="I47" s="2" t="s">
        <v>51</v>
      </c>
      <c r="J47" s="2" t="s">
        <v>52</v>
      </c>
      <c r="K47" s="2">
        <v>27.538375600392801</v>
      </c>
      <c r="L47" s="2">
        <v>83.431953694968698</v>
      </c>
      <c r="M47" s="2">
        <v>443911.52447135799</v>
      </c>
      <c r="N47" s="2">
        <v>3046196.1338004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0</v>
      </c>
    </row>
    <row r="48" spans="1:18" ht="30" x14ac:dyDescent="0.25">
      <c r="A48" s="1">
        <v>47</v>
      </c>
      <c r="B48" s="2" t="s">
        <v>53</v>
      </c>
      <c r="C48" s="2" t="s">
        <v>52</v>
      </c>
      <c r="D48" s="2">
        <v>27.466993445135099</v>
      </c>
      <c r="E48" s="2">
        <v>83.419647278694995</v>
      </c>
      <c r="F48" s="2">
        <v>442659.38779819797</v>
      </c>
      <c r="G48" s="2">
        <v>3038294.7317882199</v>
      </c>
      <c r="I48" s="2" t="s">
        <v>53</v>
      </c>
      <c r="J48" s="2" t="s">
        <v>52</v>
      </c>
      <c r="K48" s="2">
        <v>27.466993445135099</v>
      </c>
      <c r="L48" s="2">
        <v>83.419647278694995</v>
      </c>
      <c r="M48" s="2">
        <v>442659.38779819797</v>
      </c>
      <c r="N48" s="2">
        <v>3038294.7317882199</v>
      </c>
      <c r="O48">
        <f t="shared" si="1"/>
        <v>0</v>
      </c>
      <c r="P48">
        <f t="shared" si="2"/>
        <v>0</v>
      </c>
      <c r="Q48">
        <f t="shared" si="3"/>
        <v>0</v>
      </c>
      <c r="R48">
        <f t="shared" si="4"/>
        <v>0</v>
      </c>
    </row>
    <row r="49" spans="1:18" ht="30" x14ac:dyDescent="0.25">
      <c r="A49" s="1">
        <v>48</v>
      </c>
      <c r="B49" s="2" t="s">
        <v>54</v>
      </c>
      <c r="C49" s="2" t="s">
        <v>52</v>
      </c>
      <c r="D49" s="2">
        <v>27.542522706308699</v>
      </c>
      <c r="E49" s="2">
        <v>83.401863567941703</v>
      </c>
      <c r="F49" s="2">
        <v>440942.60420640401</v>
      </c>
      <c r="G49" s="2">
        <v>3046669.49413076</v>
      </c>
      <c r="I49" s="2" t="s">
        <v>54</v>
      </c>
      <c r="J49" s="2" t="s">
        <v>52</v>
      </c>
      <c r="K49" s="2">
        <v>27.542522706308699</v>
      </c>
      <c r="L49" s="2">
        <v>83.401863567941703</v>
      </c>
      <c r="M49" s="2">
        <v>440942.60420640401</v>
      </c>
      <c r="N49" s="2">
        <v>3046669.49413076</v>
      </c>
      <c r="O49">
        <f t="shared" si="1"/>
        <v>0</v>
      </c>
      <c r="P49">
        <f t="shared" si="2"/>
        <v>0</v>
      </c>
      <c r="Q49">
        <f t="shared" si="3"/>
        <v>0</v>
      </c>
      <c r="R49">
        <f t="shared" si="4"/>
        <v>0</v>
      </c>
    </row>
    <row r="50" spans="1:18" ht="30" x14ac:dyDescent="0.25">
      <c r="A50" s="1">
        <v>49</v>
      </c>
      <c r="B50" s="2" t="s">
        <v>55</v>
      </c>
      <c r="C50" s="2" t="s">
        <v>52</v>
      </c>
      <c r="D50" s="2">
        <v>27.471118578683399</v>
      </c>
      <c r="E50" s="2">
        <v>83.389720683235296</v>
      </c>
      <c r="F50" s="2">
        <v>439704.73123032303</v>
      </c>
      <c r="G50" s="2">
        <v>3038765.84494258</v>
      </c>
      <c r="I50" s="2" t="s">
        <v>55</v>
      </c>
      <c r="J50" s="2" t="s">
        <v>52</v>
      </c>
      <c r="K50" s="2">
        <v>27.471118578683399</v>
      </c>
      <c r="L50" s="2">
        <v>83.389720683235296</v>
      </c>
      <c r="M50" s="2">
        <v>439704.73123032303</v>
      </c>
      <c r="N50" s="2">
        <v>3038765.84494258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0</v>
      </c>
    </row>
    <row r="51" spans="1:18" x14ac:dyDescent="0.25">
      <c r="A51" s="1">
        <v>50</v>
      </c>
      <c r="B51" s="2" t="s">
        <v>56</v>
      </c>
      <c r="C51" s="2" t="s">
        <v>57</v>
      </c>
      <c r="D51" s="2">
        <v>27.538420213747202</v>
      </c>
      <c r="E51" s="2">
        <v>83.431961391178803</v>
      </c>
      <c r="F51" s="2">
        <v>443912.30705678399</v>
      </c>
      <c r="G51" s="2">
        <v>3046201.0721766902</v>
      </c>
      <c r="I51" s="2" t="s">
        <v>56</v>
      </c>
      <c r="J51" s="2" t="s">
        <v>57</v>
      </c>
      <c r="K51" s="2">
        <v>27.538420213747202</v>
      </c>
      <c r="L51" s="2">
        <v>83.431961391178803</v>
      </c>
      <c r="M51" s="2">
        <v>443912.30705678399</v>
      </c>
      <c r="N51" s="2">
        <v>3046201.0721766902</v>
      </c>
      <c r="O51">
        <f t="shared" si="1"/>
        <v>0</v>
      </c>
      <c r="P51">
        <f t="shared" si="2"/>
        <v>0</v>
      </c>
      <c r="Q51">
        <f t="shared" si="3"/>
        <v>0</v>
      </c>
      <c r="R51">
        <f t="shared" si="4"/>
        <v>0</v>
      </c>
    </row>
    <row r="52" spans="1:18" x14ac:dyDescent="0.25">
      <c r="A52" s="1">
        <v>51</v>
      </c>
      <c r="B52" s="2" t="s">
        <v>58</v>
      </c>
      <c r="C52" s="2" t="s">
        <v>57</v>
      </c>
      <c r="D52" s="2">
        <v>27.466948830795999</v>
      </c>
      <c r="E52" s="2">
        <v>83.419639591875693</v>
      </c>
      <c r="F52" s="2">
        <v>442658.60521277197</v>
      </c>
      <c r="G52" s="2">
        <v>3038289.7934119301</v>
      </c>
      <c r="I52" s="2" t="s">
        <v>58</v>
      </c>
      <c r="J52" s="2" t="s">
        <v>57</v>
      </c>
      <c r="K52" s="2">
        <v>27.466948830795999</v>
      </c>
      <c r="L52" s="2">
        <v>83.419639591875693</v>
      </c>
      <c r="M52" s="2">
        <v>442658.60521277197</v>
      </c>
      <c r="N52" s="2">
        <v>3038289.7934119301</v>
      </c>
      <c r="O52">
        <f t="shared" si="1"/>
        <v>0</v>
      </c>
      <c r="P52">
        <f t="shared" si="2"/>
        <v>0</v>
      </c>
      <c r="Q52">
        <f t="shared" si="3"/>
        <v>0</v>
      </c>
      <c r="R52">
        <f t="shared" si="4"/>
        <v>0</v>
      </c>
    </row>
    <row r="53" spans="1:18" x14ac:dyDescent="0.25">
      <c r="A53" s="1">
        <v>52</v>
      </c>
      <c r="B53" s="2" t="s">
        <v>59</v>
      </c>
      <c r="C53" s="2" t="s">
        <v>57</v>
      </c>
      <c r="D53" s="2">
        <v>27.542567333407799</v>
      </c>
      <c r="E53" s="2">
        <v>83.401871161866495</v>
      </c>
      <c r="F53" s="2">
        <v>440943.37787702098</v>
      </c>
      <c r="G53" s="2">
        <v>3046674.4339115401</v>
      </c>
      <c r="I53" s="2" t="s">
        <v>59</v>
      </c>
      <c r="J53" s="2" t="s">
        <v>57</v>
      </c>
      <c r="K53" s="2">
        <v>27.542567333407799</v>
      </c>
      <c r="L53" s="2">
        <v>83.401871161866495</v>
      </c>
      <c r="M53" s="2">
        <v>440943.37787702098</v>
      </c>
      <c r="N53" s="2">
        <v>3046674.4339115401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4"/>
        <v>0</v>
      </c>
    </row>
    <row r="54" spans="1:18" x14ac:dyDescent="0.25">
      <c r="A54" s="1">
        <v>53</v>
      </c>
      <c r="B54" s="2" t="s">
        <v>60</v>
      </c>
      <c r="C54" s="2" t="s">
        <v>57</v>
      </c>
      <c r="D54" s="2">
        <v>27.471073950623399</v>
      </c>
      <c r="E54" s="2">
        <v>83.389713098545201</v>
      </c>
      <c r="F54" s="2">
        <v>439703.957559706</v>
      </c>
      <c r="G54" s="2">
        <v>3038760.9051617999</v>
      </c>
      <c r="I54" s="2" t="s">
        <v>60</v>
      </c>
      <c r="J54" s="2" t="s">
        <v>57</v>
      </c>
      <c r="K54" s="2">
        <v>27.471073950623399</v>
      </c>
      <c r="L54" s="2">
        <v>83.389713098545201</v>
      </c>
      <c r="M54" s="2">
        <v>439703.957559706</v>
      </c>
      <c r="N54" s="2">
        <v>3038760.9051617999</v>
      </c>
      <c r="O54">
        <f t="shared" si="1"/>
        <v>0</v>
      </c>
      <c r="P54">
        <f t="shared" si="2"/>
        <v>0</v>
      </c>
      <c r="Q54">
        <f t="shared" si="3"/>
        <v>0</v>
      </c>
      <c r="R54">
        <f t="shared" si="4"/>
        <v>0</v>
      </c>
    </row>
    <row r="55" spans="1:18" ht="30" x14ac:dyDescent="0.25">
      <c r="A55" s="1">
        <v>54</v>
      </c>
      <c r="B55" s="2" t="s">
        <v>61</v>
      </c>
      <c r="C55" s="2" t="s">
        <v>62</v>
      </c>
      <c r="D55" s="2">
        <v>27.497158299613002</v>
      </c>
      <c r="E55" s="2">
        <v>83.4658170875054</v>
      </c>
      <c r="F55" s="2">
        <v>447235.561261439</v>
      </c>
      <c r="G55" s="2">
        <v>3041615.6157666501</v>
      </c>
      <c r="I55" s="2" t="s">
        <v>61</v>
      </c>
      <c r="J55" s="2" t="s">
        <v>62</v>
      </c>
      <c r="K55" s="2">
        <v>27.497158299613002</v>
      </c>
      <c r="L55" s="2">
        <v>83.4658170875054</v>
      </c>
      <c r="M55" s="2">
        <v>447235.561261439</v>
      </c>
      <c r="N55" s="2">
        <v>3041615.6157666501</v>
      </c>
      <c r="O55">
        <f t="shared" si="1"/>
        <v>0</v>
      </c>
      <c r="P55">
        <f t="shared" si="2"/>
        <v>0</v>
      </c>
      <c r="Q55">
        <f t="shared" si="3"/>
        <v>0</v>
      </c>
      <c r="R55">
        <f t="shared" si="4"/>
        <v>0</v>
      </c>
    </row>
    <row r="56" spans="1:18" ht="30" x14ac:dyDescent="0.25">
      <c r="A56" s="1">
        <v>55</v>
      </c>
      <c r="B56" s="2" t="s">
        <v>63</v>
      </c>
      <c r="C56" s="2" t="s">
        <v>64</v>
      </c>
      <c r="D56" s="2">
        <v>27.497151384346701</v>
      </c>
      <c r="E56" s="2">
        <v>83.465867108229006</v>
      </c>
      <c r="F56" s="2">
        <v>447240.498892845</v>
      </c>
      <c r="G56" s="2">
        <v>3041614.8284953702</v>
      </c>
      <c r="I56" s="2" t="s">
        <v>63</v>
      </c>
      <c r="J56" s="2" t="s">
        <v>64</v>
      </c>
      <c r="K56" s="2">
        <v>27.497151384346701</v>
      </c>
      <c r="L56" s="2">
        <v>83.465867108229006</v>
      </c>
      <c r="M56" s="2">
        <v>447240.498892845</v>
      </c>
      <c r="N56" s="2">
        <v>3041614.8284953702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4"/>
        <v>0</v>
      </c>
    </row>
    <row r="57" spans="1:18" ht="30" x14ac:dyDescent="0.25">
      <c r="A57" s="1">
        <v>56</v>
      </c>
      <c r="B57" s="2" t="s">
        <v>65</v>
      </c>
      <c r="C57" s="2" t="s">
        <v>62</v>
      </c>
      <c r="D57" s="2">
        <v>27.512326991776199</v>
      </c>
      <c r="E57" s="2">
        <v>83.3557652058511</v>
      </c>
      <c r="F57" s="2">
        <v>436373.56259170698</v>
      </c>
      <c r="G57" s="2">
        <v>3043347.4865643401</v>
      </c>
      <c r="I57" s="2" t="s">
        <v>65</v>
      </c>
      <c r="J57" s="2" t="s">
        <v>62</v>
      </c>
      <c r="K57" s="2">
        <v>27.512326991776199</v>
      </c>
      <c r="L57" s="2">
        <v>83.3557652058511</v>
      </c>
      <c r="M57" s="2">
        <v>436373.56259170698</v>
      </c>
      <c r="N57" s="2">
        <v>3043347.4865643401</v>
      </c>
      <c r="O57">
        <f t="shared" si="1"/>
        <v>0</v>
      </c>
      <c r="P57">
        <f t="shared" si="2"/>
        <v>0</v>
      </c>
      <c r="Q57">
        <f t="shared" si="3"/>
        <v>0</v>
      </c>
      <c r="R57">
        <f t="shared" si="4"/>
        <v>0</v>
      </c>
    </row>
    <row r="58" spans="1:18" ht="30" x14ac:dyDescent="0.25">
      <c r="A58" s="1">
        <v>57</v>
      </c>
      <c r="B58" s="2" t="s">
        <v>66</v>
      </c>
      <c r="C58" s="2" t="s">
        <v>64</v>
      </c>
      <c r="D58" s="2">
        <v>27.512333867220999</v>
      </c>
      <c r="E58" s="2">
        <v>83.355715172163997</v>
      </c>
      <c r="F58" s="2">
        <v>436368.62496029801</v>
      </c>
      <c r="G58" s="2">
        <v>3043348.2738356199</v>
      </c>
      <c r="I58" s="2" t="s">
        <v>66</v>
      </c>
      <c r="J58" s="2" t="s">
        <v>64</v>
      </c>
      <c r="K58" s="2">
        <v>27.512333867220999</v>
      </c>
      <c r="L58" s="2">
        <v>83.355715172163997</v>
      </c>
      <c r="M58" s="2">
        <v>436368.62496029801</v>
      </c>
      <c r="N58" s="2">
        <v>3043348.2738356199</v>
      </c>
      <c r="O58">
        <f t="shared" si="1"/>
        <v>0</v>
      </c>
      <c r="P58">
        <f t="shared" si="2"/>
        <v>0</v>
      </c>
      <c r="Q58">
        <f t="shared" si="3"/>
        <v>0</v>
      </c>
      <c r="R58">
        <f t="shared" si="4"/>
        <v>0</v>
      </c>
    </row>
    <row r="59" spans="1:18" ht="30" x14ac:dyDescent="0.25">
      <c r="A59" s="1">
        <v>58</v>
      </c>
      <c r="B59" s="2" t="s">
        <v>67</v>
      </c>
      <c r="C59" s="2" t="s">
        <v>68</v>
      </c>
      <c r="D59" s="2">
        <v>27.503137274394799</v>
      </c>
      <c r="E59" s="2">
        <v>83.426491216588204</v>
      </c>
      <c r="F59" s="2">
        <v>443354.09876148199</v>
      </c>
      <c r="G59" s="2">
        <v>3042295.2460376001</v>
      </c>
      <c r="I59" s="2" t="s">
        <v>67</v>
      </c>
      <c r="J59" s="2" t="s">
        <v>68</v>
      </c>
      <c r="K59" s="2">
        <v>27.503137274394799</v>
      </c>
      <c r="L59" s="2">
        <v>83.426491216588204</v>
      </c>
      <c r="M59" s="2">
        <v>443354.09876148199</v>
      </c>
      <c r="N59" s="2">
        <v>3042295.2460376001</v>
      </c>
      <c r="O59">
        <f t="shared" si="1"/>
        <v>0</v>
      </c>
      <c r="P59">
        <f t="shared" si="2"/>
        <v>0</v>
      </c>
      <c r="Q59">
        <f t="shared" si="3"/>
        <v>0</v>
      </c>
      <c r="R59">
        <f t="shared" si="4"/>
        <v>0</v>
      </c>
    </row>
    <row r="60" spans="1:18" ht="30" x14ac:dyDescent="0.25">
      <c r="A60" s="1">
        <v>59</v>
      </c>
      <c r="B60" s="2" t="s">
        <v>69</v>
      </c>
      <c r="C60" s="2" t="s">
        <v>68</v>
      </c>
      <c r="D60" s="2">
        <v>27.5020665429752</v>
      </c>
      <c r="E60" s="2">
        <v>83.426306614732894</v>
      </c>
      <c r="F60" s="2">
        <v>443335.31671523</v>
      </c>
      <c r="G60" s="2">
        <v>3042176.7250316902</v>
      </c>
      <c r="I60" s="2" t="s">
        <v>69</v>
      </c>
      <c r="J60" s="2" t="s">
        <v>68</v>
      </c>
      <c r="K60" s="2">
        <v>27.5020665429752</v>
      </c>
      <c r="L60" s="2">
        <v>83.426306614732894</v>
      </c>
      <c r="M60" s="2">
        <v>443335.31671523</v>
      </c>
      <c r="N60" s="2">
        <v>3042176.7250316902</v>
      </c>
      <c r="O60">
        <f t="shared" si="1"/>
        <v>0</v>
      </c>
      <c r="P60">
        <f t="shared" si="2"/>
        <v>0</v>
      </c>
      <c r="Q60">
        <f t="shared" si="3"/>
        <v>0</v>
      </c>
      <c r="R60">
        <f t="shared" si="4"/>
        <v>0</v>
      </c>
    </row>
    <row r="61" spans="1:18" ht="30" x14ac:dyDescent="0.25">
      <c r="A61" s="1">
        <v>60</v>
      </c>
      <c r="B61" s="2" t="s">
        <v>70</v>
      </c>
      <c r="C61" s="2" t="s">
        <v>68</v>
      </c>
      <c r="D61" s="2">
        <v>27.501894794133499</v>
      </c>
      <c r="E61" s="2">
        <v>83.435495738310493</v>
      </c>
      <c r="F61" s="2">
        <v>444242.87281514402</v>
      </c>
      <c r="G61" s="2">
        <v>3042153.5371425799</v>
      </c>
      <c r="I61" s="2" t="s">
        <v>70</v>
      </c>
      <c r="J61" s="2" t="s">
        <v>68</v>
      </c>
      <c r="K61" s="2">
        <v>27.501894794133499</v>
      </c>
      <c r="L61" s="2">
        <v>83.435495738310493</v>
      </c>
      <c r="M61" s="2">
        <v>444242.87281514402</v>
      </c>
      <c r="N61" s="2">
        <v>3042153.5371425799</v>
      </c>
      <c r="O61">
        <f t="shared" si="1"/>
        <v>0</v>
      </c>
      <c r="P61">
        <f t="shared" si="2"/>
        <v>0</v>
      </c>
      <c r="Q61">
        <f t="shared" si="3"/>
        <v>0</v>
      </c>
      <c r="R61">
        <f t="shared" si="4"/>
        <v>0</v>
      </c>
    </row>
    <row r="62" spans="1:18" ht="30" x14ac:dyDescent="0.25">
      <c r="A62" s="1">
        <v>61</v>
      </c>
      <c r="B62" s="2" t="s">
        <v>71</v>
      </c>
      <c r="C62" s="2" t="s">
        <v>68</v>
      </c>
      <c r="D62" s="2">
        <v>27.500824073182802</v>
      </c>
      <c r="E62" s="2">
        <v>83.435311050921797</v>
      </c>
      <c r="F62" s="2">
        <v>444224.09076889203</v>
      </c>
      <c r="G62" s="2">
        <v>3042035.0161366598</v>
      </c>
      <c r="I62" s="2" t="s">
        <v>71</v>
      </c>
      <c r="J62" s="2" t="s">
        <v>68</v>
      </c>
      <c r="K62" s="2">
        <v>27.500824073182802</v>
      </c>
      <c r="L62" s="2">
        <v>83.435311050921797</v>
      </c>
      <c r="M62" s="2">
        <v>444224.09076889203</v>
      </c>
      <c r="N62" s="2">
        <v>3042035.0161366598</v>
      </c>
      <c r="O62">
        <f t="shared" si="1"/>
        <v>0</v>
      </c>
      <c r="P62">
        <f t="shared" si="2"/>
        <v>0</v>
      </c>
      <c r="Q62">
        <f t="shared" si="3"/>
        <v>0</v>
      </c>
      <c r="R62">
        <f t="shared" si="4"/>
        <v>0</v>
      </c>
    </row>
    <row r="63" spans="1:18" ht="30" x14ac:dyDescent="0.25">
      <c r="A63" s="1">
        <v>62</v>
      </c>
      <c r="B63" s="2" t="s">
        <v>72</v>
      </c>
      <c r="C63" s="2" t="s">
        <v>177</v>
      </c>
      <c r="D63" s="2">
        <v>27.507439043980899</v>
      </c>
      <c r="E63" s="2">
        <v>83.395280998306504</v>
      </c>
      <c r="F63" s="2">
        <v>440273.69996239402</v>
      </c>
      <c r="G63" s="2">
        <v>3042786.39418591</v>
      </c>
      <c r="I63" s="2" t="s">
        <v>72</v>
      </c>
      <c r="J63" s="2" t="s">
        <v>177</v>
      </c>
      <c r="K63" s="2">
        <v>27.507439043980899</v>
      </c>
      <c r="L63" s="2">
        <v>83.395280998306504</v>
      </c>
      <c r="M63" s="2">
        <v>440273.69996239402</v>
      </c>
      <c r="N63" s="2">
        <v>3042786.39418591</v>
      </c>
      <c r="O63">
        <f t="shared" si="1"/>
        <v>0</v>
      </c>
      <c r="P63">
        <f t="shared" si="2"/>
        <v>0</v>
      </c>
      <c r="Q63">
        <f t="shared" si="3"/>
        <v>0</v>
      </c>
      <c r="R63">
        <f t="shared" si="4"/>
        <v>0</v>
      </c>
    </row>
    <row r="64" spans="1:18" ht="30" x14ac:dyDescent="0.25">
      <c r="A64" s="1">
        <v>63</v>
      </c>
      <c r="B64" s="2" t="s">
        <v>73</v>
      </c>
      <c r="C64" s="2" t="s">
        <v>177</v>
      </c>
      <c r="D64" s="2">
        <v>27.506367981575</v>
      </c>
      <c r="E64" s="2">
        <v>83.395098860831993</v>
      </c>
      <c r="F64" s="2">
        <v>440255.13187117199</v>
      </c>
      <c r="G64" s="2">
        <v>3042667.8394699199</v>
      </c>
      <c r="I64" s="2" t="s">
        <v>73</v>
      </c>
      <c r="J64" s="2" t="s">
        <v>177</v>
      </c>
      <c r="K64" s="2">
        <v>27.506367981575</v>
      </c>
      <c r="L64" s="2">
        <v>83.395098860831993</v>
      </c>
      <c r="M64" s="2">
        <v>440255.13187117199</v>
      </c>
      <c r="N64" s="2">
        <v>3042667.8394699199</v>
      </c>
      <c r="O64">
        <f t="shared" si="1"/>
        <v>0</v>
      </c>
      <c r="P64">
        <f t="shared" si="2"/>
        <v>0</v>
      </c>
      <c r="Q64">
        <f t="shared" si="3"/>
        <v>0</v>
      </c>
      <c r="R64">
        <f t="shared" si="4"/>
        <v>0</v>
      </c>
    </row>
    <row r="65" spans="1:19" ht="30" x14ac:dyDescent="0.25">
      <c r="A65" s="1">
        <v>64</v>
      </c>
      <c r="B65" s="2" t="s">
        <v>74</v>
      </c>
      <c r="C65" s="2" t="s">
        <v>177</v>
      </c>
      <c r="D65" s="2">
        <v>27.508678910576801</v>
      </c>
      <c r="E65" s="2">
        <v>83.386275594224301</v>
      </c>
      <c r="F65" s="2">
        <v>439384.92294447799</v>
      </c>
      <c r="G65" s="2">
        <v>3042928.10359145</v>
      </c>
      <c r="I65" s="2" t="s">
        <v>74</v>
      </c>
      <c r="J65" s="2" t="s">
        <v>177</v>
      </c>
      <c r="K65" s="2">
        <v>27.508678910576801</v>
      </c>
      <c r="L65" s="2">
        <v>83.386275594224301</v>
      </c>
      <c r="M65" s="2">
        <v>439384.92294447799</v>
      </c>
      <c r="N65" s="2">
        <v>3042928.10359145</v>
      </c>
      <c r="O65">
        <f t="shared" si="1"/>
        <v>0</v>
      </c>
      <c r="P65">
        <f t="shared" si="2"/>
        <v>0</v>
      </c>
      <c r="Q65">
        <f t="shared" si="3"/>
        <v>0</v>
      </c>
      <c r="R65">
        <f t="shared" si="4"/>
        <v>0</v>
      </c>
    </row>
    <row r="66" spans="1:19" ht="30" x14ac:dyDescent="0.25">
      <c r="A66" s="1">
        <v>65</v>
      </c>
      <c r="B66" s="2" t="s">
        <v>75</v>
      </c>
      <c r="C66" s="2" t="s">
        <v>177</v>
      </c>
      <c r="D66" s="2">
        <v>27.507607837287999</v>
      </c>
      <c r="E66" s="2">
        <v>83.386093542288506</v>
      </c>
      <c r="F66" s="2">
        <v>439366.35484167899</v>
      </c>
      <c r="G66" s="2">
        <v>3042809.5488015399</v>
      </c>
      <c r="I66" s="2" t="s">
        <v>75</v>
      </c>
      <c r="J66" s="2" t="s">
        <v>177</v>
      </c>
      <c r="K66" s="2">
        <v>27.507607837287999</v>
      </c>
      <c r="L66" s="2">
        <v>83.386093542288506</v>
      </c>
      <c r="M66" s="2">
        <v>439366.35484167899</v>
      </c>
      <c r="N66" s="2">
        <v>3042809.5488015399</v>
      </c>
      <c r="O66">
        <f t="shared" ref="O66:O70" si="5">D66-K66</f>
        <v>0</v>
      </c>
      <c r="P66">
        <f t="shared" ref="P66:P82" si="6">E66-L66</f>
        <v>0</v>
      </c>
      <c r="Q66">
        <f t="shared" ref="Q66:Q82" si="7">F66-M66</f>
        <v>0</v>
      </c>
      <c r="R66">
        <f t="shared" ref="R66:R82" si="8">G66-N66</f>
        <v>0</v>
      </c>
    </row>
    <row r="67" spans="1:19" ht="30" x14ac:dyDescent="0.25">
      <c r="A67" s="1">
        <v>66</v>
      </c>
      <c r="B67" s="2" t="s">
        <v>129</v>
      </c>
      <c r="C67" s="2" t="s">
        <v>178</v>
      </c>
      <c r="D67" s="2">
        <v>27.5037507814829</v>
      </c>
      <c r="E67" s="2">
        <v>83.450668789268306</v>
      </c>
      <c r="F67" s="2">
        <v>445742.48020818498</v>
      </c>
      <c r="G67" s="2">
        <v>3042352.3979200101</v>
      </c>
      <c r="I67" s="2" t="s">
        <v>129</v>
      </c>
      <c r="J67" s="2" t="s">
        <v>178</v>
      </c>
      <c r="K67" s="2">
        <v>27.503755134892</v>
      </c>
      <c r="L67" s="2">
        <v>83.449645192712296</v>
      </c>
      <c r="M67" s="2">
        <v>445641.37977928598</v>
      </c>
      <c r="N67" s="2">
        <v>3042353.3282239698</v>
      </c>
      <c r="O67">
        <f t="shared" si="5"/>
        <v>-4.353409099877581E-6</v>
      </c>
      <c r="P67">
        <f t="shared" si="6"/>
        <v>1.0235965560099203E-3</v>
      </c>
      <c r="Q67">
        <f t="shared" si="7"/>
        <v>101.10042889899341</v>
      </c>
      <c r="R67">
        <f t="shared" si="8"/>
        <v>-0.93030395964160562</v>
      </c>
    </row>
    <row r="68" spans="1:19" ht="30" x14ac:dyDescent="0.25">
      <c r="A68" s="1">
        <v>67</v>
      </c>
      <c r="B68" s="2" t="s">
        <v>130</v>
      </c>
      <c r="C68" s="2" t="s">
        <v>178</v>
      </c>
      <c r="D68" s="2">
        <v>27.4949620841988</v>
      </c>
      <c r="E68" s="2">
        <v>83.449151682466606</v>
      </c>
      <c r="F68" s="2">
        <v>445588.31088209798</v>
      </c>
      <c r="G68" s="2">
        <v>3041379.5378085901</v>
      </c>
      <c r="I68" s="2" t="s">
        <v>130</v>
      </c>
      <c r="J68" s="2" t="s">
        <v>178</v>
      </c>
      <c r="K68" s="2">
        <v>27.495234104368102</v>
      </c>
      <c r="L68" s="2">
        <v>83.448174367813905</v>
      </c>
      <c r="M68" s="2">
        <v>445491.905965738</v>
      </c>
      <c r="N68" s="2">
        <v>3041410.09837018</v>
      </c>
      <c r="O68">
        <f t="shared" si="5"/>
        <v>-2.7202016930161221E-4</v>
      </c>
      <c r="P68">
        <f t="shared" si="6"/>
        <v>9.7731465270101125E-4</v>
      </c>
      <c r="Q68">
        <f t="shared" si="7"/>
        <v>96.404916359984782</v>
      </c>
      <c r="R68">
        <f t="shared" si="8"/>
        <v>-30.560561589896679</v>
      </c>
    </row>
    <row r="69" spans="1:19" ht="30" x14ac:dyDescent="0.25">
      <c r="A69" s="1">
        <v>68</v>
      </c>
      <c r="B69" s="2" t="s">
        <v>131</v>
      </c>
      <c r="C69" s="2" t="s">
        <v>179</v>
      </c>
      <c r="D69" s="2">
        <v>27.513721042659402</v>
      </c>
      <c r="E69" s="2">
        <v>83.375355957097497</v>
      </c>
      <c r="F69" s="2">
        <v>438309.22288156702</v>
      </c>
      <c r="G69" s="2">
        <v>3043492.0096497899</v>
      </c>
      <c r="I69" s="2" t="s">
        <v>131</v>
      </c>
      <c r="J69" s="2" t="s">
        <v>179</v>
      </c>
      <c r="K69" s="2">
        <v>27.5142641012838</v>
      </c>
      <c r="L69" s="2">
        <v>83.373400098936202</v>
      </c>
      <c r="M69" s="2">
        <v>438116.35889997298</v>
      </c>
      <c r="N69" s="2">
        <v>3043553.1393051301</v>
      </c>
      <c r="O69">
        <f t="shared" si="5"/>
        <v>-5.4305862439818497E-4</v>
      </c>
      <c r="P69">
        <f t="shared" si="6"/>
        <v>1.9558581612955095E-3</v>
      </c>
      <c r="Q69">
        <f t="shared" si="7"/>
        <v>192.86398159404052</v>
      </c>
      <c r="R69">
        <f t="shared" si="8"/>
        <v>-61.129655340220779</v>
      </c>
    </row>
    <row r="70" spans="1:19" ht="30" x14ac:dyDescent="0.25">
      <c r="A70" s="1">
        <v>69</v>
      </c>
      <c r="B70" s="2" t="s">
        <v>132</v>
      </c>
      <c r="C70" s="2" t="s">
        <v>179</v>
      </c>
      <c r="D70" s="2">
        <v>27.505732527576701</v>
      </c>
      <c r="E70" s="2">
        <v>83.373998970133499</v>
      </c>
      <c r="F70" s="2">
        <v>438170.73584400897</v>
      </c>
      <c r="G70" s="2">
        <v>3042607.7889073398</v>
      </c>
      <c r="I70" s="2" t="s">
        <v>132</v>
      </c>
      <c r="J70" s="2" t="s">
        <v>179</v>
      </c>
      <c r="K70" s="2">
        <v>27.505740025301701</v>
      </c>
      <c r="L70" s="2">
        <v>83.371952292308904</v>
      </c>
      <c r="M70" s="2">
        <v>437968.58781506802</v>
      </c>
      <c r="N70" s="2">
        <v>3042609.6411935999</v>
      </c>
      <c r="O70">
        <f t="shared" si="5"/>
        <v>-7.4977250008601004E-6</v>
      </c>
      <c r="P70">
        <f t="shared" si="6"/>
        <v>2.0466778245946671E-3</v>
      </c>
      <c r="Q70">
        <f t="shared" si="7"/>
        <v>202.14802894095192</v>
      </c>
      <c r="R70">
        <f t="shared" si="8"/>
        <v>-1.8522862601093948</v>
      </c>
    </row>
    <row r="71" spans="1:19" x14ac:dyDescent="0.25">
      <c r="A71" s="1">
        <v>70</v>
      </c>
      <c r="B71" s="2" t="s">
        <v>180</v>
      </c>
      <c r="C71" s="2"/>
      <c r="D71" s="2">
        <v>27.509295393710001</v>
      </c>
      <c r="E71" s="2">
        <v>83.386380380319494</v>
      </c>
      <c r="F71" s="2">
        <v>439395.61028512398</v>
      </c>
      <c r="G71" s="2">
        <v>3042996.3407957898</v>
      </c>
      <c r="I71" s="2" t="s">
        <v>180</v>
      </c>
      <c r="J71" s="2"/>
      <c r="K71" s="2">
        <v>27.509402608193</v>
      </c>
      <c r="L71" s="2">
        <v>83.386398604106603</v>
      </c>
      <c r="M71" s="2">
        <v>439397.46895369899</v>
      </c>
      <c r="N71" s="2">
        <v>3043008.2081397399</v>
      </c>
      <c r="O71">
        <f>D71-K71</f>
        <v>-1.0721448299833014E-4</v>
      </c>
      <c r="P71">
        <f t="shared" si="6"/>
        <v>-1.8223787108695433E-5</v>
      </c>
      <c r="Q71">
        <f t="shared" si="7"/>
        <v>-1.8586685750051402</v>
      </c>
      <c r="R71">
        <f t="shared" si="8"/>
        <v>-11.867343950085342</v>
      </c>
      <c r="S71">
        <f t="shared" ref="S71" si="9">O71-G71</f>
        <v>-3042996.3409030042</v>
      </c>
    </row>
    <row r="72" spans="1:19" x14ac:dyDescent="0.25">
      <c r="A72" s="1">
        <v>71</v>
      </c>
      <c r="B72" s="2" t="s">
        <v>181</v>
      </c>
      <c r="C72" s="2"/>
      <c r="D72" s="2">
        <v>27.508645195170502</v>
      </c>
      <c r="E72" s="2">
        <v>83.395486112094005</v>
      </c>
      <c r="F72" s="2">
        <v>440294.60997928597</v>
      </c>
      <c r="G72" s="2">
        <v>3042919.9017761298</v>
      </c>
      <c r="I72" s="2" t="s">
        <v>181</v>
      </c>
      <c r="J72" s="2"/>
      <c r="K72" s="2">
        <v>27.508645195170502</v>
      </c>
      <c r="L72" s="2">
        <v>83.395486112094005</v>
      </c>
      <c r="M72" s="2">
        <v>440294.60997928597</v>
      </c>
      <c r="N72" s="2">
        <v>3042919.9017761298</v>
      </c>
      <c r="O72">
        <f t="shared" ref="O72:O82" si="10">D72-K72</f>
        <v>0</v>
      </c>
      <c r="P72">
        <f t="shared" si="6"/>
        <v>0</v>
      </c>
      <c r="Q72">
        <f t="shared" si="7"/>
        <v>0</v>
      </c>
      <c r="R72">
        <f t="shared" si="8"/>
        <v>0</v>
      </c>
      <c r="S72">
        <f t="shared" ref="S72:S82" si="11">O72-G72</f>
        <v>-3042919.9017761298</v>
      </c>
    </row>
    <row r="73" spans="1:19" x14ac:dyDescent="0.25">
      <c r="A73" s="1">
        <v>72</v>
      </c>
      <c r="B73" s="2" t="s">
        <v>182</v>
      </c>
      <c r="C73" s="2"/>
      <c r="D73" s="2">
        <v>27.506080923174899</v>
      </c>
      <c r="E73" s="2">
        <v>83.414096876305393</v>
      </c>
      <c r="F73" s="2">
        <v>442131.41583384998</v>
      </c>
      <c r="G73" s="2">
        <v>3042627.03578331</v>
      </c>
      <c r="I73" s="2" t="s">
        <v>182</v>
      </c>
      <c r="J73" s="2"/>
      <c r="K73" s="2">
        <v>27.506080923174899</v>
      </c>
      <c r="L73" s="2">
        <v>83.414096876305393</v>
      </c>
      <c r="M73" s="2">
        <v>442131.41583384998</v>
      </c>
      <c r="N73" s="2">
        <v>3042627.03578331</v>
      </c>
      <c r="O73">
        <f t="shared" si="10"/>
        <v>0</v>
      </c>
      <c r="P73">
        <f t="shared" si="6"/>
        <v>0</v>
      </c>
      <c r="Q73">
        <f t="shared" si="7"/>
        <v>0</v>
      </c>
      <c r="R73">
        <f t="shared" si="8"/>
        <v>0</v>
      </c>
      <c r="S73">
        <f t="shared" si="11"/>
        <v>-3042627.03578331</v>
      </c>
    </row>
    <row r="74" spans="1:19" x14ac:dyDescent="0.25">
      <c r="A74" s="1">
        <v>73</v>
      </c>
      <c r="B74" s="2" t="s">
        <v>183</v>
      </c>
      <c r="C74" s="2"/>
      <c r="D74" s="2">
        <v>27.506991353745601</v>
      </c>
      <c r="E74" s="2">
        <v>83.385988759185494</v>
      </c>
      <c r="F74" s="2">
        <v>439355.66749935702</v>
      </c>
      <c r="G74" s="2">
        <v>3042741.3115865001</v>
      </c>
      <c r="I74" s="2" t="s">
        <v>183</v>
      </c>
      <c r="J74" s="2"/>
      <c r="K74" s="2">
        <v>27.5068841391993</v>
      </c>
      <c r="L74" s="2">
        <v>83.385970536148406</v>
      </c>
      <c r="M74" s="2">
        <v>439353.80883102998</v>
      </c>
      <c r="N74" s="2">
        <v>3042729.44424413</v>
      </c>
      <c r="O74">
        <f t="shared" si="10"/>
        <v>1.0721454630058247E-4</v>
      </c>
      <c r="P74">
        <f t="shared" si="6"/>
        <v>1.8223037088205274E-5</v>
      </c>
      <c r="Q74">
        <f t="shared" si="7"/>
        <v>1.8586683270405047</v>
      </c>
      <c r="R74">
        <f t="shared" si="8"/>
        <v>11.867342370096594</v>
      </c>
      <c r="S74">
        <f t="shared" si="11"/>
        <v>-3042741.3114792858</v>
      </c>
    </row>
    <row r="75" spans="1:19" x14ac:dyDescent="0.25">
      <c r="A75" s="1">
        <v>74</v>
      </c>
      <c r="B75" s="2" t="s">
        <v>184</v>
      </c>
      <c r="C75" s="2"/>
      <c r="D75" s="2">
        <v>27.505161829607299</v>
      </c>
      <c r="E75" s="2">
        <v>83.394893755007004</v>
      </c>
      <c r="F75" s="2">
        <v>440234.22185513802</v>
      </c>
      <c r="G75" s="2">
        <v>3042534.3318851702</v>
      </c>
      <c r="I75" s="2" t="s">
        <v>184</v>
      </c>
      <c r="J75" s="2"/>
      <c r="K75" s="2">
        <v>27.505161829607299</v>
      </c>
      <c r="L75" s="2">
        <v>83.394893755007004</v>
      </c>
      <c r="M75" s="2">
        <v>440234.22185513802</v>
      </c>
      <c r="N75" s="2">
        <v>3042534.3318851702</v>
      </c>
      <c r="O75">
        <f t="shared" si="10"/>
        <v>0</v>
      </c>
      <c r="P75">
        <f t="shared" si="6"/>
        <v>0</v>
      </c>
      <c r="Q75">
        <f t="shared" si="7"/>
        <v>0</v>
      </c>
      <c r="R75">
        <f t="shared" si="8"/>
        <v>0</v>
      </c>
      <c r="S75">
        <f t="shared" si="11"/>
        <v>-3042534.3318851702</v>
      </c>
    </row>
    <row r="76" spans="1:19" x14ac:dyDescent="0.25">
      <c r="A76" s="1">
        <v>75</v>
      </c>
      <c r="B76" s="2" t="s">
        <v>185</v>
      </c>
      <c r="C76" s="2"/>
      <c r="D76" s="2">
        <v>27.502597625986802</v>
      </c>
      <c r="E76" s="2">
        <v>83.413503943598201</v>
      </c>
      <c r="F76" s="2">
        <v>442071.02770027</v>
      </c>
      <c r="G76" s="2">
        <v>3042241.4658321301</v>
      </c>
      <c r="I76" s="2" t="s">
        <v>185</v>
      </c>
      <c r="J76" s="2"/>
      <c r="K76" s="2">
        <v>27.502597625986802</v>
      </c>
      <c r="L76" s="2">
        <v>83.413503943598201</v>
      </c>
      <c r="M76" s="2">
        <v>442071.02770027</v>
      </c>
      <c r="N76" s="2">
        <v>3042241.4658321301</v>
      </c>
      <c r="O76">
        <f t="shared" si="10"/>
        <v>0</v>
      </c>
      <c r="P76">
        <f t="shared" si="6"/>
        <v>0</v>
      </c>
      <c r="Q76">
        <f t="shared" si="7"/>
        <v>0</v>
      </c>
      <c r="R76">
        <f t="shared" si="8"/>
        <v>0</v>
      </c>
      <c r="S76">
        <f t="shared" si="11"/>
        <v>-3042241.4658321301</v>
      </c>
    </row>
    <row r="77" spans="1:19" x14ac:dyDescent="0.25">
      <c r="A77" s="1">
        <v>76</v>
      </c>
      <c r="B77" s="2" t="s">
        <v>186</v>
      </c>
      <c r="C77" s="2"/>
      <c r="D77" s="2">
        <v>27.5026182542613</v>
      </c>
      <c r="E77" s="2">
        <v>83.435620529041103</v>
      </c>
      <c r="F77" s="2">
        <v>444255.56339092099</v>
      </c>
      <c r="G77" s="2">
        <v>3042233.61892848</v>
      </c>
      <c r="I77" s="2" t="s">
        <v>186</v>
      </c>
      <c r="J77" s="2"/>
      <c r="K77" s="2">
        <v>27.5026182542613</v>
      </c>
      <c r="L77" s="2">
        <v>83.435620529041103</v>
      </c>
      <c r="M77" s="2">
        <v>444255.56339092099</v>
      </c>
      <c r="N77" s="2">
        <v>3042233.61892848</v>
      </c>
      <c r="O77">
        <f t="shared" si="10"/>
        <v>0</v>
      </c>
      <c r="P77">
        <f t="shared" si="6"/>
        <v>0</v>
      </c>
      <c r="Q77">
        <f t="shared" si="7"/>
        <v>0</v>
      </c>
      <c r="R77">
        <f t="shared" si="8"/>
        <v>0</v>
      </c>
      <c r="S77">
        <f t="shared" si="11"/>
        <v>-3042233.61892848</v>
      </c>
    </row>
    <row r="78" spans="1:19" x14ac:dyDescent="0.25">
      <c r="A78" s="1">
        <v>77</v>
      </c>
      <c r="B78" s="2" t="s">
        <v>187</v>
      </c>
      <c r="C78" s="2"/>
      <c r="D78" s="2">
        <v>27.504343052783799</v>
      </c>
      <c r="E78" s="2">
        <v>83.426699105637994</v>
      </c>
      <c r="F78" s="2">
        <v>443375.24971775903</v>
      </c>
      <c r="G78" s="2">
        <v>3042428.7156596198</v>
      </c>
      <c r="I78" s="2" t="s">
        <v>187</v>
      </c>
      <c r="J78" s="2"/>
      <c r="K78" s="2">
        <v>27.504343052783799</v>
      </c>
      <c r="L78" s="2">
        <v>83.426699105637994</v>
      </c>
      <c r="M78" s="2">
        <v>443375.24971775903</v>
      </c>
      <c r="N78" s="2">
        <v>3042428.7156596198</v>
      </c>
      <c r="O78">
        <f t="shared" si="10"/>
        <v>0</v>
      </c>
      <c r="P78">
        <f t="shared" si="6"/>
        <v>0</v>
      </c>
      <c r="Q78">
        <f t="shared" si="7"/>
        <v>0</v>
      </c>
      <c r="R78">
        <f t="shared" si="8"/>
        <v>0</v>
      </c>
      <c r="S78">
        <f t="shared" si="11"/>
        <v>-3042428.7156596198</v>
      </c>
    </row>
    <row r="79" spans="1:19" x14ac:dyDescent="0.25">
      <c r="A79" s="1">
        <v>78</v>
      </c>
      <c r="B79" s="2" t="s">
        <v>188</v>
      </c>
      <c r="C79" s="2"/>
      <c r="D79" s="2">
        <v>27.506909012620302</v>
      </c>
      <c r="E79" s="2">
        <v>83.408088955791897</v>
      </c>
      <c r="F79" s="2">
        <v>441538.45001373498</v>
      </c>
      <c r="G79" s="2">
        <v>3042721.5807527499</v>
      </c>
      <c r="I79" s="2" t="s">
        <v>188</v>
      </c>
      <c r="J79" s="2"/>
      <c r="K79" s="2">
        <v>27.506909012620302</v>
      </c>
      <c r="L79" s="2">
        <v>83.408088955791897</v>
      </c>
      <c r="M79" s="2">
        <v>441538.45001373498</v>
      </c>
      <c r="N79" s="2">
        <v>3042721.5807527499</v>
      </c>
      <c r="O79">
        <f t="shared" si="10"/>
        <v>0</v>
      </c>
      <c r="P79">
        <f t="shared" si="6"/>
        <v>0</v>
      </c>
      <c r="Q79">
        <f t="shared" si="7"/>
        <v>0</v>
      </c>
      <c r="R79">
        <f t="shared" si="8"/>
        <v>0</v>
      </c>
      <c r="S79">
        <f t="shared" si="11"/>
        <v>-3042721.5807527499</v>
      </c>
    </row>
    <row r="80" spans="1:19" x14ac:dyDescent="0.25">
      <c r="A80" s="1">
        <v>79</v>
      </c>
      <c r="B80" s="2" t="s">
        <v>189</v>
      </c>
      <c r="C80" s="2"/>
      <c r="D80" s="2">
        <v>27.5001006128212</v>
      </c>
      <c r="E80" s="2">
        <v>83.435186264050898</v>
      </c>
      <c r="F80" s="2">
        <v>444211.40019607201</v>
      </c>
      <c r="G80" s="2">
        <v>3041954.9343694099</v>
      </c>
      <c r="I80" s="2" t="s">
        <v>189</v>
      </c>
      <c r="J80" s="2"/>
      <c r="K80" s="2">
        <v>27.5001006128212</v>
      </c>
      <c r="L80" s="2">
        <v>83.435186264050898</v>
      </c>
      <c r="M80" s="2">
        <v>444211.40019607201</v>
      </c>
      <c r="N80" s="2">
        <v>3041954.9343694099</v>
      </c>
      <c r="O80">
        <f t="shared" si="10"/>
        <v>0</v>
      </c>
      <c r="P80">
        <f t="shared" si="6"/>
        <v>0</v>
      </c>
      <c r="Q80">
        <f t="shared" si="7"/>
        <v>0</v>
      </c>
      <c r="R80">
        <f t="shared" si="8"/>
        <v>0</v>
      </c>
      <c r="S80">
        <f t="shared" si="11"/>
        <v>-3041954.9343694099</v>
      </c>
    </row>
    <row r="81" spans="1:19" x14ac:dyDescent="0.25">
      <c r="A81" s="1">
        <v>80</v>
      </c>
      <c r="B81" s="2" t="s">
        <v>190</v>
      </c>
      <c r="C81" s="2"/>
      <c r="D81" s="2">
        <v>27.500860763636702</v>
      </c>
      <c r="E81" s="2">
        <v>83.426098733755595</v>
      </c>
      <c r="F81" s="2">
        <v>443314.16575718002</v>
      </c>
      <c r="G81" s="2">
        <v>3042043.2553984802</v>
      </c>
      <c r="I81" s="2" t="s">
        <v>190</v>
      </c>
      <c r="J81" s="2"/>
      <c r="K81" s="2">
        <v>27.500860763636702</v>
      </c>
      <c r="L81" s="2">
        <v>83.426098733755595</v>
      </c>
      <c r="M81" s="2">
        <v>443314.16575718002</v>
      </c>
      <c r="N81" s="2">
        <v>3042043.2553984802</v>
      </c>
      <c r="O81">
        <f t="shared" si="10"/>
        <v>0</v>
      </c>
      <c r="P81">
        <f t="shared" si="6"/>
        <v>0</v>
      </c>
      <c r="Q81">
        <f t="shared" si="7"/>
        <v>0</v>
      </c>
      <c r="R81">
        <f t="shared" si="8"/>
        <v>0</v>
      </c>
      <c r="S81">
        <f t="shared" si="11"/>
        <v>-3042043.2553984802</v>
      </c>
    </row>
    <row r="82" spans="1:19" x14ac:dyDescent="0.25">
      <c r="A82" s="1">
        <v>81</v>
      </c>
      <c r="B82" s="2" t="s">
        <v>191</v>
      </c>
      <c r="C82" s="2"/>
      <c r="D82" s="2">
        <v>27.503426652735801</v>
      </c>
      <c r="E82" s="2">
        <v>83.407489158865801</v>
      </c>
      <c r="F82" s="2">
        <v>441477.36604206002</v>
      </c>
      <c r="G82" s="2">
        <v>3042336.12042158</v>
      </c>
      <c r="I82" s="2" t="s">
        <v>191</v>
      </c>
      <c r="J82" s="2"/>
      <c r="K82" s="2">
        <v>27.503426652735801</v>
      </c>
      <c r="L82" s="2">
        <v>83.407489158865801</v>
      </c>
      <c r="M82" s="2">
        <v>441477.36604206002</v>
      </c>
      <c r="N82" s="2">
        <v>3042336.12042158</v>
      </c>
      <c r="O82">
        <f t="shared" si="10"/>
        <v>0</v>
      </c>
      <c r="P82">
        <f t="shared" si="6"/>
        <v>0</v>
      </c>
      <c r="Q82">
        <f t="shared" si="7"/>
        <v>0</v>
      </c>
      <c r="R82">
        <f t="shared" si="8"/>
        <v>0</v>
      </c>
      <c r="S82">
        <f t="shared" si="11"/>
        <v>-3042336.12042158</v>
      </c>
    </row>
    <row r="83" spans="1:19" x14ac:dyDescent="0.25">
      <c r="A83" s="1"/>
      <c r="B83" s="2"/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8FA5-250D-4082-9F1E-2E5C8C9FD3FC}">
  <dimension ref="A1:H70"/>
  <sheetViews>
    <sheetView workbookViewId="0">
      <selection activeCell="H14" sqref="G14:H14"/>
    </sheetView>
  </sheetViews>
  <sheetFormatPr defaultRowHeight="15" x14ac:dyDescent="0.25"/>
  <cols>
    <col min="1" max="1" width="3" bestFit="1" customWidth="1"/>
    <col min="2" max="2" width="16.28515625" customWidth="1"/>
    <col min="3" max="3" width="12.7109375" bestFit="1" customWidth="1"/>
    <col min="4" max="4" width="13.5703125" bestFit="1" customWidth="1"/>
    <col min="5" max="5" width="12.85546875" bestFit="1" customWidth="1"/>
    <col min="7" max="7" width="12.28515625" bestFit="1" customWidth="1"/>
    <col min="9" max="9" width="12.7109375" bestFit="1" customWidth="1"/>
  </cols>
  <sheetData>
    <row r="1" spans="1:8" x14ac:dyDescent="0.25">
      <c r="A1" s="1">
        <v>0</v>
      </c>
      <c r="B1" s="2" t="s">
        <v>76</v>
      </c>
      <c r="C1" s="2">
        <v>6.3103351108138899</v>
      </c>
      <c r="D1" s="2">
        <v>244965.65483386899</v>
      </c>
      <c r="E1" s="2">
        <v>45.1406933239005</v>
      </c>
      <c r="G1" s="1"/>
    </row>
    <row r="2" spans="1:8" x14ac:dyDescent="0.25">
      <c r="A2" s="1">
        <v>1</v>
      </c>
      <c r="B2" s="2" t="s">
        <v>77</v>
      </c>
      <c r="C2" s="2">
        <v>-0.15933920785828601</v>
      </c>
      <c r="D2" s="2">
        <v>3112855.3311682702</v>
      </c>
      <c r="E2" s="2">
        <v>2999.15802726122</v>
      </c>
      <c r="G2" s="1"/>
    </row>
    <row r="3" spans="1:8" x14ac:dyDescent="0.25">
      <c r="A3" s="1">
        <v>2</v>
      </c>
      <c r="B3" s="2" t="s">
        <v>78</v>
      </c>
      <c r="C3" s="2">
        <v>6.3848628582221902</v>
      </c>
      <c r="D3" s="2">
        <v>231311.43792552399</v>
      </c>
      <c r="E3" s="2">
        <v>45.748615488137702</v>
      </c>
      <c r="G3" s="1"/>
    </row>
    <row r="4" spans="1:8" x14ac:dyDescent="0.25">
      <c r="A4" s="1">
        <v>3</v>
      </c>
      <c r="B4" s="2" t="s">
        <v>79</v>
      </c>
      <c r="C4" s="2">
        <v>-0.15954700322513801</v>
      </c>
      <c r="D4" s="2">
        <v>3112993.15468961</v>
      </c>
      <c r="E4" s="2">
        <v>2999.24117812329</v>
      </c>
      <c r="G4" s="1"/>
    </row>
    <row r="5" spans="1:8" x14ac:dyDescent="0.25">
      <c r="A5" s="1">
        <v>4</v>
      </c>
      <c r="B5" s="2" t="s">
        <v>80</v>
      </c>
      <c r="C5" s="2">
        <v>-0.15944310530178199</v>
      </c>
      <c r="D5" s="2">
        <v>3112924.2424555598</v>
      </c>
      <c r="E5" s="2">
        <v>2999.1995872973898</v>
      </c>
      <c r="G5" s="1"/>
    </row>
    <row r="6" spans="1:8" x14ac:dyDescent="0.25">
      <c r="A6" s="1">
        <v>5</v>
      </c>
      <c r="B6" s="2" t="s">
        <v>81</v>
      </c>
      <c r="C6" s="2">
        <v>6.3103351108138899</v>
      </c>
      <c r="D6" s="2">
        <v>244582.31009977299</v>
      </c>
      <c r="E6" s="2">
        <v>279.99998643311699</v>
      </c>
      <c r="G6" s="1"/>
    </row>
    <row r="7" spans="1:8" x14ac:dyDescent="0.25">
      <c r="A7" s="1">
        <v>6</v>
      </c>
      <c r="B7" s="2" t="s">
        <v>82</v>
      </c>
      <c r="C7" s="2">
        <v>6.3103351108138899</v>
      </c>
      <c r="D7" s="2">
        <v>225415.07339499699</v>
      </c>
      <c r="E7" s="2">
        <v>1179.99999851449</v>
      </c>
      <c r="G7" s="1"/>
    </row>
    <row r="8" spans="1:8" x14ac:dyDescent="0.25">
      <c r="A8" s="1">
        <v>7</v>
      </c>
      <c r="B8" s="2" t="s">
        <v>83</v>
      </c>
      <c r="C8" s="2">
        <v>6.3103351108138899</v>
      </c>
      <c r="D8" s="2">
        <v>202414.38934926499</v>
      </c>
      <c r="E8" s="2">
        <v>2260.0000014798502</v>
      </c>
      <c r="G8" s="1"/>
    </row>
    <row r="9" spans="1:8" x14ac:dyDescent="0.25">
      <c r="A9" s="1">
        <v>8</v>
      </c>
      <c r="B9" s="2" t="s">
        <v>84</v>
      </c>
      <c r="C9" s="2">
        <v>6.3103351108138899</v>
      </c>
      <c r="D9" s="2">
        <v>148746.12657589099</v>
      </c>
      <c r="E9" s="2">
        <v>4780.0000001557701</v>
      </c>
      <c r="G9" s="1"/>
    </row>
    <row r="10" spans="1:8" x14ac:dyDescent="0.25">
      <c r="A10" s="1">
        <v>9</v>
      </c>
      <c r="B10" s="2" t="s">
        <v>85</v>
      </c>
      <c r="C10" s="2">
        <v>6.3848628582221902</v>
      </c>
      <c r="D10" s="2">
        <v>231699.19984395601</v>
      </c>
      <c r="E10" s="2">
        <v>279.99998762194298</v>
      </c>
      <c r="G10" s="1"/>
    </row>
    <row r="11" spans="1:8" x14ac:dyDescent="0.25">
      <c r="A11" s="1">
        <v>10</v>
      </c>
      <c r="B11" s="2" t="s">
        <v>86</v>
      </c>
      <c r="C11" s="2">
        <v>6.3848628582221902</v>
      </c>
      <c r="D11" s="2">
        <v>251087.29576554499</v>
      </c>
      <c r="E11" s="2">
        <v>1179.99999994583</v>
      </c>
      <c r="G11" s="1"/>
    </row>
    <row r="12" spans="1:8" x14ac:dyDescent="0.25">
      <c r="A12" s="1">
        <v>11</v>
      </c>
      <c r="B12" s="2" t="s">
        <v>87</v>
      </c>
      <c r="C12" s="2">
        <v>6.3848628582221902</v>
      </c>
      <c r="D12" s="2">
        <v>274353.01087145199</v>
      </c>
      <c r="E12" s="2">
        <v>2259.99999913282</v>
      </c>
      <c r="G12" s="1"/>
    </row>
    <row r="13" spans="1:8" x14ac:dyDescent="0.25">
      <c r="A13" s="1">
        <v>12</v>
      </c>
      <c r="B13" s="2" t="s">
        <v>88</v>
      </c>
      <c r="C13" s="2">
        <v>6.3848628582221902</v>
      </c>
      <c r="D13" s="2">
        <v>328639.67945190199</v>
      </c>
      <c r="E13" s="2">
        <v>4780.0000003631203</v>
      </c>
      <c r="G13" s="1"/>
    </row>
    <row r="14" spans="1:8" x14ac:dyDescent="0.25">
      <c r="A14" s="6">
        <v>13</v>
      </c>
      <c r="B14" s="7" t="s">
        <v>89</v>
      </c>
      <c r="C14" s="7">
        <v>-9.2017805829266303E-3</v>
      </c>
      <c r="D14" s="7">
        <v>3046454.0224193698</v>
      </c>
      <c r="E14" s="7">
        <v>15165.7063551348</v>
      </c>
      <c r="G14" s="1"/>
      <c r="H14" s="1"/>
    </row>
    <row r="15" spans="1:8" x14ac:dyDescent="0.25">
      <c r="A15" s="6">
        <v>14</v>
      </c>
      <c r="B15" s="7" t="s">
        <v>90</v>
      </c>
      <c r="C15" s="7">
        <v>-0.31700210686379299</v>
      </c>
      <c r="D15" s="7">
        <v>3182631.97115209</v>
      </c>
      <c r="E15" s="7">
        <v>15169.929335037101</v>
      </c>
      <c r="G15" s="1"/>
    </row>
    <row r="16" spans="1:8" x14ac:dyDescent="0.25">
      <c r="A16" s="6">
        <v>15</v>
      </c>
      <c r="B16" s="7" t="s">
        <v>91</v>
      </c>
      <c r="C16" s="7">
        <v>-0.316957343881348</v>
      </c>
      <c r="D16" s="7">
        <v>3182417.3367330302</v>
      </c>
      <c r="E16" s="7">
        <v>15173.994023929999</v>
      </c>
      <c r="G16" s="1"/>
    </row>
    <row r="17" spans="1:7" x14ac:dyDescent="0.25">
      <c r="A17" s="6">
        <v>16</v>
      </c>
      <c r="B17" s="7" t="s">
        <v>92</v>
      </c>
      <c r="C17" s="7">
        <v>-9.1630191228863102E-3</v>
      </c>
      <c r="D17" s="7">
        <v>3046622.7557389699</v>
      </c>
      <c r="E17" s="7">
        <v>15161.738627289</v>
      </c>
      <c r="G17" s="1"/>
    </row>
    <row r="18" spans="1:7" x14ac:dyDescent="0.25">
      <c r="A18" s="1">
        <v>17</v>
      </c>
      <c r="B18" s="2" t="s">
        <v>93</v>
      </c>
      <c r="C18" s="2">
        <v>6.3103351108138899</v>
      </c>
      <c r="D18" s="2">
        <v>244582.31009977299</v>
      </c>
      <c r="E18" s="2">
        <v>179.999971662528</v>
      </c>
      <c r="G18" s="1"/>
    </row>
    <row r="19" spans="1:7" x14ac:dyDescent="0.25">
      <c r="A19" s="1">
        <v>18</v>
      </c>
      <c r="B19" s="2" t="s">
        <v>94</v>
      </c>
      <c r="C19" s="2">
        <v>6.3103351108138899</v>
      </c>
      <c r="D19" s="2">
        <v>203181.078817456</v>
      </c>
      <c r="E19" s="2">
        <v>1800.0000024302501</v>
      </c>
      <c r="G19" s="1"/>
    </row>
    <row r="20" spans="1:7" x14ac:dyDescent="0.25">
      <c r="A20" s="1">
        <v>19</v>
      </c>
      <c r="B20" s="2" t="s">
        <v>95</v>
      </c>
      <c r="C20" s="2">
        <v>6.3103351108138899</v>
      </c>
      <c r="D20" s="2">
        <v>148746.12657589099</v>
      </c>
      <c r="E20" s="2">
        <v>1799.9999990276301</v>
      </c>
      <c r="G20" s="1"/>
    </row>
    <row r="21" spans="1:7" x14ac:dyDescent="0.25">
      <c r="A21" s="1">
        <v>20</v>
      </c>
      <c r="B21" s="2" t="s">
        <v>96</v>
      </c>
      <c r="C21" s="2">
        <v>6.3848628582221902</v>
      </c>
      <c r="D21" s="2">
        <v>231699.19984395601</v>
      </c>
      <c r="E21" s="2">
        <v>179.999983474196</v>
      </c>
      <c r="G21" s="1"/>
    </row>
    <row r="22" spans="1:7" x14ac:dyDescent="0.25">
      <c r="A22" s="1">
        <v>21</v>
      </c>
      <c r="B22" s="2" t="s">
        <v>97</v>
      </c>
      <c r="C22" s="2">
        <v>6.3848628582221902</v>
      </c>
      <c r="D22" s="2">
        <v>273577.48703458899</v>
      </c>
      <c r="E22" s="2">
        <v>1800.0000010153501</v>
      </c>
      <c r="G22" s="1"/>
    </row>
    <row r="23" spans="1:7" x14ac:dyDescent="0.25">
      <c r="A23" s="1">
        <v>22</v>
      </c>
      <c r="B23" s="2" t="s">
        <v>98</v>
      </c>
      <c r="C23" s="2">
        <v>6.3848628582221902</v>
      </c>
      <c r="D23" s="2">
        <v>328639.67945190199</v>
      </c>
      <c r="E23" s="2">
        <v>1800.0000010153501</v>
      </c>
      <c r="G23" s="1"/>
    </row>
    <row r="24" spans="1:7" x14ac:dyDescent="0.25">
      <c r="A24" s="1">
        <v>23</v>
      </c>
      <c r="B24" s="2" t="s">
        <v>99</v>
      </c>
      <c r="C24" s="2">
        <v>-3.3755546225592702E-2</v>
      </c>
      <c r="D24" s="2">
        <v>3057290.6945679099</v>
      </c>
      <c r="E24" s="2">
        <v>6529.6689237131995</v>
      </c>
      <c r="G24" s="1"/>
    </row>
    <row r="25" spans="1:7" x14ac:dyDescent="0.25">
      <c r="A25" s="1">
        <v>24</v>
      </c>
      <c r="B25" s="2" t="s">
        <v>100</v>
      </c>
      <c r="C25" s="2">
        <v>-0.15944310550655499</v>
      </c>
      <c r="D25" s="2">
        <v>3113835.6102881799</v>
      </c>
      <c r="E25" s="2">
        <v>8520.0038360686995</v>
      </c>
      <c r="G25" s="1"/>
    </row>
    <row r="26" spans="1:7" x14ac:dyDescent="0.25">
      <c r="A26" s="1">
        <v>25</v>
      </c>
      <c r="B26" s="2" t="s">
        <v>101</v>
      </c>
      <c r="C26" s="2">
        <v>-0.29021150659997402</v>
      </c>
      <c r="D26" s="2">
        <v>3170806.7422772301</v>
      </c>
      <c r="E26" s="2">
        <v>6531.1943333531799</v>
      </c>
      <c r="G26" s="1"/>
    </row>
    <row r="27" spans="1:7" x14ac:dyDescent="0.25">
      <c r="A27" s="1">
        <v>26</v>
      </c>
      <c r="B27" s="2" t="s">
        <v>102</v>
      </c>
      <c r="C27" s="2">
        <v>-0.15944310509703499</v>
      </c>
      <c r="D27" s="2">
        <v>3112012.8746230099</v>
      </c>
      <c r="E27" s="2">
        <v>8520.0038360654999</v>
      </c>
      <c r="G27" s="1"/>
    </row>
    <row r="28" spans="1:7" x14ac:dyDescent="0.25">
      <c r="A28" s="1">
        <v>27</v>
      </c>
      <c r="B28" s="2" t="s">
        <v>103</v>
      </c>
      <c r="C28" s="2">
        <v>-0.29018052091567997</v>
      </c>
      <c r="D28" s="2">
        <v>3170576.2314986498</v>
      </c>
      <c r="E28" s="2">
        <v>6532.6662094222702</v>
      </c>
      <c r="G28" s="1"/>
    </row>
    <row r="29" spans="1:7" x14ac:dyDescent="0.25">
      <c r="A29" s="1">
        <v>28</v>
      </c>
      <c r="B29" s="2" t="s">
        <v>104</v>
      </c>
      <c r="C29" s="2">
        <v>-0.15944310530179401</v>
      </c>
      <c r="D29" s="2">
        <v>3113835.6071497998</v>
      </c>
      <c r="E29" s="2">
        <v>8520.0323076192799</v>
      </c>
      <c r="G29" s="1"/>
    </row>
    <row r="30" spans="1:7" x14ac:dyDescent="0.25">
      <c r="A30" s="1">
        <v>29</v>
      </c>
      <c r="B30" s="2" t="s">
        <v>105</v>
      </c>
      <c r="C30" s="2">
        <v>-3.3728558439410999E-2</v>
      </c>
      <c r="D30" s="2">
        <v>3057487.2151574902</v>
      </c>
      <c r="E30" s="2">
        <v>6528.2393592707904</v>
      </c>
      <c r="G30" s="1"/>
    </row>
    <row r="31" spans="1:7" x14ac:dyDescent="0.25">
      <c r="A31" s="1">
        <v>30</v>
      </c>
      <c r="B31" s="2" t="s">
        <v>106</v>
      </c>
      <c r="C31" s="2">
        <v>-0.15944310530179401</v>
      </c>
      <c r="D31" s="2">
        <v>3112012.8777613202</v>
      </c>
      <c r="E31" s="2">
        <v>8520.0323076192799</v>
      </c>
      <c r="G31" s="1"/>
    </row>
    <row r="32" spans="1:7" x14ac:dyDescent="0.25">
      <c r="A32" s="1">
        <v>31</v>
      </c>
      <c r="B32" s="2" t="s">
        <v>107</v>
      </c>
      <c r="C32" s="2">
        <v>6.3103351108138899</v>
      </c>
      <c r="D32" s="2">
        <v>256465.996856735</v>
      </c>
      <c r="E32" s="2">
        <v>120.000051992599</v>
      </c>
      <c r="G32" s="1"/>
    </row>
    <row r="33" spans="1:7" x14ac:dyDescent="0.25">
      <c r="A33" s="1">
        <v>32</v>
      </c>
      <c r="B33" s="2" t="s">
        <v>108</v>
      </c>
      <c r="C33" s="2">
        <v>6.3103351108138899</v>
      </c>
      <c r="D33" s="2">
        <v>264835.17609809001</v>
      </c>
      <c r="E33" s="2">
        <v>390.27025704432998</v>
      </c>
      <c r="G33" s="1"/>
    </row>
    <row r="34" spans="1:7" x14ac:dyDescent="0.25">
      <c r="A34" s="1">
        <v>33</v>
      </c>
      <c r="B34" s="2" t="s">
        <v>109</v>
      </c>
      <c r="C34" s="2">
        <v>6.3848628582221902</v>
      </c>
      <c r="D34" s="2">
        <v>219678.58037257</v>
      </c>
      <c r="E34" s="2">
        <v>120.000027779882</v>
      </c>
      <c r="G34" s="1"/>
    </row>
    <row r="35" spans="1:7" x14ac:dyDescent="0.25">
      <c r="A35" s="1">
        <v>34</v>
      </c>
      <c r="B35" s="2" t="s">
        <v>110</v>
      </c>
      <c r="C35" s="2">
        <v>6.3848628582221902</v>
      </c>
      <c r="D35" s="2">
        <v>211259.60593432901</v>
      </c>
      <c r="E35" s="2">
        <v>390.27026175410901</v>
      </c>
      <c r="G35" s="1"/>
    </row>
    <row r="36" spans="1:7" x14ac:dyDescent="0.25">
      <c r="A36" s="1">
        <v>35</v>
      </c>
      <c r="B36" s="2" t="s">
        <v>111</v>
      </c>
      <c r="C36" s="2">
        <v>-0.26698694935464601</v>
      </c>
      <c r="D36" s="2">
        <v>3160467.4678875501</v>
      </c>
      <c r="E36" s="2">
        <v>1316.99968680199</v>
      </c>
      <c r="G36" s="1"/>
    </row>
    <row r="37" spans="1:7" x14ac:dyDescent="0.25">
      <c r="A37" s="1">
        <v>36</v>
      </c>
      <c r="B37" s="2" t="s">
        <v>112</v>
      </c>
      <c r="C37" s="2">
        <v>-5.5359518658676998E-2</v>
      </c>
      <c r="D37" s="2">
        <v>3066910.7354331501</v>
      </c>
      <c r="E37" s="2">
        <v>1316.7445709016699</v>
      </c>
      <c r="G37" s="1"/>
    </row>
    <row r="38" spans="1:7" x14ac:dyDescent="0.25">
      <c r="A38" s="1">
        <v>37</v>
      </c>
      <c r="B38" s="2" t="s">
        <v>113</v>
      </c>
      <c r="C38" s="2">
        <v>-5.4773623594538197E-2</v>
      </c>
      <c r="D38" s="2">
        <v>3066709.5226148702</v>
      </c>
      <c r="E38" s="2">
        <v>1309.3276454895399</v>
      </c>
      <c r="G38" s="1"/>
    </row>
    <row r="39" spans="1:7" x14ac:dyDescent="0.25">
      <c r="A39" s="1">
        <v>38</v>
      </c>
      <c r="B39" s="2" t="s">
        <v>114</v>
      </c>
      <c r="C39" s="2">
        <v>-0.26757138968423999</v>
      </c>
      <c r="D39" s="2">
        <v>3160666.12755983</v>
      </c>
      <c r="E39" s="2">
        <v>1310.06796721362</v>
      </c>
      <c r="G39" s="1"/>
    </row>
    <row r="40" spans="1:7" x14ac:dyDescent="0.25">
      <c r="A40" s="1">
        <v>39</v>
      </c>
      <c r="B40" s="2" t="s">
        <v>133</v>
      </c>
      <c r="C40" s="2">
        <v>-0.15944310530178199</v>
      </c>
      <c r="D40" s="2">
        <v>3113384.6710265498</v>
      </c>
      <c r="E40" s="2">
        <v>3120.0205308231898</v>
      </c>
      <c r="G40" s="1"/>
    </row>
    <row r="41" spans="1:7" x14ac:dyDescent="0.25">
      <c r="A41" s="1">
        <v>40</v>
      </c>
      <c r="B41" s="2" t="s">
        <v>134</v>
      </c>
      <c r="C41" s="2">
        <v>-0.15944310530178199</v>
      </c>
      <c r="D41" s="2">
        <v>3112463.8138845698</v>
      </c>
      <c r="E41" s="2">
        <v>3118.3791528378101</v>
      </c>
      <c r="G41" s="1"/>
    </row>
    <row r="42" spans="1:7" x14ac:dyDescent="0.25">
      <c r="A42" s="1">
        <v>41</v>
      </c>
      <c r="B42" s="2" t="s">
        <v>115</v>
      </c>
      <c r="C42" s="2">
        <v>-0.15944295171089901</v>
      </c>
      <c r="D42" s="2">
        <v>3113065.9426666098</v>
      </c>
      <c r="E42" s="2">
        <v>3119.45253487641</v>
      </c>
      <c r="G42" s="1"/>
    </row>
    <row r="43" spans="1:7" x14ac:dyDescent="0.25">
      <c r="A43" s="1">
        <v>42</v>
      </c>
      <c r="B43" s="2" t="s">
        <v>116</v>
      </c>
      <c r="C43" s="2">
        <v>-0.15944325891934799</v>
      </c>
      <c r="D43" s="2">
        <v>3112782.5422495999</v>
      </c>
      <c r="E43" s="2">
        <v>3118.9471487857199</v>
      </c>
      <c r="G43" s="1"/>
    </row>
    <row r="44" spans="1:7" x14ac:dyDescent="0.25">
      <c r="A44" s="1">
        <v>43</v>
      </c>
      <c r="B44" s="2" t="s">
        <v>117</v>
      </c>
      <c r="C44" s="2">
        <v>6.3103351108138899</v>
      </c>
      <c r="D44" s="2">
        <v>244582.31009977299</v>
      </c>
      <c r="E44" s="2">
        <v>119.99997543732999</v>
      </c>
      <c r="G44" s="1"/>
    </row>
    <row r="45" spans="1:7" x14ac:dyDescent="0.25">
      <c r="A45" s="1">
        <v>44</v>
      </c>
      <c r="B45" s="2" t="s">
        <v>118</v>
      </c>
      <c r="C45" s="2">
        <v>6.3103351108138899</v>
      </c>
      <c r="D45" s="2">
        <v>238832.13908833999</v>
      </c>
      <c r="E45" s="2">
        <v>119.99997543732999</v>
      </c>
      <c r="G45" s="1"/>
    </row>
    <row r="46" spans="1:7" x14ac:dyDescent="0.25">
      <c r="A46" s="1">
        <v>45</v>
      </c>
      <c r="B46" s="2" t="s">
        <v>119</v>
      </c>
      <c r="C46" s="2">
        <v>6.3848628582221902</v>
      </c>
      <c r="D46" s="2">
        <v>231699.19984395601</v>
      </c>
      <c r="E46" s="2">
        <v>119.999977899119</v>
      </c>
      <c r="G46" s="1"/>
    </row>
    <row r="47" spans="1:7" x14ac:dyDescent="0.25">
      <c r="A47" s="1">
        <v>46</v>
      </c>
      <c r="B47" s="2" t="s">
        <v>120</v>
      </c>
      <c r="C47" s="2">
        <v>6.3848628582221902</v>
      </c>
      <c r="D47" s="2">
        <v>237515.62862043301</v>
      </c>
      <c r="E47" s="2">
        <v>120.000052719321</v>
      </c>
      <c r="G47" s="1"/>
    </row>
    <row r="48" spans="1:7" x14ac:dyDescent="0.25">
      <c r="A48" s="1">
        <v>47</v>
      </c>
      <c r="B48" s="2" t="s">
        <v>121</v>
      </c>
      <c r="C48" s="2">
        <v>-0.1594431053024</v>
      </c>
      <c r="D48" s="2">
        <v>3112985.0002926802</v>
      </c>
      <c r="E48" s="2">
        <v>900.00040521836797</v>
      </c>
      <c r="G48" s="1"/>
    </row>
    <row r="49" spans="1:7" x14ac:dyDescent="0.25">
      <c r="A49" s="1">
        <v>48</v>
      </c>
      <c r="B49" s="2" t="s">
        <v>122</v>
      </c>
      <c r="C49" s="2">
        <v>-0.1594431053024</v>
      </c>
      <c r="D49" s="2">
        <v>3112863.4846189902</v>
      </c>
      <c r="E49" s="2">
        <v>900.00040521836797</v>
      </c>
      <c r="G49" s="1"/>
    </row>
    <row r="50" spans="1:7" x14ac:dyDescent="0.25">
      <c r="A50" s="1">
        <v>49</v>
      </c>
      <c r="B50" s="2" t="s">
        <v>123</v>
      </c>
      <c r="C50" s="2">
        <v>-0.15944314792609501</v>
      </c>
      <c r="D50" s="2">
        <v>3112985.0188569799</v>
      </c>
      <c r="E50" s="2">
        <v>900.00341287969604</v>
      </c>
      <c r="G50" s="1"/>
    </row>
    <row r="51" spans="1:7" x14ac:dyDescent="0.25">
      <c r="A51" s="1">
        <v>50</v>
      </c>
      <c r="B51" s="2" t="s">
        <v>124</v>
      </c>
      <c r="C51" s="2">
        <v>-0.159443062679754</v>
      </c>
      <c r="D51" s="2">
        <v>3112863.4660559301</v>
      </c>
      <c r="E51" s="2">
        <v>900.00341267368299</v>
      </c>
      <c r="G51" s="1"/>
    </row>
    <row r="52" spans="1:7" x14ac:dyDescent="0.25">
      <c r="A52" s="1">
        <v>51</v>
      </c>
      <c r="B52" s="2" t="s">
        <v>140</v>
      </c>
      <c r="C52" s="2">
        <v>6.3103351108138899</v>
      </c>
      <c r="D52" s="2">
        <v>230206.882571191</v>
      </c>
      <c r="E52" s="2">
        <v>954.99998848465395</v>
      </c>
      <c r="G52" s="1"/>
    </row>
    <row r="53" spans="1:7" x14ac:dyDescent="0.25">
      <c r="A53" s="1">
        <v>52</v>
      </c>
      <c r="B53" s="2" t="s">
        <v>141</v>
      </c>
      <c r="C53" s="2">
        <v>6.3848628582221902</v>
      </c>
      <c r="D53" s="2">
        <v>246240.27178514801</v>
      </c>
      <c r="E53" s="2">
        <v>954.99998952717306</v>
      </c>
      <c r="G53" s="1"/>
    </row>
    <row r="54" spans="1:7" x14ac:dyDescent="0.25">
      <c r="A54" s="6">
        <v>53</v>
      </c>
      <c r="B54" s="7" t="s">
        <v>135</v>
      </c>
      <c r="C54" s="7">
        <v>-0.149062256850826</v>
      </c>
      <c r="D54" s="7">
        <v>3108781.6380399899</v>
      </c>
      <c r="E54" s="7">
        <v>2250.09502821556</v>
      </c>
      <c r="G54" s="1"/>
    </row>
    <row r="55" spans="1:7" x14ac:dyDescent="0.25">
      <c r="A55" s="6">
        <v>54</v>
      </c>
      <c r="B55" s="7" t="s">
        <v>136</v>
      </c>
      <c r="C55" s="7">
        <v>-0.16985737342767099</v>
      </c>
      <c r="D55" s="7">
        <v>3117080.1834008102</v>
      </c>
      <c r="E55" s="7">
        <v>2250.13832506788</v>
      </c>
      <c r="G55" s="1"/>
    </row>
    <row r="56" spans="1:7" x14ac:dyDescent="0.25">
      <c r="A56" s="6">
        <v>55</v>
      </c>
      <c r="B56" s="7" t="s">
        <v>137</v>
      </c>
      <c r="C56" s="7">
        <v>-0.16985641837217999</v>
      </c>
      <c r="D56" s="7">
        <v>3117970.0148581401</v>
      </c>
      <c r="E56" s="7">
        <v>2250.18700009944</v>
      </c>
      <c r="G56" s="1"/>
    </row>
    <row r="57" spans="1:7" x14ac:dyDescent="0.25">
      <c r="A57" s="6">
        <v>56</v>
      </c>
      <c r="B57" s="7" t="s">
        <v>138</v>
      </c>
      <c r="C57" s="7">
        <v>-0.14906282647237801</v>
      </c>
      <c r="D57" s="7">
        <v>3107894.4767994299</v>
      </c>
      <c r="E57" s="7">
        <v>2250.0613578566199</v>
      </c>
      <c r="G57" s="1"/>
    </row>
    <row r="58" spans="1:7" x14ac:dyDescent="0.25">
      <c r="A58" s="1">
        <v>57</v>
      </c>
      <c r="B58" s="2" t="s">
        <v>192</v>
      </c>
      <c r="C58" s="2">
        <v>6.3848628578909503</v>
      </c>
      <c r="D58" s="2">
        <v>237515.628765976</v>
      </c>
      <c r="E58" s="2">
        <v>81.081076732510695</v>
      </c>
      <c r="G58" s="1"/>
    </row>
    <row r="59" spans="1:7" x14ac:dyDescent="0.25">
      <c r="A59" s="1">
        <v>58</v>
      </c>
      <c r="B59" s="2" t="s">
        <v>193</v>
      </c>
      <c r="C59" s="2">
        <v>-9.8430861025787603E-2</v>
      </c>
      <c r="D59" s="2">
        <v>3086258.4793413999</v>
      </c>
      <c r="E59" s="2">
        <v>901.47658518971195</v>
      </c>
      <c r="G59" s="1"/>
    </row>
    <row r="60" spans="1:7" x14ac:dyDescent="0.25">
      <c r="A60" s="1">
        <v>59</v>
      </c>
      <c r="B60" s="2" t="s">
        <v>194</v>
      </c>
      <c r="C60" s="2">
        <v>-0.15944310394604799</v>
      </c>
      <c r="D60" s="2">
        <v>3113121.8410419398</v>
      </c>
      <c r="E60" s="2">
        <v>3162.7146108574898</v>
      </c>
      <c r="G60" s="1"/>
    </row>
    <row r="61" spans="1:7" x14ac:dyDescent="0.25">
      <c r="A61" s="1">
        <v>60</v>
      </c>
      <c r="B61" s="2" t="s">
        <v>195</v>
      </c>
      <c r="C61" s="2">
        <v>6.3848628580772697</v>
      </c>
      <c r="D61" s="2">
        <v>237515.628684105</v>
      </c>
      <c r="E61" s="2">
        <v>81.081085963608999</v>
      </c>
      <c r="G61" s="1"/>
    </row>
    <row r="62" spans="1:7" x14ac:dyDescent="0.25">
      <c r="A62" s="1">
        <v>61</v>
      </c>
      <c r="B62" s="2" t="s">
        <v>196</v>
      </c>
      <c r="C62" s="2">
        <v>-0.221614575906039</v>
      </c>
      <c r="D62" s="2">
        <v>3140096.65226092</v>
      </c>
      <c r="E62" s="2">
        <v>901.77376632831101</v>
      </c>
      <c r="G62" s="1"/>
    </row>
    <row r="63" spans="1:7" x14ac:dyDescent="0.25">
      <c r="A63" s="1">
        <v>62</v>
      </c>
      <c r="B63" s="2" t="s">
        <v>197</v>
      </c>
      <c r="C63" s="2">
        <v>-0.15944310845534501</v>
      </c>
      <c r="D63" s="2">
        <v>3112726.6446661698</v>
      </c>
      <c r="E63" s="2">
        <v>3162.71461089373</v>
      </c>
      <c r="G63" s="1"/>
    </row>
    <row r="64" spans="1:7" x14ac:dyDescent="0.25">
      <c r="A64" s="1">
        <v>63</v>
      </c>
      <c r="B64" s="2" t="s">
        <v>198</v>
      </c>
      <c r="C64" s="2">
        <v>6.3103351106711596</v>
      </c>
      <c r="D64" s="2">
        <v>238832.13915175601</v>
      </c>
      <c r="E64" s="2">
        <v>81.081089943913</v>
      </c>
      <c r="G64" s="1"/>
    </row>
    <row r="65" spans="1:7" x14ac:dyDescent="0.25">
      <c r="A65" s="1">
        <v>64</v>
      </c>
      <c r="B65" s="2" t="s">
        <v>199</v>
      </c>
      <c r="C65" s="2">
        <v>-0.22162183445254599</v>
      </c>
      <c r="D65" s="2">
        <v>3140690.3518529302</v>
      </c>
      <c r="E65" s="2">
        <v>901.67338746207997</v>
      </c>
      <c r="G65" s="1"/>
    </row>
    <row r="66" spans="1:7" x14ac:dyDescent="0.25">
      <c r="A66" s="1">
        <v>65</v>
      </c>
      <c r="B66" s="2" t="s">
        <v>200</v>
      </c>
      <c r="C66" s="2">
        <v>-0.15944310928583399</v>
      </c>
      <c r="D66" s="2">
        <v>3113121.8440550002</v>
      </c>
      <c r="E66" s="2">
        <v>3169.92095872457</v>
      </c>
      <c r="G66" s="1"/>
    </row>
    <row r="67" spans="1:7" x14ac:dyDescent="0.25">
      <c r="A67" s="1">
        <v>66</v>
      </c>
      <c r="B67" s="2" t="s">
        <v>201</v>
      </c>
      <c r="C67" s="2">
        <v>6.3103351113913702</v>
      </c>
      <c r="D67" s="2">
        <v>238832.13883181199</v>
      </c>
      <c r="E67" s="2">
        <v>81.081071060758802</v>
      </c>
      <c r="G67" s="1"/>
    </row>
    <row r="68" spans="1:7" x14ac:dyDescent="0.25">
      <c r="A68" s="1">
        <v>67</v>
      </c>
      <c r="B68" s="2" t="s">
        <v>202</v>
      </c>
      <c r="C68" s="2">
        <v>-9.8436958326486496E-2</v>
      </c>
      <c r="D68" s="2">
        <v>3085681.7534586601</v>
      </c>
      <c r="E68" s="2">
        <v>901.57098584074799</v>
      </c>
      <c r="G68" s="1"/>
    </row>
    <row r="69" spans="1:7" x14ac:dyDescent="0.25">
      <c r="A69" s="1">
        <v>68</v>
      </c>
      <c r="B69" s="2" t="s">
        <v>203</v>
      </c>
      <c r="C69" s="2">
        <v>-0.159443104985483</v>
      </c>
      <c r="D69" s="2">
        <v>3112726.6424708501</v>
      </c>
      <c r="E69" s="2">
        <v>3169.92095871023</v>
      </c>
      <c r="G69" s="1"/>
    </row>
    <row r="70" spans="1:7" x14ac:dyDescent="0.25">
      <c r="A70" s="1"/>
      <c r="B70" s="2"/>
      <c r="C70" s="2"/>
      <c r="D70" s="2"/>
      <c r="E70" s="2"/>
      <c r="G7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9989-8081-4D19-B39A-6999C71F7434}">
  <dimension ref="A1:M43"/>
  <sheetViews>
    <sheetView topLeftCell="B1" workbookViewId="0">
      <selection activeCell="L3" sqref="L3:M42"/>
    </sheetView>
  </sheetViews>
  <sheetFormatPr defaultRowHeight="15" x14ac:dyDescent="0.25"/>
  <cols>
    <col min="2" max="2" width="3" bestFit="1" customWidth="1"/>
    <col min="3" max="3" width="26.7109375" bestFit="1" customWidth="1"/>
    <col min="4" max="4" width="10.5703125" bestFit="1" customWidth="1"/>
    <col min="7" max="7" width="3" bestFit="1" customWidth="1"/>
    <col min="8" max="8" width="34.28515625" customWidth="1"/>
    <col min="9" max="9" width="10.5703125" bestFit="1" customWidth="1"/>
    <col min="12" max="12" width="28.140625" customWidth="1"/>
    <col min="13" max="13" width="10.85546875" customWidth="1"/>
  </cols>
  <sheetData>
    <row r="1" spans="1:13" x14ac:dyDescent="0.25">
      <c r="C1" t="s">
        <v>215</v>
      </c>
      <c r="H1" t="s">
        <v>214</v>
      </c>
      <c r="L1" t="s">
        <v>216</v>
      </c>
    </row>
    <row r="2" spans="1:13" x14ac:dyDescent="0.25">
      <c r="C2" s="4" t="s">
        <v>164</v>
      </c>
      <c r="D2" s="4" t="s">
        <v>165</v>
      </c>
      <c r="H2" s="4" t="s">
        <v>164</v>
      </c>
      <c r="I2" s="4" t="s">
        <v>165</v>
      </c>
      <c r="L2" s="4" t="s">
        <v>164</v>
      </c>
      <c r="M2" s="4" t="s">
        <v>165</v>
      </c>
    </row>
    <row r="3" spans="1:13" x14ac:dyDescent="0.25">
      <c r="A3" s="1"/>
      <c r="B3" s="2">
        <v>0</v>
      </c>
      <c r="C3" s="3" t="s">
        <v>142</v>
      </c>
      <c r="D3" s="3"/>
      <c r="G3" s="2">
        <v>0</v>
      </c>
      <c r="H3" s="3" t="s">
        <v>142</v>
      </c>
      <c r="I3" s="3"/>
      <c r="K3" s="2">
        <v>0</v>
      </c>
      <c r="L3" s="3" t="s">
        <v>142</v>
      </c>
      <c r="M3" s="3"/>
    </row>
    <row r="4" spans="1:13" x14ac:dyDescent="0.25">
      <c r="A4" s="1"/>
      <c r="B4" s="2">
        <v>1</v>
      </c>
      <c r="C4" s="3" t="s">
        <v>143</v>
      </c>
      <c r="D4" s="3">
        <v>5</v>
      </c>
      <c r="G4" s="2">
        <v>1</v>
      </c>
      <c r="H4" s="3" t="s">
        <v>143</v>
      </c>
      <c r="I4" s="3">
        <v>5</v>
      </c>
      <c r="K4" s="2">
        <v>1</v>
      </c>
      <c r="L4" s="3" t="s">
        <v>143</v>
      </c>
      <c r="M4" s="3">
        <v>5</v>
      </c>
    </row>
    <row r="5" spans="1:13" x14ac:dyDescent="0.25">
      <c r="A5" s="1"/>
      <c r="B5" s="2">
        <v>2</v>
      </c>
      <c r="C5" s="3" t="s">
        <v>144</v>
      </c>
      <c r="D5" s="3">
        <v>100</v>
      </c>
      <c r="G5" s="2">
        <v>2</v>
      </c>
      <c r="H5" s="3" t="s">
        <v>144</v>
      </c>
      <c r="I5" s="3">
        <v>60</v>
      </c>
      <c r="K5" s="2">
        <v>2</v>
      </c>
      <c r="L5" s="3" t="s">
        <v>144</v>
      </c>
      <c r="M5" s="3">
        <v>100</v>
      </c>
    </row>
    <row r="6" spans="1:13" x14ac:dyDescent="0.25">
      <c r="A6" s="1"/>
      <c r="B6" s="2">
        <v>3</v>
      </c>
      <c r="C6" s="3" t="s">
        <v>145</v>
      </c>
      <c r="D6" s="3"/>
      <c r="G6" s="2">
        <v>3</v>
      </c>
      <c r="H6" s="3" t="s">
        <v>145</v>
      </c>
      <c r="I6" s="3"/>
      <c r="K6" s="2">
        <v>3</v>
      </c>
      <c r="L6" s="3" t="s">
        <v>145</v>
      </c>
      <c r="M6" s="3"/>
    </row>
    <row r="7" spans="1:13" x14ac:dyDescent="0.25">
      <c r="A7" s="1"/>
      <c r="B7" s="2">
        <v>4</v>
      </c>
      <c r="C7" s="3" t="s">
        <v>144</v>
      </c>
      <c r="D7" s="3">
        <v>45</v>
      </c>
      <c r="G7" s="2">
        <v>4</v>
      </c>
      <c r="H7" s="3" t="s">
        <v>144</v>
      </c>
      <c r="I7" s="3">
        <v>45</v>
      </c>
      <c r="K7" s="2">
        <v>4</v>
      </c>
      <c r="L7" s="3" t="s">
        <v>144</v>
      </c>
      <c r="M7" s="3">
        <v>45</v>
      </c>
    </row>
    <row r="8" spans="1:13" x14ac:dyDescent="0.25">
      <c r="A8" s="1"/>
      <c r="B8" s="2">
        <v>5</v>
      </c>
      <c r="C8" s="3" t="s">
        <v>146</v>
      </c>
      <c r="D8" s="3">
        <v>4000</v>
      </c>
      <c r="G8" s="2">
        <v>5</v>
      </c>
      <c r="H8" s="3" t="s">
        <v>146</v>
      </c>
      <c r="I8" s="3">
        <v>3500</v>
      </c>
      <c r="K8" s="2">
        <v>5</v>
      </c>
      <c r="L8" s="3" t="s">
        <v>146</v>
      </c>
      <c r="M8" s="3">
        <v>4000</v>
      </c>
    </row>
    <row r="9" spans="1:13" x14ac:dyDescent="0.25">
      <c r="A9" s="1"/>
      <c r="B9" s="2">
        <v>6</v>
      </c>
      <c r="C9" s="3" t="s">
        <v>147</v>
      </c>
      <c r="D9" s="3"/>
      <c r="G9" s="2">
        <v>6</v>
      </c>
      <c r="H9" s="3" t="s">
        <v>147</v>
      </c>
      <c r="I9" s="3"/>
      <c r="K9" s="2">
        <v>6</v>
      </c>
      <c r="L9" s="3" t="s">
        <v>147</v>
      </c>
      <c r="M9" s="3"/>
    </row>
    <row r="10" spans="1:13" x14ac:dyDescent="0.25">
      <c r="A10" s="1"/>
      <c r="B10" s="2">
        <v>7</v>
      </c>
      <c r="C10" s="3" t="s">
        <v>148</v>
      </c>
      <c r="D10" s="3">
        <v>120</v>
      </c>
      <c r="G10" s="2">
        <v>7</v>
      </c>
      <c r="H10" s="3" t="s">
        <v>148</v>
      </c>
      <c r="I10" s="3">
        <v>0</v>
      </c>
      <c r="K10" s="2">
        <v>7</v>
      </c>
      <c r="L10" s="3" t="s">
        <v>148</v>
      </c>
      <c r="M10" s="3">
        <v>0</v>
      </c>
    </row>
    <row r="11" spans="1:13" x14ac:dyDescent="0.25">
      <c r="A11" s="1"/>
      <c r="B11" s="2">
        <v>8</v>
      </c>
      <c r="C11" s="3" t="s">
        <v>149</v>
      </c>
      <c r="D11" s="3">
        <v>60</v>
      </c>
      <c r="G11" s="2">
        <v>8</v>
      </c>
      <c r="H11" s="3" t="s">
        <v>149</v>
      </c>
      <c r="I11" s="3">
        <v>0</v>
      </c>
      <c r="K11" s="2">
        <v>8</v>
      </c>
      <c r="L11" s="3" t="s">
        <v>149</v>
      </c>
      <c r="M11" s="3">
        <v>0</v>
      </c>
    </row>
    <row r="12" spans="1:13" x14ac:dyDescent="0.25">
      <c r="A12" s="1"/>
      <c r="B12" s="2">
        <v>9</v>
      </c>
      <c r="C12" s="3" t="s">
        <v>150</v>
      </c>
      <c r="D12" s="3">
        <v>900</v>
      </c>
      <c r="G12" s="2">
        <v>9</v>
      </c>
      <c r="H12" s="3" t="s">
        <v>150</v>
      </c>
      <c r="I12" s="3">
        <v>0</v>
      </c>
      <c r="K12" s="2">
        <v>9</v>
      </c>
      <c r="L12" s="3" t="s">
        <v>150</v>
      </c>
      <c r="M12" s="3">
        <v>0</v>
      </c>
    </row>
    <row r="13" spans="1:13" x14ac:dyDescent="0.25">
      <c r="A13" s="1"/>
      <c r="B13" s="2">
        <v>10</v>
      </c>
      <c r="C13" s="3" t="s">
        <v>143</v>
      </c>
      <c r="D13" s="3">
        <v>2</v>
      </c>
      <c r="G13" s="2">
        <v>10</v>
      </c>
      <c r="H13" s="3" t="s">
        <v>143</v>
      </c>
      <c r="I13" s="3">
        <v>0</v>
      </c>
      <c r="K13" s="2">
        <v>10</v>
      </c>
      <c r="L13" s="3" t="s">
        <v>143</v>
      </c>
      <c r="M13" s="3">
        <v>0</v>
      </c>
    </row>
    <row r="14" spans="1:13" x14ac:dyDescent="0.25">
      <c r="A14" s="1"/>
      <c r="B14" s="2">
        <v>11</v>
      </c>
      <c r="C14" s="3" t="s">
        <v>151</v>
      </c>
      <c r="D14" s="3"/>
      <c r="G14" s="2">
        <v>11</v>
      </c>
      <c r="H14" s="3" t="s">
        <v>151</v>
      </c>
      <c r="I14" s="3"/>
      <c r="K14" s="2">
        <v>11</v>
      </c>
      <c r="L14" s="3" t="s">
        <v>151</v>
      </c>
      <c r="M14" s="3"/>
    </row>
    <row r="15" spans="1:13" x14ac:dyDescent="0.25">
      <c r="A15" s="1"/>
      <c r="B15" s="2">
        <v>12</v>
      </c>
      <c r="C15" s="3" t="s">
        <v>152</v>
      </c>
      <c r="D15" s="3">
        <v>280</v>
      </c>
      <c r="G15" s="2">
        <v>12</v>
      </c>
      <c r="H15" s="3" t="s">
        <v>152</v>
      </c>
      <c r="I15" s="3">
        <v>140</v>
      </c>
      <c r="K15" s="2">
        <v>12</v>
      </c>
      <c r="L15" s="3" t="s">
        <v>152</v>
      </c>
      <c r="M15" s="3">
        <v>280</v>
      </c>
    </row>
    <row r="16" spans="1:13" x14ac:dyDescent="0.25">
      <c r="A16" s="1"/>
      <c r="B16" s="2">
        <v>13</v>
      </c>
      <c r="C16" s="3" t="s">
        <v>149</v>
      </c>
      <c r="D16" s="3">
        <v>60</v>
      </c>
      <c r="G16" s="2">
        <v>13</v>
      </c>
      <c r="H16" s="3" t="s">
        <v>149</v>
      </c>
      <c r="I16" s="3">
        <v>60</v>
      </c>
      <c r="K16" s="2">
        <v>13</v>
      </c>
      <c r="L16" s="3" t="s">
        <v>149</v>
      </c>
      <c r="M16" s="3">
        <v>60</v>
      </c>
    </row>
    <row r="17" spans="1:13" x14ac:dyDescent="0.25">
      <c r="A17" s="1"/>
      <c r="B17" s="2">
        <v>14</v>
      </c>
      <c r="C17" s="3" t="s">
        <v>153</v>
      </c>
      <c r="D17" s="3">
        <v>15</v>
      </c>
      <c r="G17" s="2">
        <v>14</v>
      </c>
      <c r="H17" s="3" t="s">
        <v>153</v>
      </c>
      <c r="I17" s="3">
        <v>15</v>
      </c>
      <c r="K17" s="2">
        <v>14</v>
      </c>
      <c r="L17" s="3" t="s">
        <v>153</v>
      </c>
      <c r="M17" s="3">
        <v>15</v>
      </c>
    </row>
    <row r="18" spans="1:13" x14ac:dyDescent="0.25">
      <c r="A18" s="1"/>
      <c r="B18" s="2">
        <v>15</v>
      </c>
      <c r="C18" s="3" t="s">
        <v>154</v>
      </c>
      <c r="D18" s="3"/>
      <c r="G18" s="2">
        <v>15</v>
      </c>
      <c r="H18" s="3" t="s">
        <v>154</v>
      </c>
      <c r="I18" s="3"/>
      <c r="K18" s="2">
        <v>15</v>
      </c>
      <c r="L18" s="3" t="s">
        <v>154</v>
      </c>
      <c r="M18" s="3"/>
    </row>
    <row r="19" spans="1:13" x14ac:dyDescent="0.25">
      <c r="A19" s="1"/>
      <c r="B19" s="2">
        <v>16</v>
      </c>
      <c r="C19" s="3" t="s">
        <v>150</v>
      </c>
      <c r="D19" s="3">
        <v>3000</v>
      </c>
      <c r="G19" s="2">
        <v>16</v>
      </c>
      <c r="H19" s="3" t="s">
        <v>150</v>
      </c>
      <c r="I19" s="3">
        <v>2500</v>
      </c>
      <c r="K19" s="2">
        <v>16</v>
      </c>
      <c r="L19" s="3" t="s">
        <v>150</v>
      </c>
      <c r="M19" s="3">
        <v>3000</v>
      </c>
    </row>
    <row r="20" spans="1:13" x14ac:dyDescent="0.25">
      <c r="A20" s="1"/>
      <c r="B20" s="2">
        <v>17</v>
      </c>
      <c r="C20" s="3" t="s">
        <v>143</v>
      </c>
      <c r="D20" s="3">
        <v>2</v>
      </c>
      <c r="G20" s="2">
        <v>17</v>
      </c>
      <c r="H20" s="3" t="s">
        <v>143</v>
      </c>
      <c r="I20" s="3">
        <v>3.33</v>
      </c>
      <c r="K20" s="2">
        <v>17</v>
      </c>
      <c r="L20" s="3" t="s">
        <v>143</v>
      </c>
      <c r="M20" s="3">
        <v>2</v>
      </c>
    </row>
    <row r="21" spans="1:13" x14ac:dyDescent="0.25">
      <c r="A21" s="1"/>
      <c r="B21" s="2">
        <v>18</v>
      </c>
      <c r="C21" s="3" t="s">
        <v>155</v>
      </c>
      <c r="D21" s="3"/>
      <c r="G21" s="2">
        <v>18</v>
      </c>
      <c r="H21" s="3" t="s">
        <v>155</v>
      </c>
      <c r="I21" s="3"/>
      <c r="K21" s="2">
        <v>18</v>
      </c>
      <c r="L21" s="3" t="s">
        <v>155</v>
      </c>
      <c r="M21" s="3"/>
    </row>
    <row r="22" spans="1:13" x14ac:dyDescent="0.25">
      <c r="A22" s="1"/>
      <c r="B22" s="2">
        <v>19</v>
      </c>
      <c r="C22" s="3" t="s">
        <v>150</v>
      </c>
      <c r="D22" s="3">
        <v>3600</v>
      </c>
      <c r="G22" s="2">
        <v>19</v>
      </c>
      <c r="H22" s="3" t="s">
        <v>150</v>
      </c>
      <c r="I22" s="3">
        <v>0</v>
      </c>
      <c r="K22" s="2">
        <v>19</v>
      </c>
      <c r="L22" s="3" t="s">
        <v>150</v>
      </c>
      <c r="M22" s="3">
        <v>3600</v>
      </c>
    </row>
    <row r="23" spans="1:13" x14ac:dyDescent="0.25">
      <c r="A23" s="1"/>
      <c r="B23" s="2">
        <v>20</v>
      </c>
      <c r="C23" s="3" t="s">
        <v>143</v>
      </c>
      <c r="D23" s="3">
        <v>2.5</v>
      </c>
      <c r="G23" s="2">
        <v>20</v>
      </c>
      <c r="H23" s="3" t="s">
        <v>143</v>
      </c>
      <c r="I23" s="3">
        <v>0</v>
      </c>
      <c r="K23" s="2">
        <v>20</v>
      </c>
      <c r="L23" s="3" t="s">
        <v>143</v>
      </c>
      <c r="M23" s="3">
        <v>2.5</v>
      </c>
    </row>
    <row r="24" spans="1:13" x14ac:dyDescent="0.25">
      <c r="A24" s="1"/>
      <c r="B24" s="2">
        <v>21</v>
      </c>
      <c r="C24" s="3" t="s">
        <v>156</v>
      </c>
      <c r="D24" s="3"/>
      <c r="G24" s="2">
        <v>21</v>
      </c>
      <c r="H24" s="3" t="s">
        <v>156</v>
      </c>
      <c r="I24" s="3"/>
      <c r="K24" s="2">
        <v>21</v>
      </c>
      <c r="L24" s="3" t="s">
        <v>156</v>
      </c>
      <c r="M24" s="3"/>
    </row>
    <row r="25" spans="1:13" x14ac:dyDescent="0.25">
      <c r="A25" s="1"/>
      <c r="B25" s="2">
        <v>22</v>
      </c>
      <c r="C25" s="3" t="s">
        <v>150</v>
      </c>
      <c r="D25" s="3">
        <v>8400</v>
      </c>
      <c r="G25" s="2">
        <v>22</v>
      </c>
      <c r="H25" s="3" t="s">
        <v>150</v>
      </c>
      <c r="I25" s="3">
        <v>0</v>
      </c>
      <c r="K25" s="2">
        <v>22</v>
      </c>
      <c r="L25" s="3" t="s">
        <v>150</v>
      </c>
      <c r="M25" s="3">
        <v>8400</v>
      </c>
    </row>
    <row r="26" spans="1:13" x14ac:dyDescent="0.25">
      <c r="A26" s="1"/>
      <c r="B26" s="2">
        <v>23</v>
      </c>
      <c r="C26" s="3" t="s">
        <v>157</v>
      </c>
      <c r="D26" s="3">
        <v>15000</v>
      </c>
      <c r="G26" s="2">
        <v>23</v>
      </c>
      <c r="H26" s="3" t="s">
        <v>157</v>
      </c>
      <c r="I26" s="3">
        <v>0</v>
      </c>
      <c r="K26" s="2">
        <v>23</v>
      </c>
      <c r="L26" s="3" t="s">
        <v>157</v>
      </c>
      <c r="M26" s="3">
        <v>15000</v>
      </c>
    </row>
    <row r="27" spans="1:13" x14ac:dyDescent="0.25">
      <c r="A27" s="1"/>
      <c r="B27" s="2">
        <v>24</v>
      </c>
      <c r="C27" s="3" t="s">
        <v>158</v>
      </c>
      <c r="D27" s="3"/>
      <c r="G27" s="2">
        <v>24</v>
      </c>
      <c r="H27" s="3" t="s">
        <v>158</v>
      </c>
      <c r="I27" s="3"/>
      <c r="K27" s="2">
        <v>24</v>
      </c>
      <c r="L27" s="3" t="s">
        <v>158</v>
      </c>
      <c r="M27" s="3"/>
    </row>
    <row r="28" spans="1:13" x14ac:dyDescent="0.25">
      <c r="A28" s="1"/>
      <c r="B28" s="2">
        <v>25</v>
      </c>
      <c r="C28" s="3" t="s">
        <v>143</v>
      </c>
      <c r="D28" s="3">
        <v>14.3</v>
      </c>
      <c r="G28" s="2">
        <v>25</v>
      </c>
      <c r="H28" s="3" t="s">
        <v>143</v>
      </c>
      <c r="I28" s="3">
        <v>20</v>
      </c>
      <c r="K28" s="2">
        <v>25</v>
      </c>
      <c r="L28" s="3" t="s">
        <v>143</v>
      </c>
      <c r="M28" s="3">
        <v>14.3</v>
      </c>
    </row>
    <row r="29" spans="1:13" x14ac:dyDescent="0.25">
      <c r="A29" s="1"/>
      <c r="B29" s="2">
        <v>26</v>
      </c>
      <c r="C29" s="3" t="s">
        <v>159</v>
      </c>
      <c r="D29" s="3"/>
      <c r="G29" s="2">
        <v>26</v>
      </c>
      <c r="H29" s="3" t="s">
        <v>159</v>
      </c>
      <c r="I29" s="3"/>
      <c r="K29" s="2">
        <v>26</v>
      </c>
      <c r="L29" s="3" t="s">
        <v>159</v>
      </c>
      <c r="M29" s="3"/>
    </row>
    <row r="30" spans="1:13" x14ac:dyDescent="0.25">
      <c r="A30" s="1"/>
      <c r="B30" s="2">
        <v>27</v>
      </c>
      <c r="C30" s="3" t="s">
        <v>143</v>
      </c>
      <c r="D30" s="3">
        <v>33.299999999999997</v>
      </c>
      <c r="G30" s="2">
        <v>27</v>
      </c>
      <c r="H30" s="3" t="s">
        <v>143</v>
      </c>
      <c r="I30" s="3">
        <v>0</v>
      </c>
      <c r="K30" s="2">
        <v>27</v>
      </c>
      <c r="L30" s="3" t="s">
        <v>143</v>
      </c>
      <c r="M30" s="3">
        <v>0</v>
      </c>
    </row>
    <row r="31" spans="1:13" x14ac:dyDescent="0.25">
      <c r="A31" s="1"/>
      <c r="B31" s="2">
        <v>28</v>
      </c>
      <c r="C31" s="3" t="s">
        <v>160</v>
      </c>
      <c r="D31" s="3"/>
      <c r="G31" s="2">
        <v>28</v>
      </c>
      <c r="H31" s="3" t="s">
        <v>160</v>
      </c>
      <c r="I31" s="3"/>
      <c r="K31" s="2">
        <v>28</v>
      </c>
      <c r="L31" s="3" t="s">
        <v>160</v>
      </c>
      <c r="M31" s="3"/>
    </row>
    <row r="32" spans="1:13" x14ac:dyDescent="0.25">
      <c r="A32" s="1"/>
      <c r="B32" s="2">
        <v>29</v>
      </c>
      <c r="C32" s="3" t="s">
        <v>152</v>
      </c>
      <c r="D32" s="3">
        <v>120</v>
      </c>
      <c r="G32" s="2">
        <v>29</v>
      </c>
      <c r="H32" s="3" t="s">
        <v>152</v>
      </c>
      <c r="I32" s="3">
        <v>0</v>
      </c>
      <c r="K32" s="2">
        <v>29</v>
      </c>
      <c r="L32" s="3" t="s">
        <v>152</v>
      </c>
      <c r="M32" s="3">
        <v>0</v>
      </c>
    </row>
    <row r="33" spans="1:13" x14ac:dyDescent="0.25">
      <c r="A33" s="1"/>
      <c r="B33" s="2">
        <v>30</v>
      </c>
      <c r="C33" s="3" t="s">
        <v>149</v>
      </c>
      <c r="D33" s="3">
        <v>1800</v>
      </c>
      <c r="G33" s="2">
        <v>30</v>
      </c>
      <c r="H33" s="3" t="s">
        <v>149</v>
      </c>
      <c r="I33" s="3">
        <v>0</v>
      </c>
      <c r="K33" s="2">
        <v>30</v>
      </c>
      <c r="L33" s="3" t="s">
        <v>149</v>
      </c>
      <c r="M33" s="3">
        <v>0</v>
      </c>
    </row>
    <row r="34" spans="1:13" x14ac:dyDescent="0.25">
      <c r="A34" s="1"/>
      <c r="B34" s="2">
        <v>31</v>
      </c>
      <c r="C34" s="3" t="s">
        <v>153</v>
      </c>
      <c r="D34" s="3">
        <v>10</v>
      </c>
      <c r="G34" s="2">
        <v>31</v>
      </c>
      <c r="H34" s="3" t="s">
        <v>153</v>
      </c>
      <c r="I34" s="3">
        <v>0</v>
      </c>
      <c r="K34" s="2">
        <v>31</v>
      </c>
      <c r="L34" s="3" t="s">
        <v>153</v>
      </c>
      <c r="M34" s="3">
        <v>0</v>
      </c>
    </row>
    <row r="35" spans="1:13" x14ac:dyDescent="0.25">
      <c r="A35" s="1"/>
      <c r="B35" s="2">
        <v>32</v>
      </c>
      <c r="C35" s="3" t="s">
        <v>143</v>
      </c>
      <c r="D35" s="3">
        <v>3.33</v>
      </c>
      <c r="G35" s="2">
        <v>32</v>
      </c>
      <c r="H35" s="3" t="s">
        <v>143</v>
      </c>
      <c r="I35" s="3">
        <v>0</v>
      </c>
      <c r="K35" s="2">
        <v>32</v>
      </c>
      <c r="L35" s="3" t="s">
        <v>143</v>
      </c>
      <c r="M35" s="3">
        <v>0</v>
      </c>
    </row>
    <row r="36" spans="1:13" x14ac:dyDescent="0.25">
      <c r="A36" s="1"/>
      <c r="B36" s="2">
        <v>33</v>
      </c>
      <c r="C36" s="3" t="s">
        <v>161</v>
      </c>
      <c r="D36" s="3"/>
      <c r="G36" s="2">
        <v>33</v>
      </c>
      <c r="H36" s="3" t="s">
        <v>161</v>
      </c>
      <c r="I36" s="3"/>
      <c r="K36" s="2">
        <v>33</v>
      </c>
      <c r="L36" s="3" t="s">
        <v>161</v>
      </c>
      <c r="M36" s="3"/>
    </row>
    <row r="37" spans="1:13" x14ac:dyDescent="0.25">
      <c r="A37" s="1"/>
      <c r="B37" s="2">
        <v>34</v>
      </c>
      <c r="C37" s="3" t="s">
        <v>152</v>
      </c>
      <c r="D37" s="3">
        <v>180</v>
      </c>
      <c r="G37" s="2">
        <v>34</v>
      </c>
      <c r="H37" s="3" t="s">
        <v>152</v>
      </c>
      <c r="I37" s="3">
        <v>180</v>
      </c>
      <c r="K37" s="2">
        <v>34</v>
      </c>
      <c r="L37" s="3" t="s">
        <v>152</v>
      </c>
      <c r="M37" s="3">
        <v>180</v>
      </c>
    </row>
    <row r="38" spans="1:13" x14ac:dyDescent="0.25">
      <c r="A38" s="1"/>
      <c r="B38" s="2">
        <v>35</v>
      </c>
      <c r="C38" s="3" t="s">
        <v>162</v>
      </c>
      <c r="D38" s="3">
        <v>60</v>
      </c>
      <c r="G38" s="2">
        <v>35</v>
      </c>
      <c r="H38" s="3" t="s">
        <v>162</v>
      </c>
      <c r="I38" s="3">
        <v>60</v>
      </c>
      <c r="K38" s="2">
        <v>35</v>
      </c>
      <c r="L38" s="3" t="s">
        <v>162</v>
      </c>
      <c r="M38" s="3">
        <v>60</v>
      </c>
    </row>
    <row r="39" spans="1:13" x14ac:dyDescent="0.25">
      <c r="A39" s="1"/>
      <c r="B39" s="2">
        <v>36</v>
      </c>
      <c r="C39" s="3" t="s">
        <v>153</v>
      </c>
      <c r="D39" s="3">
        <v>12.5</v>
      </c>
      <c r="G39" s="2">
        <v>36</v>
      </c>
      <c r="H39" s="3" t="s">
        <v>153</v>
      </c>
      <c r="I39" s="3">
        <v>12.5</v>
      </c>
      <c r="K39" s="2">
        <v>36</v>
      </c>
      <c r="L39" s="3" t="s">
        <v>153</v>
      </c>
      <c r="M39" s="3">
        <v>12.5</v>
      </c>
    </row>
    <row r="40" spans="1:13" x14ac:dyDescent="0.25">
      <c r="A40" s="1"/>
      <c r="B40" s="2">
        <v>37</v>
      </c>
      <c r="C40" s="3" t="s">
        <v>163</v>
      </c>
      <c r="D40" s="3">
        <v>1800</v>
      </c>
      <c r="G40" s="2">
        <v>37</v>
      </c>
      <c r="H40" s="3" t="s">
        <v>163</v>
      </c>
      <c r="I40" s="3">
        <v>1800</v>
      </c>
      <c r="K40" s="2">
        <v>37</v>
      </c>
      <c r="L40" s="3" t="s">
        <v>163</v>
      </c>
      <c r="M40" s="3">
        <v>1800</v>
      </c>
    </row>
    <row r="41" spans="1:13" x14ac:dyDescent="0.25">
      <c r="A41" s="1"/>
      <c r="B41" s="2">
        <v>38</v>
      </c>
      <c r="C41" s="3" t="s">
        <v>150</v>
      </c>
      <c r="D41" s="3">
        <v>15000</v>
      </c>
      <c r="G41" s="2">
        <v>38</v>
      </c>
      <c r="H41" s="3" t="s">
        <v>150</v>
      </c>
      <c r="I41" s="3">
        <v>15000</v>
      </c>
      <c r="K41" s="2">
        <v>38</v>
      </c>
      <c r="L41" s="3" t="s">
        <v>150</v>
      </c>
      <c r="M41" s="3">
        <v>15000</v>
      </c>
    </row>
    <row r="42" spans="1:13" x14ac:dyDescent="0.25">
      <c r="A42" s="1"/>
      <c r="B42" s="2">
        <v>39</v>
      </c>
      <c r="C42" s="3" t="s">
        <v>143</v>
      </c>
      <c r="D42" s="3">
        <v>2</v>
      </c>
      <c r="G42" s="2">
        <v>39</v>
      </c>
      <c r="H42" s="3" t="s">
        <v>143</v>
      </c>
      <c r="I42" s="3">
        <v>2</v>
      </c>
      <c r="K42" s="2">
        <v>39</v>
      </c>
      <c r="L42" s="3" t="s">
        <v>143</v>
      </c>
      <c r="M42" s="3">
        <v>2</v>
      </c>
    </row>
    <row r="43" spans="1:13" x14ac:dyDescent="0.25">
      <c r="A43" s="1"/>
      <c r="B43" s="2"/>
      <c r="C43" s="2"/>
      <c r="D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404E-2DC1-468A-A553-75A943946F72}">
  <dimension ref="B2:M32"/>
  <sheetViews>
    <sheetView tabSelected="1" topLeftCell="A16" workbookViewId="0">
      <selection activeCell="I27" sqref="I27"/>
    </sheetView>
  </sheetViews>
  <sheetFormatPr defaultRowHeight="15" x14ac:dyDescent="0.25"/>
  <cols>
    <col min="3" max="3" width="17.42578125" bestFit="1" customWidth="1"/>
    <col min="6" max="6" width="22.85546875" bestFit="1" customWidth="1"/>
    <col min="8" max="8" width="22.85546875" bestFit="1" customWidth="1"/>
  </cols>
  <sheetData>
    <row r="2" spans="2:13" x14ac:dyDescent="0.25">
      <c r="C2" s="4" t="s">
        <v>168</v>
      </c>
      <c r="D2" s="4" t="s">
        <v>166</v>
      </c>
      <c r="E2" s="4"/>
      <c r="F2" s="4"/>
      <c r="G2" s="4"/>
      <c r="H2" s="4" t="s">
        <v>167</v>
      </c>
    </row>
    <row r="3" spans="2:13" x14ac:dyDescent="0.25">
      <c r="B3">
        <v>1</v>
      </c>
      <c r="C3" s="4">
        <v>0</v>
      </c>
      <c r="D3" s="4">
        <v>108</v>
      </c>
      <c r="E3" s="4">
        <v>105</v>
      </c>
      <c r="F3" s="4">
        <v>45</v>
      </c>
      <c r="G3" s="4">
        <f>E3+F3-D3</f>
        <v>42</v>
      </c>
      <c r="H3" s="4" t="s">
        <v>170</v>
      </c>
    </row>
    <row r="4" spans="2:13" x14ac:dyDescent="0.25">
      <c r="B4">
        <v>2</v>
      </c>
      <c r="C4" s="4">
        <v>30</v>
      </c>
      <c r="D4" s="4">
        <v>107</v>
      </c>
      <c r="E4" s="4">
        <v>105</v>
      </c>
      <c r="F4" s="4">
        <v>45</v>
      </c>
      <c r="G4" s="4">
        <f t="shared" ref="G4:G16" si="0">E4+F4-D4</f>
        <v>43</v>
      </c>
      <c r="H4" s="4"/>
    </row>
    <row r="5" spans="2:13" x14ac:dyDescent="0.25">
      <c r="B5">
        <v>3</v>
      </c>
      <c r="C5" s="5">
        <v>60</v>
      </c>
      <c r="D5" s="4">
        <v>109</v>
      </c>
      <c r="E5" s="4">
        <v>105</v>
      </c>
      <c r="F5" s="4">
        <v>45</v>
      </c>
      <c r="G5" s="4">
        <f t="shared" si="0"/>
        <v>41</v>
      </c>
      <c r="H5" s="5" t="s">
        <v>171</v>
      </c>
    </row>
    <row r="6" spans="2:13" x14ac:dyDescent="0.25">
      <c r="B6">
        <v>4</v>
      </c>
      <c r="C6" s="4">
        <f>C5+500</f>
        <v>560</v>
      </c>
      <c r="D6" s="4">
        <v>110</v>
      </c>
      <c r="E6" s="4">
        <v>105</v>
      </c>
      <c r="F6" s="4">
        <v>45</v>
      </c>
      <c r="G6" s="4">
        <f t="shared" si="0"/>
        <v>40</v>
      </c>
      <c r="H6" s="4"/>
    </row>
    <row r="7" spans="2:13" x14ac:dyDescent="0.25">
      <c r="B7">
        <v>5</v>
      </c>
      <c r="C7" s="4">
        <f>C6+200</f>
        <v>760</v>
      </c>
      <c r="D7" s="4">
        <v>112</v>
      </c>
      <c r="E7" s="4">
        <v>105</v>
      </c>
      <c r="F7" s="4">
        <v>45</v>
      </c>
      <c r="G7" s="4">
        <f t="shared" si="0"/>
        <v>38</v>
      </c>
      <c r="H7" s="4"/>
    </row>
    <row r="8" spans="2:13" x14ac:dyDescent="0.25">
      <c r="B8">
        <v>6</v>
      </c>
      <c r="C8" s="4">
        <f t="shared" ref="C8" si="1">C7+200</f>
        <v>960</v>
      </c>
      <c r="D8" s="4">
        <v>104</v>
      </c>
      <c r="E8" s="4">
        <v>105</v>
      </c>
      <c r="F8" s="4">
        <v>45</v>
      </c>
      <c r="G8" s="4">
        <f t="shared" si="0"/>
        <v>46</v>
      </c>
      <c r="H8" s="4"/>
    </row>
    <row r="9" spans="2:13" x14ac:dyDescent="0.25">
      <c r="B9">
        <v>7</v>
      </c>
      <c r="C9" s="4">
        <f>C8+50</f>
        <v>1010</v>
      </c>
      <c r="D9" s="4">
        <v>102</v>
      </c>
      <c r="E9" s="4">
        <v>105</v>
      </c>
      <c r="F9" s="4">
        <v>45</v>
      </c>
      <c r="G9" s="4">
        <f t="shared" si="0"/>
        <v>48</v>
      </c>
      <c r="H9" s="4"/>
    </row>
    <row r="10" spans="2:13" x14ac:dyDescent="0.25">
      <c r="B10">
        <v>8</v>
      </c>
      <c r="C10" s="4">
        <f>C6+500</f>
        <v>1060</v>
      </c>
      <c r="D10" s="4">
        <v>101</v>
      </c>
      <c r="E10" s="4">
        <v>105</v>
      </c>
      <c r="F10" s="4">
        <v>45</v>
      </c>
      <c r="G10" s="4">
        <f t="shared" si="0"/>
        <v>49</v>
      </c>
      <c r="H10" s="4"/>
    </row>
    <row r="11" spans="2:13" x14ac:dyDescent="0.25">
      <c r="B11">
        <v>9</v>
      </c>
      <c r="C11" s="4">
        <f t="shared" ref="C11:C13" si="2">C10+500</f>
        <v>1560</v>
      </c>
      <c r="D11" s="4">
        <v>115</v>
      </c>
      <c r="E11" s="4">
        <v>105</v>
      </c>
      <c r="F11" s="4">
        <v>45</v>
      </c>
      <c r="G11" s="4">
        <f t="shared" si="0"/>
        <v>35</v>
      </c>
      <c r="H11" s="4"/>
    </row>
    <row r="12" spans="2:13" x14ac:dyDescent="0.25">
      <c r="B12">
        <v>10</v>
      </c>
      <c r="C12" s="4">
        <f t="shared" si="2"/>
        <v>2060</v>
      </c>
      <c r="D12" s="4">
        <v>108</v>
      </c>
      <c r="E12" s="4">
        <v>105</v>
      </c>
      <c r="F12" s="4">
        <v>45</v>
      </c>
      <c r="G12" s="4">
        <f t="shared" si="0"/>
        <v>42</v>
      </c>
      <c r="H12" s="4"/>
    </row>
    <row r="13" spans="2:13" x14ac:dyDescent="0.25">
      <c r="B13">
        <v>11</v>
      </c>
      <c r="C13" s="4">
        <f t="shared" si="2"/>
        <v>2560</v>
      </c>
      <c r="D13" s="4">
        <v>106</v>
      </c>
      <c r="E13" s="4">
        <v>105</v>
      </c>
      <c r="F13" s="4">
        <v>45</v>
      </c>
      <c r="G13" s="4">
        <f t="shared" si="0"/>
        <v>44</v>
      </c>
      <c r="H13" s="4"/>
    </row>
    <row r="14" spans="2:13" x14ac:dyDescent="0.25">
      <c r="B14">
        <v>12</v>
      </c>
      <c r="C14" s="5">
        <f>C13+500</f>
        <v>3060</v>
      </c>
      <c r="D14" s="4">
        <v>103</v>
      </c>
      <c r="E14" s="4">
        <v>105</v>
      </c>
      <c r="F14" s="4">
        <v>45</v>
      </c>
      <c r="G14" s="4">
        <f t="shared" si="0"/>
        <v>47</v>
      </c>
      <c r="H14" s="5" t="s">
        <v>172</v>
      </c>
      <c r="M14" t="s">
        <v>139</v>
      </c>
    </row>
    <row r="15" spans="2:13" x14ac:dyDescent="0.25">
      <c r="B15">
        <v>13</v>
      </c>
      <c r="C15" s="4">
        <f>C14+30</f>
        <v>3090</v>
      </c>
      <c r="D15" s="4">
        <v>120</v>
      </c>
      <c r="E15" s="4">
        <v>105</v>
      </c>
      <c r="F15" s="4">
        <v>45</v>
      </c>
      <c r="G15" s="4">
        <f t="shared" si="0"/>
        <v>30</v>
      </c>
      <c r="H15" s="4"/>
    </row>
    <row r="16" spans="2:13" x14ac:dyDescent="0.25">
      <c r="B16">
        <v>14</v>
      </c>
      <c r="C16" s="4">
        <v>3120</v>
      </c>
      <c r="D16" s="4">
        <v>100</v>
      </c>
      <c r="E16" s="4">
        <v>105</v>
      </c>
      <c r="F16" s="4">
        <v>45</v>
      </c>
      <c r="G16" s="4">
        <f t="shared" si="0"/>
        <v>50</v>
      </c>
      <c r="H16" s="4" t="s">
        <v>169</v>
      </c>
    </row>
    <row r="19" spans="4:11" x14ac:dyDescent="0.25">
      <c r="D19">
        <f>C3</f>
        <v>0</v>
      </c>
      <c r="E19">
        <f>E3</f>
        <v>105</v>
      </c>
      <c r="F19" t="str">
        <f>H3</f>
        <v>KL_Midpoint</v>
      </c>
    </row>
    <row r="20" spans="4:11" x14ac:dyDescent="0.25">
      <c r="D20">
        <f t="shared" ref="D20:D32" si="3">C4</f>
        <v>30</v>
      </c>
      <c r="E20">
        <f t="shared" ref="E20:E32" si="4">E4</f>
        <v>105</v>
      </c>
      <c r="F20">
        <f t="shared" ref="F20:F32" si="5">H4</f>
        <v>0</v>
      </c>
      <c r="K20" t="s">
        <v>139</v>
      </c>
    </row>
    <row r="21" spans="4:11" x14ac:dyDescent="0.25">
      <c r="D21">
        <f>C5+298.5</f>
        <v>358.5</v>
      </c>
      <c r="E21">
        <f t="shared" si="4"/>
        <v>105</v>
      </c>
      <c r="F21" t="str">
        <f t="shared" si="5"/>
        <v>CD_Threshold_Midpoint</v>
      </c>
    </row>
    <row r="22" spans="4:11" x14ac:dyDescent="0.25">
      <c r="D22">
        <v>500</v>
      </c>
      <c r="E22">
        <f t="shared" si="4"/>
        <v>105</v>
      </c>
      <c r="F22">
        <f t="shared" si="5"/>
        <v>0</v>
      </c>
    </row>
    <row r="23" spans="4:11" x14ac:dyDescent="0.25">
      <c r="D23">
        <v>700</v>
      </c>
      <c r="E23">
        <f t="shared" si="4"/>
        <v>105</v>
      </c>
      <c r="F23">
        <f t="shared" si="5"/>
        <v>0</v>
      </c>
    </row>
    <row r="24" spans="4:11" x14ac:dyDescent="0.25">
      <c r="D24">
        <v>1000</v>
      </c>
      <c r="E24">
        <f t="shared" si="4"/>
        <v>105</v>
      </c>
      <c r="F24">
        <f t="shared" si="5"/>
        <v>0</v>
      </c>
    </row>
    <row r="25" spans="4:11" x14ac:dyDescent="0.25">
      <c r="D25">
        <f t="shared" si="3"/>
        <v>1010</v>
      </c>
      <c r="E25">
        <f t="shared" si="4"/>
        <v>105</v>
      </c>
      <c r="F25">
        <f t="shared" si="5"/>
        <v>0</v>
      </c>
    </row>
    <row r="26" spans="4:11" x14ac:dyDescent="0.25">
      <c r="D26">
        <f t="shared" si="3"/>
        <v>1060</v>
      </c>
      <c r="E26">
        <f t="shared" si="4"/>
        <v>105</v>
      </c>
      <c r="F26">
        <f t="shared" si="5"/>
        <v>0</v>
      </c>
    </row>
    <row r="27" spans="4:11" x14ac:dyDescent="0.25">
      <c r="D27">
        <f t="shared" si="3"/>
        <v>1560</v>
      </c>
      <c r="E27">
        <f t="shared" si="4"/>
        <v>105</v>
      </c>
      <c r="F27">
        <f t="shared" si="5"/>
        <v>0</v>
      </c>
    </row>
    <row r="28" spans="4:11" x14ac:dyDescent="0.25">
      <c r="D28">
        <f t="shared" si="3"/>
        <v>2060</v>
      </c>
      <c r="E28">
        <f t="shared" si="4"/>
        <v>105</v>
      </c>
      <c r="F28">
        <f t="shared" si="5"/>
        <v>0</v>
      </c>
    </row>
    <row r="29" spans="4:11" x14ac:dyDescent="0.25">
      <c r="D29">
        <f t="shared" si="3"/>
        <v>2560</v>
      </c>
      <c r="E29">
        <f t="shared" si="4"/>
        <v>105</v>
      </c>
      <c r="F29">
        <f t="shared" si="5"/>
        <v>0</v>
      </c>
    </row>
    <row r="30" spans="4:11" x14ac:dyDescent="0.25">
      <c r="D30">
        <v>3134.5</v>
      </c>
      <c r="E30">
        <f t="shared" si="4"/>
        <v>105</v>
      </c>
      <c r="F30" t="str">
        <f t="shared" si="5"/>
        <v>AB_Threshold_Midpoint</v>
      </c>
    </row>
    <row r="31" spans="4:11" x14ac:dyDescent="0.25">
      <c r="D31">
        <f>D30+30</f>
        <v>3164.5</v>
      </c>
      <c r="E31">
        <f t="shared" si="4"/>
        <v>105</v>
      </c>
      <c r="F31">
        <f t="shared" si="5"/>
        <v>0</v>
      </c>
    </row>
    <row r="32" spans="4:11" x14ac:dyDescent="0.25">
      <c r="D32">
        <f>D31+30</f>
        <v>3194.5</v>
      </c>
      <c r="E32">
        <f t="shared" si="4"/>
        <v>105</v>
      </c>
      <c r="F32" t="str">
        <f t="shared" si="5"/>
        <v>JI_Midpoint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4136-41FB-4DEB-B0C2-7528491F96AA}">
  <dimension ref="A1:P29"/>
  <sheetViews>
    <sheetView workbookViewId="0">
      <selection activeCell="H23" sqref="H23"/>
    </sheetView>
  </sheetViews>
  <sheetFormatPr defaultRowHeight="15" x14ac:dyDescent="0.25"/>
  <cols>
    <col min="3" max="3" width="17.140625" customWidth="1"/>
    <col min="12" max="12" width="15.140625" customWidth="1"/>
  </cols>
  <sheetData>
    <row r="1" spans="1:16" x14ac:dyDescent="0.25">
      <c r="A1" s="6">
        <v>0</v>
      </c>
      <c r="B1" s="7">
        <v>0</v>
      </c>
      <c r="C1" s="7" t="s">
        <v>204</v>
      </c>
      <c r="D1" s="7">
        <v>27.510961829368298</v>
      </c>
      <c r="E1" s="7">
        <v>83.395880082705702</v>
      </c>
      <c r="F1" s="7">
        <v>440334.77151653101</v>
      </c>
      <c r="G1" s="7">
        <v>3043176.3276836099</v>
      </c>
      <c r="J1" s="1"/>
      <c r="K1" s="2"/>
      <c r="L1" s="2"/>
      <c r="M1" s="2"/>
      <c r="N1" s="2"/>
      <c r="O1" s="2"/>
      <c r="P1" s="2"/>
    </row>
    <row r="2" spans="1:16" x14ac:dyDescent="0.25">
      <c r="A2" s="1">
        <v>1</v>
      </c>
      <c r="B2" s="2">
        <v>30</v>
      </c>
      <c r="C2" s="2" t="s">
        <v>204</v>
      </c>
      <c r="D2" s="2">
        <v>27.510914247633799</v>
      </c>
      <c r="E2" s="2">
        <v>83.396179207454907</v>
      </c>
      <c r="F2" s="2">
        <v>440364.28921123099</v>
      </c>
      <c r="G2" s="2">
        <v>3043170.9131569401</v>
      </c>
      <c r="J2" s="1"/>
      <c r="K2" s="2"/>
      <c r="L2" s="2"/>
      <c r="M2" s="2"/>
      <c r="N2" s="2"/>
      <c r="O2" s="2"/>
      <c r="P2" s="2"/>
    </row>
    <row r="3" spans="1:16" x14ac:dyDescent="0.25">
      <c r="A3" s="1">
        <v>2</v>
      </c>
      <c r="B3" s="2">
        <v>60</v>
      </c>
      <c r="C3" s="2" t="s">
        <v>204</v>
      </c>
      <c r="D3" s="2">
        <v>27.510860423615998</v>
      </c>
      <c r="E3" s="2">
        <v>83.396477270441594</v>
      </c>
      <c r="F3" s="2">
        <v>440393.69869984098</v>
      </c>
      <c r="G3" s="2">
        <v>3043164.8077492299</v>
      </c>
      <c r="J3" s="1"/>
      <c r="K3" s="2"/>
      <c r="L3" s="2"/>
      <c r="M3" s="2"/>
      <c r="N3" s="2"/>
      <c r="O3" s="2"/>
      <c r="P3" s="2"/>
    </row>
    <row r="4" spans="1:16" x14ac:dyDescent="0.25">
      <c r="A4" s="1">
        <v>3</v>
      </c>
      <c r="B4" s="2">
        <v>560</v>
      </c>
      <c r="C4" s="2" t="s">
        <v>204</v>
      </c>
      <c r="D4" s="2">
        <v>27.510158832099801</v>
      </c>
      <c r="E4" s="2">
        <v>83.401478215502394</v>
      </c>
      <c r="F4" s="2">
        <v>440887.24730082997</v>
      </c>
      <c r="G4" s="2">
        <v>3043084.6985601499</v>
      </c>
      <c r="J4" s="1"/>
      <c r="K4" s="2"/>
      <c r="L4" s="2"/>
      <c r="M4" s="2"/>
      <c r="N4" s="2"/>
      <c r="O4" s="2"/>
      <c r="P4" s="2"/>
    </row>
    <row r="5" spans="1:16" x14ac:dyDescent="0.25">
      <c r="A5" s="1">
        <v>4</v>
      </c>
      <c r="B5" s="2">
        <v>760</v>
      </c>
      <c r="C5" s="2" t="s">
        <v>204</v>
      </c>
      <c r="D5" s="2">
        <v>27.5098706549425</v>
      </c>
      <c r="E5" s="2">
        <v>83.403477302458199</v>
      </c>
      <c r="F5" s="2">
        <v>441084.536893918</v>
      </c>
      <c r="G5" s="2">
        <v>3043051.8258272698</v>
      </c>
      <c r="J5" s="1"/>
      <c r="K5" s="2"/>
      <c r="L5" s="2"/>
      <c r="M5" s="2"/>
      <c r="N5" s="2"/>
      <c r="O5" s="2"/>
      <c r="P5" s="2"/>
    </row>
    <row r="6" spans="1:16" x14ac:dyDescent="0.25">
      <c r="A6" s="1">
        <v>5</v>
      </c>
      <c r="B6" s="2">
        <v>960</v>
      </c>
      <c r="C6" s="2" t="s">
        <v>204</v>
      </c>
      <c r="D6" s="2">
        <v>27.5095824488793</v>
      </c>
      <c r="E6" s="2">
        <v>83.405476379554301</v>
      </c>
      <c r="F6" s="2">
        <v>441281.82648700598</v>
      </c>
      <c r="G6" s="2">
        <v>3043018.95309438</v>
      </c>
      <c r="J6" s="1"/>
      <c r="K6" s="2"/>
      <c r="L6" s="2"/>
      <c r="M6" s="2"/>
      <c r="N6" s="2"/>
      <c r="O6" s="2"/>
      <c r="P6" s="2"/>
    </row>
    <row r="7" spans="1:16" x14ac:dyDescent="0.25">
      <c r="A7" s="1">
        <v>6</v>
      </c>
      <c r="B7" s="2">
        <v>1010</v>
      </c>
      <c r="C7" s="2" t="s">
        <v>204</v>
      </c>
      <c r="D7" s="2">
        <v>27.509501030488</v>
      </c>
      <c r="E7" s="2">
        <v>83.405974554221899</v>
      </c>
      <c r="F7" s="2">
        <v>441330.98657614301</v>
      </c>
      <c r="G7" s="2">
        <v>3043009.6985895899</v>
      </c>
      <c r="J7" s="1"/>
      <c r="K7" s="2"/>
      <c r="L7" s="2"/>
      <c r="M7" s="2"/>
      <c r="N7" s="2"/>
      <c r="O7" s="2"/>
      <c r="P7" s="2"/>
    </row>
    <row r="8" spans="1:16" x14ac:dyDescent="0.25">
      <c r="A8" s="1">
        <v>7</v>
      </c>
      <c r="B8" s="2">
        <v>1060</v>
      </c>
      <c r="C8" s="2" t="s">
        <v>204</v>
      </c>
      <c r="D8" s="2">
        <v>27.5094196103001</v>
      </c>
      <c r="E8" s="2">
        <v>83.406472728190195</v>
      </c>
      <c r="F8" s="2">
        <v>441380.146665279</v>
      </c>
      <c r="G8" s="2">
        <v>3043000.4440847998</v>
      </c>
      <c r="J8" s="1"/>
      <c r="K8" s="2"/>
      <c r="L8" s="2"/>
      <c r="M8" s="2"/>
      <c r="N8" s="2"/>
      <c r="O8" s="2"/>
      <c r="P8" s="2"/>
    </row>
    <row r="9" spans="1:16" x14ac:dyDescent="0.25">
      <c r="A9" s="1">
        <v>8</v>
      </c>
      <c r="B9" s="2">
        <v>1560</v>
      </c>
      <c r="C9" s="2" t="s">
        <v>204</v>
      </c>
      <c r="D9" s="2">
        <v>27.508717657264899</v>
      </c>
      <c r="E9" s="2">
        <v>83.411473551658005</v>
      </c>
      <c r="F9" s="2">
        <v>441873.69526626897</v>
      </c>
      <c r="G9" s="2">
        <v>3042920.3348957198</v>
      </c>
      <c r="J9" s="1"/>
      <c r="K9" s="2"/>
      <c r="L9" s="2"/>
      <c r="M9" s="2"/>
      <c r="N9" s="2"/>
      <c r="O9" s="2"/>
      <c r="P9" s="2"/>
    </row>
    <row r="10" spans="1:16" x14ac:dyDescent="0.25">
      <c r="A10" s="1">
        <v>9</v>
      </c>
      <c r="B10" s="2">
        <v>2060</v>
      </c>
      <c r="C10" s="2" t="s">
        <v>204</v>
      </c>
      <c r="D10" s="2">
        <v>27.508015523394398</v>
      </c>
      <c r="E10" s="2">
        <v>83.416474315095996</v>
      </c>
      <c r="F10" s="2">
        <v>442367.24386725802</v>
      </c>
      <c r="G10" s="2">
        <v>3042840.2257066402</v>
      </c>
      <c r="J10" s="1"/>
      <c r="K10" s="2"/>
      <c r="L10" s="2"/>
      <c r="M10" s="2"/>
      <c r="N10" s="2"/>
      <c r="O10" s="2"/>
      <c r="P10" s="2"/>
    </row>
    <row r="11" spans="1:16" x14ac:dyDescent="0.25">
      <c r="A11" s="1">
        <v>10</v>
      </c>
      <c r="B11" s="2">
        <v>2560</v>
      </c>
      <c r="C11" s="2" t="s">
        <v>204</v>
      </c>
      <c r="D11" s="2">
        <v>27.507313208704499</v>
      </c>
      <c r="E11" s="2">
        <v>83.421475018461095</v>
      </c>
      <c r="F11" s="2">
        <v>442860.79246824799</v>
      </c>
      <c r="G11" s="2">
        <v>3042760.1165175601</v>
      </c>
      <c r="J11" s="1"/>
      <c r="K11" s="2"/>
      <c r="L11" s="2"/>
      <c r="M11" s="2"/>
      <c r="N11" s="2"/>
      <c r="O11" s="2"/>
      <c r="P11" s="2"/>
    </row>
    <row r="12" spans="1:16" x14ac:dyDescent="0.25">
      <c r="A12" s="1">
        <v>11</v>
      </c>
      <c r="B12" s="2">
        <v>3060</v>
      </c>
      <c r="C12" s="2" t="s">
        <v>204</v>
      </c>
      <c r="D12" s="2">
        <v>27.506610713211</v>
      </c>
      <c r="E12" s="2">
        <v>83.426475661710299</v>
      </c>
      <c r="F12" s="2">
        <v>443354.34106923698</v>
      </c>
      <c r="G12" s="2">
        <v>3042680.00732848</v>
      </c>
      <c r="J12" s="1"/>
      <c r="K12" s="2"/>
      <c r="L12" s="2"/>
      <c r="M12" s="2"/>
      <c r="N12" s="2"/>
      <c r="O12" s="2"/>
      <c r="P12" s="2"/>
    </row>
    <row r="13" spans="1:16" x14ac:dyDescent="0.25">
      <c r="A13" s="1">
        <v>12</v>
      </c>
      <c r="B13" s="2">
        <v>3090</v>
      </c>
      <c r="C13" s="2" t="s">
        <v>204</v>
      </c>
      <c r="D13" s="2">
        <v>27.506556823835801</v>
      </c>
      <c r="E13" s="2">
        <v>83.4267736995848</v>
      </c>
      <c r="F13" s="2">
        <v>443383.75055784697</v>
      </c>
      <c r="G13" s="2">
        <v>3042673.9019207698</v>
      </c>
      <c r="J13" s="1"/>
      <c r="K13" s="2"/>
      <c r="L13" s="2"/>
      <c r="M13" s="2"/>
      <c r="N13" s="2"/>
      <c r="O13" s="2"/>
      <c r="P13" s="2"/>
    </row>
    <row r="14" spans="1:16" x14ac:dyDescent="0.25">
      <c r="A14" s="6">
        <v>13</v>
      </c>
      <c r="B14" s="7">
        <v>3150</v>
      </c>
      <c r="C14" s="7" t="s">
        <v>204</v>
      </c>
      <c r="D14" s="7">
        <v>27.506461526015901</v>
      </c>
      <c r="E14" s="7">
        <v>83.427371900954896</v>
      </c>
      <c r="F14" s="7">
        <v>443442.78594724799</v>
      </c>
      <c r="G14" s="7">
        <v>3042663.0728674401</v>
      </c>
      <c r="J14" s="1"/>
      <c r="K14" s="2"/>
      <c r="L14" s="2"/>
      <c r="M14" s="2"/>
      <c r="N14" s="2"/>
      <c r="O14" s="2"/>
      <c r="P14" s="2"/>
    </row>
    <row r="15" spans="1:16" x14ac:dyDescent="0.25">
      <c r="A15" s="8">
        <v>14</v>
      </c>
      <c r="B15" s="9">
        <v>0</v>
      </c>
      <c r="C15" s="9" t="s">
        <v>205</v>
      </c>
      <c r="D15" s="9">
        <v>27.5028451913116</v>
      </c>
      <c r="E15" s="9">
        <v>83.394499823297593</v>
      </c>
      <c r="F15" s="9">
        <v>440194.060317036</v>
      </c>
      <c r="G15" s="9">
        <v>3042277.90597222</v>
      </c>
      <c r="J15" s="1"/>
      <c r="K15" s="2"/>
      <c r="L15" s="2"/>
      <c r="M15" s="2"/>
      <c r="N15" s="2"/>
      <c r="O15" s="2"/>
      <c r="P15" s="2"/>
    </row>
    <row r="16" spans="1:16" x14ac:dyDescent="0.25">
      <c r="A16" s="1">
        <v>15</v>
      </c>
      <c r="B16" s="2">
        <v>30</v>
      </c>
      <c r="C16" s="2" t="s">
        <v>205</v>
      </c>
      <c r="D16" s="2">
        <v>27.502810095451299</v>
      </c>
      <c r="E16" s="2">
        <v>83.394801049269006</v>
      </c>
      <c r="F16" s="2">
        <v>440223.79442391603</v>
      </c>
      <c r="G16" s="2">
        <v>3042273.8732076399</v>
      </c>
      <c r="J16" s="1"/>
      <c r="K16" s="2"/>
      <c r="L16" s="2"/>
      <c r="M16" s="2"/>
      <c r="N16" s="2"/>
      <c r="O16" s="2"/>
      <c r="P16" s="2"/>
    </row>
    <row r="17" spans="1:16" x14ac:dyDescent="0.25">
      <c r="A17" s="1">
        <v>16</v>
      </c>
      <c r="B17" s="2">
        <v>60</v>
      </c>
      <c r="C17" s="2" t="s">
        <v>205</v>
      </c>
      <c r="D17" s="2">
        <v>27.502781240586401</v>
      </c>
      <c r="E17" s="2">
        <v>83.395103336433905</v>
      </c>
      <c r="F17" s="2">
        <v>440253.63673688698</v>
      </c>
      <c r="G17" s="2">
        <v>3042270.5313241198</v>
      </c>
      <c r="J17" s="1"/>
      <c r="K17" s="2"/>
      <c r="L17" s="2"/>
      <c r="M17" s="2"/>
      <c r="N17" s="2"/>
      <c r="O17" s="2"/>
      <c r="P17" s="2"/>
    </row>
    <row r="18" spans="1:16" x14ac:dyDescent="0.25">
      <c r="A18" s="1">
        <v>17</v>
      </c>
      <c r="B18" s="2">
        <v>560</v>
      </c>
      <c r="C18" s="2" t="s">
        <v>205</v>
      </c>
      <c r="D18" s="2">
        <v>27.5021046584076</v>
      </c>
      <c r="E18" s="2">
        <v>83.4001081695029</v>
      </c>
      <c r="F18" s="2">
        <v>440747.618162236</v>
      </c>
      <c r="G18" s="2">
        <v>3042193.18565922</v>
      </c>
      <c r="J18" s="1"/>
      <c r="K18" s="2"/>
      <c r="L18" s="2"/>
      <c r="M18" s="2"/>
      <c r="N18" s="2"/>
      <c r="O18" s="2"/>
      <c r="P18" s="2"/>
    </row>
    <row r="19" spans="1:16" x14ac:dyDescent="0.25">
      <c r="A19" s="1">
        <v>18</v>
      </c>
      <c r="B19" s="2">
        <v>760</v>
      </c>
      <c r="C19" s="2" t="s">
        <v>205</v>
      </c>
      <c r="D19" s="2">
        <v>27.501841464759899</v>
      </c>
      <c r="E19" s="2">
        <v>83.402111360692302</v>
      </c>
      <c r="F19" s="2">
        <v>440945.34057968401</v>
      </c>
      <c r="G19" s="2">
        <v>3042163.07645051</v>
      </c>
      <c r="J19" s="1"/>
      <c r="K19" s="2"/>
      <c r="L19" s="2"/>
      <c r="M19" s="2"/>
      <c r="N19" s="2"/>
      <c r="O19" s="2"/>
      <c r="P19" s="2"/>
    </row>
    <row r="20" spans="1:16" x14ac:dyDescent="0.25">
      <c r="A20" s="1">
        <v>19</v>
      </c>
      <c r="B20" s="2">
        <v>960</v>
      </c>
      <c r="C20" s="2" t="s">
        <v>205</v>
      </c>
      <c r="D20" s="2">
        <v>27.501578242109499</v>
      </c>
      <c r="E20" s="2">
        <v>83.404114542915394</v>
      </c>
      <c r="F20" s="2">
        <v>441143.06299713202</v>
      </c>
      <c r="G20" s="2">
        <v>3042132.9672418102</v>
      </c>
      <c r="J20" s="1"/>
      <c r="K20" s="2"/>
      <c r="L20" s="2"/>
      <c r="M20" s="2"/>
      <c r="N20" s="2"/>
      <c r="O20" s="2"/>
      <c r="P20" s="2"/>
    </row>
    <row r="21" spans="1:16" x14ac:dyDescent="0.25">
      <c r="A21" s="1">
        <v>20</v>
      </c>
      <c r="B21" s="2">
        <v>1010</v>
      </c>
      <c r="C21" s="2" t="s">
        <v>205</v>
      </c>
      <c r="D21" s="2">
        <v>27.501521794296998</v>
      </c>
      <c r="E21" s="2">
        <v>83.404616929918603</v>
      </c>
      <c r="F21" s="2">
        <v>441192.65591062902</v>
      </c>
      <c r="G21" s="2">
        <v>3042126.4762611999</v>
      </c>
      <c r="J21" s="1"/>
      <c r="K21" s="2"/>
      <c r="L21" s="2"/>
      <c r="M21" s="2"/>
      <c r="N21" s="2"/>
      <c r="O21" s="2"/>
      <c r="P21" s="2"/>
    </row>
    <row r="22" spans="1:16" x14ac:dyDescent="0.25">
      <c r="A22" s="1">
        <v>21</v>
      </c>
      <c r="B22" s="2">
        <v>1060</v>
      </c>
      <c r="C22" s="2" t="s">
        <v>205</v>
      </c>
      <c r="D22" s="2">
        <v>27.501465344661899</v>
      </c>
      <c r="E22" s="2">
        <v>83.405119316444697</v>
      </c>
      <c r="F22" s="2">
        <v>441242.24882412603</v>
      </c>
      <c r="G22" s="2">
        <v>3042119.9852805901</v>
      </c>
      <c r="J22" s="1"/>
      <c r="K22" s="2"/>
      <c r="L22" s="2"/>
      <c r="M22" s="2"/>
      <c r="N22" s="2"/>
      <c r="O22" s="2"/>
      <c r="P22" s="2"/>
    </row>
    <row r="23" spans="1:16" x14ac:dyDescent="0.25">
      <c r="A23" s="1">
        <v>22</v>
      </c>
      <c r="B23" s="2">
        <v>1560</v>
      </c>
      <c r="C23" s="2" t="s">
        <v>205</v>
      </c>
      <c r="D23" s="2">
        <v>27.5007884001515</v>
      </c>
      <c r="E23" s="2">
        <v>83.410124035758201</v>
      </c>
      <c r="F23" s="2">
        <v>441736.23024947598</v>
      </c>
      <c r="G23" s="2">
        <v>3042042.6396156899</v>
      </c>
      <c r="J23" s="1"/>
      <c r="K23" s="2"/>
      <c r="L23" s="2"/>
      <c r="M23" s="2"/>
      <c r="N23" s="2"/>
      <c r="O23" s="2"/>
      <c r="P23" s="2"/>
    </row>
    <row r="24" spans="1:16" x14ac:dyDescent="0.25">
      <c r="A24" s="1">
        <v>23</v>
      </c>
      <c r="B24" s="2">
        <v>2060</v>
      </c>
      <c r="C24" s="2" t="s">
        <v>205</v>
      </c>
      <c r="D24" s="2">
        <v>27.500111274597501</v>
      </c>
      <c r="E24" s="2">
        <v>83.415128697296595</v>
      </c>
      <c r="F24" s="2">
        <v>442230.211674825</v>
      </c>
      <c r="G24" s="2">
        <v>3041965.2939507901</v>
      </c>
    </row>
    <row r="25" spans="1:16" x14ac:dyDescent="0.25">
      <c r="A25" s="1">
        <v>24</v>
      </c>
      <c r="B25" s="2">
        <v>2560</v>
      </c>
      <c r="C25" s="2" t="s">
        <v>205</v>
      </c>
      <c r="D25" s="2">
        <v>27.4994339680153</v>
      </c>
      <c r="E25" s="2">
        <v>83.420133301016506</v>
      </c>
      <c r="F25" s="2">
        <v>442724.19310017501</v>
      </c>
      <c r="G25" s="2">
        <v>3041887.9482859001</v>
      </c>
    </row>
    <row r="26" spans="1:16" x14ac:dyDescent="0.25">
      <c r="A26" s="1">
        <v>25</v>
      </c>
      <c r="B26" s="2">
        <v>3060</v>
      </c>
      <c r="C26" s="2" t="s">
        <v>205</v>
      </c>
      <c r="D26" s="2">
        <v>27.498756480420202</v>
      </c>
      <c r="E26" s="2">
        <v>83.425137846874506</v>
      </c>
      <c r="F26" s="2">
        <v>443218.17452552501</v>
      </c>
      <c r="G26" s="2">
        <v>3041810.6026209998</v>
      </c>
    </row>
    <row r="27" spans="1:16" x14ac:dyDescent="0.25">
      <c r="A27" s="1">
        <v>26</v>
      </c>
      <c r="B27" s="2">
        <v>3090</v>
      </c>
      <c r="C27" s="2" t="s">
        <v>205</v>
      </c>
      <c r="D27" s="2">
        <v>27.498727559332998</v>
      </c>
      <c r="E27" s="2">
        <v>83.425440116325106</v>
      </c>
      <c r="F27" s="2">
        <v>443248.01683849498</v>
      </c>
      <c r="G27" s="2">
        <v>3041807.2607374699</v>
      </c>
    </row>
    <row r="28" spans="1:16" x14ac:dyDescent="0.25">
      <c r="A28" s="8">
        <v>27</v>
      </c>
      <c r="B28" s="9">
        <v>3150</v>
      </c>
      <c r="C28" s="9" t="s">
        <v>205</v>
      </c>
      <c r="D28" s="9">
        <v>27.498657232290999</v>
      </c>
      <c r="E28" s="9">
        <v>83.426042528615895</v>
      </c>
      <c r="F28" s="9">
        <v>443307.48505225498</v>
      </c>
      <c r="G28" s="9">
        <v>3041799.1952083199</v>
      </c>
    </row>
    <row r="29" spans="1:16" x14ac:dyDescent="0.25">
      <c r="A29" s="1"/>
      <c r="B29" s="2"/>
      <c r="C29" s="2"/>
      <c r="D29" s="2"/>
      <c r="E29" s="2"/>
      <c r="F29" s="2"/>
      <c r="G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D535-4E3A-4CCB-8763-A9E36EDFD315}">
  <dimension ref="B1:S33"/>
  <sheetViews>
    <sheetView topLeftCell="K1" workbookViewId="0">
      <selection activeCell="O17" sqref="O17"/>
    </sheetView>
  </sheetViews>
  <sheetFormatPr defaultRowHeight="15" x14ac:dyDescent="0.25"/>
  <cols>
    <col min="3" max="3" width="17.42578125" bestFit="1" customWidth="1"/>
    <col min="5" max="5" width="22.85546875" bestFit="1" customWidth="1"/>
    <col min="7" max="7" width="17.42578125" bestFit="1" customWidth="1"/>
    <col min="8" max="8" width="5.7109375" bestFit="1" customWidth="1"/>
    <col min="9" max="9" width="22.85546875" bestFit="1" customWidth="1"/>
    <col min="11" max="11" width="17.42578125" bestFit="1" customWidth="1"/>
    <col min="12" max="12" width="9.7109375" customWidth="1"/>
    <col min="13" max="13" width="22.85546875" bestFit="1" customWidth="1"/>
    <col min="14" max="15" width="22.85546875" customWidth="1"/>
  </cols>
  <sheetData>
    <row r="1" spans="2:19" x14ac:dyDescent="0.25">
      <c r="P1" t="s">
        <v>213</v>
      </c>
      <c r="Q1">
        <v>105</v>
      </c>
    </row>
    <row r="2" spans="2:19" x14ac:dyDescent="0.25">
      <c r="C2" s="4" t="s">
        <v>168</v>
      </c>
      <c r="D2" s="4" t="s">
        <v>166</v>
      </c>
      <c r="E2" s="4" t="s">
        <v>167</v>
      </c>
      <c r="G2" s="4" t="s">
        <v>168</v>
      </c>
      <c r="H2" s="4" t="s">
        <v>166</v>
      </c>
      <c r="I2" s="4" t="s">
        <v>167</v>
      </c>
      <c r="K2" s="4" t="s">
        <v>168</v>
      </c>
      <c r="L2" s="4" t="s">
        <v>166</v>
      </c>
      <c r="M2" s="4" t="s">
        <v>167</v>
      </c>
      <c r="N2" s="10"/>
      <c r="O2" s="10"/>
      <c r="P2" s="10" t="s">
        <v>210</v>
      </c>
      <c r="Q2">
        <v>1560</v>
      </c>
      <c r="S2" s="4" t="e">
        <f>$Q$3+SQRT((($Q$1+45-L3)/0.333)^2-(K3-$Q$2)^2)</f>
        <v>#NUM!</v>
      </c>
    </row>
    <row r="3" spans="2:19" x14ac:dyDescent="0.25">
      <c r="B3">
        <v>0</v>
      </c>
      <c r="C3" s="4">
        <v>0</v>
      </c>
      <c r="D3" s="4">
        <v>108</v>
      </c>
      <c r="E3" s="4" t="s">
        <v>170</v>
      </c>
      <c r="G3" s="4">
        <v>0</v>
      </c>
      <c r="H3" s="4">
        <v>105</v>
      </c>
      <c r="I3" s="4" t="s">
        <v>170</v>
      </c>
      <c r="K3" s="4">
        <v>0</v>
      </c>
      <c r="L3" s="4">
        <f t="shared" ref="L3:L16" si="0">L4-0.1</f>
        <v>103.50000000000009</v>
      </c>
      <c r="M3" s="4" t="s">
        <v>170</v>
      </c>
      <c r="N3" s="4">
        <f>($Q$1+45-L3)/0.333</f>
        <v>139.63963963963937</v>
      </c>
      <c r="O3">
        <f>(Q4-L3)/0.333</f>
        <v>139.63963963963937</v>
      </c>
      <c r="P3" t="s">
        <v>211</v>
      </c>
      <c r="Q3">
        <v>0</v>
      </c>
    </row>
    <row r="4" spans="2:19" x14ac:dyDescent="0.25">
      <c r="B4">
        <v>1</v>
      </c>
      <c r="C4" s="4">
        <v>30</v>
      </c>
      <c r="D4" s="4">
        <v>107</v>
      </c>
      <c r="E4" s="4"/>
      <c r="G4" s="4">
        <v>30</v>
      </c>
      <c r="H4" s="4">
        <v>105</v>
      </c>
      <c r="I4" s="4"/>
      <c r="K4" s="4">
        <v>30</v>
      </c>
      <c r="L4" s="4">
        <f t="shared" si="0"/>
        <v>103.60000000000008</v>
      </c>
      <c r="M4" s="4"/>
      <c r="N4" s="4">
        <f t="shared" ref="N4:N31" si="1">($Q$1+45-L4)/0.333</f>
        <v>139.33933933933909</v>
      </c>
      <c r="O4">
        <f>(K3-Q2)^2</f>
        <v>2433600</v>
      </c>
      <c r="P4" t="s">
        <v>212</v>
      </c>
      <c r="Q4">
        <f>(45+Q1)</f>
        <v>150</v>
      </c>
    </row>
    <row r="5" spans="2:19" x14ac:dyDescent="0.25">
      <c r="B5">
        <v>2</v>
      </c>
      <c r="C5" s="5">
        <v>60</v>
      </c>
      <c r="D5" s="4">
        <v>109</v>
      </c>
      <c r="E5" s="5" t="s">
        <v>171</v>
      </c>
      <c r="G5" s="5">
        <v>60</v>
      </c>
      <c r="H5" s="4">
        <v>105</v>
      </c>
      <c r="I5" s="5" t="s">
        <v>171</v>
      </c>
      <c r="K5" s="5">
        <v>60</v>
      </c>
      <c r="L5" s="4">
        <f t="shared" si="0"/>
        <v>103.70000000000007</v>
      </c>
      <c r="M5" s="5" t="s">
        <v>171</v>
      </c>
      <c r="N5" s="4">
        <f t="shared" si="1"/>
        <v>139.03903903903881</v>
      </c>
    </row>
    <row r="6" spans="2:19" x14ac:dyDescent="0.25">
      <c r="B6">
        <v>3</v>
      </c>
      <c r="C6" s="4">
        <f>C5+500</f>
        <v>560</v>
      </c>
      <c r="D6" s="4">
        <v>110</v>
      </c>
      <c r="E6" s="4"/>
      <c r="G6" s="4">
        <v>560</v>
      </c>
      <c r="H6" s="4">
        <v>105</v>
      </c>
      <c r="I6" s="4"/>
      <c r="K6" s="4">
        <f>K5+120</f>
        <v>180</v>
      </c>
      <c r="L6" s="4">
        <f t="shared" si="0"/>
        <v>103.80000000000007</v>
      </c>
      <c r="M6" s="4"/>
      <c r="N6" s="4">
        <f t="shared" si="1"/>
        <v>138.73873873873853</v>
      </c>
    </row>
    <row r="7" spans="2:19" x14ac:dyDescent="0.25">
      <c r="B7">
        <v>4</v>
      </c>
      <c r="C7" s="4">
        <f>C6+200</f>
        <v>760</v>
      </c>
      <c r="D7" s="4">
        <v>112</v>
      </c>
      <c r="E7" s="4"/>
      <c r="G7" s="4">
        <v>760</v>
      </c>
      <c r="H7" s="4">
        <v>105</v>
      </c>
      <c r="I7" s="4"/>
      <c r="K7" s="4">
        <f t="shared" ref="K7:K30" si="2">K6+120</f>
        <v>300</v>
      </c>
      <c r="L7" s="4">
        <f t="shared" si="0"/>
        <v>103.90000000000006</v>
      </c>
      <c r="M7" s="4"/>
      <c r="N7" s="4">
        <f t="shared" si="1"/>
        <v>138.43843843843825</v>
      </c>
    </row>
    <row r="8" spans="2:19" x14ac:dyDescent="0.25">
      <c r="B8">
        <v>5</v>
      </c>
      <c r="C8" s="4">
        <f t="shared" ref="C8" si="3">C7+200</f>
        <v>960</v>
      </c>
      <c r="D8" s="4">
        <v>104</v>
      </c>
      <c r="E8" s="4"/>
      <c r="G8" s="4">
        <v>960</v>
      </c>
      <c r="H8" s="4">
        <v>105</v>
      </c>
      <c r="I8" s="4"/>
      <c r="K8" s="4">
        <f t="shared" si="2"/>
        <v>420</v>
      </c>
      <c r="L8" s="4">
        <f t="shared" si="0"/>
        <v>104.00000000000006</v>
      </c>
      <c r="M8" s="4"/>
      <c r="N8" s="4">
        <f t="shared" si="1"/>
        <v>138.13813813813795</v>
      </c>
    </row>
    <row r="9" spans="2:19" x14ac:dyDescent="0.25">
      <c r="B9">
        <v>6</v>
      </c>
      <c r="C9" s="4">
        <f>C8+50</f>
        <v>1010</v>
      </c>
      <c r="D9" s="4">
        <v>102</v>
      </c>
      <c r="E9" s="4"/>
      <c r="G9" s="4">
        <v>1460</v>
      </c>
      <c r="H9" s="4">
        <v>105</v>
      </c>
      <c r="I9" s="4"/>
      <c r="K9" s="4">
        <f t="shared" si="2"/>
        <v>540</v>
      </c>
      <c r="L9" s="4">
        <f t="shared" si="0"/>
        <v>104.10000000000005</v>
      </c>
      <c r="M9" s="4"/>
      <c r="N9" s="4">
        <f t="shared" si="1"/>
        <v>137.83783783783767</v>
      </c>
    </row>
    <row r="10" spans="2:19" x14ac:dyDescent="0.25">
      <c r="B10">
        <v>7</v>
      </c>
      <c r="C10" s="4">
        <f>C6+500</f>
        <v>1060</v>
      </c>
      <c r="D10" s="4">
        <v>101</v>
      </c>
      <c r="E10" s="4"/>
      <c r="G10" s="4">
        <v>2500</v>
      </c>
      <c r="H10" s="4">
        <v>105</v>
      </c>
      <c r="I10" s="4"/>
      <c r="K10" s="4">
        <f t="shared" si="2"/>
        <v>660</v>
      </c>
      <c r="L10" s="4">
        <f t="shared" si="0"/>
        <v>104.20000000000005</v>
      </c>
      <c r="M10" s="4"/>
      <c r="N10" s="4">
        <f t="shared" si="1"/>
        <v>137.53753753753739</v>
      </c>
    </row>
    <row r="11" spans="2:19" x14ac:dyDescent="0.25">
      <c r="B11">
        <v>8</v>
      </c>
      <c r="C11" s="4">
        <f t="shared" ref="C11:C13" si="4">C10+500</f>
        <v>1560</v>
      </c>
      <c r="D11" s="4">
        <v>115</v>
      </c>
      <c r="E11" s="4"/>
      <c r="G11" s="5">
        <v>3060</v>
      </c>
      <c r="H11" s="4">
        <v>105</v>
      </c>
      <c r="I11" s="5" t="s">
        <v>172</v>
      </c>
      <c r="K11" s="4">
        <f t="shared" si="2"/>
        <v>780</v>
      </c>
      <c r="L11" s="4">
        <f t="shared" si="0"/>
        <v>104.30000000000004</v>
      </c>
      <c r="M11" s="4"/>
      <c r="N11" s="4">
        <f t="shared" si="1"/>
        <v>137.23723723723711</v>
      </c>
    </row>
    <row r="12" spans="2:19" x14ac:dyDescent="0.25">
      <c r="B12">
        <v>9</v>
      </c>
      <c r="C12" s="4">
        <f t="shared" si="4"/>
        <v>2060</v>
      </c>
      <c r="D12" s="4">
        <v>108</v>
      </c>
      <c r="E12" s="4"/>
      <c r="G12" s="4">
        <f>G11+30</f>
        <v>3090</v>
      </c>
      <c r="H12" s="4">
        <v>105</v>
      </c>
      <c r="I12" s="4"/>
      <c r="K12" s="4">
        <f t="shared" si="2"/>
        <v>900</v>
      </c>
      <c r="L12" s="4">
        <f t="shared" si="0"/>
        <v>104.40000000000003</v>
      </c>
      <c r="M12" s="4"/>
      <c r="N12" s="4">
        <f t="shared" si="1"/>
        <v>136.93693693693683</v>
      </c>
    </row>
    <row r="13" spans="2:19" x14ac:dyDescent="0.25">
      <c r="B13">
        <v>10</v>
      </c>
      <c r="C13" s="4">
        <f t="shared" si="4"/>
        <v>2560</v>
      </c>
      <c r="D13" s="4">
        <v>106</v>
      </c>
      <c r="E13" s="4"/>
      <c r="G13" s="4">
        <f>G12+30</f>
        <v>3120</v>
      </c>
      <c r="H13" s="4">
        <v>105</v>
      </c>
      <c r="I13" s="4" t="s">
        <v>169</v>
      </c>
      <c r="K13" s="4">
        <f t="shared" si="2"/>
        <v>1020</v>
      </c>
      <c r="L13" s="4">
        <f t="shared" si="0"/>
        <v>104.50000000000003</v>
      </c>
      <c r="M13" s="4"/>
      <c r="N13" s="4">
        <f t="shared" si="1"/>
        <v>136.63663663663655</v>
      </c>
    </row>
    <row r="14" spans="2:19" x14ac:dyDescent="0.25">
      <c r="B14">
        <v>11</v>
      </c>
      <c r="C14" s="5">
        <f>C13+500</f>
        <v>3060</v>
      </c>
      <c r="D14" s="4">
        <v>103</v>
      </c>
      <c r="E14" s="5" t="s">
        <v>172</v>
      </c>
      <c r="J14" t="s">
        <v>139</v>
      </c>
      <c r="K14" s="4">
        <f t="shared" si="2"/>
        <v>1140</v>
      </c>
      <c r="L14" s="4">
        <f t="shared" si="0"/>
        <v>104.60000000000002</v>
      </c>
      <c r="M14" s="4"/>
      <c r="N14" s="4">
        <f t="shared" si="1"/>
        <v>136.33633633633627</v>
      </c>
    </row>
    <row r="15" spans="2:19" x14ac:dyDescent="0.25">
      <c r="B15">
        <v>12</v>
      </c>
      <c r="C15" s="4">
        <f>C14+30</f>
        <v>3090</v>
      </c>
      <c r="D15" s="4">
        <v>120</v>
      </c>
      <c r="E15" s="4"/>
      <c r="K15" s="4">
        <f t="shared" si="2"/>
        <v>1260</v>
      </c>
      <c r="L15" s="4">
        <f t="shared" si="0"/>
        <v>104.70000000000002</v>
      </c>
      <c r="M15" s="4"/>
      <c r="N15" s="4">
        <f t="shared" si="1"/>
        <v>136.03603603603597</v>
      </c>
    </row>
    <row r="16" spans="2:19" x14ac:dyDescent="0.25">
      <c r="B16">
        <v>13</v>
      </c>
      <c r="C16" s="4">
        <f>C15+30</f>
        <v>3120</v>
      </c>
      <c r="D16" s="4">
        <v>100</v>
      </c>
      <c r="E16" s="4" t="s">
        <v>169</v>
      </c>
      <c r="K16" s="4">
        <f t="shared" si="2"/>
        <v>1380</v>
      </c>
      <c r="L16" s="4">
        <f t="shared" si="0"/>
        <v>104.80000000000001</v>
      </c>
      <c r="M16" s="4"/>
      <c r="N16" s="4">
        <f t="shared" si="1"/>
        <v>135.73573573573569</v>
      </c>
    </row>
    <row r="17" spans="8:18" x14ac:dyDescent="0.25">
      <c r="K17" s="4">
        <f t="shared" si="2"/>
        <v>1500</v>
      </c>
      <c r="L17" s="4">
        <f>L18-0.1</f>
        <v>104.9</v>
      </c>
      <c r="M17" s="4"/>
      <c r="N17" s="4">
        <f t="shared" si="1"/>
        <v>135.43543543543541</v>
      </c>
    </row>
    <row r="18" spans="8:18" x14ac:dyDescent="0.25">
      <c r="K18" s="4">
        <f>K17+60</f>
        <v>1560</v>
      </c>
      <c r="L18" s="4">
        <v>105</v>
      </c>
      <c r="M18" s="4"/>
      <c r="N18" s="4">
        <f t="shared" si="1"/>
        <v>135.13513513513513</v>
      </c>
    </row>
    <row r="19" spans="8:18" x14ac:dyDescent="0.25">
      <c r="K19" s="4">
        <f>K18+120+60</f>
        <v>1740</v>
      </c>
      <c r="L19" s="4">
        <f>L18-0.1</f>
        <v>104.9</v>
      </c>
      <c r="M19" s="4"/>
      <c r="N19" s="4">
        <f t="shared" si="1"/>
        <v>135.43543543543541</v>
      </c>
    </row>
    <row r="20" spans="8:18" x14ac:dyDescent="0.25">
      <c r="H20" t="s">
        <v>139</v>
      </c>
      <c r="I20" t="s">
        <v>139</v>
      </c>
      <c r="K20" s="4">
        <f t="shared" si="2"/>
        <v>1860</v>
      </c>
      <c r="L20" s="4">
        <f t="shared" ref="L20:L31" si="5">L19-0.1</f>
        <v>104.80000000000001</v>
      </c>
      <c r="M20" s="4"/>
      <c r="N20" s="4">
        <f t="shared" si="1"/>
        <v>135.73573573573569</v>
      </c>
    </row>
    <row r="21" spans="8:18" x14ac:dyDescent="0.25">
      <c r="K21" s="4">
        <f>K20+120</f>
        <v>1980</v>
      </c>
      <c r="L21" s="4">
        <f t="shared" si="5"/>
        <v>104.70000000000002</v>
      </c>
      <c r="M21" s="4"/>
      <c r="N21" s="4">
        <f t="shared" si="1"/>
        <v>136.03603603603597</v>
      </c>
    </row>
    <row r="22" spans="8:18" x14ac:dyDescent="0.25">
      <c r="K22" s="4">
        <f t="shared" si="2"/>
        <v>2100</v>
      </c>
      <c r="L22" s="4">
        <f t="shared" si="5"/>
        <v>104.60000000000002</v>
      </c>
      <c r="M22" s="4"/>
      <c r="N22" s="4">
        <f t="shared" si="1"/>
        <v>136.33633633633627</v>
      </c>
    </row>
    <row r="23" spans="8:18" x14ac:dyDescent="0.25">
      <c r="K23" s="4">
        <f t="shared" si="2"/>
        <v>2220</v>
      </c>
      <c r="L23" s="4">
        <f t="shared" si="5"/>
        <v>104.50000000000003</v>
      </c>
      <c r="M23" s="4"/>
      <c r="N23" s="4">
        <f t="shared" si="1"/>
        <v>136.63663663663655</v>
      </c>
    </row>
    <row r="24" spans="8:18" x14ac:dyDescent="0.25">
      <c r="K24" s="4">
        <f t="shared" si="2"/>
        <v>2340</v>
      </c>
      <c r="L24" s="4">
        <f t="shared" si="5"/>
        <v>104.40000000000003</v>
      </c>
      <c r="M24" s="4"/>
      <c r="N24" s="4">
        <f t="shared" si="1"/>
        <v>136.93693693693683</v>
      </c>
    </row>
    <row r="25" spans="8:18" x14ac:dyDescent="0.25">
      <c r="K25" s="4">
        <f t="shared" si="2"/>
        <v>2460</v>
      </c>
      <c r="L25" s="4">
        <f t="shared" si="5"/>
        <v>104.30000000000004</v>
      </c>
      <c r="M25" s="4"/>
      <c r="N25" s="4">
        <f t="shared" si="1"/>
        <v>137.23723723723711</v>
      </c>
    </row>
    <row r="26" spans="8:18" x14ac:dyDescent="0.25">
      <c r="K26" s="4">
        <f t="shared" si="2"/>
        <v>2580</v>
      </c>
      <c r="L26" s="4">
        <f t="shared" si="5"/>
        <v>104.20000000000005</v>
      </c>
      <c r="M26" s="4"/>
      <c r="N26" s="4">
        <f t="shared" si="1"/>
        <v>137.53753753753739</v>
      </c>
    </row>
    <row r="27" spans="8:18" x14ac:dyDescent="0.25">
      <c r="K27" s="4">
        <f t="shared" si="2"/>
        <v>2700</v>
      </c>
      <c r="L27" s="4">
        <f t="shared" si="5"/>
        <v>104.10000000000005</v>
      </c>
      <c r="M27" s="4"/>
      <c r="N27" s="4">
        <f t="shared" si="1"/>
        <v>137.83783783783767</v>
      </c>
    </row>
    <row r="28" spans="8:18" x14ac:dyDescent="0.25">
      <c r="K28" s="4">
        <f>K27+120</f>
        <v>2820</v>
      </c>
      <c r="L28" s="4">
        <f t="shared" si="5"/>
        <v>104.00000000000006</v>
      </c>
      <c r="M28" s="4"/>
      <c r="N28" s="4">
        <f t="shared" si="1"/>
        <v>138.13813813813795</v>
      </c>
    </row>
    <row r="29" spans="8:18" x14ac:dyDescent="0.25">
      <c r="K29" s="4">
        <f t="shared" si="2"/>
        <v>2940</v>
      </c>
      <c r="L29" s="4">
        <f t="shared" si="5"/>
        <v>103.90000000000006</v>
      </c>
      <c r="M29" s="4"/>
      <c r="N29" s="4">
        <f t="shared" si="1"/>
        <v>138.43843843843825</v>
      </c>
      <c r="R29" t="s">
        <v>139</v>
      </c>
    </row>
    <row r="30" spans="8:18" x14ac:dyDescent="0.25">
      <c r="K30" s="4">
        <f t="shared" si="2"/>
        <v>3060</v>
      </c>
      <c r="L30" s="4">
        <f t="shared" si="5"/>
        <v>103.80000000000007</v>
      </c>
      <c r="M30" s="5" t="s">
        <v>172</v>
      </c>
      <c r="N30" s="4">
        <f t="shared" si="1"/>
        <v>138.73873873873853</v>
      </c>
      <c r="O30" s="11"/>
    </row>
    <row r="31" spans="8:18" x14ac:dyDescent="0.25">
      <c r="K31" s="4">
        <f>K30+60</f>
        <v>3120</v>
      </c>
      <c r="L31" s="4">
        <f t="shared" si="5"/>
        <v>103.70000000000007</v>
      </c>
      <c r="M31" s="4" t="s">
        <v>169</v>
      </c>
      <c r="N31" s="4">
        <f t="shared" si="1"/>
        <v>139.03903903903881</v>
      </c>
    </row>
    <row r="33" spans="11:11" x14ac:dyDescent="0.25">
      <c r="K33">
        <f>K31/2</f>
        <v>1560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0AC7-EB58-4F42-B3C4-D9D1F7340426}">
  <dimension ref="A1:K20"/>
  <sheetViews>
    <sheetView workbookViewId="0">
      <selection activeCell="A10" sqref="A10:G10"/>
    </sheetView>
  </sheetViews>
  <sheetFormatPr defaultRowHeight="15" x14ac:dyDescent="0.25"/>
  <cols>
    <col min="3" max="3" width="35.140625" customWidth="1"/>
  </cols>
  <sheetData>
    <row r="1" spans="1:11" x14ac:dyDescent="0.25">
      <c r="A1" s="1">
        <v>0</v>
      </c>
      <c r="B1" s="2">
        <v>0</v>
      </c>
      <c r="C1" s="2" t="s">
        <v>206</v>
      </c>
      <c r="D1" s="2">
        <v>27.508564791481199</v>
      </c>
      <c r="E1" s="2">
        <v>83.395472438794698</v>
      </c>
      <c r="F1" s="2">
        <v>440293.21608870302</v>
      </c>
      <c r="G1" s="2">
        <v>3042911.0019759098</v>
      </c>
    </row>
    <row r="2" spans="1:11" x14ac:dyDescent="0.25">
      <c r="A2" s="1">
        <v>1</v>
      </c>
      <c r="B2" s="2">
        <v>30</v>
      </c>
      <c r="C2" s="2" t="s">
        <v>206</v>
      </c>
      <c r="D2" s="2">
        <v>27.508550255595701</v>
      </c>
      <c r="E2" s="2">
        <v>83.395777176869899</v>
      </c>
      <c r="F2" s="2">
        <v>440323.306658288</v>
      </c>
      <c r="G2" s="2">
        <v>3042909.2451768201</v>
      </c>
    </row>
    <row r="3" spans="1:11" x14ac:dyDescent="0.25">
      <c r="A3" s="1">
        <v>2</v>
      </c>
      <c r="B3" s="2">
        <v>60</v>
      </c>
      <c r="C3" s="2" t="s">
        <v>206</v>
      </c>
      <c r="D3" s="2">
        <v>27.508455308722699</v>
      </c>
      <c r="E3" s="2">
        <v>83.396068240020696</v>
      </c>
      <c r="F3" s="2">
        <v>440352.00322148798</v>
      </c>
      <c r="G3" s="2">
        <v>3042898.5878381399</v>
      </c>
    </row>
    <row r="4" spans="1:11" x14ac:dyDescent="0.25">
      <c r="A4" s="1">
        <v>3</v>
      </c>
      <c r="B4" s="2">
        <v>560</v>
      </c>
      <c r="C4" s="2" t="s">
        <v>206</v>
      </c>
      <c r="D4" s="2">
        <v>27.507739409887499</v>
      </c>
      <c r="E4" s="2">
        <v>83.401066642348098</v>
      </c>
      <c r="F4" s="2">
        <v>440845.303565863</v>
      </c>
      <c r="G4" s="2">
        <v>3042816.8935646201</v>
      </c>
    </row>
    <row r="5" spans="1:11" x14ac:dyDescent="0.25">
      <c r="A5" s="1">
        <v>4</v>
      </c>
      <c r="B5" s="2">
        <v>760</v>
      </c>
      <c r="C5" s="2" t="s">
        <v>206</v>
      </c>
      <c r="D5" s="2">
        <v>27.507410114571702</v>
      </c>
      <c r="E5" s="2">
        <v>83.403058690232399</v>
      </c>
      <c r="F5" s="2">
        <v>441041.88023354003</v>
      </c>
      <c r="G5" s="2">
        <v>3042779.4689007602</v>
      </c>
    </row>
    <row r="6" spans="1:11" x14ac:dyDescent="0.25">
      <c r="A6" s="1">
        <v>5</v>
      </c>
      <c r="B6" s="2">
        <v>960</v>
      </c>
      <c r="C6" s="2" t="s">
        <v>206</v>
      </c>
      <c r="D6" s="2">
        <v>27.507348822361699</v>
      </c>
      <c r="E6" s="2">
        <v>83.405096331064897</v>
      </c>
      <c r="F6" s="2">
        <v>441243.10358916898</v>
      </c>
      <c r="G6" s="2">
        <v>3042771.7127022198</v>
      </c>
    </row>
    <row r="7" spans="1:11" x14ac:dyDescent="0.25">
      <c r="A7" s="1">
        <v>6</v>
      </c>
      <c r="B7" s="2">
        <v>1010</v>
      </c>
      <c r="C7" s="2" t="s">
        <v>206</v>
      </c>
      <c r="D7" s="2">
        <v>27.5073334946401</v>
      </c>
      <c r="E7" s="2">
        <v>83.405605741013105</v>
      </c>
      <c r="F7" s="2">
        <v>441293.409428076</v>
      </c>
      <c r="G7" s="2">
        <v>3042769.7736525801</v>
      </c>
    </row>
    <row r="8" spans="1:11" x14ac:dyDescent="0.25">
      <c r="A8" s="1">
        <v>7</v>
      </c>
      <c r="B8" s="2">
        <v>1060</v>
      </c>
      <c r="C8" s="2" t="s">
        <v>206</v>
      </c>
      <c r="D8" s="2">
        <v>27.507291361897799</v>
      </c>
      <c r="E8" s="2">
        <v>83.406110590175402</v>
      </c>
      <c r="F8" s="2">
        <v>441343.25059818802</v>
      </c>
      <c r="G8" s="2">
        <v>3042764.86775641</v>
      </c>
    </row>
    <row r="9" spans="1:11" x14ac:dyDescent="0.25">
      <c r="A9" s="1">
        <v>8</v>
      </c>
      <c r="B9" s="2">
        <v>1560</v>
      </c>
      <c r="C9" s="2" t="s">
        <v>206</v>
      </c>
      <c r="D9" s="2">
        <v>27.506226661101302</v>
      </c>
      <c r="E9" s="2">
        <v>83.411049577815604</v>
      </c>
      <c r="F9" s="2">
        <v>441830.510248226</v>
      </c>
      <c r="G9" s="2">
        <v>3042644.60447799</v>
      </c>
      <c r="K9" t="s">
        <v>139</v>
      </c>
    </row>
    <row r="10" spans="1:11" x14ac:dyDescent="0.25">
      <c r="A10" s="1">
        <v>9</v>
      </c>
      <c r="B10" s="2">
        <v>1860.00705307215</v>
      </c>
      <c r="C10" s="2" t="s">
        <v>206</v>
      </c>
      <c r="D10" s="2">
        <v>27.505925465479098</v>
      </c>
      <c r="E10" s="2">
        <v>83.414070485496197</v>
      </c>
      <c r="F10" s="2">
        <v>442128.727876071</v>
      </c>
      <c r="G10" s="2">
        <v>3042609.82795964</v>
      </c>
    </row>
    <row r="11" spans="1:11" x14ac:dyDescent="0.25">
      <c r="A11" s="1">
        <v>10</v>
      </c>
      <c r="B11" s="2">
        <v>0</v>
      </c>
      <c r="C11" s="2" t="s">
        <v>207</v>
      </c>
      <c r="D11" s="2">
        <v>27.505242233329501</v>
      </c>
      <c r="E11" s="2">
        <v>83.394907427505402</v>
      </c>
      <c r="F11" s="2">
        <v>440235.61574486399</v>
      </c>
      <c r="G11" s="2">
        <v>3042543.2316799099</v>
      </c>
    </row>
    <row r="12" spans="1:11" x14ac:dyDescent="0.25">
      <c r="A12" s="1">
        <v>11</v>
      </c>
      <c r="B12" s="2">
        <v>30</v>
      </c>
      <c r="C12" s="2" t="s">
        <v>207</v>
      </c>
      <c r="D12" s="2">
        <v>27.5051740915785</v>
      </c>
      <c r="E12" s="2">
        <v>83.395203040555799</v>
      </c>
      <c r="F12" s="2">
        <v>440264.77697685902</v>
      </c>
      <c r="G12" s="2">
        <v>3042535.54118776</v>
      </c>
    </row>
    <row r="13" spans="1:11" x14ac:dyDescent="0.25">
      <c r="A13" s="1">
        <v>12</v>
      </c>
      <c r="B13" s="2">
        <v>60</v>
      </c>
      <c r="C13" s="2" t="s">
        <v>207</v>
      </c>
      <c r="D13" s="2">
        <v>27.5051863595924</v>
      </c>
      <c r="E13" s="2">
        <v>83.395512327331502</v>
      </c>
      <c r="F13" s="2">
        <v>440295.332215239</v>
      </c>
      <c r="G13" s="2">
        <v>3042536.7512352099</v>
      </c>
    </row>
    <row r="14" spans="1:11" x14ac:dyDescent="0.25">
      <c r="A14" s="1">
        <v>13</v>
      </c>
      <c r="B14" s="2">
        <v>560</v>
      </c>
      <c r="C14" s="2" t="s">
        <v>207</v>
      </c>
      <c r="D14" s="2">
        <v>27.504524084735301</v>
      </c>
      <c r="E14" s="2">
        <v>83.400519703144099</v>
      </c>
      <c r="F14" s="2">
        <v>440789.56189720402</v>
      </c>
      <c r="G14" s="2">
        <v>3042460.9906547498</v>
      </c>
    </row>
    <row r="15" spans="1:11" x14ac:dyDescent="0.25">
      <c r="A15" s="1">
        <v>14</v>
      </c>
      <c r="B15" s="2">
        <v>760</v>
      </c>
      <c r="C15" s="2" t="s">
        <v>207</v>
      </c>
      <c r="D15" s="2">
        <v>27.5043020092698</v>
      </c>
      <c r="E15" s="2">
        <v>83.402529933192795</v>
      </c>
      <c r="F15" s="2">
        <v>440987.99724006199</v>
      </c>
      <c r="G15" s="2">
        <v>3042435.4333770098</v>
      </c>
    </row>
    <row r="16" spans="1:11" x14ac:dyDescent="0.25">
      <c r="A16" s="1">
        <v>15</v>
      </c>
      <c r="B16" s="2">
        <v>960</v>
      </c>
      <c r="C16" s="2" t="s">
        <v>207</v>
      </c>
      <c r="D16" s="2">
        <v>27.503811872523499</v>
      </c>
      <c r="E16" s="2">
        <v>83.404494554023998</v>
      </c>
      <c r="F16" s="2">
        <v>441181.78589496901</v>
      </c>
      <c r="G16" s="2">
        <v>3042380.2076339698</v>
      </c>
    </row>
    <row r="17" spans="1:7" x14ac:dyDescent="0.25">
      <c r="A17" s="1">
        <v>16</v>
      </c>
      <c r="B17" s="2">
        <v>1010</v>
      </c>
      <c r="C17" s="2" t="s">
        <v>207</v>
      </c>
      <c r="D17" s="2">
        <v>27.503689333953599</v>
      </c>
      <c r="E17" s="2">
        <v>83.404985706591305</v>
      </c>
      <c r="F17" s="2">
        <v>441230.23305869597</v>
      </c>
      <c r="G17" s="2">
        <v>3042366.4011982102</v>
      </c>
    </row>
    <row r="18" spans="1:7" x14ac:dyDescent="0.25">
      <c r="A18" s="1">
        <v>17</v>
      </c>
      <c r="B18" s="2">
        <v>1060</v>
      </c>
      <c r="C18" s="2" t="s">
        <v>207</v>
      </c>
      <c r="D18" s="2">
        <v>27.503593596813701</v>
      </c>
      <c r="E18" s="2">
        <v>83.405481418494503</v>
      </c>
      <c r="F18" s="2">
        <v>441279.14489121799</v>
      </c>
      <c r="G18" s="2">
        <v>3042355.5616089799</v>
      </c>
    </row>
    <row r="19" spans="1:7" x14ac:dyDescent="0.25">
      <c r="A19" s="1">
        <v>18</v>
      </c>
      <c r="B19" s="2">
        <v>1560</v>
      </c>
      <c r="C19" s="2" t="s">
        <v>207</v>
      </c>
      <c r="D19" s="2">
        <v>27.5032794004184</v>
      </c>
      <c r="E19" s="2">
        <v>83.410547970277406</v>
      </c>
      <c r="F19" s="2">
        <v>441779.41526751802</v>
      </c>
      <c r="G19" s="2">
        <v>3042318.3700334202</v>
      </c>
    </row>
    <row r="20" spans="1:7" x14ac:dyDescent="0.25">
      <c r="A20" s="1">
        <v>19</v>
      </c>
      <c r="B20" s="2">
        <v>1860.00705307215</v>
      </c>
      <c r="C20" s="2" t="s">
        <v>207</v>
      </c>
      <c r="D20" s="2">
        <v>27.5027530642346</v>
      </c>
      <c r="E20" s="2">
        <v>83.413530474017605</v>
      </c>
      <c r="F20" s="2">
        <v>442073.72958571801</v>
      </c>
      <c r="G20" s="2">
        <v>3042258.6714183101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33A1-73EA-4F1C-AEA7-740C9AF84612}">
  <dimension ref="A1:G15"/>
  <sheetViews>
    <sheetView workbookViewId="0">
      <selection activeCell="A8" sqref="A8:G9"/>
    </sheetView>
  </sheetViews>
  <sheetFormatPr defaultRowHeight="15" x14ac:dyDescent="0.25"/>
  <cols>
    <col min="2" max="2" width="11.5703125" bestFit="1" customWidth="1"/>
    <col min="3" max="3" width="21.42578125" bestFit="1" customWidth="1"/>
    <col min="4" max="7" width="11.5703125" bestFit="1" customWidth="1"/>
  </cols>
  <sheetData>
    <row r="1" spans="1:7" x14ac:dyDescent="0.25">
      <c r="A1" s="1">
        <v>0</v>
      </c>
      <c r="B1" s="2">
        <v>1259.1990043794001</v>
      </c>
      <c r="C1" s="2" t="s">
        <v>208</v>
      </c>
      <c r="D1" s="2">
        <v>27.506867208432698</v>
      </c>
      <c r="E1" s="2">
        <v>83.408078284019197</v>
      </c>
      <c r="F1" s="2">
        <v>441537.37387251202</v>
      </c>
      <c r="G1" s="2">
        <v>3042716.9551057601</v>
      </c>
    </row>
    <row r="2" spans="1:7" x14ac:dyDescent="0.25">
      <c r="A2" s="1">
        <v>1</v>
      </c>
      <c r="B2" s="2">
        <v>1560</v>
      </c>
      <c r="C2" s="2" t="s">
        <v>208</v>
      </c>
      <c r="D2" s="2">
        <v>27.506226661101302</v>
      </c>
      <c r="E2" s="2">
        <v>83.411049577815604</v>
      </c>
      <c r="F2" s="2">
        <v>441830.510248226</v>
      </c>
      <c r="G2" s="2">
        <v>3042644.60447799</v>
      </c>
    </row>
    <row r="3" spans="1:7" x14ac:dyDescent="0.25">
      <c r="A3" s="1">
        <v>2</v>
      </c>
      <c r="B3" s="2">
        <v>2060</v>
      </c>
      <c r="C3" s="2" t="s">
        <v>208</v>
      </c>
      <c r="D3" s="2">
        <v>27.505724643609799</v>
      </c>
      <c r="E3" s="2">
        <v>83.416084297149297</v>
      </c>
      <c r="F3" s="2">
        <v>442327.52794296102</v>
      </c>
      <c r="G3" s="2">
        <v>3042586.6449767202</v>
      </c>
    </row>
    <row r="4" spans="1:7" x14ac:dyDescent="0.25">
      <c r="A4" s="1">
        <v>3</v>
      </c>
      <c r="B4" s="2">
        <v>2560</v>
      </c>
      <c r="C4" s="2" t="s">
        <v>208</v>
      </c>
      <c r="D4" s="2">
        <v>27.5050884295445</v>
      </c>
      <c r="E4" s="2">
        <v>83.421096153062706</v>
      </c>
      <c r="F4" s="2">
        <v>442822.22229372099</v>
      </c>
      <c r="G4" s="2">
        <v>3042513.85124279</v>
      </c>
    </row>
    <row r="5" spans="1:7" x14ac:dyDescent="0.25">
      <c r="A5" s="1">
        <v>4</v>
      </c>
      <c r="B5" s="2">
        <v>3060</v>
      </c>
      <c r="C5" s="2" t="s">
        <v>208</v>
      </c>
      <c r="D5" s="2">
        <v>27.5044788365663</v>
      </c>
      <c r="E5" s="2">
        <v>83.426112520184503</v>
      </c>
      <c r="F5" s="2">
        <v>443317.38131327601</v>
      </c>
      <c r="G5" s="2">
        <v>3042444.0243553901</v>
      </c>
    </row>
    <row r="6" spans="1:7" x14ac:dyDescent="0.25">
      <c r="A6" s="1">
        <v>5</v>
      </c>
      <c r="B6" s="2">
        <v>3090</v>
      </c>
      <c r="C6" s="2" t="s">
        <v>208</v>
      </c>
      <c r="D6" s="2">
        <v>27.5039817869724</v>
      </c>
      <c r="E6" s="2">
        <v>83.426335065418399</v>
      </c>
      <c r="F6" s="2">
        <v>443339.10784454999</v>
      </c>
      <c r="G6" s="2">
        <v>3042388.8643187499</v>
      </c>
    </row>
    <row r="7" spans="1:7" x14ac:dyDescent="0.25">
      <c r="A7" s="1">
        <v>6</v>
      </c>
      <c r="B7" s="2">
        <v>3150</v>
      </c>
      <c r="C7" s="2" t="s">
        <v>208</v>
      </c>
      <c r="D7" s="2">
        <v>27.504435024812199</v>
      </c>
      <c r="E7" s="2">
        <v>83.427026692270601</v>
      </c>
      <c r="F7" s="2">
        <v>443407.653022032</v>
      </c>
      <c r="G7" s="2">
        <v>3042438.7539581298</v>
      </c>
    </row>
    <row r="8" spans="1:7" x14ac:dyDescent="0.25">
      <c r="A8" s="1">
        <v>7</v>
      </c>
      <c r="B8" s="2">
        <v>1259.1990043794001</v>
      </c>
      <c r="C8" s="2" t="s">
        <v>209</v>
      </c>
      <c r="D8" s="2">
        <v>27.503468443762301</v>
      </c>
      <c r="E8" s="2">
        <v>83.407499925648295</v>
      </c>
      <c r="F8" s="2">
        <v>441478.45161297702</v>
      </c>
      <c r="G8" s="2">
        <v>3042340.7445593299</v>
      </c>
    </row>
    <row r="9" spans="1:7" x14ac:dyDescent="0.25">
      <c r="A9" s="1">
        <v>8</v>
      </c>
      <c r="B9" s="2">
        <v>1560</v>
      </c>
      <c r="C9" s="2" t="s">
        <v>209</v>
      </c>
      <c r="D9" s="2">
        <v>27.5032794004184</v>
      </c>
      <c r="E9" s="2">
        <v>83.410547970277406</v>
      </c>
      <c r="F9" s="2">
        <v>441779.41526751802</v>
      </c>
      <c r="G9" s="2">
        <v>3042318.3700334202</v>
      </c>
    </row>
    <row r="10" spans="1:7" x14ac:dyDescent="0.25">
      <c r="A10" s="1">
        <v>9</v>
      </c>
      <c r="B10" s="2">
        <v>2060</v>
      </c>
      <c r="C10" s="2" t="s">
        <v>209</v>
      </c>
      <c r="D10" s="2">
        <v>27.502402158283999</v>
      </c>
      <c r="E10" s="2">
        <v>83.415518677886297</v>
      </c>
      <c r="F10" s="2">
        <v>442269.92759912199</v>
      </c>
      <c r="G10" s="2">
        <v>3042218.8746807198</v>
      </c>
    </row>
    <row r="11" spans="1:7" x14ac:dyDescent="0.25">
      <c r="A11" s="1">
        <v>10</v>
      </c>
      <c r="B11" s="2">
        <v>2560</v>
      </c>
      <c r="C11" s="2" t="s">
        <v>209</v>
      </c>
      <c r="D11" s="2">
        <v>27.5016587509988</v>
      </c>
      <c r="E11" s="2">
        <v>83.420512129842507</v>
      </c>
      <c r="F11" s="2">
        <v>442762.76327470201</v>
      </c>
      <c r="G11" s="2">
        <v>3042134.2135606701</v>
      </c>
    </row>
    <row r="12" spans="1:7" x14ac:dyDescent="0.25">
      <c r="A12" s="1">
        <v>11</v>
      </c>
      <c r="B12" s="2">
        <v>3060</v>
      </c>
      <c r="C12" s="2" t="s">
        <v>209</v>
      </c>
      <c r="D12" s="2">
        <v>27.500888360779001</v>
      </c>
      <c r="E12" s="2">
        <v>83.425500952907299</v>
      </c>
      <c r="F12" s="2">
        <v>443255.13428148598</v>
      </c>
      <c r="G12" s="2">
        <v>3042046.5855940799</v>
      </c>
    </row>
    <row r="13" spans="1:7" x14ac:dyDescent="0.25">
      <c r="A13" s="1">
        <v>12</v>
      </c>
      <c r="B13" s="2">
        <v>3090</v>
      </c>
      <c r="C13" s="2" t="s">
        <v>209</v>
      </c>
      <c r="D13" s="2">
        <v>27.501302600315999</v>
      </c>
      <c r="E13" s="2">
        <v>83.425878711125904</v>
      </c>
      <c r="F13" s="2">
        <v>443292.65955179301</v>
      </c>
      <c r="G13" s="2">
        <v>3042092.2983394898</v>
      </c>
    </row>
    <row r="14" spans="1:7" x14ac:dyDescent="0.25">
      <c r="A14" s="1">
        <v>13</v>
      </c>
      <c r="B14" s="2">
        <v>3150</v>
      </c>
      <c r="C14" s="2" t="s">
        <v>209</v>
      </c>
      <c r="D14" s="2">
        <v>27.500683737060399</v>
      </c>
      <c r="E14" s="2">
        <v>83.426387703230105</v>
      </c>
      <c r="F14" s="2">
        <v>443342.61797747097</v>
      </c>
      <c r="G14" s="2">
        <v>3042023.5141176302</v>
      </c>
    </row>
    <row r="15" spans="1:7" x14ac:dyDescent="0.25">
      <c r="A15" s="1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Sheet1-2</vt:lpstr>
      <vt:lpstr>Sheet2</vt:lpstr>
      <vt:lpstr>Sheet3 (2)</vt:lpstr>
      <vt:lpstr>Sheet4</vt:lpstr>
      <vt:lpstr>Sheet5</vt:lpstr>
      <vt:lpstr>Sheet4 (2)</vt:lpstr>
      <vt:lpstr>DGV10</vt:lpstr>
      <vt:lpstr>DGV11</vt:lpstr>
      <vt:lpstr>Multi obs</vt:lpstr>
      <vt:lpstr>plotcase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dcterms:created xsi:type="dcterms:W3CDTF">2015-06-05T18:17:20Z</dcterms:created>
  <dcterms:modified xsi:type="dcterms:W3CDTF">2023-06-04T10:51:32Z</dcterms:modified>
</cp:coreProperties>
</file>