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tuff\SMM\PRS-Code-Git\"/>
    </mc:Choice>
  </mc:AlternateContent>
  <xr:revisionPtr revIDLastSave="0" documentId="13_ncr:1_{F1C2D472-01A8-4611-96A9-6F637C5E81CA}" xr6:coauthVersionLast="47" xr6:coauthVersionMax="47" xr10:uidLastSave="{00000000-0000-0000-0000-000000000000}"/>
  <bookViews>
    <workbookView xWindow="-120" yWindow="-120" windowWidth="29040" windowHeight="15540" xr2:uid="{7B42D176-B84D-460D-9878-900E5E235D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3" i="1" l="1"/>
  <c r="AC45" i="1" s="1"/>
  <c r="V6" i="1"/>
  <c r="V4" i="1"/>
  <c r="AH6" i="1"/>
  <c r="AF6" i="1"/>
  <c r="AC6" i="1"/>
  <c r="AA6" i="1"/>
  <c r="AG6" i="1" s="1"/>
  <c r="AH5" i="1"/>
  <c r="AG5" i="1"/>
  <c r="AF5" i="1"/>
  <c r="AC5" i="1"/>
  <c r="AA5" i="1"/>
  <c r="AE5" i="1" s="1"/>
  <c r="AH4" i="1"/>
  <c r="AF4" i="1"/>
  <c r="AC4" i="1"/>
  <c r="AA4" i="1"/>
  <c r="AE4" i="1" s="1"/>
  <c r="AH3" i="1"/>
  <c r="AF3" i="1"/>
  <c r="AC3" i="1"/>
  <c r="AA3" i="1"/>
  <c r="AG3" i="1" s="1"/>
  <c r="AH2" i="1"/>
  <c r="AF2" i="1"/>
  <c r="AC2" i="1"/>
  <c r="AA2" i="1"/>
  <c r="AG2" i="1" s="1"/>
  <c r="U6" i="1"/>
  <c r="F2" i="1"/>
  <c r="F8" i="1"/>
  <c r="F7" i="1"/>
  <c r="F6" i="1"/>
  <c r="F5" i="1"/>
  <c r="F4" i="1"/>
  <c r="F3" i="1"/>
  <c r="N17" i="1"/>
  <c r="N19" i="1"/>
  <c r="N18" i="1"/>
  <c r="J43" i="1"/>
  <c r="J42" i="1"/>
  <c r="J24" i="1"/>
  <c r="J23" i="1"/>
  <c r="J21" i="1"/>
  <c r="J20" i="1"/>
  <c r="J19" i="1"/>
  <c r="J18" i="1"/>
  <c r="H18" i="1"/>
  <c r="H17" i="1"/>
  <c r="H16" i="1"/>
  <c r="K8" i="1"/>
  <c r="K7" i="1"/>
  <c r="K6" i="1"/>
  <c r="K5" i="1"/>
  <c r="K4" i="1"/>
  <c r="K3" i="1"/>
  <c r="K2" i="1"/>
  <c r="H6" i="1"/>
  <c r="H5" i="1"/>
  <c r="H4" i="1"/>
  <c r="I8" i="1"/>
  <c r="I7" i="1"/>
  <c r="I6" i="1"/>
  <c r="I5" i="1"/>
  <c r="I4" i="1"/>
  <c r="I3" i="1"/>
  <c r="I2" i="1"/>
  <c r="J6" i="1"/>
  <c r="J5" i="1"/>
  <c r="J4" i="1"/>
  <c r="J3" i="1"/>
  <c r="I16" i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G17" i="1"/>
  <c r="G18" i="1" s="1"/>
  <c r="G19" i="1" s="1"/>
  <c r="G20" i="1" s="1"/>
  <c r="G21" i="1" s="1"/>
  <c r="G22" i="1" s="1"/>
  <c r="G23" i="1" s="1"/>
  <c r="G24" i="1" s="1"/>
  <c r="G25" i="1" s="1"/>
  <c r="G26" i="1" s="1"/>
  <c r="G16" i="1"/>
  <c r="H15" i="1" s="1"/>
  <c r="D16" i="1"/>
  <c r="E15" i="1" s="1"/>
  <c r="D8" i="1"/>
  <c r="J8" i="1" s="1"/>
  <c r="D7" i="1"/>
  <c r="J7" i="1" s="1"/>
  <c r="D6" i="1"/>
  <c r="D5" i="1"/>
  <c r="D4" i="1"/>
  <c r="D3" i="1"/>
  <c r="H3" i="1" s="1"/>
  <c r="D2" i="1"/>
  <c r="H2" i="1" s="1"/>
  <c r="AB45" i="1" l="1"/>
  <c r="AE6" i="1"/>
  <c r="AE3" i="1"/>
  <c r="AG4" i="1"/>
  <c r="AE2" i="1"/>
  <c r="G27" i="1"/>
  <c r="H26" i="1"/>
  <c r="J44" i="1"/>
  <c r="D17" i="1"/>
  <c r="H7" i="1"/>
  <c r="H19" i="1"/>
  <c r="J45" i="1"/>
  <c r="H8" i="1"/>
  <c r="H20" i="1"/>
  <c r="J22" i="1"/>
  <c r="J46" i="1"/>
  <c r="J49" i="1"/>
  <c r="J48" i="1"/>
  <c r="J51" i="1"/>
  <c r="H23" i="1"/>
  <c r="J25" i="1"/>
  <c r="J2" i="1"/>
  <c r="H24" i="1"/>
  <c r="J26" i="1"/>
  <c r="J50" i="1"/>
  <c r="H25" i="1"/>
  <c r="J27" i="1"/>
  <c r="J28" i="1"/>
  <c r="J52" i="1"/>
  <c r="H21" i="1"/>
  <c r="J29" i="1"/>
  <c r="J30" i="1"/>
  <c r="J54" i="1"/>
  <c r="E16" i="1"/>
  <c r="J31" i="1"/>
  <c r="J55" i="1"/>
  <c r="J32" i="1"/>
  <c r="J33" i="1"/>
  <c r="J34" i="1"/>
  <c r="J35" i="1"/>
  <c r="J47" i="1"/>
  <c r="H22" i="1"/>
  <c r="J53" i="1"/>
  <c r="J36" i="1"/>
  <c r="J37" i="1"/>
  <c r="J38" i="1"/>
  <c r="J15" i="1"/>
  <c r="J39" i="1"/>
  <c r="J16" i="1"/>
  <c r="J40" i="1"/>
  <c r="J17" i="1"/>
  <c r="J41" i="1"/>
  <c r="G28" i="1" l="1"/>
  <c r="H27" i="1"/>
  <c r="M19" i="1"/>
  <c r="O19" i="1" s="1"/>
  <c r="D18" i="1"/>
  <c r="E17" i="1"/>
  <c r="D19" i="1" l="1"/>
  <c r="E18" i="1"/>
  <c r="G29" i="1"/>
  <c r="G30" i="1" l="1"/>
  <c r="H29" i="1"/>
  <c r="D20" i="1"/>
  <c r="E19" i="1"/>
  <c r="H28" i="1"/>
  <c r="D21" i="1" l="1"/>
  <c r="E20" i="1" s="1"/>
  <c r="G31" i="1"/>
  <c r="H30" i="1"/>
  <c r="G32" i="1" l="1"/>
  <c r="H31" i="1"/>
  <c r="D22" i="1"/>
  <c r="E21" i="1"/>
  <c r="D23" i="1" l="1"/>
  <c r="E22" i="1"/>
  <c r="G33" i="1"/>
  <c r="H32" i="1"/>
  <c r="G34" i="1" l="1"/>
  <c r="H33" i="1"/>
  <c r="D24" i="1"/>
  <c r="E23" i="1"/>
  <c r="D25" i="1" l="1"/>
  <c r="D26" i="1" s="1"/>
  <c r="E25" i="1" s="1"/>
  <c r="G35" i="1"/>
  <c r="G36" i="1" s="1"/>
  <c r="H35" i="1" s="1"/>
  <c r="E24" i="1" l="1"/>
  <c r="M17" i="1" s="1"/>
  <c r="O17" i="1" s="1"/>
  <c r="H34" i="1"/>
  <c r="M18" i="1" s="1"/>
  <c r="O18" i="1" s="1"/>
  <c r="E28" i="1" l="1"/>
</calcChain>
</file>

<file path=xl/sharedStrings.xml><?xml version="1.0" encoding="utf-8"?>
<sst xmlns="http://schemas.openxmlformats.org/spreadsheetml/2006/main" count="26" uniqueCount="15">
  <si>
    <t>step size</t>
  </si>
  <si>
    <t># steps</t>
  </si>
  <si>
    <t>error (abs)</t>
  </si>
  <si>
    <t>ln(step size)</t>
  </si>
  <si>
    <t>ln(error)</t>
  </si>
  <si>
    <t>y = x</t>
  </si>
  <si>
    <t>h = 0.1</t>
  </si>
  <si>
    <t>h=0.05</t>
  </si>
  <si>
    <t>h=.025</t>
  </si>
  <si>
    <t>% error</t>
  </si>
  <si>
    <t>desired % error</t>
  </si>
  <si>
    <t>coefficient</t>
  </si>
  <si>
    <t>exponent</t>
  </si>
  <si>
    <t>check</t>
  </si>
  <si>
    <t>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</si>
</sst>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333945756780403"/>
                  <c:y val="-1.16553659959171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Sheet1!$H$2:$H$8</c:f>
              <c:numCache>
                <c:formatCode>General</c:formatCode>
                <c:ptCount val="7"/>
                <c:pt idx="0">
                  <c:v>-1.4271163556401458</c:v>
                </c:pt>
                <c:pt idx="1">
                  <c:v>-2.120263536200091</c:v>
                </c:pt>
                <c:pt idx="2">
                  <c:v>-2.8134107167600364</c:v>
                </c:pt>
                <c:pt idx="3">
                  <c:v>-3.5065578973199818</c:v>
                </c:pt>
                <c:pt idx="4">
                  <c:v>-4.1997050778799272</c:v>
                </c:pt>
                <c:pt idx="5">
                  <c:v>-4.8928522584398726</c:v>
                </c:pt>
                <c:pt idx="6">
                  <c:v>-5.585999438999818</c:v>
                </c:pt>
              </c:numCache>
            </c:numRef>
          </c:xVal>
          <c:yVal>
            <c:numRef>
              <c:f>Sheet1!$I$2:$I$8</c:f>
              <c:numCache>
                <c:formatCode>General</c:formatCode>
                <c:ptCount val="7"/>
                <c:pt idx="0">
                  <c:v>4.8699391424700611</c:v>
                </c:pt>
                <c:pt idx="1">
                  <c:v>4.248093461367584</c:v>
                </c:pt>
                <c:pt idx="2">
                  <c:v>3.5893569295032193</c:v>
                </c:pt>
                <c:pt idx="3">
                  <c:v>2.913143780330782</c:v>
                </c:pt>
                <c:pt idx="4">
                  <c:v>2.2284001118851804</c:v>
                </c:pt>
                <c:pt idx="5">
                  <c:v>1.5394393236716839</c:v>
                </c:pt>
                <c:pt idx="6">
                  <c:v>0.84838156087355798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F7-4B10-8B78-E229A8508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981375"/>
        <c:axId val="1416980415"/>
      </c:scatterChart>
      <c:valAx>
        <c:axId val="141698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980415"/>
        <c:crosses val="autoZero"/>
        <c:crossBetween val="midCat"/>
      </c:valAx>
      <c:valAx>
        <c:axId val="141698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98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559569761310468"/>
                  <c:y val="-1.87654387321822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Sheet1!$J$2:$J$8</c:f>
              <c:numCache>
                <c:formatCode>General</c:formatCode>
                <c:ptCount val="7"/>
                <c:pt idx="0">
                  <c:v>-0.61978875828839397</c:v>
                </c:pt>
                <c:pt idx="1">
                  <c:v>-0.92081875395237522</c:v>
                </c:pt>
                <c:pt idx="2">
                  <c:v>-1.2218487496163564</c:v>
                </c:pt>
                <c:pt idx="3">
                  <c:v>-1.5228787452803376</c:v>
                </c:pt>
                <c:pt idx="4">
                  <c:v>-1.8239087409443189</c:v>
                </c:pt>
                <c:pt idx="5">
                  <c:v>-2.1249387366082999</c:v>
                </c:pt>
                <c:pt idx="6">
                  <c:v>-2.4259687322722812</c:v>
                </c:pt>
              </c:numCache>
            </c:numRef>
          </c:xVal>
          <c:yVal>
            <c:numRef>
              <c:f>Sheet1!$K$2:$K$8</c:f>
              <c:numCache>
                <c:formatCode>General</c:formatCode>
                <c:ptCount val="7"/>
                <c:pt idx="0">
                  <c:v>2.1149876967794015</c:v>
                </c:pt>
                <c:pt idx="1">
                  <c:v>1.8449235488812266</c:v>
                </c:pt>
                <c:pt idx="2">
                  <c:v>1.5588379080644474</c:v>
                </c:pt>
                <c:pt idx="3">
                  <c:v>1.2651622687884374</c:v>
                </c:pt>
                <c:pt idx="4">
                  <c:v>0.96778187206432287</c:v>
                </c:pt>
                <c:pt idx="5">
                  <c:v>0.66857000349548634</c:v>
                </c:pt>
                <c:pt idx="6">
                  <c:v>0.36844743043585398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0A-49FF-AC73-B24DD10D7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684064"/>
        <c:axId val="1066683104"/>
      </c:scatterChart>
      <c:valAx>
        <c:axId val="106668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683104"/>
        <c:crosses val="autoZero"/>
        <c:crossBetween val="midCat"/>
      </c:valAx>
      <c:valAx>
        <c:axId val="10666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68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996118592488659"/>
                  <c:y val="4.89531537352912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Sheet1!$N$17:$N$19</c:f>
              <c:numCache>
                <c:formatCode>General</c:formatCode>
                <c:ptCount val="3"/>
                <c:pt idx="0">
                  <c:v>-2.3025850929940455</c:v>
                </c:pt>
                <c:pt idx="1">
                  <c:v>-2.9957322735539909</c:v>
                </c:pt>
                <c:pt idx="2">
                  <c:v>-3.6888794541139363</c:v>
                </c:pt>
              </c:numCache>
            </c:numRef>
          </c:xVal>
          <c:yVal>
            <c:numRef>
              <c:f>Sheet1!$O$17:$O$19</c:f>
              <c:numCache>
                <c:formatCode>General</c:formatCode>
                <c:ptCount val="3"/>
                <c:pt idx="0">
                  <c:v>-2.9957322735539944</c:v>
                </c:pt>
                <c:pt idx="1">
                  <c:v>-3.6888794541139265</c:v>
                </c:pt>
                <c:pt idx="2">
                  <c:v>-4.3820266346738492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88-4EC1-9B76-B21C6C0F6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004800"/>
        <c:axId val="1067001920"/>
      </c:scatterChart>
      <c:valAx>
        <c:axId val="106700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001920"/>
        <c:crosses val="autoZero"/>
        <c:crossBetween val="midCat"/>
      </c:valAx>
      <c:valAx>
        <c:axId val="10670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00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1000"/>
            <c:dispRSqr val="1"/>
            <c:dispEq val="1"/>
            <c:trendlineLbl>
              <c:layout>
                <c:manualLayout>
                  <c:x val="-0.42733661417322832"/>
                  <c:y val="-0.3607024642752989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Sheet1!$E$2:$E$8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1600</c:v>
                </c:pt>
              </c:numCache>
            </c:numRef>
          </c:xVal>
          <c:yVal>
            <c:numRef>
              <c:f>Sheet1!$F$2:$F$8</c:f>
              <c:numCache>
                <c:formatCode>General</c:formatCode>
                <c:ptCount val="7"/>
                <c:pt idx="0">
                  <c:v>0.96231310613450038</c:v>
                </c:pt>
                <c:pt idx="1">
                  <c:v>0.51671640831040488</c:v>
                </c:pt>
                <c:pt idx="2">
                  <c:v>0.26740320727582501</c:v>
                </c:pt>
                <c:pt idx="3">
                  <c:v>0.13598498969069628</c:v>
                </c:pt>
                <c:pt idx="4">
                  <c:v>6.8566278120152355E-2</c:v>
                </c:pt>
                <c:pt idx="5">
                  <c:v>3.4426962571821172E-2</c:v>
                </c:pt>
                <c:pt idx="6">
                  <c:v>1.7249485039795176E-2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EA-47B8-B5C5-656ABFF29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907440"/>
        <c:axId val="735348112"/>
      </c:scatterChart>
      <c:valAx>
        <c:axId val="73390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348112"/>
        <c:crosses val="autoZero"/>
        <c:crossBetween val="midCat"/>
      </c:valAx>
      <c:valAx>
        <c:axId val="73534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90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0527121609798774E-2"/>
                  <c:y val="-3.76130067074948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Sheet1!$AE$2:$AE$6</c:f>
              <c:numCache>
                <c:formatCode>General</c:formatCode>
                <c:ptCount val="5"/>
                <c:pt idx="0">
                  <c:v>-1.4271163556401458</c:v>
                </c:pt>
                <c:pt idx="1">
                  <c:v>-2.120263536200091</c:v>
                </c:pt>
                <c:pt idx="2">
                  <c:v>-2.8134107167600364</c:v>
                </c:pt>
                <c:pt idx="3">
                  <c:v>-3.5065578973199818</c:v>
                </c:pt>
                <c:pt idx="4">
                  <c:v>-4.1997050778799272</c:v>
                </c:pt>
              </c:numCache>
            </c:numRef>
          </c:xVal>
          <c:yVal>
            <c:numRef>
              <c:f>Sheet1!$AF$2:$AF$6</c:f>
              <c:numCache>
                <c:formatCode>General</c:formatCode>
                <c:ptCount val="5"/>
                <c:pt idx="0">
                  <c:v>4.8762308259046652</c:v>
                </c:pt>
                <c:pt idx="1">
                  <c:v>3.632760665954244</c:v>
                </c:pt>
                <c:pt idx="2">
                  <c:v>2.4803846774014366</c:v>
                </c:pt>
                <c:pt idx="3">
                  <c:v>1.7531803874870173</c:v>
                </c:pt>
                <c:pt idx="4">
                  <c:v>0.63668274882258102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96-4DCE-A02F-C1FD58536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625104"/>
        <c:axId val="1066625584"/>
      </c:scatterChart>
      <c:valAx>
        <c:axId val="106662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625584"/>
        <c:crosses val="autoZero"/>
        <c:crossBetween val="midCat"/>
      </c:valAx>
      <c:valAx>
        <c:axId val="106662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62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8.4688966116609893E-2"/>
                  <c:y val="-0.18955905085212973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Sheet1!$AB$2:$AB$6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numCache>
            </c:numRef>
          </c:xVal>
          <c:yVal>
            <c:numRef>
              <c:f>Sheet1!$AC$2:$AC$6</c:f>
              <c:numCache>
                <c:formatCode>General</c:formatCode>
                <c:ptCount val="5"/>
                <c:pt idx="0">
                  <c:v>0.96838676228857345</c:v>
                </c:pt>
                <c:pt idx="1">
                  <c:v>0.279265068009804</c:v>
                </c:pt>
                <c:pt idx="2">
                  <c:v>8.8215740145843477E-2</c:v>
                </c:pt>
                <c:pt idx="3">
                  <c:v>4.2630975645718563E-2</c:v>
                </c:pt>
                <c:pt idx="4">
                  <c:v>1.3958427925624156E-2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4-4EAC-8B81-D9121FE80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265104"/>
        <c:axId val="653266064"/>
      </c:scatterChart>
      <c:valAx>
        <c:axId val="65326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266064"/>
        <c:crosses val="autoZero"/>
        <c:crossBetween val="midCat"/>
      </c:valAx>
      <c:valAx>
        <c:axId val="6532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26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0</xdr:row>
      <xdr:rowOff>123825</xdr:rowOff>
    </xdr:from>
    <xdr:to>
      <xdr:col>18</xdr:col>
      <xdr:colOff>133350</xdr:colOff>
      <xdr:row>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11E0EB-AB62-45CE-CD08-43EBEAC1A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471487</xdr:colOff>
      <xdr:row>8</xdr:row>
      <xdr:rowOff>0</xdr:rowOff>
    </xdr:from>
    <xdr:to>
      <xdr:col>18</xdr:col>
      <xdr:colOff>171450</xdr:colOff>
      <xdr:row>15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2AE106-C24D-65D5-82F2-B5FC6E496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61912</xdr:colOff>
      <xdr:row>15</xdr:row>
      <xdr:rowOff>104774</xdr:rowOff>
    </xdr:from>
    <xdr:to>
      <xdr:col>20</xdr:col>
      <xdr:colOff>38100</xdr:colOff>
      <xdr:row>23</xdr:row>
      <xdr:rowOff>119061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CD5610-A242-1BF9-687E-D92B73B7C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233362</xdr:colOff>
      <xdr:row>0</xdr:row>
      <xdr:rowOff>0</xdr:rowOff>
    </xdr:from>
    <xdr:to>
      <xdr:col>18</xdr:col>
      <xdr:colOff>538162</xdr:colOff>
      <xdr:row>14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C0BECD3-75B5-8629-4888-EB8958C9A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376237</xdr:colOff>
      <xdr:row>10</xdr:row>
      <xdr:rowOff>61912</xdr:rowOff>
    </xdr:from>
    <xdr:to>
      <xdr:col>34</xdr:col>
      <xdr:colOff>71437</xdr:colOff>
      <xdr:row>24</xdr:row>
      <xdr:rowOff>138112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5D438AD-E3C5-6CF9-AF48-938BE954D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404812</xdr:colOff>
      <xdr:row>25</xdr:row>
      <xdr:rowOff>4762</xdr:rowOff>
    </xdr:from>
    <xdr:to>
      <xdr:col>34</xdr:col>
      <xdr:colOff>100012</xdr:colOff>
      <xdr:row>39</xdr:row>
      <xdr:rowOff>80962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8219759-43DB-833F-BB85-80FCAB6B8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EF3D9-89FC-41B5-AEC5-8A8E4C1E57AB}">
  <dimension ref="B1:AH56"/>
  <sheetViews>
    <sheetView tabSelected="1" topLeftCell="Z22" zoomScale="103" zoomScaleNormal="100" workbookViewId="0">
      <selection activeCell="AL30" sqref="AL30"/>
    </sheetView>
  </sheetViews>
  <sheetFormatPr defaultRowHeight="15" x14ac:dyDescent="0.25"/>
  <cols>
    <col min="7" max="7" width="12" bestFit="1" customWidth="1"/>
    <col min="8" max="8" width="11.7109375" bestFit="1" customWidth="1"/>
    <col min="21" max="21" width="14.42578125" bestFit="1" customWidth="1"/>
    <col min="22" max="22" width="12.140625" bestFit="1" customWidth="1"/>
  </cols>
  <sheetData>
    <row r="1" spans="2:34" x14ac:dyDescent="0.25">
      <c r="D1" t="s">
        <v>0</v>
      </c>
      <c r="E1" t="s">
        <v>1</v>
      </c>
      <c r="F1" t="s">
        <v>9</v>
      </c>
      <c r="G1" t="s">
        <v>2</v>
      </c>
      <c r="H1" t="s">
        <v>3</v>
      </c>
      <c r="I1" t="s">
        <v>4</v>
      </c>
      <c r="AA1" t="s">
        <v>0</v>
      </c>
      <c r="AB1" t="s">
        <v>1</v>
      </c>
      <c r="AC1" t="s">
        <v>9</v>
      </c>
      <c r="AD1" t="s">
        <v>2</v>
      </c>
      <c r="AE1" t="s">
        <v>3</v>
      </c>
      <c r="AF1" t="s">
        <v>4</v>
      </c>
    </row>
    <row r="2" spans="2:34" x14ac:dyDescent="0.25">
      <c r="B2">
        <v>13541.641</v>
      </c>
      <c r="D2">
        <f>$B$3/E2</f>
        <v>0.24</v>
      </c>
      <c r="E2">
        <v>25</v>
      </c>
      <c r="F2">
        <f>G2/$B$2*100</f>
        <v>0.96231310613450038</v>
      </c>
      <c r="G2">
        <v>130.31298612868301</v>
      </c>
      <c r="H2">
        <f>LN(D2)</f>
        <v>-1.4271163556401458</v>
      </c>
      <c r="I2">
        <f>LN(G2)</f>
        <v>4.8699391424700611</v>
      </c>
      <c r="J2">
        <f>LOG10(D2)</f>
        <v>-0.61978875828839397</v>
      </c>
      <c r="K2">
        <f>LOG10(G2)</f>
        <v>2.1149876967794015</v>
      </c>
      <c r="X2" t="s">
        <v>11</v>
      </c>
      <c r="Y2">
        <v>22.797151700000001</v>
      </c>
      <c r="AA2">
        <f>$B$3/AB2</f>
        <v>0.24</v>
      </c>
      <c r="AB2">
        <v>25</v>
      </c>
      <c r="AC2">
        <f>AD2/$B$2*100</f>
        <v>0.96838676228857345</v>
      </c>
      <c r="AD2">
        <v>131.135458840642</v>
      </c>
      <c r="AE2">
        <f>LN(AA2)</f>
        <v>-1.4271163556401458</v>
      </c>
      <c r="AF2">
        <f>LN(AD2)</f>
        <v>4.8762308259046652</v>
      </c>
      <c r="AG2">
        <f>LOG10(AA2)</f>
        <v>-0.61978875828839397</v>
      </c>
      <c r="AH2">
        <f>LOG10(AD2)</f>
        <v>2.1177201401769321</v>
      </c>
    </row>
    <row r="3" spans="2:34" x14ac:dyDescent="0.25">
      <c r="B3">
        <v>6</v>
      </c>
      <c r="D3">
        <f t="shared" ref="D3:D8" si="0">$B$3/E3</f>
        <v>0.12</v>
      </c>
      <c r="E3">
        <v>50</v>
      </c>
      <c r="F3">
        <f t="shared" ref="F3:F8" si="1">G3/$B$2*100</f>
        <v>0.51671640831040488</v>
      </c>
      <c r="G3">
        <v>69.971881001489194</v>
      </c>
      <c r="H3">
        <f t="shared" ref="H3:H8" si="2">LN(D3)</f>
        <v>-2.120263536200091</v>
      </c>
      <c r="I3">
        <f t="shared" ref="I3:I8" si="3">LN(G3)</f>
        <v>4.248093461367584</v>
      </c>
      <c r="J3">
        <f t="shared" ref="J3:J8" si="4">LOG10(D3)</f>
        <v>-0.92081875395237522</v>
      </c>
      <c r="K3">
        <f t="shared" ref="K3:K8" si="5">LOG10(G3)</f>
        <v>1.8449235488812266</v>
      </c>
      <c r="U3" t="s">
        <v>10</v>
      </c>
      <c r="V3" t="s">
        <v>0</v>
      </c>
      <c r="X3" t="s">
        <v>12</v>
      </c>
      <c r="Y3">
        <v>-0.97087902999999998</v>
      </c>
      <c r="AA3">
        <f t="shared" ref="AA3:AA8" si="6">$B$3/AB3</f>
        <v>0.12</v>
      </c>
      <c r="AB3">
        <v>50</v>
      </c>
      <c r="AC3">
        <f t="shared" ref="AC3:AC8" si="7">AD3/$B$2*100</f>
        <v>0.279265068009804</v>
      </c>
      <c r="AD3">
        <v>37.8170729482935</v>
      </c>
      <c r="AE3">
        <f t="shared" ref="AE3:AE8" si="8">LN(AA3)</f>
        <v>-2.120263536200091</v>
      </c>
      <c r="AF3">
        <f t="shared" ref="AF3:AF8" si="9">LN(AD3)</f>
        <v>3.632760665954244</v>
      </c>
      <c r="AG3">
        <f t="shared" ref="AG3:AG8" si="10">LOG10(AA3)</f>
        <v>-0.92081875395237522</v>
      </c>
      <c r="AH3">
        <f t="shared" ref="AH3:AH8" si="11">LOG10(AD3)</f>
        <v>1.5776879112991105</v>
      </c>
    </row>
    <row r="4" spans="2:34" x14ac:dyDescent="0.25">
      <c r="D4">
        <f t="shared" si="0"/>
        <v>0.06</v>
      </c>
      <c r="E4">
        <v>100</v>
      </c>
      <c r="F4">
        <f t="shared" si="1"/>
        <v>0.26740320727582501</v>
      </c>
      <c r="G4">
        <v>36.2107823517781</v>
      </c>
      <c r="H4">
        <f t="shared" si="2"/>
        <v>-2.8134107167600364</v>
      </c>
      <c r="I4">
        <f t="shared" si="3"/>
        <v>3.5893569295032193</v>
      </c>
      <c r="J4">
        <f t="shared" si="4"/>
        <v>-1.2218487496163564</v>
      </c>
      <c r="K4">
        <f t="shared" si="5"/>
        <v>1.5588379080644474</v>
      </c>
      <c r="U4">
        <v>1E-3</v>
      </c>
      <c r="V4">
        <f>(U4/Y2)^(1/Y3)</f>
        <v>30802.982166696995</v>
      </c>
      <c r="AA4">
        <f t="shared" si="6"/>
        <v>0.06</v>
      </c>
      <c r="AB4">
        <v>100</v>
      </c>
      <c r="AC4">
        <f t="shared" si="7"/>
        <v>8.8215740145843477E-2</v>
      </c>
      <c r="AD4">
        <v>11.945858836043</v>
      </c>
      <c r="AE4">
        <f t="shared" si="8"/>
        <v>-2.8134107167600364</v>
      </c>
      <c r="AF4">
        <f t="shared" si="9"/>
        <v>2.4803846774014366</v>
      </c>
      <c r="AG4">
        <f t="shared" si="10"/>
        <v>-1.2218487496163564</v>
      </c>
      <c r="AH4">
        <f t="shared" si="11"/>
        <v>1.0772173783928214</v>
      </c>
    </row>
    <row r="5" spans="2:34" x14ac:dyDescent="0.25">
      <c r="D5">
        <f t="shared" si="0"/>
        <v>0.03</v>
      </c>
      <c r="E5">
        <v>200</v>
      </c>
      <c r="F5">
        <f t="shared" si="1"/>
        <v>0.13598498969069628</v>
      </c>
      <c r="G5">
        <v>18.414599117801099</v>
      </c>
      <c r="H5">
        <f t="shared" si="2"/>
        <v>-3.5065578973199818</v>
      </c>
      <c r="I5">
        <f t="shared" si="3"/>
        <v>2.913143780330782</v>
      </c>
      <c r="J5">
        <f t="shared" si="4"/>
        <v>-1.5228787452803376</v>
      </c>
      <c r="K5">
        <f t="shared" si="5"/>
        <v>1.2651622687884374</v>
      </c>
      <c r="U5" t="s">
        <v>13</v>
      </c>
      <c r="AA5">
        <f t="shared" si="6"/>
        <v>0.03</v>
      </c>
      <c r="AB5">
        <v>200</v>
      </c>
      <c r="AC5">
        <f t="shared" si="7"/>
        <v>4.2630975645718563E-2</v>
      </c>
      <c r="AD5">
        <v>5.7729336767406396</v>
      </c>
      <c r="AE5">
        <f t="shared" si="8"/>
        <v>-3.5065578973199818</v>
      </c>
      <c r="AF5">
        <f t="shared" si="9"/>
        <v>1.7531803874870173</v>
      </c>
      <c r="AG5">
        <f t="shared" si="10"/>
        <v>-1.5228787452803376</v>
      </c>
      <c r="AH5">
        <f t="shared" si="11"/>
        <v>0.76139656806661649</v>
      </c>
    </row>
    <row r="6" spans="2:34" x14ac:dyDescent="0.25">
      <c r="D6">
        <f t="shared" si="0"/>
        <v>1.4999999999999999E-2</v>
      </c>
      <c r="E6">
        <v>400</v>
      </c>
      <c r="F6">
        <f t="shared" si="1"/>
        <v>6.8566278120152355E-2</v>
      </c>
      <c r="G6">
        <v>9.2849992300925805</v>
      </c>
      <c r="H6">
        <f t="shared" si="2"/>
        <v>-4.1997050778799272</v>
      </c>
      <c r="I6">
        <f t="shared" si="3"/>
        <v>2.2284001118851804</v>
      </c>
      <c r="J6">
        <f t="shared" si="4"/>
        <v>-1.8239087409443189</v>
      </c>
      <c r="K6">
        <f t="shared" si="5"/>
        <v>0.96778187206432287</v>
      </c>
      <c r="U6">
        <f>V4</f>
        <v>30802.982166696995</v>
      </c>
      <c r="V6">
        <f>Y2*V4^Y3</f>
        <v>9.999999999999998E-4</v>
      </c>
      <c r="AA6">
        <f t="shared" si="6"/>
        <v>1.4999999999999999E-2</v>
      </c>
      <c r="AB6">
        <v>400</v>
      </c>
      <c r="AC6">
        <f t="shared" si="7"/>
        <v>1.3958427925624156E-2</v>
      </c>
      <c r="AD6">
        <v>1.89020019893177</v>
      </c>
      <c r="AE6">
        <f t="shared" si="8"/>
        <v>-4.1997050778799272</v>
      </c>
      <c r="AF6">
        <f t="shared" si="9"/>
        <v>0.63668274882258102</v>
      </c>
      <c r="AG6">
        <f t="shared" si="10"/>
        <v>-1.8239087409443189</v>
      </c>
      <c r="AH6">
        <f t="shared" si="11"/>
        <v>0.27650780453664103</v>
      </c>
    </row>
    <row r="7" spans="2:34" x14ac:dyDescent="0.25">
      <c r="D7">
        <f t="shared" si="0"/>
        <v>7.4999999999999997E-3</v>
      </c>
      <c r="E7">
        <v>800</v>
      </c>
      <c r="F7">
        <f t="shared" si="1"/>
        <v>3.4426962571821172E-2</v>
      </c>
      <c r="G7">
        <v>4.6619756786803901</v>
      </c>
      <c r="H7">
        <f t="shared" si="2"/>
        <v>-4.8928522584398726</v>
      </c>
      <c r="I7">
        <f t="shared" si="3"/>
        <v>1.5394393236716839</v>
      </c>
      <c r="J7">
        <f t="shared" si="4"/>
        <v>-2.1249387366082999</v>
      </c>
      <c r="K7">
        <f t="shared" si="5"/>
        <v>0.66857000349548634</v>
      </c>
    </row>
    <row r="8" spans="2:34" x14ac:dyDescent="0.25">
      <c r="D8">
        <f t="shared" si="0"/>
        <v>3.7499999999999999E-3</v>
      </c>
      <c r="E8">
        <v>1600</v>
      </c>
      <c r="F8">
        <f t="shared" si="1"/>
        <v>1.7249485039795176E-2</v>
      </c>
      <c r="G8">
        <v>2.3358633384377701</v>
      </c>
      <c r="H8">
        <f t="shared" si="2"/>
        <v>-5.585999438999818</v>
      </c>
      <c r="I8">
        <f t="shared" si="3"/>
        <v>0.84838156087355798</v>
      </c>
      <c r="J8">
        <f t="shared" si="4"/>
        <v>-2.4259687322722812</v>
      </c>
      <c r="K8">
        <f t="shared" si="5"/>
        <v>0.36844743043585398</v>
      </c>
    </row>
    <row r="13" spans="2:34" x14ac:dyDescent="0.25">
      <c r="D13" t="s">
        <v>5</v>
      </c>
    </row>
    <row r="14" spans="2:34" x14ac:dyDescent="0.25">
      <c r="D14" t="s">
        <v>6</v>
      </c>
      <c r="G14" t="s">
        <v>7</v>
      </c>
      <c r="I14" t="s">
        <v>8</v>
      </c>
    </row>
    <row r="15" spans="2:34" x14ac:dyDescent="0.25">
      <c r="D15">
        <v>0</v>
      </c>
      <c r="E15">
        <f>D15*(D16-D15)</f>
        <v>0</v>
      </c>
      <c r="G15">
        <v>0</v>
      </c>
      <c r="H15">
        <f t="shared" ref="H15:J35" si="12">G15*(G16-G15)</f>
        <v>0</v>
      </c>
      <c r="I15">
        <v>0</v>
      </c>
      <c r="J15">
        <f t="shared" si="12"/>
        <v>0</v>
      </c>
    </row>
    <row r="16" spans="2:34" x14ac:dyDescent="0.25">
      <c r="D16">
        <f>+D15+0.1</f>
        <v>0.1</v>
      </c>
      <c r="E16">
        <f t="shared" ref="E16:E25" si="13">D16*(D17-D16)</f>
        <v>1.0000000000000002E-2</v>
      </c>
      <c r="G16">
        <f>+G15+0.05</f>
        <v>0.05</v>
      </c>
      <c r="H16">
        <f t="shared" si="12"/>
        <v>2.5000000000000005E-3</v>
      </c>
      <c r="I16">
        <f>+I15+0.025</f>
        <v>2.5000000000000001E-2</v>
      </c>
      <c r="J16">
        <f t="shared" si="12"/>
        <v>6.2500000000000012E-4</v>
      </c>
    </row>
    <row r="17" spans="4:15" x14ac:dyDescent="0.25">
      <c r="D17">
        <f t="shared" ref="D17:D26" si="14">+D16+0.1</f>
        <v>0.2</v>
      </c>
      <c r="E17">
        <f t="shared" si="13"/>
        <v>2.0000000000000007E-2</v>
      </c>
      <c r="G17">
        <f t="shared" ref="G17:G36" si="15">+G16+0.05</f>
        <v>0.1</v>
      </c>
      <c r="H17">
        <f t="shared" si="12"/>
        <v>5.0000000000000018E-3</v>
      </c>
      <c r="I17">
        <f t="shared" ref="I17:I56" si="16">+I16+0.025</f>
        <v>0.05</v>
      </c>
      <c r="J17">
        <f t="shared" si="12"/>
        <v>1.2500000000000005E-3</v>
      </c>
      <c r="L17">
        <v>0.1</v>
      </c>
      <c r="M17">
        <f>SUM(E15:E25)-1/2</f>
        <v>4.9999999999999822E-2</v>
      </c>
      <c r="N17">
        <f>LN(L17)</f>
        <v>-2.3025850929940455</v>
      </c>
      <c r="O17">
        <f t="shared" ref="O17:O19" si="17">LN(M17)</f>
        <v>-2.9957322735539944</v>
      </c>
    </row>
    <row r="18" spans="4:15" x14ac:dyDescent="0.25">
      <c r="D18">
        <f t="shared" si="14"/>
        <v>0.30000000000000004</v>
      </c>
      <c r="E18">
        <f t="shared" si="13"/>
        <v>0.03</v>
      </c>
      <c r="G18">
        <f t="shared" si="15"/>
        <v>0.15000000000000002</v>
      </c>
      <c r="H18">
        <f t="shared" si="12"/>
        <v>7.4999999999999997E-3</v>
      </c>
      <c r="I18">
        <f t="shared" si="16"/>
        <v>7.5000000000000011E-2</v>
      </c>
      <c r="J18">
        <f t="shared" si="12"/>
        <v>1.8749999999999999E-3</v>
      </c>
      <c r="L18">
        <v>0.05</v>
      </c>
      <c r="M18">
        <f>SUM(H15:H1000)-1/2</f>
        <v>2.5000000000000244E-2</v>
      </c>
      <c r="N18">
        <f t="shared" ref="N18:N19" si="18">LN(L18)</f>
        <v>-2.9957322735539909</v>
      </c>
      <c r="O18">
        <f t="shared" si="17"/>
        <v>-3.6888794541139265</v>
      </c>
    </row>
    <row r="19" spans="4:15" x14ac:dyDescent="0.25">
      <c r="D19">
        <f t="shared" si="14"/>
        <v>0.4</v>
      </c>
      <c r="E19">
        <f t="shared" si="13"/>
        <v>3.9999999999999994E-2</v>
      </c>
      <c r="G19">
        <f t="shared" si="15"/>
        <v>0.2</v>
      </c>
      <c r="H19">
        <f t="shared" si="12"/>
        <v>9.9999999999999985E-3</v>
      </c>
      <c r="I19">
        <f t="shared" si="16"/>
        <v>0.1</v>
      </c>
      <c r="J19">
        <f t="shared" si="12"/>
        <v>2.4999999999999996E-3</v>
      </c>
      <c r="L19">
        <v>2.5000000000000001E-2</v>
      </c>
      <c r="M19">
        <f>SUM(J15:J1001)-1/2</f>
        <v>1.25000000000004E-2</v>
      </c>
      <c r="N19">
        <f t="shared" si="18"/>
        <v>-3.6888794541139363</v>
      </c>
      <c r="O19">
        <f t="shared" si="17"/>
        <v>-4.3820266346738492</v>
      </c>
    </row>
    <row r="20" spans="4:15" x14ac:dyDescent="0.25">
      <c r="D20">
        <f t="shared" si="14"/>
        <v>0.5</v>
      </c>
      <c r="E20">
        <f t="shared" si="13"/>
        <v>4.9999999999999989E-2</v>
      </c>
      <c r="G20">
        <f t="shared" si="15"/>
        <v>0.25</v>
      </c>
      <c r="H20">
        <f t="shared" si="12"/>
        <v>1.2499999999999997E-2</v>
      </c>
      <c r="I20">
        <f t="shared" si="16"/>
        <v>0.125</v>
      </c>
      <c r="J20">
        <f t="shared" si="12"/>
        <v>3.1249999999999993E-3</v>
      </c>
    </row>
    <row r="21" spans="4:15" x14ac:dyDescent="0.25">
      <c r="D21">
        <f t="shared" si="14"/>
        <v>0.6</v>
      </c>
      <c r="E21">
        <f t="shared" si="13"/>
        <v>5.9999999999999984E-2</v>
      </c>
      <c r="G21">
        <f t="shared" si="15"/>
        <v>0.3</v>
      </c>
      <c r="H21">
        <f t="shared" si="12"/>
        <v>1.4999999999999996E-2</v>
      </c>
      <c r="I21">
        <f t="shared" si="16"/>
        <v>0.15</v>
      </c>
      <c r="J21">
        <f t="shared" si="12"/>
        <v>3.749999999999999E-3</v>
      </c>
    </row>
    <row r="22" spans="4:15" x14ac:dyDescent="0.25">
      <c r="D22">
        <f t="shared" si="14"/>
        <v>0.7</v>
      </c>
      <c r="E22">
        <f t="shared" si="13"/>
        <v>6.9999999999999979E-2</v>
      </c>
      <c r="G22">
        <f t="shared" si="15"/>
        <v>0.35</v>
      </c>
      <c r="H22">
        <f t="shared" si="12"/>
        <v>1.7499999999999995E-2</v>
      </c>
      <c r="I22">
        <f t="shared" si="16"/>
        <v>0.17499999999999999</v>
      </c>
      <c r="J22">
        <f t="shared" si="12"/>
        <v>4.3749999999999987E-3</v>
      </c>
    </row>
    <row r="23" spans="4:15" x14ac:dyDescent="0.25">
      <c r="D23">
        <f t="shared" si="14"/>
        <v>0.79999999999999993</v>
      </c>
      <c r="E23">
        <f t="shared" si="13"/>
        <v>7.9999999999999974E-2</v>
      </c>
      <c r="G23">
        <f t="shared" si="15"/>
        <v>0.39999999999999997</v>
      </c>
      <c r="H23">
        <f t="shared" si="12"/>
        <v>1.9999999999999993E-2</v>
      </c>
      <c r="I23">
        <f t="shared" si="16"/>
        <v>0.19999999999999998</v>
      </c>
      <c r="J23">
        <f t="shared" si="12"/>
        <v>4.9999999999999984E-3</v>
      </c>
    </row>
    <row r="24" spans="4:15" x14ac:dyDescent="0.25">
      <c r="D24">
        <f t="shared" si="14"/>
        <v>0.89999999999999991</v>
      </c>
      <c r="E24">
        <f t="shared" si="13"/>
        <v>8.9999999999999969E-2</v>
      </c>
      <c r="G24">
        <f t="shared" si="15"/>
        <v>0.44999999999999996</v>
      </c>
      <c r="H24">
        <f t="shared" si="12"/>
        <v>2.2499999999999992E-2</v>
      </c>
      <c r="I24">
        <f t="shared" si="16"/>
        <v>0.22499999999999998</v>
      </c>
      <c r="J24">
        <f t="shared" si="12"/>
        <v>5.6249999999999981E-3</v>
      </c>
    </row>
    <row r="25" spans="4:15" x14ac:dyDescent="0.25">
      <c r="D25">
        <f t="shared" si="14"/>
        <v>0.99999999999999989</v>
      </c>
      <c r="E25">
        <f t="shared" si="13"/>
        <v>9.9999999999999964E-2</v>
      </c>
      <c r="G25">
        <f t="shared" si="15"/>
        <v>0.49999999999999994</v>
      </c>
      <c r="H25">
        <f t="shared" si="12"/>
        <v>2.4999999999999991E-2</v>
      </c>
      <c r="I25">
        <f t="shared" si="16"/>
        <v>0.24999999999999997</v>
      </c>
      <c r="J25">
        <f t="shared" si="12"/>
        <v>6.2499999999999977E-3</v>
      </c>
    </row>
    <row r="26" spans="4:15" x14ac:dyDescent="0.25">
      <c r="D26">
        <f t="shared" si="14"/>
        <v>1.0999999999999999</v>
      </c>
      <c r="G26">
        <f t="shared" si="15"/>
        <v>0.54999999999999993</v>
      </c>
      <c r="H26">
        <f t="shared" si="12"/>
        <v>2.7500000000000021E-2</v>
      </c>
      <c r="I26">
        <f t="shared" si="16"/>
        <v>0.27499999999999997</v>
      </c>
      <c r="J26">
        <f t="shared" si="12"/>
        <v>6.8750000000000052E-3</v>
      </c>
    </row>
    <row r="27" spans="4:15" x14ac:dyDescent="0.25">
      <c r="G27">
        <f t="shared" si="15"/>
        <v>0.6</v>
      </c>
      <c r="H27">
        <f t="shared" si="12"/>
        <v>3.0000000000000027E-2</v>
      </c>
      <c r="I27">
        <f t="shared" si="16"/>
        <v>0.3</v>
      </c>
      <c r="J27">
        <f t="shared" si="12"/>
        <v>7.5000000000000067E-3</v>
      </c>
    </row>
    <row r="28" spans="4:15" x14ac:dyDescent="0.25">
      <c r="E28">
        <f>SUM(E15:E25)</f>
        <v>0.54999999999999982</v>
      </c>
      <c r="G28">
        <f t="shared" si="15"/>
        <v>0.65</v>
      </c>
      <c r="H28">
        <f t="shared" si="12"/>
        <v>3.2500000000000029E-2</v>
      </c>
      <c r="I28">
        <f t="shared" si="16"/>
        <v>0.32500000000000001</v>
      </c>
      <c r="J28">
        <f t="shared" si="12"/>
        <v>8.1250000000000072E-3</v>
      </c>
    </row>
    <row r="29" spans="4:15" x14ac:dyDescent="0.25">
      <c r="G29">
        <f t="shared" si="15"/>
        <v>0.70000000000000007</v>
      </c>
      <c r="H29">
        <f t="shared" si="12"/>
        <v>3.5000000000000031E-2</v>
      </c>
      <c r="I29">
        <f t="shared" si="16"/>
        <v>0.35000000000000003</v>
      </c>
      <c r="J29">
        <f t="shared" si="12"/>
        <v>8.7500000000000078E-3</v>
      </c>
    </row>
    <row r="30" spans="4:15" x14ac:dyDescent="0.25">
      <c r="G30">
        <f t="shared" si="15"/>
        <v>0.75000000000000011</v>
      </c>
      <c r="H30">
        <f t="shared" si="12"/>
        <v>3.750000000000004E-2</v>
      </c>
      <c r="I30">
        <f t="shared" si="16"/>
        <v>0.37500000000000006</v>
      </c>
      <c r="J30">
        <f t="shared" si="12"/>
        <v>9.3750000000000101E-3</v>
      </c>
    </row>
    <row r="31" spans="4:15" x14ac:dyDescent="0.25">
      <c r="G31">
        <f t="shared" si="15"/>
        <v>0.80000000000000016</v>
      </c>
      <c r="H31">
        <f t="shared" si="12"/>
        <v>4.0000000000000042E-2</v>
      </c>
      <c r="I31">
        <f t="shared" si="16"/>
        <v>0.40000000000000008</v>
      </c>
      <c r="J31">
        <f t="shared" si="12"/>
        <v>1.0000000000000011E-2</v>
      </c>
    </row>
    <row r="32" spans="4:15" x14ac:dyDescent="0.25">
      <c r="G32">
        <f t="shared" si="15"/>
        <v>0.8500000000000002</v>
      </c>
      <c r="H32">
        <f t="shared" si="12"/>
        <v>4.2500000000000045E-2</v>
      </c>
      <c r="I32">
        <f t="shared" si="16"/>
        <v>0.4250000000000001</v>
      </c>
      <c r="J32">
        <f t="shared" si="12"/>
        <v>1.0625000000000011E-2</v>
      </c>
    </row>
    <row r="33" spans="7:32" x14ac:dyDescent="0.25">
      <c r="G33">
        <f t="shared" si="15"/>
        <v>0.90000000000000024</v>
      </c>
      <c r="H33">
        <f t="shared" si="12"/>
        <v>4.5000000000000054E-2</v>
      </c>
      <c r="I33">
        <f t="shared" si="16"/>
        <v>0.45000000000000012</v>
      </c>
      <c r="J33">
        <f t="shared" si="12"/>
        <v>1.1250000000000013E-2</v>
      </c>
    </row>
    <row r="34" spans="7:32" x14ac:dyDescent="0.25">
      <c r="G34">
        <f t="shared" si="15"/>
        <v>0.95000000000000029</v>
      </c>
      <c r="H34">
        <f t="shared" si="12"/>
        <v>4.7499999999999952E-2</v>
      </c>
      <c r="I34">
        <f t="shared" si="16"/>
        <v>0.47500000000000014</v>
      </c>
      <c r="J34">
        <f t="shared" si="12"/>
        <v>1.1874999999999988E-2</v>
      </c>
    </row>
    <row r="35" spans="7:32" x14ac:dyDescent="0.25">
      <c r="G35">
        <f t="shared" si="15"/>
        <v>1.0000000000000002</v>
      </c>
      <c r="H35">
        <f t="shared" si="12"/>
        <v>5.0000000000000058E-2</v>
      </c>
      <c r="I35">
        <f t="shared" si="16"/>
        <v>0.50000000000000011</v>
      </c>
      <c r="J35">
        <f t="shared" si="12"/>
        <v>1.2500000000000015E-2</v>
      </c>
    </row>
    <row r="36" spans="7:32" x14ac:dyDescent="0.25">
      <c r="G36">
        <f t="shared" si="15"/>
        <v>1.0500000000000003</v>
      </c>
      <c r="I36">
        <f t="shared" si="16"/>
        <v>0.52500000000000013</v>
      </c>
      <c r="J36">
        <f t="shared" ref="J36" si="19">I36*(I37-I36)</f>
        <v>1.3125000000000015E-2</v>
      </c>
    </row>
    <row r="37" spans="7:32" x14ac:dyDescent="0.25">
      <c r="I37">
        <f t="shared" si="16"/>
        <v>0.55000000000000016</v>
      </c>
      <c r="J37">
        <f t="shared" ref="J37" si="20">I37*(I38-I37)</f>
        <v>1.3750000000000016E-2</v>
      </c>
    </row>
    <row r="38" spans="7:32" x14ac:dyDescent="0.25">
      <c r="I38">
        <f t="shared" si="16"/>
        <v>0.57500000000000018</v>
      </c>
      <c r="J38">
        <f t="shared" ref="J38" si="21">I38*(I39-I38)</f>
        <v>1.4375000000000018E-2</v>
      </c>
    </row>
    <row r="39" spans="7:32" x14ac:dyDescent="0.25">
      <c r="I39">
        <f t="shared" si="16"/>
        <v>0.6000000000000002</v>
      </c>
      <c r="J39">
        <f t="shared" ref="J39" si="22">I39*(I40-I39)</f>
        <v>1.5000000000000019E-2</v>
      </c>
    </row>
    <row r="40" spans="7:32" x14ac:dyDescent="0.25">
      <c r="I40">
        <f t="shared" si="16"/>
        <v>0.62500000000000022</v>
      </c>
      <c r="J40">
        <f t="shared" ref="J40" si="23">I40*(I41-I40)</f>
        <v>1.5625000000000021E-2</v>
      </c>
    </row>
    <row r="41" spans="7:32" x14ac:dyDescent="0.25">
      <c r="I41">
        <f t="shared" si="16"/>
        <v>0.65000000000000024</v>
      </c>
      <c r="J41">
        <f t="shared" ref="J41" si="24">I41*(I42-I41)</f>
        <v>1.6250000000000021E-2</v>
      </c>
      <c r="AE41" t="s">
        <v>11</v>
      </c>
      <c r="AF41">
        <v>104.54827903</v>
      </c>
    </row>
    <row r="42" spans="7:32" x14ac:dyDescent="0.25">
      <c r="I42">
        <f t="shared" si="16"/>
        <v>0.67500000000000027</v>
      </c>
      <c r="J42">
        <f t="shared" ref="J42" si="25">I42*(I43-I42)</f>
        <v>1.6875000000000022E-2</v>
      </c>
      <c r="AB42" t="s">
        <v>10</v>
      </c>
      <c r="AC42" t="s">
        <v>14</v>
      </c>
      <c r="AE42" t="s">
        <v>12</v>
      </c>
      <c r="AF42">
        <v>-1.4944411099999999</v>
      </c>
    </row>
    <row r="43" spans="7:32" x14ac:dyDescent="0.25">
      <c r="I43">
        <f t="shared" si="16"/>
        <v>0.70000000000000029</v>
      </c>
      <c r="J43">
        <f t="shared" ref="J43" si="26">I43*(I44-I43)</f>
        <v>1.7500000000000022E-2</v>
      </c>
      <c r="AB43">
        <v>1E-3</v>
      </c>
      <c r="AC43">
        <f>(AB43/AF41)^(1/AF42)</f>
        <v>2283.8006900710488</v>
      </c>
    </row>
    <row r="44" spans="7:32" x14ac:dyDescent="0.25">
      <c r="I44">
        <f t="shared" si="16"/>
        <v>0.72500000000000031</v>
      </c>
      <c r="J44">
        <f t="shared" ref="J44" si="27">I44*(I45-I44)</f>
        <v>1.8125000000000023E-2</v>
      </c>
      <c r="AB44" t="s">
        <v>13</v>
      </c>
    </row>
    <row r="45" spans="7:32" x14ac:dyDescent="0.25">
      <c r="I45">
        <f t="shared" si="16"/>
        <v>0.75000000000000033</v>
      </c>
      <c r="J45">
        <f t="shared" ref="J45" si="28">I45*(I46-I45)</f>
        <v>1.8750000000000024E-2</v>
      </c>
      <c r="AB45">
        <f>AC43</f>
        <v>2283.8006900710488</v>
      </c>
      <c r="AC45">
        <f>AF41*AC43^AF42</f>
        <v>9.9999999999999959E-4</v>
      </c>
    </row>
    <row r="46" spans="7:32" x14ac:dyDescent="0.25">
      <c r="I46">
        <f t="shared" si="16"/>
        <v>0.77500000000000036</v>
      </c>
      <c r="J46">
        <f t="shared" ref="J46" si="29">I46*(I47-I46)</f>
        <v>1.9375000000000028E-2</v>
      </c>
    </row>
    <row r="47" spans="7:32" x14ac:dyDescent="0.25">
      <c r="I47">
        <f t="shared" si="16"/>
        <v>0.80000000000000038</v>
      </c>
      <c r="J47">
        <f t="shared" ref="J47" si="30">I47*(I48-I47)</f>
        <v>2.0000000000000028E-2</v>
      </c>
    </row>
    <row r="48" spans="7:32" x14ac:dyDescent="0.25">
      <c r="I48">
        <f t="shared" si="16"/>
        <v>0.8250000000000004</v>
      </c>
      <c r="J48">
        <f t="shared" ref="J48" si="31">I48*(I49-I48)</f>
        <v>2.0625000000000029E-2</v>
      </c>
    </row>
    <row r="49" spans="9:10" x14ac:dyDescent="0.25">
      <c r="I49">
        <f t="shared" si="16"/>
        <v>0.85000000000000042</v>
      </c>
      <c r="J49">
        <f t="shared" ref="J49" si="32">I49*(I50-I49)</f>
        <v>2.1250000000000029E-2</v>
      </c>
    </row>
    <row r="50" spans="9:10" x14ac:dyDescent="0.25">
      <c r="I50">
        <f t="shared" si="16"/>
        <v>0.87500000000000044</v>
      </c>
      <c r="J50">
        <f t="shared" ref="J50" si="33">I50*(I51-I50)</f>
        <v>2.187500000000003E-2</v>
      </c>
    </row>
    <row r="51" spans="9:10" x14ac:dyDescent="0.25">
      <c r="I51">
        <f t="shared" si="16"/>
        <v>0.90000000000000047</v>
      </c>
      <c r="J51">
        <f t="shared" ref="J51" si="34">I51*(I52-I51)</f>
        <v>2.250000000000003E-2</v>
      </c>
    </row>
    <row r="52" spans="9:10" x14ac:dyDescent="0.25">
      <c r="I52">
        <f t="shared" si="16"/>
        <v>0.92500000000000049</v>
      </c>
      <c r="J52">
        <f t="shared" ref="J52" si="35">I52*(I53-I52)</f>
        <v>2.3125000000000034E-2</v>
      </c>
    </row>
    <row r="53" spans="9:10" x14ac:dyDescent="0.25">
      <c r="I53">
        <f t="shared" si="16"/>
        <v>0.95000000000000051</v>
      </c>
      <c r="J53">
        <f t="shared" ref="J53" si="36">I53*(I54-I53)</f>
        <v>2.3750000000000035E-2</v>
      </c>
    </row>
    <row r="54" spans="9:10" x14ac:dyDescent="0.25">
      <c r="I54">
        <f t="shared" si="16"/>
        <v>0.97500000000000053</v>
      </c>
      <c r="J54">
        <f t="shared" ref="J54" si="37">I54*(I55-I54)</f>
        <v>2.4374999999999928E-2</v>
      </c>
    </row>
    <row r="55" spans="9:10" x14ac:dyDescent="0.25">
      <c r="I55">
        <f t="shared" si="16"/>
        <v>1.0000000000000004</v>
      </c>
      <c r="J55">
        <f t="shared" ref="J55" si="38">I55*(I56-I55)</f>
        <v>2.4999999999999922E-2</v>
      </c>
    </row>
    <row r="56" spans="9:10" x14ac:dyDescent="0.25">
      <c r="I56">
        <f t="shared" si="16"/>
        <v>1.0250000000000004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Barcio, Anthony J</dc:creator>
  <cp:lastModifiedBy>Barcio, Anthony J</cp:lastModifiedBy>
  <dcterms:created xsi:type="dcterms:W3CDTF">2024-02-27T14:37:54Z</dcterms:created>
  <dcterms:modified xsi:type="dcterms:W3CDTF">2024-02-28T17:21:29Z</dcterms:modified>
</cp:coreProperties>
</file>