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c Baudry\Documents\Research\Undergraduate_WiscAr\Senior Thesis(Atitlan)\EPSL Comment\Github_Repo_v3\Supplemental_Data\"/>
    </mc:Choice>
  </mc:AlternateContent>
  <xr:revisionPtr revIDLastSave="0" documentId="13_ncr:1_{3551D6EC-F9C8-4497-A98B-4A49A2A3EF40}" xr6:coauthVersionLast="47" xr6:coauthVersionMax="47" xr10:uidLastSave="{00000000-0000-0000-0000-000000000000}"/>
  <bookViews>
    <workbookView xWindow="-120" yWindow="-120" windowWidth="29040" windowHeight="15720" xr2:uid="{137FF3F7-B443-4ACF-9DAB-F82B74E1F3C1}"/>
  </bookViews>
  <sheets>
    <sheet name="SampleData" sheetId="2" r:id="rId1"/>
  </sheets>
  <definedNames>
    <definedName name="_gXY1" localSheetId="0">#REF!</definedName>
    <definedName name="_gXY1">#REF!</definedName>
    <definedName name="_Lambda230ka" localSheetId="0">SampleData!#REF!</definedName>
    <definedName name="_Lambda230ka">#REF!</definedName>
    <definedName name="_Lambda232ka" localSheetId="0">SampleData!#REF!</definedName>
    <definedName name="_Lambda232ka">#REF!</definedName>
    <definedName name="_Lambda238ka" localSheetId="0">SampleData!#REF!</definedName>
    <definedName name="_Lambda238ka">#REF!</definedName>
    <definedName name="ConstantsUsed" localSheetId="0">SampleData!#REF!</definedName>
    <definedName name="ConstantsUsed">#REF!</definedName>
    <definedName name="Ellipse1_1">#REF!</definedName>
    <definedName name="Ellipse1_10">#REF!</definedName>
    <definedName name="Ellipse1_11">#REF!</definedName>
    <definedName name="Ellipse1_12">#REF!</definedName>
    <definedName name="Ellipse1_13">#REF!</definedName>
    <definedName name="Ellipse1_2">#REF!</definedName>
    <definedName name="Ellipse1_3">#REF!</definedName>
    <definedName name="Ellipse1_4">#REF!</definedName>
    <definedName name="Ellipse1_5">#REF!</definedName>
    <definedName name="Ellipse1_6">#REF!</definedName>
    <definedName name="Ellipse1_7">#REF!</definedName>
    <definedName name="Ellipse1_8">#REF!</definedName>
    <definedName name="Ellipse1_9">#REF!</definedName>
    <definedName name="ioj">#REF!</definedName>
    <definedName name="km">#REF!</definedName>
    <definedName name="sd">#REF!</definedName>
    <definedName name="v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258" i="2" l="1"/>
  <c r="AU258" i="2"/>
  <c r="AT258" i="2"/>
  <c r="AS258" i="2"/>
  <c r="AQ258" i="2"/>
  <c r="AR258" i="2" s="1"/>
  <c r="AK258" i="2" s="1"/>
  <c r="AJ258" i="2"/>
  <c r="AV257" i="2"/>
  <c r="AU257" i="2"/>
  <c r="AT257" i="2"/>
  <c r="AS257" i="2"/>
  <c r="AQ257" i="2"/>
  <c r="AV256" i="2"/>
  <c r="AU256" i="2"/>
  <c r="AT256" i="2"/>
  <c r="AS256" i="2"/>
  <c r="AQ256" i="2"/>
  <c r="AJ256" i="2"/>
  <c r="AV255" i="2"/>
  <c r="AU255" i="2"/>
  <c r="AT255" i="2"/>
  <c r="AS255" i="2"/>
  <c r="AQ255" i="2"/>
  <c r="AV254" i="2"/>
  <c r="AU254" i="2"/>
  <c r="AT254" i="2"/>
  <c r="AR254" i="2" s="1"/>
  <c r="AK254" i="2" s="1"/>
  <c r="AS254" i="2"/>
  <c r="AQ254" i="2"/>
  <c r="AJ254" i="2" s="1"/>
  <c r="AV253" i="2"/>
  <c r="AU253" i="2"/>
  <c r="AT253" i="2"/>
  <c r="AS253" i="2"/>
  <c r="AQ253" i="2"/>
  <c r="AV252" i="2"/>
  <c r="AU252" i="2"/>
  <c r="AT252" i="2"/>
  <c r="AS252" i="2"/>
  <c r="AQ252" i="2"/>
  <c r="AJ252" i="2"/>
  <c r="AV251" i="2"/>
  <c r="AU251" i="2"/>
  <c r="AT251" i="2"/>
  <c r="AS251" i="2"/>
  <c r="AR251" i="2"/>
  <c r="AQ251" i="2"/>
  <c r="AV250" i="2"/>
  <c r="AU250" i="2"/>
  <c r="AT250" i="2"/>
  <c r="AS250" i="2"/>
  <c r="AR250" i="2" s="1"/>
  <c r="AQ250" i="2"/>
  <c r="AK250" i="2" s="1"/>
  <c r="AJ250" i="2"/>
  <c r="AL250" i="2" s="1"/>
  <c r="AV249" i="2"/>
  <c r="AU249" i="2"/>
  <c r="AT249" i="2"/>
  <c r="AS249" i="2"/>
  <c r="AR249" i="2" s="1"/>
  <c r="AK249" i="2" s="1"/>
  <c r="AQ249" i="2"/>
  <c r="AJ249" i="2" s="1"/>
  <c r="AV248" i="2"/>
  <c r="AU248" i="2"/>
  <c r="AT248" i="2"/>
  <c r="AS248" i="2"/>
  <c r="AQ248" i="2"/>
  <c r="AJ248" i="2"/>
  <c r="AV247" i="2"/>
  <c r="AU247" i="2"/>
  <c r="AT247" i="2"/>
  <c r="AS247" i="2"/>
  <c r="AR247" i="2"/>
  <c r="AQ247" i="2"/>
  <c r="AV246" i="2"/>
  <c r="AU246" i="2"/>
  <c r="AT246" i="2"/>
  <c r="AS246" i="2"/>
  <c r="AQ246" i="2"/>
  <c r="AR246" i="2" s="1"/>
  <c r="AK246" i="2" s="1"/>
  <c r="AJ246" i="2"/>
  <c r="AV245" i="2"/>
  <c r="AU245" i="2"/>
  <c r="AT245" i="2"/>
  <c r="AS245" i="2"/>
  <c r="AQ245" i="2"/>
  <c r="AV244" i="2"/>
  <c r="AU244" i="2"/>
  <c r="AT244" i="2"/>
  <c r="AS244" i="2"/>
  <c r="AQ244" i="2"/>
  <c r="AJ244" i="2"/>
  <c r="AV243" i="2"/>
  <c r="AU243" i="2"/>
  <c r="AT243" i="2"/>
  <c r="AS243" i="2"/>
  <c r="AQ243" i="2"/>
  <c r="AV242" i="2"/>
  <c r="AU242" i="2"/>
  <c r="AT242" i="2"/>
  <c r="AR242" i="2" s="1"/>
  <c r="AK242" i="2" s="1"/>
  <c r="AS242" i="2"/>
  <c r="AQ242" i="2"/>
  <c r="AJ242" i="2" s="1"/>
  <c r="AL242" i="2" s="1"/>
  <c r="AV241" i="2"/>
  <c r="AU241" i="2"/>
  <c r="AT241" i="2"/>
  <c r="AS241" i="2"/>
  <c r="AQ241" i="2"/>
  <c r="AV240" i="2"/>
  <c r="AU240" i="2"/>
  <c r="AT240" i="2"/>
  <c r="AS240" i="2"/>
  <c r="AQ240" i="2"/>
  <c r="AJ240" i="2"/>
  <c r="AV239" i="2"/>
  <c r="AU239" i="2"/>
  <c r="AT239" i="2"/>
  <c r="AR239" i="2" s="1"/>
  <c r="AS239" i="2"/>
  <c r="AQ239" i="2"/>
  <c r="AV238" i="2"/>
  <c r="AU238" i="2"/>
  <c r="AT238" i="2"/>
  <c r="AS238" i="2"/>
  <c r="AR238" i="2" s="1"/>
  <c r="AQ238" i="2"/>
  <c r="AK238" i="2" s="1"/>
  <c r="AJ238" i="2"/>
  <c r="AL238" i="2" s="1"/>
  <c r="AV237" i="2"/>
  <c r="AU237" i="2"/>
  <c r="AT237" i="2"/>
  <c r="AS237" i="2"/>
  <c r="AR237" i="2" s="1"/>
  <c r="AK237" i="2" s="1"/>
  <c r="AQ237" i="2"/>
  <c r="AJ237" i="2" s="1"/>
  <c r="AV236" i="2"/>
  <c r="AU236" i="2"/>
  <c r="AT236" i="2"/>
  <c r="AS236" i="2"/>
  <c r="AQ236" i="2"/>
  <c r="AJ236" i="2"/>
  <c r="AV235" i="2"/>
  <c r="AU235" i="2"/>
  <c r="AT235" i="2"/>
  <c r="AS235" i="2"/>
  <c r="AR235" i="2"/>
  <c r="AQ235" i="2"/>
  <c r="AV234" i="2"/>
  <c r="AU234" i="2"/>
  <c r="AT234" i="2"/>
  <c r="AS234" i="2"/>
  <c r="AQ234" i="2"/>
  <c r="AR234" i="2" s="1"/>
  <c r="AK234" i="2" s="1"/>
  <c r="AJ234" i="2"/>
  <c r="AV233" i="2"/>
  <c r="AU233" i="2"/>
  <c r="AT233" i="2"/>
  <c r="AS233" i="2"/>
  <c r="AQ233" i="2"/>
  <c r="AV232" i="2"/>
  <c r="AU232" i="2"/>
  <c r="AT232" i="2"/>
  <c r="AS232" i="2"/>
  <c r="AQ232" i="2"/>
  <c r="AJ232" i="2"/>
  <c r="AV231" i="2"/>
  <c r="AU231" i="2"/>
  <c r="AT231" i="2"/>
  <c r="AS231" i="2"/>
  <c r="AQ231" i="2"/>
  <c r="AV230" i="2"/>
  <c r="AU230" i="2"/>
  <c r="AT230" i="2"/>
  <c r="AR230" i="2" s="1"/>
  <c r="AK230" i="2" s="1"/>
  <c r="AS230" i="2"/>
  <c r="AQ230" i="2"/>
  <c r="AJ230" i="2" s="1"/>
  <c r="AL230" i="2" s="1"/>
  <c r="AV229" i="2"/>
  <c r="AU229" i="2"/>
  <c r="AT229" i="2"/>
  <c r="AS229" i="2"/>
  <c r="AQ229" i="2"/>
  <c r="AV228" i="2"/>
  <c r="AU228" i="2"/>
  <c r="AT228" i="2"/>
  <c r="AS228" i="2"/>
  <c r="AQ228" i="2"/>
  <c r="AJ228" i="2"/>
  <c r="AV227" i="2"/>
  <c r="AU227" i="2"/>
  <c r="AT227" i="2"/>
  <c r="AS227" i="2"/>
  <c r="AR227" i="2"/>
  <c r="AQ227" i="2"/>
  <c r="AV226" i="2"/>
  <c r="AU226" i="2"/>
  <c r="AT226" i="2"/>
  <c r="AS226" i="2"/>
  <c r="AR226" i="2" s="1"/>
  <c r="AQ226" i="2"/>
  <c r="AK226" i="2" s="1"/>
  <c r="AJ226" i="2"/>
  <c r="AL226" i="2" s="1"/>
  <c r="AV225" i="2"/>
  <c r="AU225" i="2"/>
  <c r="AT225" i="2"/>
  <c r="AS225" i="2"/>
  <c r="AQ225" i="2"/>
  <c r="AR225" i="2" s="1"/>
  <c r="AV224" i="2"/>
  <c r="AU224" i="2"/>
  <c r="AT224" i="2"/>
  <c r="AS224" i="2"/>
  <c r="AQ224" i="2"/>
  <c r="AJ224" i="2"/>
  <c r="AV223" i="2"/>
  <c r="AU223" i="2"/>
  <c r="AT223" i="2"/>
  <c r="AS223" i="2"/>
  <c r="AR223" i="2"/>
  <c r="AQ223" i="2"/>
  <c r="AV222" i="2"/>
  <c r="AU222" i="2"/>
  <c r="AT222" i="2"/>
  <c r="AS222" i="2"/>
  <c r="AQ222" i="2"/>
  <c r="AR222" i="2" s="1"/>
  <c r="AK222" i="2" s="1"/>
  <c r="AJ222" i="2"/>
  <c r="AV221" i="2"/>
  <c r="AU221" i="2"/>
  <c r="AT221" i="2"/>
  <c r="AS221" i="2"/>
  <c r="AQ221" i="2"/>
  <c r="AV220" i="2"/>
  <c r="AU220" i="2"/>
  <c r="AT220" i="2"/>
  <c r="AS220" i="2"/>
  <c r="AQ220" i="2"/>
  <c r="AJ220" i="2"/>
  <c r="AV219" i="2"/>
  <c r="AU219" i="2"/>
  <c r="AT219" i="2"/>
  <c r="AS219" i="2"/>
  <c r="AQ219" i="2"/>
  <c r="AV218" i="2"/>
  <c r="AU218" i="2"/>
  <c r="AT218" i="2"/>
  <c r="AR218" i="2" s="1"/>
  <c r="AK218" i="2" s="1"/>
  <c r="AS218" i="2"/>
  <c r="AQ218" i="2"/>
  <c r="AJ218" i="2" s="1"/>
  <c r="AL218" i="2" s="1"/>
  <c r="AV217" i="2"/>
  <c r="AU217" i="2"/>
  <c r="AT217" i="2"/>
  <c r="AS217" i="2"/>
  <c r="AQ217" i="2"/>
  <c r="AV216" i="2"/>
  <c r="AU216" i="2"/>
  <c r="AT216" i="2"/>
  <c r="AS216" i="2"/>
  <c r="AQ216" i="2"/>
  <c r="AJ216" i="2"/>
  <c r="AV215" i="2"/>
  <c r="AU215" i="2"/>
  <c r="AT215" i="2"/>
  <c r="AS215" i="2"/>
  <c r="AR215" i="2"/>
  <c r="AQ215" i="2"/>
  <c r="AV214" i="2"/>
  <c r="AU214" i="2"/>
  <c r="AT214" i="2"/>
  <c r="AS214" i="2"/>
  <c r="AR214" i="2" s="1"/>
  <c r="AQ214" i="2"/>
  <c r="AK214" i="2" s="1"/>
  <c r="AJ214" i="2"/>
  <c r="AL214" i="2" s="1"/>
  <c r="AV213" i="2"/>
  <c r="AU213" i="2"/>
  <c r="AT213" i="2"/>
  <c r="AS213" i="2"/>
  <c r="AQ213" i="2"/>
  <c r="AR213" i="2" s="1"/>
  <c r="AV212" i="2"/>
  <c r="AU212" i="2"/>
  <c r="AT212" i="2"/>
  <c r="AS212" i="2"/>
  <c r="AQ212" i="2"/>
  <c r="AJ212" i="2"/>
  <c r="AV211" i="2"/>
  <c r="AU211" i="2"/>
  <c r="AT211" i="2"/>
  <c r="AS211" i="2"/>
  <c r="AR211" i="2"/>
  <c r="AQ211" i="2"/>
  <c r="AV210" i="2"/>
  <c r="AU210" i="2"/>
  <c r="AT210" i="2"/>
  <c r="AS210" i="2"/>
  <c r="AQ210" i="2"/>
  <c r="AR210" i="2" s="1"/>
  <c r="AK210" i="2" s="1"/>
  <c r="AJ210" i="2"/>
  <c r="AV209" i="2"/>
  <c r="AU209" i="2"/>
  <c r="AT209" i="2"/>
  <c r="AS209" i="2"/>
  <c r="AQ209" i="2"/>
  <c r="AV208" i="2"/>
  <c r="AU208" i="2"/>
  <c r="AT208" i="2"/>
  <c r="AS208" i="2"/>
  <c r="AQ208" i="2"/>
  <c r="AJ208" i="2"/>
  <c r="AV207" i="2"/>
  <c r="AU207" i="2"/>
  <c r="AT207" i="2"/>
  <c r="AS207" i="2"/>
  <c r="AQ207" i="2"/>
  <c r="AV206" i="2"/>
  <c r="AU206" i="2"/>
  <c r="AT206" i="2"/>
  <c r="AR206" i="2" s="1"/>
  <c r="AK206" i="2" s="1"/>
  <c r="AS206" i="2"/>
  <c r="AQ206" i="2"/>
  <c r="AJ206" i="2" s="1"/>
  <c r="AL206" i="2" s="1"/>
  <c r="AV205" i="2"/>
  <c r="AU205" i="2"/>
  <c r="AT205" i="2"/>
  <c r="AS205" i="2"/>
  <c r="AQ205" i="2"/>
  <c r="AV204" i="2"/>
  <c r="AU204" i="2"/>
  <c r="AT204" i="2"/>
  <c r="AS204" i="2"/>
  <c r="AQ204" i="2"/>
  <c r="AJ204" i="2"/>
  <c r="AV203" i="2"/>
  <c r="AU203" i="2"/>
  <c r="AT203" i="2"/>
  <c r="AS203" i="2"/>
  <c r="AR203" i="2"/>
  <c r="AQ203" i="2"/>
  <c r="AV202" i="2"/>
  <c r="AU202" i="2"/>
  <c r="AT202" i="2"/>
  <c r="AS202" i="2"/>
  <c r="AR202" i="2" s="1"/>
  <c r="AQ202" i="2"/>
  <c r="AK202" i="2" s="1"/>
  <c r="AJ202" i="2"/>
  <c r="AL202" i="2" s="1"/>
  <c r="AV201" i="2"/>
  <c r="AU201" i="2"/>
  <c r="AT201" i="2"/>
  <c r="AS201" i="2"/>
  <c r="AQ201" i="2"/>
  <c r="AR201" i="2" s="1"/>
  <c r="AV200" i="2"/>
  <c r="AU200" i="2"/>
  <c r="AT200" i="2"/>
  <c r="AS200" i="2"/>
  <c r="AQ200" i="2"/>
  <c r="AJ200" i="2"/>
  <c r="AV199" i="2"/>
  <c r="AU199" i="2"/>
  <c r="AT199" i="2"/>
  <c r="AS199" i="2"/>
  <c r="AR199" i="2"/>
  <c r="AQ199" i="2"/>
  <c r="AV198" i="2"/>
  <c r="AU198" i="2"/>
  <c r="AT198" i="2"/>
  <c r="AS198" i="2"/>
  <c r="AQ198" i="2"/>
  <c r="AR198" i="2" s="1"/>
  <c r="AK198" i="2" s="1"/>
  <c r="AJ198" i="2"/>
  <c r="AV197" i="2"/>
  <c r="AU197" i="2"/>
  <c r="AT197" i="2"/>
  <c r="AS197" i="2"/>
  <c r="AQ197" i="2"/>
  <c r="AV196" i="2"/>
  <c r="AU196" i="2"/>
  <c r="AT196" i="2"/>
  <c r="AS196" i="2"/>
  <c r="AQ196" i="2"/>
  <c r="AJ196" i="2"/>
  <c r="AV195" i="2"/>
  <c r="AU195" i="2"/>
  <c r="AT195" i="2"/>
  <c r="AS195" i="2"/>
  <c r="AQ195" i="2"/>
  <c r="AV194" i="2"/>
  <c r="AU194" i="2"/>
  <c r="AT194" i="2"/>
  <c r="AR194" i="2" s="1"/>
  <c r="AK194" i="2" s="1"/>
  <c r="AS194" i="2"/>
  <c r="AQ194" i="2"/>
  <c r="AJ194" i="2" s="1"/>
  <c r="AV193" i="2"/>
  <c r="AU193" i="2"/>
  <c r="AT193" i="2"/>
  <c r="AS193" i="2"/>
  <c r="AQ193" i="2"/>
  <c r="AV192" i="2"/>
  <c r="AU192" i="2"/>
  <c r="AT192" i="2"/>
  <c r="AS192" i="2"/>
  <c r="AQ192" i="2"/>
  <c r="AJ192" i="2"/>
  <c r="AV191" i="2"/>
  <c r="AU191" i="2"/>
  <c r="AT191" i="2"/>
  <c r="AS191" i="2"/>
  <c r="AR191" i="2"/>
  <c r="AQ191" i="2"/>
  <c r="AV190" i="2"/>
  <c r="AU190" i="2"/>
  <c r="AT190" i="2"/>
  <c r="AS190" i="2"/>
  <c r="AR190" i="2" s="1"/>
  <c r="AQ190" i="2"/>
  <c r="AK190" i="2" s="1"/>
  <c r="AJ190" i="2"/>
  <c r="AL190" i="2" s="1"/>
  <c r="AV189" i="2"/>
  <c r="AU189" i="2"/>
  <c r="AT189" i="2"/>
  <c r="AS189" i="2"/>
  <c r="AR189" i="2"/>
  <c r="AQ189" i="2"/>
  <c r="AJ189" i="2" s="1"/>
  <c r="AV188" i="2"/>
  <c r="AU188" i="2"/>
  <c r="AT188" i="2"/>
  <c r="AS188" i="2"/>
  <c r="AQ188" i="2"/>
  <c r="AJ188" i="2"/>
  <c r="AV187" i="2"/>
  <c r="AU187" i="2"/>
  <c r="AT187" i="2"/>
  <c r="AS187" i="2"/>
  <c r="AR187" i="2"/>
  <c r="AQ187" i="2"/>
  <c r="AV186" i="2"/>
  <c r="AU186" i="2"/>
  <c r="AT186" i="2"/>
  <c r="AS186" i="2"/>
  <c r="AQ186" i="2"/>
  <c r="AJ186" i="2"/>
  <c r="AV185" i="2"/>
  <c r="AU185" i="2"/>
  <c r="AT185" i="2"/>
  <c r="AS185" i="2"/>
  <c r="AQ185" i="2"/>
  <c r="AV184" i="2"/>
  <c r="AU184" i="2"/>
  <c r="AT184" i="2"/>
  <c r="AS184" i="2"/>
  <c r="AQ184" i="2"/>
  <c r="AJ184" i="2"/>
  <c r="AV183" i="2"/>
  <c r="AU183" i="2"/>
  <c r="AT183" i="2"/>
  <c r="AS183" i="2"/>
  <c r="AQ183" i="2"/>
  <c r="AV182" i="2"/>
  <c r="AU182" i="2"/>
  <c r="AT182" i="2"/>
  <c r="AR182" i="2" s="1"/>
  <c r="AK182" i="2" s="1"/>
  <c r="AS182" i="2"/>
  <c r="AQ182" i="2"/>
  <c r="AJ182" i="2" s="1"/>
  <c r="AL182" i="2"/>
  <c r="AV181" i="2"/>
  <c r="AU181" i="2"/>
  <c r="AT181" i="2"/>
  <c r="AS181" i="2"/>
  <c r="AQ181" i="2"/>
  <c r="AV180" i="2"/>
  <c r="AU180" i="2"/>
  <c r="AT180" i="2"/>
  <c r="AS180" i="2"/>
  <c r="AQ180" i="2"/>
  <c r="AJ180" i="2"/>
  <c r="AV179" i="2"/>
  <c r="AU179" i="2"/>
  <c r="AT179" i="2"/>
  <c r="AS179" i="2"/>
  <c r="AQ179" i="2"/>
  <c r="AV178" i="2"/>
  <c r="AU178" i="2"/>
  <c r="AT178" i="2"/>
  <c r="AS178" i="2"/>
  <c r="AR178" i="2" s="1"/>
  <c r="AQ178" i="2"/>
  <c r="AJ178" i="2"/>
  <c r="AL178" i="2" s="1"/>
  <c r="AV177" i="2"/>
  <c r="AU177" i="2"/>
  <c r="AT177" i="2"/>
  <c r="AS177" i="2"/>
  <c r="AR177" i="2"/>
  <c r="AQ177" i="2"/>
  <c r="AJ177" i="2" s="1"/>
  <c r="AV176" i="2"/>
  <c r="AU176" i="2"/>
  <c r="AT176" i="2"/>
  <c r="AS176" i="2"/>
  <c r="AQ176" i="2"/>
  <c r="AJ176" i="2"/>
  <c r="AV175" i="2"/>
  <c r="AU175" i="2"/>
  <c r="AT175" i="2"/>
  <c r="AS175" i="2"/>
  <c r="AR175" i="2"/>
  <c r="AQ175" i="2"/>
  <c r="AV174" i="2"/>
  <c r="AU174" i="2"/>
  <c r="AT174" i="2"/>
  <c r="AS174" i="2"/>
  <c r="AQ174" i="2"/>
  <c r="AR174" i="2" s="1"/>
  <c r="AK174" i="2" s="1"/>
  <c r="AJ174" i="2"/>
  <c r="AV173" i="2"/>
  <c r="AU173" i="2"/>
  <c r="AT173" i="2"/>
  <c r="AS173" i="2"/>
  <c r="AQ173" i="2"/>
  <c r="AV172" i="2"/>
  <c r="AU172" i="2"/>
  <c r="AT172" i="2"/>
  <c r="AS172" i="2"/>
  <c r="AQ172" i="2"/>
  <c r="AJ172" i="2"/>
  <c r="AV171" i="2"/>
  <c r="AU171" i="2"/>
  <c r="AT171" i="2"/>
  <c r="AS171" i="2"/>
  <c r="AQ171" i="2"/>
  <c r="AV170" i="2"/>
  <c r="AU170" i="2"/>
  <c r="AT170" i="2"/>
  <c r="AS170" i="2"/>
  <c r="AR170" i="2"/>
  <c r="AQ170" i="2"/>
  <c r="AJ170" i="2" s="1"/>
  <c r="AV169" i="2"/>
  <c r="AU169" i="2"/>
  <c r="AT169" i="2"/>
  <c r="AS169" i="2"/>
  <c r="AQ169" i="2"/>
  <c r="AR169" i="2" s="1"/>
  <c r="AJ169" i="2"/>
  <c r="AL169" i="2" s="1"/>
  <c r="AV168" i="2"/>
  <c r="AU168" i="2"/>
  <c r="AT168" i="2"/>
  <c r="AS168" i="2"/>
  <c r="AQ168" i="2"/>
  <c r="AJ168" i="2"/>
  <c r="AV167" i="2"/>
  <c r="AU167" i="2"/>
  <c r="AT167" i="2"/>
  <c r="AS167" i="2"/>
  <c r="AQ167" i="2"/>
  <c r="AV166" i="2"/>
  <c r="AU166" i="2"/>
  <c r="AT166" i="2"/>
  <c r="AS166" i="2"/>
  <c r="AR166" i="2" s="1"/>
  <c r="AQ166" i="2"/>
  <c r="AK166" i="2" s="1"/>
  <c r="AJ166" i="2"/>
  <c r="AL166" i="2" s="1"/>
  <c r="AV165" i="2"/>
  <c r="AU165" i="2"/>
  <c r="AT165" i="2"/>
  <c r="AS165" i="2"/>
  <c r="AR165" i="2" s="1"/>
  <c r="AQ165" i="2"/>
  <c r="AJ165" i="2" s="1"/>
  <c r="AL165" i="2" s="1"/>
  <c r="AV164" i="2"/>
  <c r="AU164" i="2"/>
  <c r="AT164" i="2"/>
  <c r="AR164" i="2" s="1"/>
  <c r="AK164" i="2" s="1"/>
  <c r="AS164" i="2"/>
  <c r="AQ164" i="2"/>
  <c r="AJ164" i="2"/>
  <c r="AV163" i="2"/>
  <c r="AU163" i="2"/>
  <c r="AT163" i="2"/>
  <c r="AS163" i="2"/>
  <c r="AR163" i="2"/>
  <c r="AQ163" i="2"/>
  <c r="AV162" i="2"/>
  <c r="AU162" i="2"/>
  <c r="AT162" i="2"/>
  <c r="AS162" i="2"/>
  <c r="AQ162" i="2"/>
  <c r="AJ162" i="2"/>
  <c r="AV161" i="2"/>
  <c r="AU161" i="2"/>
  <c r="AT161" i="2"/>
  <c r="AS161" i="2"/>
  <c r="AR161" i="2"/>
  <c r="AQ161" i="2"/>
  <c r="AV160" i="2"/>
  <c r="AU160" i="2"/>
  <c r="AT160" i="2"/>
  <c r="AS160" i="2"/>
  <c r="AQ160" i="2"/>
  <c r="AJ160" i="2"/>
  <c r="AV159" i="2"/>
  <c r="AU159" i="2"/>
  <c r="AT159" i="2"/>
  <c r="AS159" i="2"/>
  <c r="AQ159" i="2"/>
  <c r="AV158" i="2"/>
  <c r="AU158" i="2"/>
  <c r="AT158" i="2"/>
  <c r="AS158" i="2"/>
  <c r="AQ158" i="2"/>
  <c r="AJ158" i="2" s="1"/>
  <c r="AV157" i="2"/>
  <c r="AU157" i="2"/>
  <c r="AT157" i="2"/>
  <c r="AS157" i="2"/>
  <c r="AQ157" i="2"/>
  <c r="AR157" i="2" s="1"/>
  <c r="AJ157" i="2"/>
  <c r="AL157" i="2" s="1"/>
  <c r="AV156" i="2"/>
  <c r="AU156" i="2"/>
  <c r="AT156" i="2"/>
  <c r="AS156" i="2"/>
  <c r="AQ156" i="2"/>
  <c r="AJ156" i="2"/>
  <c r="AV155" i="2"/>
  <c r="AU155" i="2"/>
  <c r="AT155" i="2"/>
  <c r="AS155" i="2"/>
  <c r="AQ155" i="2"/>
  <c r="AV154" i="2"/>
  <c r="AU154" i="2"/>
  <c r="AT154" i="2"/>
  <c r="AS154" i="2"/>
  <c r="AR154" i="2" s="1"/>
  <c r="AQ154" i="2"/>
  <c r="AJ154" i="2"/>
  <c r="AL154" i="2" s="1"/>
  <c r="AV153" i="2"/>
  <c r="AU153" i="2"/>
  <c r="AT153" i="2"/>
  <c r="AS153" i="2"/>
  <c r="AR153" i="2" s="1"/>
  <c r="AQ153" i="2"/>
  <c r="AJ153" i="2" s="1"/>
  <c r="AL153" i="2" s="1"/>
  <c r="AV152" i="2"/>
  <c r="AU152" i="2"/>
  <c r="AT152" i="2"/>
  <c r="AR152" i="2" s="1"/>
  <c r="AK152" i="2" s="1"/>
  <c r="AS152" i="2"/>
  <c r="AQ152" i="2"/>
  <c r="AJ152" i="2"/>
  <c r="AV151" i="2"/>
  <c r="AU151" i="2"/>
  <c r="AT151" i="2"/>
  <c r="AS151" i="2"/>
  <c r="AR151" i="2"/>
  <c r="AQ151" i="2"/>
  <c r="AV150" i="2"/>
  <c r="AU150" i="2"/>
  <c r="AT150" i="2"/>
  <c r="AS150" i="2"/>
  <c r="AQ150" i="2"/>
  <c r="AJ150" i="2"/>
  <c r="AV149" i="2"/>
  <c r="AU149" i="2"/>
  <c r="AT149" i="2"/>
  <c r="AS149" i="2"/>
  <c r="AR149" i="2"/>
  <c r="AQ149" i="2"/>
  <c r="AV148" i="2"/>
  <c r="AU148" i="2"/>
  <c r="AT148" i="2"/>
  <c r="AS148" i="2"/>
  <c r="AQ148" i="2"/>
  <c r="AJ148" i="2"/>
  <c r="AV147" i="2"/>
  <c r="AU147" i="2"/>
  <c r="AT147" i="2"/>
  <c r="AS147" i="2"/>
  <c r="AQ147" i="2"/>
  <c r="AV146" i="2"/>
  <c r="AU146" i="2"/>
  <c r="AT146" i="2"/>
  <c r="AS146" i="2"/>
  <c r="AR146" i="2"/>
  <c r="AK146" i="2" s="1"/>
  <c r="AQ146" i="2"/>
  <c r="AJ146" i="2" s="1"/>
  <c r="AV145" i="2"/>
  <c r="AU145" i="2"/>
  <c r="AT145" i="2"/>
  <c r="AS145" i="2"/>
  <c r="AQ145" i="2"/>
  <c r="AR145" i="2" s="1"/>
  <c r="AV144" i="2"/>
  <c r="AU144" i="2"/>
  <c r="AT144" i="2"/>
  <c r="AS144" i="2"/>
  <c r="AQ144" i="2"/>
  <c r="AJ144" i="2"/>
  <c r="AV143" i="2"/>
  <c r="AU143" i="2"/>
  <c r="AT143" i="2"/>
  <c r="AS143" i="2"/>
  <c r="AQ143" i="2"/>
  <c r="AV142" i="2"/>
  <c r="AU142" i="2"/>
  <c r="AT142" i="2"/>
  <c r="AS142" i="2"/>
  <c r="AR142" i="2" s="1"/>
  <c r="AQ142" i="2"/>
  <c r="AJ142" i="2"/>
  <c r="AV141" i="2"/>
  <c r="AU141" i="2"/>
  <c r="AT141" i="2"/>
  <c r="AS141" i="2"/>
  <c r="AR141" i="2" s="1"/>
  <c r="AQ141" i="2"/>
  <c r="AJ141" i="2" s="1"/>
  <c r="AL141" i="2" s="1"/>
  <c r="AV140" i="2"/>
  <c r="AU140" i="2"/>
  <c r="AT140" i="2"/>
  <c r="AR140" i="2" s="1"/>
  <c r="AK140" i="2" s="1"/>
  <c r="AS140" i="2"/>
  <c r="AQ140" i="2"/>
  <c r="AL140" i="2"/>
  <c r="AJ140" i="2"/>
  <c r="AV139" i="2"/>
  <c r="AU139" i="2"/>
  <c r="AT139" i="2"/>
  <c r="AS139" i="2"/>
  <c r="AR139" i="2"/>
  <c r="AQ139" i="2"/>
  <c r="AV138" i="2"/>
  <c r="AU138" i="2"/>
  <c r="AT138" i="2"/>
  <c r="AR138" i="2" s="1"/>
  <c r="AK138" i="2" s="1"/>
  <c r="AS138" i="2"/>
  <c r="AQ138" i="2"/>
  <c r="AJ138" i="2"/>
  <c r="AV137" i="2"/>
  <c r="AU137" i="2"/>
  <c r="AT137" i="2"/>
  <c r="AS137" i="2"/>
  <c r="AR137" i="2"/>
  <c r="AQ137" i="2"/>
  <c r="AV136" i="2"/>
  <c r="AU136" i="2"/>
  <c r="AT136" i="2"/>
  <c r="AS136" i="2"/>
  <c r="AQ136" i="2"/>
  <c r="AJ136" i="2"/>
  <c r="AV135" i="2"/>
  <c r="AU135" i="2"/>
  <c r="AT135" i="2"/>
  <c r="AS135" i="2"/>
  <c r="AQ135" i="2"/>
  <c r="AV134" i="2"/>
  <c r="AU134" i="2"/>
  <c r="AT134" i="2"/>
  <c r="AS134" i="2"/>
  <c r="AR134" i="2"/>
  <c r="AL134" i="2" s="1"/>
  <c r="AQ134" i="2"/>
  <c r="AJ134" i="2" s="1"/>
  <c r="AK134" i="2"/>
  <c r="AV133" i="2"/>
  <c r="AU133" i="2"/>
  <c r="AT133" i="2"/>
  <c r="AS133" i="2"/>
  <c r="AQ133" i="2"/>
  <c r="AR133" i="2" s="1"/>
  <c r="AK133" i="2"/>
  <c r="AJ133" i="2"/>
  <c r="AL133" i="2" s="1"/>
  <c r="AV132" i="2"/>
  <c r="AU132" i="2"/>
  <c r="AT132" i="2"/>
  <c r="AS132" i="2"/>
  <c r="AQ132" i="2"/>
  <c r="AJ132" i="2"/>
  <c r="AV131" i="2"/>
  <c r="AU131" i="2"/>
  <c r="AT131" i="2"/>
  <c r="AR131" i="2" s="1"/>
  <c r="AS131" i="2"/>
  <c r="AQ131" i="2"/>
  <c r="AV130" i="2"/>
  <c r="AU130" i="2"/>
  <c r="AT130" i="2"/>
  <c r="AS130" i="2"/>
  <c r="AQ130" i="2"/>
  <c r="AV129" i="2"/>
  <c r="AU129" i="2"/>
  <c r="AT129" i="2"/>
  <c r="AS129" i="2"/>
  <c r="AQ129" i="2"/>
  <c r="AR129" i="2" s="1"/>
  <c r="AJ129" i="2"/>
  <c r="AL129" i="2" s="1"/>
  <c r="AV128" i="2"/>
  <c r="AU128" i="2"/>
  <c r="AT128" i="2"/>
  <c r="AS128" i="2"/>
  <c r="AQ128" i="2"/>
  <c r="AJ128" i="2"/>
  <c r="AV127" i="2"/>
  <c r="AU127" i="2"/>
  <c r="AT127" i="2"/>
  <c r="AS127" i="2"/>
  <c r="AQ127" i="2"/>
  <c r="AV126" i="2"/>
  <c r="AU126" i="2"/>
  <c r="AT126" i="2"/>
  <c r="AS126" i="2"/>
  <c r="AQ126" i="2"/>
  <c r="AJ126" i="2"/>
  <c r="AV125" i="2"/>
  <c r="AU125" i="2"/>
  <c r="AT125" i="2"/>
  <c r="AS125" i="2"/>
  <c r="AR125" i="2" s="1"/>
  <c r="AQ125" i="2"/>
  <c r="AJ125" i="2"/>
  <c r="AV124" i="2"/>
  <c r="AU124" i="2"/>
  <c r="AT124" i="2"/>
  <c r="AR124" i="2" s="1"/>
  <c r="AS124" i="2"/>
  <c r="AQ124" i="2"/>
  <c r="AK124" i="2"/>
  <c r="AJ124" i="2"/>
  <c r="AV123" i="2"/>
  <c r="AU123" i="2"/>
  <c r="AT123" i="2"/>
  <c r="AS123" i="2"/>
  <c r="AR123" i="2" s="1"/>
  <c r="AQ123" i="2"/>
  <c r="AV122" i="2"/>
  <c r="AU122" i="2"/>
  <c r="AT122" i="2"/>
  <c r="AS122" i="2"/>
  <c r="AR122" i="2"/>
  <c r="AQ122" i="2"/>
  <c r="AJ122" i="2"/>
  <c r="AV121" i="2"/>
  <c r="AU121" i="2"/>
  <c r="AT121" i="2"/>
  <c r="AS121" i="2"/>
  <c r="AQ121" i="2"/>
  <c r="AV120" i="2"/>
  <c r="AU120" i="2"/>
  <c r="AT120" i="2"/>
  <c r="AR120" i="2" s="1"/>
  <c r="AS120" i="2"/>
  <c r="AQ120" i="2"/>
  <c r="AJ120" i="2"/>
  <c r="AL120" i="2" s="1"/>
  <c r="AV119" i="2"/>
  <c r="AU119" i="2"/>
  <c r="AT119" i="2"/>
  <c r="AR119" i="2" s="1"/>
  <c r="AS119" i="2"/>
  <c r="AQ119" i="2"/>
  <c r="AV118" i="2"/>
  <c r="AU118" i="2"/>
  <c r="AT118" i="2"/>
  <c r="AS118" i="2"/>
  <c r="AQ118" i="2"/>
  <c r="AJ118" i="2" s="1"/>
  <c r="AV117" i="2"/>
  <c r="AU117" i="2"/>
  <c r="AT117" i="2"/>
  <c r="AS117" i="2"/>
  <c r="AQ117" i="2"/>
  <c r="AR117" i="2" s="1"/>
  <c r="AK117" i="2"/>
  <c r="AJ117" i="2"/>
  <c r="AL117" i="2" s="1"/>
  <c r="AV116" i="2"/>
  <c r="AU116" i="2"/>
  <c r="AT116" i="2"/>
  <c r="AS116" i="2"/>
  <c r="AQ116" i="2"/>
  <c r="AJ116" i="2"/>
  <c r="AW112" i="2"/>
  <c r="AU112" i="2"/>
  <c r="AT112" i="2"/>
  <c r="AS112" i="2"/>
  <c r="AL112" i="2" s="1"/>
  <c r="AH112" i="2"/>
  <c r="AG112" i="2"/>
  <c r="AF112" i="2"/>
  <c r="AQ112" i="2" s="1"/>
  <c r="AJ112" i="2" s="1"/>
  <c r="AE112" i="2"/>
  <c r="AD112" i="2"/>
  <c r="AC112" i="2"/>
  <c r="AW111" i="2"/>
  <c r="AV111" i="2"/>
  <c r="AH111" i="2"/>
  <c r="AF111" i="2"/>
  <c r="AE111" i="2"/>
  <c r="AD111" i="2"/>
  <c r="AC111" i="2"/>
  <c r="AT111" i="2" s="1"/>
  <c r="AW110" i="2"/>
  <c r="AV110" i="2"/>
  <c r="AU110" i="2"/>
  <c r="AQ110" i="2"/>
  <c r="AJ110" i="2" s="1"/>
  <c r="AH110" i="2"/>
  <c r="AG110" i="2" s="1"/>
  <c r="AF110" i="2"/>
  <c r="AE110" i="2"/>
  <c r="AD110" i="2"/>
  <c r="AC110" i="2"/>
  <c r="AT110" i="2" s="1"/>
  <c r="AW109" i="2"/>
  <c r="AT109" i="2"/>
  <c r="AH109" i="2"/>
  <c r="AF109" i="2"/>
  <c r="AE109" i="2"/>
  <c r="AD109" i="2" s="1"/>
  <c r="AC109" i="2"/>
  <c r="AS109" i="2" s="1"/>
  <c r="AW108" i="2"/>
  <c r="AH108" i="2"/>
  <c r="AF108" i="2"/>
  <c r="AU108" i="2" s="1"/>
  <c r="AE108" i="2"/>
  <c r="AD108" i="2"/>
  <c r="AC108" i="2"/>
  <c r="AT108" i="2" s="1"/>
  <c r="AW107" i="2"/>
  <c r="AU107" i="2"/>
  <c r="AT107" i="2"/>
  <c r="AS107" i="2"/>
  <c r="AQ107" i="2"/>
  <c r="AH107" i="2"/>
  <c r="AG107" i="2" s="1"/>
  <c r="AF107" i="2"/>
  <c r="AE107" i="2"/>
  <c r="AD107" i="2"/>
  <c r="AC107" i="2"/>
  <c r="AW106" i="2"/>
  <c r="AV106" i="2"/>
  <c r="AT106" i="2"/>
  <c r="AH106" i="2"/>
  <c r="AF106" i="2"/>
  <c r="AE106" i="2"/>
  <c r="AD106" i="2"/>
  <c r="AC106" i="2"/>
  <c r="AS106" i="2" s="1"/>
  <c r="AW105" i="2"/>
  <c r="AV105" i="2"/>
  <c r="AH105" i="2"/>
  <c r="AF105" i="2"/>
  <c r="AE105" i="2"/>
  <c r="AD105" i="2" s="1"/>
  <c r="AC105" i="2"/>
  <c r="AW104" i="2"/>
  <c r="AU104" i="2"/>
  <c r="AT104" i="2"/>
  <c r="AS104" i="2"/>
  <c r="AQ104" i="2"/>
  <c r="AJ104" i="2" s="1"/>
  <c r="AH104" i="2"/>
  <c r="AF104" i="2"/>
  <c r="AE104" i="2"/>
  <c r="AD104" i="2" s="1"/>
  <c r="AC104" i="2"/>
  <c r="AW103" i="2"/>
  <c r="AT103" i="2"/>
  <c r="AQ103" i="2"/>
  <c r="AJ103" i="2" s="1"/>
  <c r="AH103" i="2"/>
  <c r="AF103" i="2"/>
  <c r="AU103" i="2" s="1"/>
  <c r="AE103" i="2"/>
  <c r="AD103" i="2"/>
  <c r="AC103" i="2"/>
  <c r="AS103" i="2" s="1"/>
  <c r="AW102" i="2"/>
  <c r="AH102" i="2"/>
  <c r="AF102" i="2"/>
  <c r="AV102" i="2" s="1"/>
  <c r="AE102" i="2"/>
  <c r="AD102" i="2" s="1"/>
  <c r="AC102" i="2"/>
  <c r="AT102" i="2" s="1"/>
  <c r="AW101" i="2"/>
  <c r="AV101" i="2"/>
  <c r="AU101" i="2"/>
  <c r="AS101" i="2"/>
  <c r="AH101" i="2"/>
  <c r="AF101" i="2"/>
  <c r="AG101" i="2" s="1"/>
  <c r="AE101" i="2"/>
  <c r="AC101" i="2"/>
  <c r="AW100" i="2"/>
  <c r="AH100" i="2"/>
  <c r="AF100" i="2"/>
  <c r="AE100" i="2"/>
  <c r="AC100" i="2"/>
  <c r="AW99" i="2"/>
  <c r="AQ99" i="2"/>
  <c r="AH99" i="2"/>
  <c r="AF99" i="2"/>
  <c r="AE99" i="2"/>
  <c r="AD99" i="2" s="1"/>
  <c r="AC99" i="2"/>
  <c r="AW98" i="2"/>
  <c r="AV98" i="2"/>
  <c r="AU98" i="2"/>
  <c r="AS98" i="2"/>
  <c r="AQ98" i="2"/>
  <c r="AH98" i="2"/>
  <c r="AG98" i="2" s="1"/>
  <c r="AF98" i="2"/>
  <c r="AE98" i="2"/>
  <c r="AD98" i="2"/>
  <c r="AC98" i="2"/>
  <c r="AT98" i="2" s="1"/>
  <c r="AW97" i="2"/>
  <c r="AU97" i="2"/>
  <c r="AH97" i="2"/>
  <c r="AF97" i="2"/>
  <c r="AE97" i="2"/>
  <c r="AC97" i="2"/>
  <c r="AW96" i="2"/>
  <c r="AH96" i="2"/>
  <c r="AV96" i="2" s="1"/>
  <c r="AF96" i="2"/>
  <c r="AU96" i="2" s="1"/>
  <c r="AE96" i="2"/>
  <c r="AD96" i="2" s="1"/>
  <c r="AC96" i="2"/>
  <c r="AT96" i="2" s="1"/>
  <c r="AW95" i="2"/>
  <c r="AV95" i="2"/>
  <c r="AU95" i="2"/>
  <c r="AS95" i="2"/>
  <c r="AQ95" i="2"/>
  <c r="AJ95" i="2" s="1"/>
  <c r="AH95" i="2"/>
  <c r="AG95" i="2" s="1"/>
  <c r="AF95" i="2"/>
  <c r="AE95" i="2"/>
  <c r="AD95" i="2"/>
  <c r="AC95" i="2"/>
  <c r="AT95" i="2" s="1"/>
  <c r="AW94" i="2"/>
  <c r="AU94" i="2"/>
  <c r="AH94" i="2"/>
  <c r="AF94" i="2"/>
  <c r="AE94" i="2"/>
  <c r="AC94" i="2"/>
  <c r="AW93" i="2"/>
  <c r="AH93" i="2"/>
  <c r="AF93" i="2"/>
  <c r="AV93" i="2" s="1"/>
  <c r="AE93" i="2"/>
  <c r="AD93" i="2" s="1"/>
  <c r="AC93" i="2"/>
  <c r="AT93" i="2" s="1"/>
  <c r="AW92" i="2"/>
  <c r="AV92" i="2"/>
  <c r="AU92" i="2"/>
  <c r="AS92" i="2"/>
  <c r="AQ92" i="2"/>
  <c r="AH92" i="2"/>
  <c r="AG92" i="2" s="1"/>
  <c r="AF92" i="2"/>
  <c r="AE92" i="2"/>
  <c r="AD92" i="2"/>
  <c r="AC92" i="2"/>
  <c r="AW91" i="2"/>
  <c r="AT91" i="2"/>
  <c r="AH91" i="2"/>
  <c r="AF91" i="2"/>
  <c r="AU91" i="2" s="1"/>
  <c r="AE91" i="2"/>
  <c r="AC91" i="2"/>
  <c r="AD91" i="2" s="1"/>
  <c r="AW90" i="2"/>
  <c r="AV90" i="2"/>
  <c r="AQ90" i="2"/>
  <c r="AH90" i="2"/>
  <c r="AG90" i="2"/>
  <c r="AF90" i="2"/>
  <c r="AU90" i="2" s="1"/>
  <c r="AE90" i="2"/>
  <c r="AD90" i="2" s="1"/>
  <c r="AC90" i="2"/>
  <c r="AT90" i="2" s="1"/>
  <c r="AW89" i="2"/>
  <c r="AV89" i="2"/>
  <c r="AU89" i="2"/>
  <c r="AS89" i="2"/>
  <c r="AQ89" i="2"/>
  <c r="AJ89" i="2"/>
  <c r="AH89" i="2"/>
  <c r="AG89" i="2" s="1"/>
  <c r="AF89" i="2"/>
  <c r="AE89" i="2"/>
  <c r="AD89" i="2"/>
  <c r="AC89" i="2"/>
  <c r="AW88" i="2"/>
  <c r="AH88" i="2"/>
  <c r="AF88" i="2"/>
  <c r="AE88" i="2"/>
  <c r="AC88" i="2"/>
  <c r="AW87" i="2"/>
  <c r="AQ87" i="2"/>
  <c r="AH87" i="2"/>
  <c r="AF87" i="2"/>
  <c r="AU87" i="2" s="1"/>
  <c r="AE87" i="2"/>
  <c r="AD87" i="2" s="1"/>
  <c r="AC87" i="2"/>
  <c r="AW86" i="2"/>
  <c r="AV86" i="2"/>
  <c r="AU86" i="2"/>
  <c r="AS86" i="2"/>
  <c r="AQ86" i="2"/>
  <c r="AJ86" i="2"/>
  <c r="AH86" i="2"/>
  <c r="AG86" i="2" s="1"/>
  <c r="AF86" i="2"/>
  <c r="AE86" i="2"/>
  <c r="AD86" i="2" s="1"/>
  <c r="AC86" i="2"/>
  <c r="AW85" i="2"/>
  <c r="AT85" i="2"/>
  <c r="AS85" i="2"/>
  <c r="AH85" i="2"/>
  <c r="AF85" i="2"/>
  <c r="AE85" i="2"/>
  <c r="AD85" i="2"/>
  <c r="AC85" i="2"/>
  <c r="AW84" i="2"/>
  <c r="AH84" i="2"/>
  <c r="AF84" i="2"/>
  <c r="AE84" i="2"/>
  <c r="AD84" i="2" s="1"/>
  <c r="AC84" i="2"/>
  <c r="AT84" i="2" s="1"/>
  <c r="AW83" i="2"/>
  <c r="AU83" i="2"/>
  <c r="AS83" i="2"/>
  <c r="AQ83" i="2"/>
  <c r="AJ83" i="2"/>
  <c r="AH83" i="2"/>
  <c r="AG83" i="2" s="1"/>
  <c r="AF83" i="2"/>
  <c r="AE83" i="2"/>
  <c r="AD83" i="2"/>
  <c r="AC83" i="2"/>
  <c r="AT83" i="2" s="1"/>
  <c r="AW82" i="2"/>
  <c r="AH82" i="2"/>
  <c r="AF82" i="2"/>
  <c r="AE82" i="2"/>
  <c r="AC82" i="2"/>
  <c r="AT82" i="2" s="1"/>
  <c r="AW81" i="2"/>
  <c r="AH81" i="2"/>
  <c r="AF81" i="2"/>
  <c r="AE81" i="2"/>
  <c r="AC81" i="2"/>
  <c r="AW80" i="2"/>
  <c r="AU80" i="2"/>
  <c r="AS80" i="2"/>
  <c r="AQ80" i="2"/>
  <c r="AJ80" i="2" s="1"/>
  <c r="AH80" i="2"/>
  <c r="AF80" i="2"/>
  <c r="AE80" i="2"/>
  <c r="AD80" i="2" s="1"/>
  <c r="AC80" i="2"/>
  <c r="AW79" i="2"/>
  <c r="AH79" i="2"/>
  <c r="AF79" i="2"/>
  <c r="AE79" i="2"/>
  <c r="AC79" i="2"/>
  <c r="AW78" i="2"/>
  <c r="AV78" i="2"/>
  <c r="AU78" i="2"/>
  <c r="AT78" i="2"/>
  <c r="AQ78" i="2"/>
  <c r="AH78" i="2"/>
  <c r="AG78" i="2"/>
  <c r="AF78" i="2"/>
  <c r="AE78" i="2"/>
  <c r="AD78" i="2"/>
  <c r="AC78" i="2"/>
  <c r="AS78" i="2" s="1"/>
  <c r="AW77" i="2"/>
  <c r="AV77" i="2"/>
  <c r="AU77" i="2"/>
  <c r="AS77" i="2"/>
  <c r="AQ77" i="2"/>
  <c r="AJ77" i="2"/>
  <c r="AH77" i="2"/>
  <c r="AG77" i="2"/>
  <c r="AF77" i="2"/>
  <c r="AE77" i="2"/>
  <c r="AD77" i="2"/>
  <c r="AC77" i="2"/>
  <c r="AW76" i="2"/>
  <c r="AU76" i="2"/>
  <c r="AT76" i="2"/>
  <c r="AH76" i="2"/>
  <c r="AF76" i="2"/>
  <c r="AE76" i="2"/>
  <c r="AC76" i="2"/>
  <c r="AW75" i="2"/>
  <c r="AT75" i="2"/>
  <c r="AH75" i="2"/>
  <c r="AV75" i="2" s="1"/>
  <c r="AF75" i="2"/>
  <c r="AQ75" i="2" s="1"/>
  <c r="AE75" i="2"/>
  <c r="AD75" i="2"/>
  <c r="AC75" i="2"/>
  <c r="AS75" i="2" s="1"/>
  <c r="AW74" i="2"/>
  <c r="AU74" i="2"/>
  <c r="AS74" i="2"/>
  <c r="AQ74" i="2"/>
  <c r="AJ74" i="2"/>
  <c r="AH74" i="2"/>
  <c r="AG74" i="2" s="1"/>
  <c r="AF74" i="2"/>
  <c r="AE74" i="2"/>
  <c r="AD74" i="2"/>
  <c r="AC74" i="2"/>
  <c r="AT74" i="2" s="1"/>
  <c r="AW73" i="2"/>
  <c r="AU73" i="2"/>
  <c r="AH73" i="2"/>
  <c r="AF73" i="2"/>
  <c r="AE73" i="2"/>
  <c r="AC73" i="2"/>
  <c r="AT73" i="2" s="1"/>
  <c r="AW72" i="2"/>
  <c r="AU72" i="2"/>
  <c r="AT72" i="2"/>
  <c r="AQ72" i="2"/>
  <c r="AR72" i="2" s="1"/>
  <c r="AJ72" i="2"/>
  <c r="AH72" i="2"/>
  <c r="AG72" i="2"/>
  <c r="AF72" i="2"/>
  <c r="AV72" i="2" s="1"/>
  <c r="AE72" i="2"/>
  <c r="AD72" i="2"/>
  <c r="AC72" i="2"/>
  <c r="AS72" i="2" s="1"/>
  <c r="AW71" i="2"/>
  <c r="AV71" i="2"/>
  <c r="AU71" i="2"/>
  <c r="AS71" i="2"/>
  <c r="AQ71" i="2"/>
  <c r="AH71" i="2"/>
  <c r="AG71" i="2"/>
  <c r="AF71" i="2"/>
  <c r="AE71" i="2"/>
  <c r="AD71" i="2"/>
  <c r="AC71" i="2"/>
  <c r="AW70" i="2"/>
  <c r="AU70" i="2"/>
  <c r="AT70" i="2"/>
  <c r="AS70" i="2"/>
  <c r="AH70" i="2"/>
  <c r="AF70" i="2"/>
  <c r="AE70" i="2"/>
  <c r="AD70" i="2"/>
  <c r="AC70" i="2"/>
  <c r="AW69" i="2"/>
  <c r="AU69" i="2"/>
  <c r="AT69" i="2"/>
  <c r="AQ69" i="2"/>
  <c r="AH69" i="2"/>
  <c r="AF69" i="2"/>
  <c r="AE69" i="2"/>
  <c r="AD69" i="2"/>
  <c r="AC69" i="2"/>
  <c r="AS69" i="2" s="1"/>
  <c r="AW68" i="2"/>
  <c r="AW67" i="2"/>
  <c r="AV67" i="2"/>
  <c r="AU67" i="2"/>
  <c r="AS67" i="2"/>
  <c r="AR67" i="2"/>
  <c r="AH67" i="2"/>
  <c r="AG67" i="2"/>
  <c r="AF67" i="2"/>
  <c r="AQ67" i="2" s="1"/>
  <c r="AJ67" i="2" s="1"/>
  <c r="AL67" i="2" s="1"/>
  <c r="AE67" i="2"/>
  <c r="AD67" i="2"/>
  <c r="AC67" i="2"/>
  <c r="AT67" i="2" s="1"/>
  <c r="AW66" i="2"/>
  <c r="AH66" i="2"/>
  <c r="AV66" i="2" s="1"/>
  <c r="AF66" i="2"/>
  <c r="AE66" i="2"/>
  <c r="AC66" i="2"/>
  <c r="AW65" i="2"/>
  <c r="AV65" i="2"/>
  <c r="AU65" i="2"/>
  <c r="AH65" i="2"/>
  <c r="AG65" i="2"/>
  <c r="AF65" i="2"/>
  <c r="AE65" i="2"/>
  <c r="AC65" i="2"/>
  <c r="AW64" i="2"/>
  <c r="AV64" i="2"/>
  <c r="AU64" i="2"/>
  <c r="AS64" i="2"/>
  <c r="AJ64" i="2"/>
  <c r="AH64" i="2"/>
  <c r="AG64" i="2"/>
  <c r="AF64" i="2"/>
  <c r="AQ64" i="2" s="1"/>
  <c r="AE64" i="2"/>
  <c r="AD64" i="2" s="1"/>
  <c r="AC64" i="2"/>
  <c r="AT64" i="2" s="1"/>
  <c r="AR64" i="2" s="1"/>
  <c r="AW63" i="2"/>
  <c r="AV63" i="2"/>
  <c r="AH63" i="2"/>
  <c r="AF63" i="2"/>
  <c r="AG63" i="2" s="1"/>
  <c r="AE63" i="2"/>
  <c r="AC63" i="2"/>
  <c r="AW62" i="2"/>
  <c r="AV62" i="2"/>
  <c r="AU62" i="2"/>
  <c r="AT62" i="2"/>
  <c r="AH62" i="2"/>
  <c r="AG62" i="2"/>
  <c r="AF62" i="2"/>
  <c r="AE62" i="2"/>
  <c r="AC62" i="2"/>
  <c r="AW61" i="2"/>
  <c r="AV61" i="2"/>
  <c r="AU61" i="2"/>
  <c r="AS61" i="2"/>
  <c r="AH61" i="2"/>
  <c r="AG61" i="2"/>
  <c r="AF61" i="2"/>
  <c r="AQ61" i="2" s="1"/>
  <c r="AE61" i="2"/>
  <c r="AD61" i="2" s="1"/>
  <c r="AC61" i="2"/>
  <c r="AW60" i="2"/>
  <c r="AV60" i="2"/>
  <c r="AH60" i="2"/>
  <c r="AF60" i="2"/>
  <c r="AG60" i="2" s="1"/>
  <c r="AE60" i="2"/>
  <c r="AC60" i="2"/>
  <c r="AW59" i="2"/>
  <c r="AV59" i="2"/>
  <c r="AU59" i="2"/>
  <c r="AT59" i="2"/>
  <c r="AQ59" i="2"/>
  <c r="AH59" i="2"/>
  <c r="AG59" i="2"/>
  <c r="AF59" i="2"/>
  <c r="AE59" i="2"/>
  <c r="AC59" i="2"/>
  <c r="AW58" i="2"/>
  <c r="AV58" i="2"/>
  <c r="AU58" i="2"/>
  <c r="AS58" i="2"/>
  <c r="AJ58" i="2"/>
  <c r="AH58" i="2"/>
  <c r="AG58" i="2"/>
  <c r="AF58" i="2"/>
  <c r="AQ58" i="2" s="1"/>
  <c r="AE58" i="2"/>
  <c r="AD58" i="2"/>
  <c r="AC58" i="2"/>
  <c r="AT58" i="2" s="1"/>
  <c r="AR58" i="2" s="1"/>
  <c r="AL58" i="2" s="1"/>
  <c r="AW57" i="2"/>
  <c r="AT57" i="2"/>
  <c r="AH57" i="2"/>
  <c r="AV57" i="2" s="1"/>
  <c r="AF57" i="2"/>
  <c r="AE57" i="2"/>
  <c r="AC57" i="2"/>
  <c r="AW56" i="2"/>
  <c r="AV56" i="2"/>
  <c r="AU56" i="2"/>
  <c r="AQ56" i="2"/>
  <c r="AJ56" i="2"/>
  <c r="AH56" i="2"/>
  <c r="AG56" i="2"/>
  <c r="AF56" i="2"/>
  <c r="AE56" i="2"/>
  <c r="AC56" i="2"/>
  <c r="AT56" i="2" s="1"/>
  <c r="AW55" i="2"/>
  <c r="AV55" i="2"/>
  <c r="AU55" i="2"/>
  <c r="AS55" i="2"/>
  <c r="AR55" i="2"/>
  <c r="AJ55" i="2"/>
  <c r="AL55" i="2" s="1"/>
  <c r="AH55" i="2"/>
  <c r="AG55" i="2"/>
  <c r="AF55" i="2"/>
  <c r="AQ55" i="2" s="1"/>
  <c r="AE55" i="2"/>
  <c r="AD55" i="2" s="1"/>
  <c r="AC55" i="2"/>
  <c r="AT55" i="2" s="1"/>
  <c r="AW54" i="2"/>
  <c r="AH54" i="2"/>
  <c r="AF54" i="2"/>
  <c r="AV54" i="2" s="1"/>
  <c r="AE54" i="2"/>
  <c r="AC54" i="2"/>
  <c r="AT54" i="2" s="1"/>
  <c r="AW53" i="2"/>
  <c r="AV53" i="2"/>
  <c r="AU53" i="2"/>
  <c r="AQ53" i="2"/>
  <c r="AJ53" i="2"/>
  <c r="AH53" i="2"/>
  <c r="AG53" i="2"/>
  <c r="AF53" i="2"/>
  <c r="AE53" i="2"/>
  <c r="AT53" i="2" s="1"/>
  <c r="AC53" i="2"/>
  <c r="AW52" i="2"/>
  <c r="AV52" i="2"/>
  <c r="AU52" i="2"/>
  <c r="AS52" i="2"/>
  <c r="AR52" i="2"/>
  <c r="AJ52" i="2"/>
  <c r="AL52" i="2" s="1"/>
  <c r="AH52" i="2"/>
  <c r="AG52" i="2"/>
  <c r="AF52" i="2"/>
  <c r="AQ52" i="2" s="1"/>
  <c r="AE52" i="2"/>
  <c r="AD52" i="2" s="1"/>
  <c r="AC52" i="2"/>
  <c r="AT52" i="2" s="1"/>
  <c r="AW51" i="2"/>
  <c r="AH51" i="2"/>
  <c r="AV51" i="2" s="1"/>
  <c r="AF51" i="2"/>
  <c r="AE51" i="2"/>
  <c r="AC51" i="2"/>
  <c r="AT51" i="2" s="1"/>
  <c r="AW50" i="2"/>
  <c r="AV50" i="2"/>
  <c r="AU50" i="2"/>
  <c r="AS50" i="2"/>
  <c r="AQ50" i="2"/>
  <c r="AJ50" i="2" s="1"/>
  <c r="AH50" i="2"/>
  <c r="AG50" i="2"/>
  <c r="AF50" i="2"/>
  <c r="AE50" i="2"/>
  <c r="AD50" i="2"/>
  <c r="AC50" i="2"/>
  <c r="AT50" i="2" s="1"/>
  <c r="AW49" i="2"/>
  <c r="AV49" i="2"/>
  <c r="AU49" i="2"/>
  <c r="AS49" i="2"/>
  <c r="AH49" i="2"/>
  <c r="AF49" i="2"/>
  <c r="AQ49" i="2" s="1"/>
  <c r="AE49" i="2"/>
  <c r="AD49" i="2" s="1"/>
  <c r="AC49" i="2"/>
  <c r="AW48" i="2"/>
  <c r="AT48" i="2"/>
  <c r="AQ48" i="2"/>
  <c r="AH48" i="2"/>
  <c r="AF48" i="2"/>
  <c r="AV48" i="2" s="1"/>
  <c r="AE48" i="2"/>
  <c r="AC48" i="2"/>
  <c r="AW47" i="2"/>
  <c r="AV47" i="2"/>
  <c r="AU47" i="2"/>
  <c r="AH47" i="2"/>
  <c r="AG47" i="2"/>
  <c r="AF47" i="2"/>
  <c r="AE47" i="2"/>
  <c r="AC47" i="2"/>
  <c r="AS47" i="2" s="1"/>
  <c r="AW46" i="2"/>
  <c r="AS46" i="2"/>
  <c r="AH46" i="2"/>
  <c r="AF46" i="2"/>
  <c r="AQ46" i="2" s="1"/>
  <c r="AE46" i="2"/>
  <c r="AD46" i="2"/>
  <c r="AC46" i="2"/>
  <c r="AW45" i="2"/>
  <c r="AH45" i="2"/>
  <c r="AF45" i="2"/>
  <c r="AE45" i="2"/>
  <c r="AC45" i="2"/>
  <c r="AW44" i="2"/>
  <c r="AV44" i="2"/>
  <c r="AU44" i="2"/>
  <c r="AS44" i="2"/>
  <c r="AH44" i="2"/>
  <c r="AG44" i="2"/>
  <c r="AF44" i="2"/>
  <c r="AE44" i="2"/>
  <c r="AC44" i="2"/>
  <c r="AD44" i="2" s="1"/>
  <c r="AW43" i="2"/>
  <c r="AS43" i="2"/>
  <c r="AH43" i="2"/>
  <c r="AF43" i="2"/>
  <c r="AQ43" i="2" s="1"/>
  <c r="AE43" i="2"/>
  <c r="AD43" i="2"/>
  <c r="AC43" i="2"/>
  <c r="AT43" i="2" s="1"/>
  <c r="AW42" i="2"/>
  <c r="AQ42" i="2"/>
  <c r="AH42" i="2"/>
  <c r="AV42" i="2" s="1"/>
  <c r="AF42" i="2"/>
  <c r="AE42" i="2"/>
  <c r="AT42" i="2" s="1"/>
  <c r="AC42" i="2"/>
  <c r="AW41" i="2"/>
  <c r="AV41" i="2"/>
  <c r="AU41" i="2"/>
  <c r="AS41" i="2"/>
  <c r="AQ41" i="2"/>
  <c r="AJ41" i="2" s="1"/>
  <c r="AH41" i="2"/>
  <c r="AG41" i="2"/>
  <c r="AF41" i="2"/>
  <c r="AE41" i="2"/>
  <c r="AD41" i="2"/>
  <c r="AC41" i="2"/>
  <c r="AT41" i="2" s="1"/>
  <c r="AW37" i="2"/>
  <c r="AV37" i="2"/>
  <c r="AS37" i="2"/>
  <c r="AH37" i="2"/>
  <c r="AF37" i="2"/>
  <c r="AQ37" i="2" s="1"/>
  <c r="AE37" i="2"/>
  <c r="AD37" i="2" s="1"/>
  <c r="AC37" i="2"/>
  <c r="AW36" i="2"/>
  <c r="AT36" i="2"/>
  <c r="AQ36" i="2"/>
  <c r="AH36" i="2"/>
  <c r="AF36" i="2"/>
  <c r="AV36" i="2" s="1"/>
  <c r="AE36" i="2"/>
  <c r="AC36" i="2"/>
  <c r="AW35" i="2"/>
  <c r="AU35" i="2"/>
  <c r="AH35" i="2"/>
  <c r="AG35" i="2" s="1"/>
  <c r="AF35" i="2"/>
  <c r="AE35" i="2"/>
  <c r="AC35" i="2"/>
  <c r="AS35" i="2" s="1"/>
  <c r="AW34" i="2"/>
  <c r="AV34" i="2"/>
  <c r="AS34" i="2"/>
  <c r="AQ34" i="2"/>
  <c r="AJ34" i="2" s="1"/>
  <c r="AH34" i="2"/>
  <c r="AG34" i="2"/>
  <c r="AF34" i="2"/>
  <c r="AU34" i="2" s="1"/>
  <c r="AE34" i="2"/>
  <c r="AD34" i="2" s="1"/>
  <c r="AC34" i="2"/>
  <c r="AW33" i="2"/>
  <c r="AH33" i="2"/>
  <c r="AF33" i="2"/>
  <c r="AE33" i="2"/>
  <c r="AT33" i="2" s="1"/>
  <c r="AC33" i="2"/>
  <c r="AS33" i="2" s="1"/>
  <c r="AW32" i="2"/>
  <c r="AU32" i="2"/>
  <c r="AH32" i="2"/>
  <c r="AG32" i="2" s="1"/>
  <c r="AF32" i="2"/>
  <c r="AE32" i="2"/>
  <c r="AC32" i="2"/>
  <c r="AD32" i="2" s="1"/>
  <c r="AW31" i="2"/>
  <c r="AU31" i="2"/>
  <c r="AS31" i="2"/>
  <c r="AH31" i="2"/>
  <c r="AF31" i="2"/>
  <c r="AG31" i="2" s="1"/>
  <c r="AE31" i="2"/>
  <c r="AD31" i="2" s="1"/>
  <c r="AC31" i="2"/>
  <c r="AW30" i="2"/>
  <c r="AU30" i="2"/>
  <c r="AH30" i="2"/>
  <c r="AV30" i="2" s="1"/>
  <c r="AF30" i="2"/>
  <c r="AE30" i="2"/>
  <c r="AD30" i="2"/>
  <c r="AC30" i="2"/>
  <c r="AS30" i="2" s="1"/>
  <c r="AW29" i="2"/>
  <c r="AV29" i="2"/>
  <c r="AU29" i="2"/>
  <c r="AH29" i="2"/>
  <c r="AG29" i="2"/>
  <c r="AF29" i="2"/>
  <c r="AE29" i="2"/>
  <c r="AC29" i="2"/>
  <c r="AT29" i="2" s="1"/>
  <c r="AW28" i="2"/>
  <c r="AS28" i="2"/>
  <c r="AH28" i="2"/>
  <c r="AG28" i="2"/>
  <c r="AF28" i="2"/>
  <c r="AV28" i="2" s="1"/>
  <c r="AE28" i="2"/>
  <c r="AD28" i="2" s="1"/>
  <c r="AC28" i="2"/>
  <c r="AW27" i="2"/>
  <c r="AU27" i="2"/>
  <c r="AQ27" i="2"/>
  <c r="AH27" i="2"/>
  <c r="AV27" i="2" s="1"/>
  <c r="AF27" i="2"/>
  <c r="AE27" i="2"/>
  <c r="AC27" i="2"/>
  <c r="AS27" i="2" s="1"/>
  <c r="AW26" i="2"/>
  <c r="AU26" i="2"/>
  <c r="AT26" i="2"/>
  <c r="AS26" i="2"/>
  <c r="AQ26" i="2"/>
  <c r="AJ26" i="2" s="1"/>
  <c r="AH26" i="2"/>
  <c r="AG26" i="2" s="1"/>
  <c r="AF26" i="2"/>
  <c r="AE26" i="2"/>
  <c r="AD26" i="2" s="1"/>
  <c r="AC26" i="2"/>
  <c r="AW25" i="2"/>
  <c r="AU25" i="2"/>
  <c r="AS25" i="2"/>
  <c r="AH25" i="2"/>
  <c r="AV25" i="2" s="1"/>
  <c r="AG25" i="2"/>
  <c r="AF25" i="2"/>
  <c r="AQ25" i="2" s="1"/>
  <c r="AE25" i="2"/>
  <c r="AD25" i="2"/>
  <c r="AC25" i="2"/>
  <c r="AT25" i="2" s="1"/>
  <c r="AW22" i="2"/>
  <c r="AH22" i="2"/>
  <c r="AF22" i="2"/>
  <c r="AG22" i="2" s="1"/>
  <c r="AE22" i="2"/>
  <c r="AD22" i="2"/>
  <c r="AC22" i="2"/>
  <c r="AS22" i="2" s="1"/>
  <c r="AW21" i="2"/>
  <c r="AU21" i="2"/>
  <c r="AS21" i="2"/>
  <c r="AH21" i="2"/>
  <c r="AV21" i="2" s="1"/>
  <c r="AG21" i="2"/>
  <c r="AF21" i="2"/>
  <c r="AE21" i="2"/>
  <c r="AC21" i="2"/>
  <c r="AD21" i="2" s="1"/>
  <c r="AW20" i="2"/>
  <c r="AV20" i="2"/>
  <c r="AU20" i="2"/>
  <c r="AS20" i="2"/>
  <c r="AQ20" i="2"/>
  <c r="AR20" i="2" s="1"/>
  <c r="AJ20" i="2"/>
  <c r="AL20" i="2" s="1"/>
  <c r="AH20" i="2"/>
  <c r="AG20" i="2"/>
  <c r="AF20" i="2"/>
  <c r="AE20" i="2"/>
  <c r="AD20" i="2" s="1"/>
  <c r="AC20" i="2"/>
  <c r="AT20" i="2" s="1"/>
  <c r="AW19" i="2"/>
  <c r="AV19" i="2"/>
  <c r="AT19" i="2"/>
  <c r="AQ19" i="2"/>
  <c r="AJ19" i="2" s="1"/>
  <c r="AH19" i="2"/>
  <c r="AF19" i="2"/>
  <c r="AU19" i="2" s="1"/>
  <c r="AE19" i="2"/>
  <c r="AD19" i="2"/>
  <c r="AC19" i="2"/>
  <c r="AS19" i="2" s="1"/>
  <c r="AW18" i="2"/>
  <c r="AV18" i="2"/>
  <c r="AU18" i="2"/>
  <c r="AT18" i="2"/>
  <c r="AH18" i="2"/>
  <c r="AG18" i="2"/>
  <c r="AF18" i="2"/>
  <c r="AE18" i="2"/>
  <c r="AD18" i="2"/>
  <c r="AC18" i="2"/>
  <c r="AQ18" i="2" s="1"/>
  <c r="AW17" i="2"/>
  <c r="AS17" i="2"/>
  <c r="AH17" i="2"/>
  <c r="AF17" i="2"/>
  <c r="AQ17" i="2" s="1"/>
  <c r="AE17" i="2"/>
  <c r="AD17" i="2"/>
  <c r="AC17" i="2"/>
  <c r="AW16" i="2"/>
  <c r="AH16" i="2"/>
  <c r="AF16" i="2"/>
  <c r="AG16" i="2" s="1"/>
  <c r="AE16" i="2"/>
  <c r="AT16" i="2" s="1"/>
  <c r="AD16" i="2"/>
  <c r="AC16" i="2"/>
  <c r="AS16" i="2" s="1"/>
  <c r="AW15" i="2"/>
  <c r="AU15" i="2"/>
  <c r="AT15" i="2"/>
  <c r="AQ15" i="2"/>
  <c r="AJ15" i="2"/>
  <c r="AH15" i="2"/>
  <c r="AV15" i="2" s="1"/>
  <c r="AG15" i="2"/>
  <c r="AF15" i="2"/>
  <c r="AE15" i="2"/>
  <c r="AC15" i="2"/>
  <c r="AD15" i="2" s="1"/>
  <c r="AW14" i="2"/>
  <c r="AV14" i="2"/>
  <c r="AS14" i="2"/>
  <c r="AQ14" i="2"/>
  <c r="AH14" i="2"/>
  <c r="AG14" i="2"/>
  <c r="AF14" i="2"/>
  <c r="AU14" i="2" s="1"/>
  <c r="AE14" i="2"/>
  <c r="AD14" i="2"/>
  <c r="AC14" i="2"/>
  <c r="AW13" i="2"/>
  <c r="AV13" i="2"/>
  <c r="AU13" i="2"/>
  <c r="AH13" i="2"/>
  <c r="AG13" i="2" s="1"/>
  <c r="AF13" i="2"/>
  <c r="AQ13" i="2" s="1"/>
  <c r="AE13" i="2"/>
  <c r="AC13" i="2"/>
  <c r="AT13" i="2" s="1"/>
  <c r="AW12" i="2"/>
  <c r="AV12" i="2"/>
  <c r="AQ12" i="2"/>
  <c r="AJ12" i="2"/>
  <c r="AH12" i="2"/>
  <c r="AG12" i="2"/>
  <c r="AF12" i="2"/>
  <c r="AU12" i="2" s="1"/>
  <c r="AE12" i="2"/>
  <c r="AC12" i="2"/>
  <c r="AD12" i="2" s="1"/>
  <c r="AW11" i="2"/>
  <c r="AV11" i="2"/>
  <c r="AU11" i="2"/>
  <c r="AQ11" i="2"/>
  <c r="AJ11" i="2"/>
  <c r="AH11" i="2"/>
  <c r="AG11" i="2"/>
  <c r="AF11" i="2"/>
  <c r="AE11" i="2"/>
  <c r="AD11" i="2"/>
  <c r="AC11" i="2"/>
  <c r="AT11" i="2" s="1"/>
  <c r="AW10" i="2"/>
  <c r="AV10" i="2"/>
  <c r="AU10" i="2"/>
  <c r="AH10" i="2"/>
  <c r="AG10" i="2" s="1"/>
  <c r="AF10" i="2"/>
  <c r="AQ10" i="2" s="1"/>
  <c r="AE10" i="2"/>
  <c r="AC10" i="2"/>
  <c r="AT10" i="2" s="1"/>
  <c r="AW9" i="2"/>
  <c r="AV9" i="2"/>
  <c r="AQ9" i="2"/>
  <c r="AJ9" i="2"/>
  <c r="AH9" i="2"/>
  <c r="AG9" i="2"/>
  <c r="AF9" i="2"/>
  <c r="AU9" i="2" s="1"/>
  <c r="AE9" i="2"/>
  <c r="AC9" i="2"/>
  <c r="AD9" i="2" s="1"/>
  <c r="AR25" i="2" l="1"/>
  <c r="AK25" i="2" s="1"/>
  <c r="AJ25" i="2"/>
  <c r="AL25" i="2" s="1"/>
  <c r="AR43" i="2"/>
  <c r="AK43" i="2" s="1"/>
  <c r="AL19" i="2"/>
  <c r="AR15" i="2"/>
  <c r="AK15" i="2" s="1"/>
  <c r="AK17" i="2"/>
  <c r="AR17" i="2"/>
  <c r="AJ17" i="2"/>
  <c r="AR18" i="2"/>
  <c r="AJ18" i="2"/>
  <c r="AL18" i="2" s="1"/>
  <c r="AJ10" i="2"/>
  <c r="AJ13" i="2"/>
  <c r="AU17" i="2"/>
  <c r="AK19" i="2"/>
  <c r="AU22" i="2"/>
  <c r="AT34" i="2"/>
  <c r="AS10" i="2"/>
  <c r="AR10" i="2" s="1"/>
  <c r="AK10" i="2" s="1"/>
  <c r="AS13" i="2"/>
  <c r="AR13" i="2" s="1"/>
  <c r="AK13" i="2" s="1"/>
  <c r="AT17" i="2"/>
  <c r="AV17" i="2"/>
  <c r="AS18" i="2"/>
  <c r="AV22" i="2"/>
  <c r="AJ27" i="2"/>
  <c r="AD29" i="2"/>
  <c r="AT30" i="2"/>
  <c r="AQ31" i="2"/>
  <c r="AG33" i="2"/>
  <c r="AT35" i="2"/>
  <c r="AR36" i="2"/>
  <c r="AK36" i="2" s="1"/>
  <c r="AJ42" i="2"/>
  <c r="AG43" i="2"/>
  <c r="AD45" i="2"/>
  <c r="AS45" i="2"/>
  <c r="AT46" i="2"/>
  <c r="AT47" i="2"/>
  <c r="AK50" i="2"/>
  <c r="AJ59" i="2"/>
  <c r="AD66" i="2"/>
  <c r="AG69" i="2"/>
  <c r="AJ75" i="2"/>
  <c r="AD88" i="2"/>
  <c r="AS88" i="2"/>
  <c r="AJ90" i="2"/>
  <c r="AJ205" i="2"/>
  <c r="AR205" i="2"/>
  <c r="AK205" i="2" s="1"/>
  <c r="AD65" i="2"/>
  <c r="AS65" i="2"/>
  <c r="AG82" i="2"/>
  <c r="AV82" i="2"/>
  <c r="AU82" i="2"/>
  <c r="AQ82" i="2"/>
  <c r="AJ99" i="2"/>
  <c r="AR257" i="2"/>
  <c r="AK257" i="2" s="1"/>
  <c r="AJ257" i="2"/>
  <c r="AD10" i="2"/>
  <c r="AD13" i="2"/>
  <c r="AR19" i="2"/>
  <c r="AQ32" i="2"/>
  <c r="AD35" i="2"/>
  <c r="AV35" i="2"/>
  <c r="AU37" i="2"/>
  <c r="AR37" i="2" s="1"/>
  <c r="AK37" i="2" s="1"/>
  <c r="AR41" i="2"/>
  <c r="AL41" i="2" s="1"/>
  <c r="AJ43" i="2"/>
  <c r="AL43" i="2" s="1"/>
  <c r="AG45" i="2"/>
  <c r="AU45" i="2"/>
  <c r="AD47" i="2"/>
  <c r="AR50" i="2"/>
  <c r="AL50" i="2" s="1"/>
  <c r="AG66" i="2"/>
  <c r="AJ69" i="2"/>
  <c r="AQ88" i="2"/>
  <c r="AG88" i="2"/>
  <c r="AV88" i="2"/>
  <c r="AU88" i="2"/>
  <c r="AR197" i="2"/>
  <c r="AK197" i="2" s="1"/>
  <c r="AJ197" i="2"/>
  <c r="AL197" i="2" s="1"/>
  <c r="AJ229" i="2"/>
  <c r="AL229" i="2" s="1"/>
  <c r="AR229" i="2"/>
  <c r="AD79" i="2"/>
  <c r="AT79" i="2"/>
  <c r="AS79" i="2"/>
  <c r="AG79" i="2"/>
  <c r="AV79" i="2"/>
  <c r="AU79" i="2"/>
  <c r="AQ79" i="2"/>
  <c r="AS11" i="2"/>
  <c r="AR11" i="2" s="1"/>
  <c r="AG17" i="2"/>
  <c r="AT31" i="2"/>
  <c r="AV31" i="2"/>
  <c r="AS32" i="2"/>
  <c r="AD36" i="2"/>
  <c r="AS36" i="2"/>
  <c r="AT37" i="2"/>
  <c r="AG46" i="2"/>
  <c r="AD48" i="2"/>
  <c r="AS48" i="2"/>
  <c r="AT49" i="2"/>
  <c r="AR49" i="2" s="1"/>
  <c r="AK49" i="2" s="1"/>
  <c r="AT61" i="2"/>
  <c r="AR61" i="2" s="1"/>
  <c r="AK61" i="2" s="1"/>
  <c r="AD62" i="2"/>
  <c r="AS62" i="2"/>
  <c r="AD63" i="2"/>
  <c r="AK64" i="2"/>
  <c r="AT94" i="2"/>
  <c r="AD94" i="2"/>
  <c r="AV109" i="2"/>
  <c r="AU109" i="2"/>
  <c r="AQ109" i="2"/>
  <c r="AG109" i="2"/>
  <c r="AK178" i="2"/>
  <c r="AR221" i="2"/>
  <c r="AJ221" i="2"/>
  <c r="AL221" i="2" s="1"/>
  <c r="AJ253" i="2"/>
  <c r="AL253" i="2" s="1"/>
  <c r="AR253" i="2"/>
  <c r="AK253" i="2" s="1"/>
  <c r="AT97" i="2"/>
  <c r="AS97" i="2"/>
  <c r="AD97" i="2"/>
  <c r="AT14" i="2"/>
  <c r="AR14" i="2" s="1"/>
  <c r="AK14" i="2" s="1"/>
  <c r="AS15" i="2"/>
  <c r="AQ21" i="2"/>
  <c r="AV26" i="2"/>
  <c r="AR26" i="2" s="1"/>
  <c r="AK26" i="2" s="1"/>
  <c r="AT27" i="2"/>
  <c r="AR27" i="2" s="1"/>
  <c r="AK27" i="2" s="1"/>
  <c r="AQ28" i="2"/>
  <c r="AG30" i="2"/>
  <c r="AT32" i="2"/>
  <c r="AQ33" i="2"/>
  <c r="AQ44" i="2"/>
  <c r="AT81" i="2"/>
  <c r="AS81" i="2"/>
  <c r="AD81" i="2"/>
  <c r="AT88" i="2"/>
  <c r="AR95" i="2"/>
  <c r="AL95" i="2" s="1"/>
  <c r="AK95" i="2"/>
  <c r="AU100" i="2"/>
  <c r="AG100" i="2"/>
  <c r="AV100" i="2"/>
  <c r="AT105" i="2"/>
  <c r="AJ121" i="2"/>
  <c r="AL121" i="2" s="1"/>
  <c r="AR121" i="2"/>
  <c r="AL170" i="2"/>
  <c r="AK170" i="2"/>
  <c r="AJ193" i="2"/>
  <c r="AL193" i="2" s="1"/>
  <c r="AR193" i="2"/>
  <c r="AK193" i="2"/>
  <c r="AG36" i="2"/>
  <c r="AU36" i="2"/>
  <c r="AU43" i="2"/>
  <c r="AJ46" i="2"/>
  <c r="AG48" i="2"/>
  <c r="AU48" i="2"/>
  <c r="AR48" i="2" s="1"/>
  <c r="AK48" i="2" s="1"/>
  <c r="AD76" i="2"/>
  <c r="AS76" i="2"/>
  <c r="AU84" i="2"/>
  <c r="AQ84" i="2"/>
  <c r="AG84" i="2"/>
  <c r="AR245" i="2"/>
  <c r="AK245" i="2"/>
  <c r="AJ245" i="2"/>
  <c r="AK20" i="2"/>
  <c r="AV32" i="2"/>
  <c r="AV43" i="2"/>
  <c r="AQ45" i="2"/>
  <c r="AD59" i="2"/>
  <c r="AS59" i="2"/>
  <c r="AR59" i="2" s="1"/>
  <c r="AK59" i="2" s="1"/>
  <c r="AD60" i="2"/>
  <c r="AT60" i="2"/>
  <c r="AS60" i="2"/>
  <c r="AL64" i="2"/>
  <c r="AQ65" i="2"/>
  <c r="AV81" i="2"/>
  <c r="AQ81" i="2"/>
  <c r="AG81" i="2"/>
  <c r="AQ100" i="2"/>
  <c r="AJ217" i="2"/>
  <c r="AR217" i="2"/>
  <c r="AK217" i="2"/>
  <c r="AQ29" i="2"/>
  <c r="AS9" i="2"/>
  <c r="AS12" i="2"/>
  <c r="AG19" i="2"/>
  <c r="AT21" i="2"/>
  <c r="AQ22" i="2"/>
  <c r="AD27" i="2"/>
  <c r="AU28" i="2"/>
  <c r="AU33" i="2"/>
  <c r="AR34" i="2"/>
  <c r="AK34" i="2" s="1"/>
  <c r="AJ36" i="2"/>
  <c r="AG37" i="2"/>
  <c r="AD42" i="2"/>
  <c r="AS42" i="2"/>
  <c r="AR42" i="2" s="1"/>
  <c r="AK42" i="2" s="1"/>
  <c r="AT44" i="2"/>
  <c r="AJ48" i="2"/>
  <c r="AG49" i="2"/>
  <c r="AD51" i="2"/>
  <c r="AS51" i="2"/>
  <c r="AD53" i="2"/>
  <c r="AS53" i="2"/>
  <c r="AR53" i="2" s="1"/>
  <c r="AD56" i="2"/>
  <c r="AS56" i="2"/>
  <c r="AR56" i="2" s="1"/>
  <c r="AD57" i="2"/>
  <c r="AS57" i="2"/>
  <c r="AT65" i="2"/>
  <c r="AJ78" i="2"/>
  <c r="AR78" i="2"/>
  <c r="AK78" i="2" s="1"/>
  <c r="AV84" i="2"/>
  <c r="AS94" i="2"/>
  <c r="AQ16" i="2"/>
  <c r="AT9" i="2"/>
  <c r="AR9" i="2" s="1"/>
  <c r="AT12" i="2"/>
  <c r="AR12" i="2" s="1"/>
  <c r="AT28" i="2"/>
  <c r="AS29" i="2"/>
  <c r="AV33" i="2"/>
  <c r="AQ35" i="2"/>
  <c r="AT45" i="2"/>
  <c r="AQ47" i="2"/>
  <c r="AD54" i="2"/>
  <c r="AS54" i="2"/>
  <c r="AK58" i="2"/>
  <c r="AG70" i="2"/>
  <c r="AQ70" i="2"/>
  <c r="AV70" i="2"/>
  <c r="AU81" i="2"/>
  <c r="AQ101" i="2"/>
  <c r="AD101" i="2"/>
  <c r="AT101" i="2"/>
  <c r="AQ111" i="2"/>
  <c r="AG111" i="2"/>
  <c r="AU111" i="2"/>
  <c r="AL146" i="2"/>
  <c r="AR209" i="2"/>
  <c r="AK209" i="2"/>
  <c r="AJ209" i="2"/>
  <c r="AL209" i="2" s="1"/>
  <c r="AJ241" i="2"/>
  <c r="AR241" i="2"/>
  <c r="AK241" i="2" s="1"/>
  <c r="AL254" i="2"/>
  <c r="AU16" i="2"/>
  <c r="AV16" i="2"/>
  <c r="AT22" i="2"/>
  <c r="AG27" i="2"/>
  <c r="AQ30" i="2"/>
  <c r="AD33" i="2"/>
  <c r="AJ37" i="2"/>
  <c r="AG42" i="2"/>
  <c r="AU42" i="2"/>
  <c r="AV45" i="2"/>
  <c r="AU46" i="2"/>
  <c r="AJ49" i="2"/>
  <c r="AG51" i="2"/>
  <c r="AU51" i="2"/>
  <c r="AQ51" i="2"/>
  <c r="AK52" i="2"/>
  <c r="AK55" i="2"/>
  <c r="AG57" i="2"/>
  <c r="AJ61" i="2"/>
  <c r="AL61" i="2" s="1"/>
  <c r="AQ62" i="2"/>
  <c r="AL72" i="2"/>
  <c r="AQ76" i="2"/>
  <c r="AJ87" i="2"/>
  <c r="AL122" i="2"/>
  <c r="AL124" i="2"/>
  <c r="AR130" i="2"/>
  <c r="AK130" i="2" s="1"/>
  <c r="AJ130" i="2"/>
  <c r="AL194" i="2"/>
  <c r="AJ14" i="2"/>
  <c r="AV46" i="2"/>
  <c r="AR46" i="2" s="1"/>
  <c r="AK46" i="2" s="1"/>
  <c r="AG54" i="2"/>
  <c r="AU54" i="2"/>
  <c r="AQ54" i="2"/>
  <c r="AK67" i="2"/>
  <c r="AR71" i="2"/>
  <c r="AK71" i="2" s="1"/>
  <c r="AJ71" i="2"/>
  <c r="AV80" i="2"/>
  <c r="AG80" i="2"/>
  <c r="AD82" i="2"/>
  <c r="AS82" i="2"/>
  <c r="AU93" i="2"/>
  <c r="AQ93" i="2"/>
  <c r="AG93" i="2"/>
  <c r="AV99" i="2"/>
  <c r="AU99" i="2"/>
  <c r="AG99" i="2"/>
  <c r="AL142" i="2"/>
  <c r="AJ167" i="2"/>
  <c r="AL167" i="2" s="1"/>
  <c r="AR167" i="2"/>
  <c r="AK167" i="2" s="1"/>
  <c r="AR233" i="2"/>
  <c r="AK233" i="2"/>
  <c r="AJ233" i="2"/>
  <c r="AL233" i="2" s="1"/>
  <c r="AD73" i="2"/>
  <c r="AV74" i="2"/>
  <c r="AU75" i="2"/>
  <c r="AR75" i="2" s="1"/>
  <c r="AK75" i="2" s="1"/>
  <c r="AQ85" i="2"/>
  <c r="AG85" i="2"/>
  <c r="AV85" i="2"/>
  <c r="AG87" i="2"/>
  <c r="AS91" i="2"/>
  <c r="AQ102" i="2"/>
  <c r="AQ106" i="2"/>
  <c r="AG106" i="2"/>
  <c r="AJ107" i="2"/>
  <c r="AR118" i="2"/>
  <c r="AL118" i="2" s="1"/>
  <c r="AK127" i="2"/>
  <c r="AJ127" i="2"/>
  <c r="AL127" i="2" s="1"/>
  <c r="AR127" i="2"/>
  <c r="AJ131" i="2"/>
  <c r="AL131" i="2" s="1"/>
  <c r="AK142" i="2"/>
  <c r="AL174" i="2"/>
  <c r="AK201" i="2"/>
  <c r="AL237" i="2"/>
  <c r="AL249" i="2"/>
  <c r="AQ57" i="2"/>
  <c r="AQ60" i="2"/>
  <c r="AQ63" i="2"/>
  <c r="AQ66" i="2"/>
  <c r="AV69" i="2"/>
  <c r="AR69" i="2" s="1"/>
  <c r="AK69" i="2" s="1"/>
  <c r="AG73" i="2"/>
  <c r="AV73" i="2"/>
  <c r="AK120" i="2"/>
  <c r="AK122" i="2"/>
  <c r="AJ161" i="2"/>
  <c r="AL161" i="2" s="1"/>
  <c r="AS63" i="2"/>
  <c r="AS66" i="2"/>
  <c r="AK72" i="2"/>
  <c r="AT77" i="2"/>
  <c r="AR77" i="2" s="1"/>
  <c r="AT92" i="2"/>
  <c r="AR92" i="2" s="1"/>
  <c r="AK92" i="2" s="1"/>
  <c r="AQ97" i="2"/>
  <c r="AG97" i="2"/>
  <c r="AV97" i="2"/>
  <c r="AU105" i="2"/>
  <c r="AQ105" i="2"/>
  <c r="AG105" i="2"/>
  <c r="AU106" i="2"/>
  <c r="AK137" i="2"/>
  <c r="AJ137" i="2"/>
  <c r="AL137" i="2" s="1"/>
  <c r="AL152" i="2"/>
  <c r="AK165" i="2"/>
  <c r="AK169" i="2"/>
  <c r="AR176" i="2"/>
  <c r="AT63" i="2"/>
  <c r="AT66" i="2"/>
  <c r="AR80" i="2"/>
  <c r="AK80" i="2" s="1"/>
  <c r="AV87" i="2"/>
  <c r="AJ98" i="2"/>
  <c r="AL98" i="2" s="1"/>
  <c r="AG104" i="2"/>
  <c r="AV104" i="2"/>
  <c r="AV107" i="2"/>
  <c r="AR107" i="2" s="1"/>
  <c r="AK107" i="2" s="1"/>
  <c r="AJ143" i="2"/>
  <c r="AL143" i="2" s="1"/>
  <c r="AJ145" i="2"/>
  <c r="AL145" i="2" s="1"/>
  <c r="AK154" i="2"/>
  <c r="AK158" i="2"/>
  <c r="AR186" i="2"/>
  <c r="AK186" i="2" s="1"/>
  <c r="AU57" i="2"/>
  <c r="AU60" i="2"/>
  <c r="AU63" i="2"/>
  <c r="AU66" i="2"/>
  <c r="AT71" i="2"/>
  <c r="AQ73" i="2"/>
  <c r="AG75" i="2"/>
  <c r="AG76" i="2"/>
  <c r="AV76" i="2"/>
  <c r="AU85" i="2"/>
  <c r="AT89" i="2"/>
  <c r="AR89" i="2" s="1"/>
  <c r="AQ94" i="2"/>
  <c r="AG94" i="2"/>
  <c r="AV94" i="2"/>
  <c r="AG96" i="2"/>
  <c r="AR126" i="2"/>
  <c r="AK126" i="2" s="1"/>
  <c r="AK141" i="2"/>
  <c r="AR143" i="2"/>
  <c r="AK143" i="2" s="1"/>
  <c r="AK145" i="2"/>
  <c r="AR150" i="2"/>
  <c r="AK150" i="2" s="1"/>
  <c r="AL198" i="2"/>
  <c r="AL208" i="2"/>
  <c r="AL210" i="2"/>
  <c r="AL222" i="2"/>
  <c r="AL232" i="2"/>
  <c r="AL234" i="2"/>
  <c r="AL246" i="2"/>
  <c r="AL256" i="2"/>
  <c r="AL258" i="2"/>
  <c r="AR173" i="2"/>
  <c r="AJ173" i="2"/>
  <c r="AL173" i="2" s="1"/>
  <c r="AL177" i="2"/>
  <c r="AK177" i="2"/>
  <c r="AS73" i="2"/>
  <c r="AT80" i="2"/>
  <c r="AT86" i="2"/>
  <c r="AR86" i="2" s="1"/>
  <c r="AQ91" i="2"/>
  <c r="AG91" i="2"/>
  <c r="AV91" i="2"/>
  <c r="AR98" i="2"/>
  <c r="AK98" i="2" s="1"/>
  <c r="AG102" i="2"/>
  <c r="AU102" i="2"/>
  <c r="AG103" i="2"/>
  <c r="AV103" i="2"/>
  <c r="AR104" i="2"/>
  <c r="AK104" i="2" s="1"/>
  <c r="AR128" i="2"/>
  <c r="AR158" i="2"/>
  <c r="AL158" i="2" s="1"/>
  <c r="AJ179" i="2"/>
  <c r="AR188" i="2"/>
  <c r="AR74" i="2"/>
  <c r="AV83" i="2"/>
  <c r="AR83" i="2" s="1"/>
  <c r="AT87" i="2"/>
  <c r="AR87" i="2" s="1"/>
  <c r="AK87" i="2" s="1"/>
  <c r="AJ92" i="2"/>
  <c r="AQ96" i="2"/>
  <c r="AJ149" i="2"/>
  <c r="AL149" i="2" s="1"/>
  <c r="AL164" i="2"/>
  <c r="AR179" i="2"/>
  <c r="AK179" i="2" s="1"/>
  <c r="AJ181" i="2"/>
  <c r="AL181" i="2" s="1"/>
  <c r="AR181" i="2"/>
  <c r="AK181" i="2" s="1"/>
  <c r="AR200" i="2"/>
  <c r="AR212" i="2"/>
  <c r="AR224" i="2"/>
  <c r="AR236" i="2"/>
  <c r="AR248" i="2"/>
  <c r="AT100" i="2"/>
  <c r="AS100" i="2"/>
  <c r="AL125" i="2"/>
  <c r="AL138" i="2"/>
  <c r="AJ155" i="2"/>
  <c r="AL155" i="2" s="1"/>
  <c r="AD100" i="2"/>
  <c r="AR103" i="2"/>
  <c r="AL103" i="2" s="1"/>
  <c r="AG108" i="2"/>
  <c r="AV108" i="2"/>
  <c r="AK125" i="2"/>
  <c r="AK153" i="2"/>
  <c r="AR155" i="2"/>
  <c r="AK157" i="2"/>
  <c r="AR162" i="2"/>
  <c r="AK162" i="2" s="1"/>
  <c r="AR185" i="2"/>
  <c r="AJ185" i="2"/>
  <c r="AL185" i="2" s="1"/>
  <c r="AL189" i="2"/>
  <c r="AK189" i="2"/>
  <c r="AQ108" i="2"/>
  <c r="AV112" i="2"/>
  <c r="AR112" i="2" s="1"/>
  <c r="AK112" i="2" s="1"/>
  <c r="AK139" i="2"/>
  <c r="AJ139" i="2"/>
  <c r="AL139" i="2" s="1"/>
  <c r="AJ151" i="2"/>
  <c r="AL151" i="2" s="1"/>
  <c r="AK163" i="2"/>
  <c r="AJ163" i="2"/>
  <c r="AL163" i="2" s="1"/>
  <c r="AJ175" i="2"/>
  <c r="AL175" i="2" s="1"/>
  <c r="AK187" i="2"/>
  <c r="AJ187" i="2"/>
  <c r="AL187" i="2" s="1"/>
  <c r="AJ199" i="2"/>
  <c r="AL199" i="2" s="1"/>
  <c r="AK211" i="2"/>
  <c r="AJ211" i="2"/>
  <c r="AL211" i="2" s="1"/>
  <c r="AJ223" i="2"/>
  <c r="AL223" i="2" s="1"/>
  <c r="AK235" i="2"/>
  <c r="AJ235" i="2"/>
  <c r="AL235" i="2" s="1"/>
  <c r="AJ247" i="2"/>
  <c r="AL247" i="2" s="1"/>
  <c r="AK123" i="2"/>
  <c r="AJ123" i="2"/>
  <c r="AL123" i="2" s="1"/>
  <c r="AK129" i="2"/>
  <c r="AJ201" i="2"/>
  <c r="AL201" i="2" s="1"/>
  <c r="AJ213" i="2"/>
  <c r="AL213" i="2" s="1"/>
  <c r="AJ225" i="2"/>
  <c r="AL225" i="2" s="1"/>
  <c r="AR136" i="2"/>
  <c r="AK136" i="2" s="1"/>
  <c r="AR148" i="2"/>
  <c r="AK148" i="2" s="1"/>
  <c r="AR160" i="2"/>
  <c r="AK160" i="2" s="1"/>
  <c r="AR172" i="2"/>
  <c r="AK172" i="2" s="1"/>
  <c r="AR184" i="2"/>
  <c r="AK184" i="2" s="1"/>
  <c r="AR196" i="2"/>
  <c r="AK196" i="2" s="1"/>
  <c r="AR208" i="2"/>
  <c r="AK208" i="2" s="1"/>
  <c r="AR220" i="2"/>
  <c r="AK220" i="2" s="1"/>
  <c r="AR232" i="2"/>
  <c r="AK232" i="2" s="1"/>
  <c r="AR244" i="2"/>
  <c r="AK244" i="2" s="1"/>
  <c r="AR256" i="2"/>
  <c r="AK256" i="2" s="1"/>
  <c r="AJ135" i="2"/>
  <c r="AJ147" i="2"/>
  <c r="AJ159" i="2"/>
  <c r="AL159" i="2" s="1"/>
  <c r="AK171" i="2"/>
  <c r="AJ171" i="2"/>
  <c r="AL171" i="2" s="1"/>
  <c r="AJ183" i="2"/>
  <c r="AK195" i="2"/>
  <c r="AJ195" i="2"/>
  <c r="AJ207" i="2"/>
  <c r="AL207" i="2" s="1"/>
  <c r="AJ219" i="2"/>
  <c r="AJ231" i="2"/>
  <c r="AL231" i="2" s="1"/>
  <c r="AK243" i="2"/>
  <c r="AJ243" i="2"/>
  <c r="AL243" i="2" s="1"/>
  <c r="AJ255" i="2"/>
  <c r="AS84" i="2"/>
  <c r="AS87" i="2"/>
  <c r="AS90" i="2"/>
  <c r="AR90" i="2" s="1"/>
  <c r="AK90" i="2" s="1"/>
  <c r="AS93" i="2"/>
  <c r="AS96" i="2"/>
  <c r="AS110" i="2"/>
  <c r="AR110" i="2" s="1"/>
  <c r="AJ119" i="2"/>
  <c r="AL119" i="2" s="1"/>
  <c r="AR135" i="2"/>
  <c r="AK135" i="2" s="1"/>
  <c r="AR147" i="2"/>
  <c r="AK147" i="2" s="1"/>
  <c r="AR159" i="2"/>
  <c r="AR171" i="2"/>
  <c r="AR183" i="2"/>
  <c r="AK183" i="2" s="1"/>
  <c r="AR195" i="2"/>
  <c r="AR207" i="2"/>
  <c r="AK207" i="2" s="1"/>
  <c r="AR219" i="2"/>
  <c r="AK219" i="2" s="1"/>
  <c r="AR231" i="2"/>
  <c r="AK231" i="2" s="1"/>
  <c r="AR243" i="2"/>
  <c r="AR255" i="2"/>
  <c r="AK255" i="2" s="1"/>
  <c r="AT99" i="2"/>
  <c r="AR99" i="2" s="1"/>
  <c r="AK99" i="2" s="1"/>
  <c r="AS99" i="2"/>
  <c r="AR116" i="2"/>
  <c r="AR132" i="2"/>
  <c r="AR144" i="2"/>
  <c r="AR156" i="2"/>
  <c r="AR168" i="2"/>
  <c r="AR180" i="2"/>
  <c r="AR192" i="2"/>
  <c r="AR204" i="2"/>
  <c r="AR216" i="2"/>
  <c r="AR228" i="2"/>
  <c r="AR240" i="2"/>
  <c r="AR252" i="2"/>
  <c r="AK191" i="2"/>
  <c r="AJ191" i="2"/>
  <c r="AL191" i="2" s="1"/>
  <c r="AJ203" i="2"/>
  <c r="AL203" i="2" s="1"/>
  <c r="AJ215" i="2"/>
  <c r="AL215" i="2" s="1"/>
  <c r="AK227" i="2"/>
  <c r="AJ227" i="2"/>
  <c r="AL227" i="2" s="1"/>
  <c r="AK239" i="2"/>
  <c r="AJ239" i="2"/>
  <c r="AL239" i="2" s="1"/>
  <c r="AJ251" i="2"/>
  <c r="AL251" i="2" s="1"/>
  <c r="AS102" i="2"/>
  <c r="AS105" i="2"/>
  <c r="AS108" i="2"/>
  <c r="AS111" i="2"/>
  <c r="AK77" i="2" l="1"/>
  <c r="AL77" i="2"/>
  <c r="AK86" i="2"/>
  <c r="AL86" i="2"/>
  <c r="AL56" i="2"/>
  <c r="AK56" i="2"/>
  <c r="AK89" i="2"/>
  <c r="AL89" i="2"/>
  <c r="AK110" i="2"/>
  <c r="AL110" i="2"/>
  <c r="AK83" i="2"/>
  <c r="AL83" i="2"/>
  <c r="AL12" i="2"/>
  <c r="AK12" i="2"/>
  <c r="AL53" i="2"/>
  <c r="AK53" i="2"/>
  <c r="AK9" i="2"/>
  <c r="AL9" i="2"/>
  <c r="AL11" i="2"/>
  <c r="AK11" i="2"/>
  <c r="AL116" i="2"/>
  <c r="AK116" i="2"/>
  <c r="AL224" i="2"/>
  <c r="AK224" i="2"/>
  <c r="AK60" i="2"/>
  <c r="AJ60" i="2"/>
  <c r="AR60" i="2"/>
  <c r="AL148" i="2"/>
  <c r="AJ70" i="2"/>
  <c r="AR70" i="2"/>
  <c r="AK70" i="2" s="1"/>
  <c r="AL80" i="2"/>
  <c r="AL245" i="2"/>
  <c r="AJ28" i="2"/>
  <c r="AL28" i="2" s="1"/>
  <c r="AR28" i="2"/>
  <c r="AK28" i="2" s="1"/>
  <c r="AL75" i="2"/>
  <c r="AK41" i="2"/>
  <c r="AR57" i="2"/>
  <c r="AK57" i="2" s="1"/>
  <c r="AJ57" i="2"/>
  <c r="AL36" i="2"/>
  <c r="AK251" i="2"/>
  <c r="AL200" i="2"/>
  <c r="AK200" i="2"/>
  <c r="AR54" i="2"/>
  <c r="AK54" i="2" s="1"/>
  <c r="AJ54" i="2"/>
  <c r="AL228" i="2"/>
  <c r="AK228" i="2"/>
  <c r="AK119" i="2"/>
  <c r="AK159" i="2"/>
  <c r="AK247" i="2"/>
  <c r="AK175" i="2"/>
  <c r="AK185" i="2"/>
  <c r="AK188" i="2"/>
  <c r="AL188" i="2"/>
  <c r="AL196" i="2"/>
  <c r="AL107" i="2"/>
  <c r="AL217" i="2"/>
  <c r="AR21" i="2"/>
  <c r="AK21" i="2" s="1"/>
  <c r="AJ21" i="2"/>
  <c r="AL69" i="2"/>
  <c r="AL184" i="2"/>
  <c r="AL59" i="2"/>
  <c r="AJ88" i="2"/>
  <c r="AR88" i="2"/>
  <c r="AK88" i="2" s="1"/>
  <c r="AL240" i="2"/>
  <c r="AK240" i="2"/>
  <c r="AL74" i="2"/>
  <c r="AK74" i="2"/>
  <c r="AK173" i="2"/>
  <c r="AR105" i="2"/>
  <c r="AK105" i="2"/>
  <c r="AJ105" i="2"/>
  <c r="AL105" i="2" s="1"/>
  <c r="AK221" i="2"/>
  <c r="AL216" i="2"/>
  <c r="AK216" i="2"/>
  <c r="AL219" i="2"/>
  <c r="AL147" i="2"/>
  <c r="AK155" i="2"/>
  <c r="AL179" i="2"/>
  <c r="AL160" i="2"/>
  <c r="AK225" i="2"/>
  <c r="AJ93" i="2"/>
  <c r="AR93" i="2"/>
  <c r="AK93" i="2" s="1"/>
  <c r="AL49" i="2"/>
  <c r="AJ111" i="2"/>
  <c r="AR111" i="2"/>
  <c r="AK111" i="2" s="1"/>
  <c r="AJ84" i="2"/>
  <c r="AR84" i="2"/>
  <c r="AK84" i="2" s="1"/>
  <c r="AK229" i="2"/>
  <c r="AL99" i="2"/>
  <c r="AL104" i="2"/>
  <c r="AK31" i="2"/>
  <c r="AJ31" i="2"/>
  <c r="AR31" i="2"/>
  <c r="AK161" i="2"/>
  <c r="AL10" i="2"/>
  <c r="AL204" i="2"/>
  <c r="AK204" i="2"/>
  <c r="AL172" i="2"/>
  <c r="AL186" i="2"/>
  <c r="AK213" i="2"/>
  <c r="AL87" i="2"/>
  <c r="AR47" i="2"/>
  <c r="AK47" i="2"/>
  <c r="AJ47" i="2"/>
  <c r="AL47" i="2" s="1"/>
  <c r="AJ100" i="2"/>
  <c r="AR100" i="2"/>
  <c r="AK100" i="2" s="1"/>
  <c r="AK82" i="2"/>
  <c r="AR82" i="2"/>
  <c r="AJ82" i="2"/>
  <c r="AL82" i="2" s="1"/>
  <c r="AK18" i="2"/>
  <c r="AL34" i="2"/>
  <c r="AL162" i="2"/>
  <c r="AK176" i="2"/>
  <c r="AL176" i="2"/>
  <c r="AJ97" i="2"/>
  <c r="AR97" i="2"/>
  <c r="AK97" i="2" s="1"/>
  <c r="AR106" i="2"/>
  <c r="AK106" i="2" s="1"/>
  <c r="AJ106" i="2"/>
  <c r="AK76" i="2"/>
  <c r="AR76" i="2"/>
  <c r="AJ76" i="2"/>
  <c r="AL76" i="2" s="1"/>
  <c r="AR22" i="2"/>
  <c r="AJ22" i="2"/>
  <c r="AL22" i="2" s="1"/>
  <c r="AR45" i="2"/>
  <c r="AJ45" i="2"/>
  <c r="AL45" i="2" s="1"/>
  <c r="AR109" i="2"/>
  <c r="AK109" i="2" s="1"/>
  <c r="AJ109" i="2"/>
  <c r="AR32" i="2"/>
  <c r="AK32" i="2" s="1"/>
  <c r="AJ32" i="2"/>
  <c r="AL15" i="2"/>
  <c r="AL212" i="2"/>
  <c r="AK212" i="2"/>
  <c r="AJ85" i="2"/>
  <c r="AR85" i="2"/>
  <c r="AK85" i="2" s="1"/>
  <c r="AJ16" i="2"/>
  <c r="AR16" i="2"/>
  <c r="AK16" i="2" s="1"/>
  <c r="AL205" i="2"/>
  <c r="AL180" i="2"/>
  <c r="AK180" i="2"/>
  <c r="AK223" i="2"/>
  <c r="AK151" i="2"/>
  <c r="AK103" i="2"/>
  <c r="AR91" i="2"/>
  <c r="AK91" i="2" s="1"/>
  <c r="AJ91" i="2"/>
  <c r="AL91" i="2" s="1"/>
  <c r="AL244" i="2"/>
  <c r="AJ102" i="2"/>
  <c r="AL102" i="2" s="1"/>
  <c r="AR102" i="2"/>
  <c r="AK102" i="2" s="1"/>
  <c r="AL14" i="2"/>
  <c r="AL241" i="2"/>
  <c r="AR101" i="2"/>
  <c r="AJ101" i="2"/>
  <c r="AL101" i="2" s="1"/>
  <c r="AK101" i="2"/>
  <c r="AR35" i="2"/>
  <c r="AJ35" i="2"/>
  <c r="AL35" i="2" s="1"/>
  <c r="AL78" i="2"/>
  <c r="AL48" i="2"/>
  <c r="AJ81" i="2"/>
  <c r="AR81" i="2"/>
  <c r="AK81" i="2" s="1"/>
  <c r="AK121" i="2"/>
  <c r="AL90" i="2"/>
  <c r="AL27" i="2"/>
  <c r="AL135" i="2"/>
  <c r="AK215" i="2"/>
  <c r="AL168" i="2"/>
  <c r="AK168" i="2"/>
  <c r="AL195" i="2"/>
  <c r="AK149" i="2"/>
  <c r="AL136" i="2"/>
  <c r="AK73" i="2"/>
  <c r="AJ73" i="2"/>
  <c r="AR73" i="2"/>
  <c r="AL126" i="2"/>
  <c r="AR62" i="2"/>
  <c r="AK62" i="2" s="1"/>
  <c r="AJ62" i="2"/>
  <c r="AR44" i="2"/>
  <c r="AJ44" i="2"/>
  <c r="AL44" i="2" s="1"/>
  <c r="AK44" i="2"/>
  <c r="AK79" i="2"/>
  <c r="AJ79" i="2"/>
  <c r="AR79" i="2"/>
  <c r="AL13" i="2"/>
  <c r="AL192" i="2"/>
  <c r="AK192" i="2"/>
  <c r="AL156" i="2"/>
  <c r="AK156" i="2"/>
  <c r="AK118" i="2"/>
  <c r="AL128" i="2"/>
  <c r="AK128" i="2"/>
  <c r="AL37" i="2"/>
  <c r="AR65" i="2"/>
  <c r="AK65" i="2" s="1"/>
  <c r="AJ65" i="2"/>
  <c r="AR33" i="2"/>
  <c r="AK33" i="2" s="1"/>
  <c r="AJ33" i="2"/>
  <c r="AR94" i="2"/>
  <c r="AK94" i="2" s="1"/>
  <c r="AJ94" i="2"/>
  <c r="AK203" i="2"/>
  <c r="AL144" i="2"/>
  <c r="AK144" i="2"/>
  <c r="AL255" i="2"/>
  <c r="AL183" i="2"/>
  <c r="AL248" i="2"/>
  <c r="AK248" i="2"/>
  <c r="AJ96" i="2"/>
  <c r="AL96" i="2" s="1"/>
  <c r="AR96" i="2"/>
  <c r="AJ66" i="2"/>
  <c r="AL66" i="2" s="1"/>
  <c r="AR66" i="2"/>
  <c r="AK66" i="2" s="1"/>
  <c r="AK131" i="2"/>
  <c r="AL130" i="2"/>
  <c r="AL46" i="2"/>
  <c r="AL252" i="2"/>
  <c r="AK252" i="2"/>
  <c r="AR51" i="2"/>
  <c r="AK51" i="2" s="1"/>
  <c r="AJ51" i="2"/>
  <c r="AL132" i="2"/>
  <c r="AK132" i="2"/>
  <c r="AK199" i="2"/>
  <c r="AJ108" i="2"/>
  <c r="AR108" i="2"/>
  <c r="AK108" i="2" s="1"/>
  <c r="AL236" i="2"/>
  <c r="AK236" i="2"/>
  <c r="AL92" i="2"/>
  <c r="AL220" i="2"/>
  <c r="AK63" i="2"/>
  <c r="AR63" i="2"/>
  <c r="AJ63" i="2"/>
  <c r="AL63" i="2" s="1"/>
  <c r="AL71" i="2"/>
  <c r="AJ30" i="2"/>
  <c r="AR30" i="2"/>
  <c r="AK30" i="2" s="1"/>
  <c r="AL150" i="2"/>
  <c r="AR29" i="2"/>
  <c r="AK29" i="2" s="1"/>
  <c r="AJ29" i="2"/>
  <c r="AL257" i="2"/>
  <c r="AL42" i="2"/>
  <c r="AL26" i="2"/>
  <c r="AL17" i="2"/>
  <c r="AL73" i="2" l="1"/>
  <c r="AL54" i="2"/>
  <c r="AL29" i="2"/>
  <c r="AL65" i="2"/>
  <c r="AL79" i="2"/>
  <c r="AL81" i="2"/>
  <c r="AL109" i="2"/>
  <c r="AL106" i="2"/>
  <c r="AL84" i="2"/>
  <c r="AL100" i="2"/>
  <c r="AL111" i="2"/>
  <c r="AL30" i="2"/>
  <c r="AL108" i="2"/>
  <c r="AK35" i="2"/>
  <c r="AL85" i="2"/>
  <c r="AK45" i="2"/>
  <c r="AL97" i="2"/>
  <c r="AL70" i="2"/>
  <c r="AL94" i="2"/>
  <c r="AL62" i="2"/>
  <c r="AL31" i="2"/>
  <c r="AL57" i="2"/>
  <c r="AL16" i="2"/>
  <c r="AK96" i="2"/>
  <c r="AK22" i="2"/>
  <c r="AL93" i="2"/>
  <c r="AL88" i="2"/>
  <c r="AL51" i="2"/>
  <c r="AL33" i="2"/>
  <c r="AL21" i="2"/>
  <c r="AL60" i="2"/>
  <c r="AL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bruce</author>
  </authors>
  <commentList>
    <comment ref="C6" authorId="0" shapeId="0" xr:uid="{6987A894-C386-4545-8378-3D4AC7881568}">
      <text>
        <r>
          <rPr>
            <sz val="9"/>
            <color indexed="81"/>
            <rFont val="Tahoma"/>
            <family val="2"/>
          </rPr>
          <t>Elapsed since first spot of this session</t>
        </r>
      </text>
    </comment>
  </commentList>
</comments>
</file>

<file path=xl/sharedStrings.xml><?xml version="1.0" encoding="utf-8"?>
<sst xmlns="http://schemas.openxmlformats.org/spreadsheetml/2006/main" count="422" uniqueCount="355">
  <si>
    <t>Isotope Ratios</t>
  </si>
  <si>
    <t>Ratios are NOT normalized to SBM (interpolated)</t>
  </si>
  <si>
    <r>
      <t>(errors are 1</t>
    </r>
    <r>
      <rPr>
        <sz val="11"/>
        <rFont val="Symbol"/>
        <family val="1"/>
        <charset val="2"/>
      </rPr>
      <t>s</t>
    </r>
    <r>
      <rPr>
        <sz val="11"/>
        <rFont val="Arial"/>
        <family val="2"/>
      </rPr>
      <t xml:space="preserve"> unless otherwise specified)</t>
    </r>
  </si>
  <si>
    <t>Spot values for Task eqns calculated as spot average, for isotope ratios of the same element as spot average, for isotope ratios of different elements as spot average</t>
  </si>
  <si>
    <t>RSF</t>
  </si>
  <si>
    <t>% error</t>
  </si>
  <si>
    <t>Task: Zircon 238U-230Th 7 pk</t>
  </si>
  <si>
    <t xml:space="preserve"> from file:</t>
  </si>
  <si>
    <t>SQUID 2.51.12.07.22, rev. 22 Jul 2012</t>
  </si>
  <si>
    <t>Spot Name</t>
  </si>
  <si>
    <t>Date/Time</t>
  </si>
  <si>
    <t>Hours</t>
  </si>
  <si>
    <t>total
196
cts
/sec</t>
  </si>
  <si>
    <t>total
238
cts
/sec</t>
  </si>
  <si>
    <t>total
244
cts
/sec</t>
  </si>
  <si>
    <t>total
246.03
cts
/sec</t>
  </si>
  <si>
    <t>total
246.04
cts
/sec</t>
  </si>
  <si>
    <t>total
248
cts
/sec</t>
  </si>
  <si>
    <t>total
254
cts
/sec</t>
  </si>
  <si>
    <t>254
/238</t>
  </si>
  <si>
    <t>%
err</t>
  </si>
  <si>
    <t>246.03
/248</t>
  </si>
  <si>
    <t>246.03
/254</t>
  </si>
  <si>
    <t>254
/248</t>
  </si>
  <si>
    <t>248
/254</t>
  </si>
  <si>
    <t>254
/196</t>
  </si>
  <si>
    <t>(238U)
(232Th)</t>
  </si>
  <si>
    <t>(230Th)
(232Th)</t>
  </si>
  <si>
    <t>(230Th)
(238U)</t>
  </si>
  <si>
    <t>Corr(238U)
(232Th)</t>
  </si>
  <si>
    <t>Model Age (ka)</t>
  </si>
  <si>
    <t>plus yrs</t>
  </si>
  <si>
    <t>minus yrs</t>
  </si>
  <si>
    <t>Host (238U)/(232Th)</t>
  </si>
  <si>
    <t>±( 238U)/(232Th)</t>
  </si>
  <si>
    <t>Host (230Th)/(232Th)</t>
  </si>
  <si>
    <t>±(230Th)/(232Th)</t>
  </si>
  <si>
    <t xml:space="preserve">Slope </t>
  </si>
  <si>
    <t>Slope error</t>
  </si>
  <si>
    <t>Xdiff</t>
  </si>
  <si>
    <t>Exdiff</t>
  </si>
  <si>
    <t>Ydiff</t>
  </si>
  <si>
    <t>Eydiff</t>
  </si>
  <si>
    <t>U ppm</t>
  </si>
  <si>
    <t>Sample</t>
  </si>
  <si>
    <t>EBT_1.1</t>
  </si>
  <si>
    <t xml:space="preserve"> 2022-08-16, 17:40</t>
  </si>
  <si>
    <t>EBT_13.1</t>
  </si>
  <si>
    <t xml:space="preserve"> 2022-08-16, 22:32</t>
  </si>
  <si>
    <t>EBT_14.1</t>
  </si>
  <si>
    <t xml:space="preserve"> 2022-08-16, 23:06</t>
  </si>
  <si>
    <t>EBT_2.1</t>
  </si>
  <si>
    <t xml:space="preserve"> 2022-08-16, 18:14</t>
  </si>
  <si>
    <t>EBT_3.1</t>
  </si>
  <si>
    <t xml:space="preserve"> 2022-08-16, 18:48</t>
  </si>
  <si>
    <t>EBT_4.1</t>
  </si>
  <si>
    <t xml:space="preserve"> 2022-08-17, 01:22</t>
  </si>
  <si>
    <t>EBT_5.1</t>
  </si>
  <si>
    <t xml:space="preserve"> 2022-08-17, 01:56</t>
  </si>
  <si>
    <t>EBT_6.1</t>
  </si>
  <si>
    <t xml:space="preserve"> 2022-08-17, 05:20</t>
  </si>
  <si>
    <t>EBT_7.1</t>
  </si>
  <si>
    <t xml:space="preserve"> 2022-08-17, 05:54</t>
  </si>
  <si>
    <t>EBT_8.1</t>
  </si>
  <si>
    <t xml:space="preserve"> 2022-08-17, 09:19</t>
  </si>
  <si>
    <t>EBT_9.1</t>
  </si>
  <si>
    <t xml:space="preserve"> 2022-08-17, 12:43</t>
  </si>
  <si>
    <t>EBT_9.2</t>
  </si>
  <si>
    <t xml:space="preserve"> 2022-08-17, 13:17</t>
  </si>
  <si>
    <t>EBT_11.1</t>
  </si>
  <si>
    <t xml:space="preserve"> 2022-08-17, 18:24</t>
  </si>
  <si>
    <t>MAD559_1.1</t>
  </si>
  <si>
    <t xml:space="preserve"> 2022-08-16, 14:57</t>
  </si>
  <si>
    <t xml:space="preserve"> 2022-08-20, 08:59</t>
  </si>
  <si>
    <t>EBT_1.2</t>
  </si>
  <si>
    <t xml:space="preserve"> 2022-08-20, 09:33</t>
  </si>
  <si>
    <t xml:space="preserve"> 2022-08-20, 10:08</t>
  </si>
  <si>
    <t xml:space="preserve"> 2022-08-20, 13:33</t>
  </si>
  <si>
    <t xml:space="preserve"> 2022-08-20, 16:22</t>
  </si>
  <si>
    <t>EBT_4.2</t>
  </si>
  <si>
    <t xml:space="preserve"> 2022-08-20, 19:46</t>
  </si>
  <si>
    <t>EBT_4.3</t>
  </si>
  <si>
    <t xml:space="preserve"> 2022-08-20, 22:36</t>
  </si>
  <si>
    <t xml:space="preserve"> 2022-08-21, 02:01</t>
  </si>
  <si>
    <t>EBT_5.2</t>
  </si>
  <si>
    <t xml:space="preserve"> 2022-08-21, 04:51</t>
  </si>
  <si>
    <t xml:space="preserve"> 2022-08-21, 07:41</t>
  </si>
  <si>
    <t>EBT_3.2</t>
  </si>
  <si>
    <t xml:space="preserve"> 2022-08-21, 10:31</t>
  </si>
  <si>
    <t>EBT_5.3</t>
  </si>
  <si>
    <t xml:space="preserve"> 2022-08-21, 13:56</t>
  </si>
  <si>
    <t>EBT_6.2</t>
  </si>
  <si>
    <t xml:space="preserve"> 2022-08-21, 16:46</t>
  </si>
  <si>
    <t>SJO-02_1.1</t>
  </si>
  <si>
    <t xml:space="preserve"> 2022-08-16, 19:22</t>
  </si>
  <si>
    <t>SJO-02_10.1</t>
  </si>
  <si>
    <t xml:space="preserve"> 2022-08-17, 14:25</t>
  </si>
  <si>
    <t>SJO-02_11.1</t>
  </si>
  <si>
    <t xml:space="preserve"> 2022-08-17, 14:59</t>
  </si>
  <si>
    <t>SJO-02_12.1</t>
  </si>
  <si>
    <t xml:space="preserve"> 2022-08-17, 15:34</t>
  </si>
  <si>
    <t>SJO-02_13.1</t>
  </si>
  <si>
    <t xml:space="preserve"> 2022-08-17, 16:08</t>
  </si>
  <si>
    <t>SJO-02_14.1</t>
  </si>
  <si>
    <t xml:space="preserve"> 2022-08-17, 17:16</t>
  </si>
  <si>
    <t>SJO-02_15.1</t>
  </si>
  <si>
    <t xml:space="preserve"> 2022-08-17, 17:50</t>
  </si>
  <si>
    <t>SJO-02_2.1</t>
  </si>
  <si>
    <t xml:space="preserve"> 2022-08-16, 19:56</t>
  </si>
  <si>
    <t>SJO-02_2.2</t>
  </si>
  <si>
    <t xml:space="preserve"> 2022-08-16, 23:40</t>
  </si>
  <si>
    <t>SJO-02_2.3</t>
  </si>
  <si>
    <t xml:space="preserve"> 2022-08-17, 00:14</t>
  </si>
  <si>
    <t>SJO-02_3.1</t>
  </si>
  <si>
    <t xml:space="preserve"> 2022-08-17, 00:48</t>
  </si>
  <si>
    <t>SJO-02_4.1</t>
  </si>
  <si>
    <t xml:space="preserve"> 2022-08-17, 02:30</t>
  </si>
  <si>
    <t>SJO-02_5.1</t>
  </si>
  <si>
    <t xml:space="preserve"> 2022-08-17, 03:04</t>
  </si>
  <si>
    <t>SJO-02_6.1</t>
  </si>
  <si>
    <t xml:space="preserve"> 2022-08-17, 03:38</t>
  </si>
  <si>
    <t>SJO-02_7.1</t>
  </si>
  <si>
    <t xml:space="preserve"> 2022-08-17, 04:12</t>
  </si>
  <si>
    <t>SJO-02_8.1</t>
  </si>
  <si>
    <t xml:space="preserve"> 2022-08-17, 04:46</t>
  </si>
  <si>
    <t>SJO-02_9.1</t>
  </si>
  <si>
    <t xml:space="preserve"> 2022-08-17, 06:28</t>
  </si>
  <si>
    <t>SJO-03C_1.1</t>
  </si>
  <si>
    <t xml:space="preserve"> 2022-08-17, 07:02</t>
  </si>
  <si>
    <t>SJO-03C_10.1</t>
  </si>
  <si>
    <t xml:space="preserve"> 2022-08-17, 13:51</t>
  </si>
  <si>
    <t>SJO-03C_2.1</t>
  </si>
  <si>
    <t xml:space="preserve"> 2022-08-17, 07:36</t>
  </si>
  <si>
    <t>SJO-03C_3.1</t>
  </si>
  <si>
    <t xml:space="preserve"> 2022-08-17, 08:10</t>
  </si>
  <si>
    <t>SJO-03C_4.1</t>
  </si>
  <si>
    <t xml:space="preserve"> 2022-08-17, 08:44</t>
  </si>
  <si>
    <t>SJO-03C_5.1</t>
  </si>
  <si>
    <t xml:space="preserve"> 2022-08-17, 09:52</t>
  </si>
  <si>
    <t>SJO-03C_6.1</t>
  </si>
  <si>
    <t xml:space="preserve"> 2022-08-17, 10:27</t>
  </si>
  <si>
    <t>SJO-03C_7.1</t>
  </si>
  <si>
    <t xml:space="preserve"> 2022-08-17, 11:01</t>
  </si>
  <si>
    <t>SJO-03C_8.1</t>
  </si>
  <si>
    <t xml:space="preserve"> 2022-08-17, 11:35</t>
  </si>
  <si>
    <t>SJO-03C_9.1</t>
  </si>
  <si>
    <t xml:space="preserve"> 2022-08-17, 12:09</t>
  </si>
  <si>
    <t>SJO-09_16.1</t>
  </si>
  <si>
    <t xml:space="preserve"> 2022-08-20, 10:43</t>
  </si>
  <si>
    <t>SJO-09_17.1</t>
  </si>
  <si>
    <t xml:space="preserve"> 2022-08-20, 11:17</t>
  </si>
  <si>
    <t>SJO-09_18.1</t>
  </si>
  <si>
    <t xml:space="preserve"> 2022-08-20, 11:51</t>
  </si>
  <si>
    <t>SJO-09_19.1</t>
  </si>
  <si>
    <t xml:space="preserve"> 2022-08-20, 12:25</t>
  </si>
  <si>
    <t>SJO-09_20.1</t>
  </si>
  <si>
    <t xml:space="preserve"> 2022-08-20, 12:59</t>
  </si>
  <si>
    <t>SJO-09_21.1</t>
  </si>
  <si>
    <t xml:space="preserve"> 2022-08-20, 14:07</t>
  </si>
  <si>
    <t>SJO-09_22.1</t>
  </si>
  <si>
    <t xml:space="preserve"> 2022-08-20, 14:41</t>
  </si>
  <si>
    <t>SJO-09_23.1</t>
  </si>
  <si>
    <t xml:space="preserve"> 2022-08-20, 15:15</t>
  </si>
  <si>
    <t>SJO-09_24.1</t>
  </si>
  <si>
    <t xml:space="preserve"> 2022-08-20, 15:48</t>
  </si>
  <si>
    <t>SJO-09_25.1</t>
  </si>
  <si>
    <t xml:space="preserve"> 2022-08-20, 16:57</t>
  </si>
  <si>
    <t>SJO-09_26.1</t>
  </si>
  <si>
    <t xml:space="preserve"> 2022-08-20, 17:31</t>
  </si>
  <si>
    <t>SJO-09_27.1</t>
  </si>
  <si>
    <t xml:space="preserve"> 2022-08-20, 18:05</t>
  </si>
  <si>
    <t>SJO-09_28.1</t>
  </si>
  <si>
    <t xml:space="preserve"> 2022-08-20, 18:39</t>
  </si>
  <si>
    <t>SJO-09_29.1</t>
  </si>
  <si>
    <t xml:space="preserve"> 2022-08-20, 19:12</t>
  </si>
  <si>
    <t>SJO-09_30.1</t>
  </si>
  <si>
    <t xml:space="preserve"> 2022-08-20, 20:21</t>
  </si>
  <si>
    <t>SJO-09_31.1</t>
  </si>
  <si>
    <t xml:space="preserve"> 2022-08-20, 20:54</t>
  </si>
  <si>
    <t>SJO-09_32.1</t>
  </si>
  <si>
    <t xml:space="preserve"> 2022-08-20, 21:28</t>
  </si>
  <si>
    <t>SJO-09_33.1</t>
  </si>
  <si>
    <t xml:space="preserve"> 2022-08-20, 22:02</t>
  </si>
  <si>
    <t>SJO-09_34.1</t>
  </si>
  <si>
    <t xml:space="preserve"> 2022-08-20, 23:10</t>
  </si>
  <si>
    <t>SJO-09_35.1</t>
  </si>
  <si>
    <t xml:space="preserve"> 2022-08-20, 23:44</t>
  </si>
  <si>
    <t>SJO-09_36.1</t>
  </si>
  <si>
    <t xml:space="preserve"> 2022-08-21, 00:18</t>
  </si>
  <si>
    <t>SJO-09_37.1</t>
  </si>
  <si>
    <t xml:space="preserve"> 2022-08-21, 00:52</t>
  </si>
  <si>
    <t>SJO-09_38.1</t>
  </si>
  <si>
    <t xml:space="preserve"> 2022-08-21, 01:26</t>
  </si>
  <si>
    <t>SJO-09_39.1</t>
  </si>
  <si>
    <t xml:space="preserve"> 2022-08-21, 02:35</t>
  </si>
  <si>
    <t>SJO-09_40.1</t>
  </si>
  <si>
    <t xml:space="preserve"> 2022-08-21, 03:09</t>
  </si>
  <si>
    <t>SJO-09_41.1</t>
  </si>
  <si>
    <t xml:space="preserve"> 2022-08-21, 03:43</t>
  </si>
  <si>
    <t>SJO-09_42.1</t>
  </si>
  <si>
    <t xml:space="preserve"> 2022-08-21, 04:17</t>
  </si>
  <si>
    <t>SJO-09_43.1</t>
  </si>
  <si>
    <t xml:space="preserve"> 2022-08-21, 05:25</t>
  </si>
  <si>
    <t>SJO-09_44.1</t>
  </si>
  <si>
    <t xml:space="preserve"> 2022-08-21, 05:59</t>
  </si>
  <si>
    <t>SJO-09_45.1</t>
  </si>
  <si>
    <t xml:space="preserve"> 2022-08-21, 06:33</t>
  </si>
  <si>
    <t>SJO-09_46.1</t>
  </si>
  <si>
    <t xml:space="preserve"> 2022-08-21, 07:07</t>
  </si>
  <si>
    <t>SJO-09_47.1</t>
  </si>
  <si>
    <t xml:space="preserve"> 2022-08-21, 08:15</t>
  </si>
  <si>
    <t>SJO-09-03C_11.1</t>
  </si>
  <si>
    <t xml:space="preserve"> 2022-08-21, 08:49</t>
  </si>
  <si>
    <t>SJO-09-03C_12.1</t>
  </si>
  <si>
    <t xml:space="preserve"> 2022-08-21, 09:23</t>
  </si>
  <si>
    <t>SJO-09-03C_12.2</t>
  </si>
  <si>
    <t xml:space="preserve"> 2022-08-21, 09:57</t>
  </si>
  <si>
    <t>SJO-09-03C_13.1</t>
  </si>
  <si>
    <t xml:space="preserve"> 2022-08-21, 11:39</t>
  </si>
  <si>
    <t>SJO-09-03C_14.1</t>
  </si>
  <si>
    <t xml:space="preserve"> 2022-08-21, 11:05</t>
  </si>
  <si>
    <t>SJO-09-03C_15.1</t>
  </si>
  <si>
    <t xml:space="preserve"> 2022-08-21, 12:13</t>
  </si>
  <si>
    <t>SJO-09-03C_16.1</t>
  </si>
  <si>
    <t xml:space="preserve"> 2022-08-21, 12:47</t>
  </si>
  <si>
    <t>SJO-09-03C_17.1</t>
  </si>
  <si>
    <t xml:space="preserve"> 2022-08-21, 13:22</t>
  </si>
  <si>
    <t>SJO-09-03C_18.1</t>
  </si>
  <si>
    <t xml:space="preserve"> 2022-08-21, 14:30</t>
  </si>
  <si>
    <t>SJO-09-03C_19.1</t>
  </si>
  <si>
    <t xml:space="preserve"> 2022-08-21, 15:04</t>
  </si>
  <si>
    <t>SJO-09-03C_20.1</t>
  </si>
  <si>
    <t xml:space="preserve"> 2022-08-21, 15:38</t>
  </si>
  <si>
    <t>SJO-09-03C_21.1</t>
  </si>
  <si>
    <t xml:space="preserve"> 2022-08-21, 16:12</t>
  </si>
  <si>
    <t>Cisneros</t>
  </si>
  <si>
    <t>G17-23@1</t>
  </si>
  <si>
    <t>G17-23@10</t>
  </si>
  <si>
    <t>G17-23@11</t>
  </si>
  <si>
    <t>G17-23@12</t>
  </si>
  <si>
    <t>G17-23@13</t>
  </si>
  <si>
    <t>G17-23@14</t>
  </si>
  <si>
    <t>G17-23@15</t>
  </si>
  <si>
    <t>G17-23@16</t>
  </si>
  <si>
    <t>G17-23@17</t>
  </si>
  <si>
    <t>G17-23@18</t>
  </si>
  <si>
    <t>G17-23@19</t>
  </si>
  <si>
    <t>G17-23@2</t>
  </si>
  <si>
    <t>G17-23@20</t>
  </si>
  <si>
    <t>G17-23@21</t>
  </si>
  <si>
    <t>G17-23@22</t>
  </si>
  <si>
    <t>G17-23@23</t>
  </si>
  <si>
    <t>G17-23@24</t>
  </si>
  <si>
    <t>G17-23@25</t>
  </si>
  <si>
    <t>G17-23@26</t>
  </si>
  <si>
    <t>G17-23@27</t>
  </si>
  <si>
    <t>G17-23@28</t>
  </si>
  <si>
    <t>G17-23@29</t>
  </si>
  <si>
    <t>G17-23@3</t>
  </si>
  <si>
    <t>G17-23@30</t>
  </si>
  <si>
    <t>G17-23@31</t>
  </si>
  <si>
    <t>G17-23@32</t>
  </si>
  <si>
    <t>G17-23@33</t>
  </si>
  <si>
    <t>G17-23@34</t>
  </si>
  <si>
    <t>G17-23@35</t>
  </si>
  <si>
    <t>G17-23@36</t>
  </si>
  <si>
    <t>G17-23@37</t>
  </si>
  <si>
    <t>G17-23@38</t>
  </si>
  <si>
    <t>G17-23@39</t>
  </si>
  <si>
    <t>G17-23@4</t>
  </si>
  <si>
    <t>G17-23@40</t>
  </si>
  <si>
    <t>G17-23@41</t>
  </si>
  <si>
    <t>G17-23@42</t>
  </si>
  <si>
    <t>G17-23@43</t>
  </si>
  <si>
    <t>G17-23@44</t>
  </si>
  <si>
    <t>G17-23@45</t>
  </si>
  <si>
    <t>G17-23@46</t>
  </si>
  <si>
    <t>G17-23@47</t>
  </si>
  <si>
    <t>G17-23@48</t>
  </si>
  <si>
    <t>G17-23@49</t>
  </si>
  <si>
    <t>G17-23@5</t>
  </si>
  <si>
    <t>G17-23@50</t>
  </si>
  <si>
    <t>G17-23@51</t>
  </si>
  <si>
    <t>G17-23@52</t>
  </si>
  <si>
    <t>G17-23@53</t>
  </si>
  <si>
    <t>G17-23@55</t>
  </si>
  <si>
    <t>G17-23@56</t>
  </si>
  <si>
    <t>G17-23@57</t>
  </si>
  <si>
    <t>G17-23@58</t>
  </si>
  <si>
    <t>G17-23@59</t>
  </si>
  <si>
    <t>G17-23@6</t>
  </si>
  <si>
    <t>G17-23@60</t>
  </si>
  <si>
    <t>G17-23@7</t>
  </si>
  <si>
    <t>G17-23@8</t>
  </si>
  <si>
    <t>G17-23@9</t>
  </si>
  <si>
    <t>G17-26@02</t>
  </si>
  <si>
    <t>G17-26@04</t>
  </si>
  <si>
    <t>G17-26@05</t>
  </si>
  <si>
    <t>G17-26@06</t>
  </si>
  <si>
    <t>G17-26@07</t>
  </si>
  <si>
    <t>G17-26@08</t>
  </si>
  <si>
    <t>G17-26@09</t>
  </si>
  <si>
    <t>G17-26@1</t>
  </si>
  <si>
    <t>G17-26@10</t>
  </si>
  <si>
    <t>G17-26@12</t>
  </si>
  <si>
    <t>G17-26@13</t>
  </si>
  <si>
    <t>G17-26@14</t>
  </si>
  <si>
    <t>G17-26@15</t>
  </si>
  <si>
    <t>G17-26@16</t>
  </si>
  <si>
    <t>G17-26@17</t>
  </si>
  <si>
    <t>G17-26@18</t>
  </si>
  <si>
    <t>G17-26@19</t>
  </si>
  <si>
    <t>G17-26@20</t>
  </si>
  <si>
    <t>G17-26@21</t>
  </si>
  <si>
    <t>G17-26@23</t>
  </si>
  <si>
    <t>G17-26@24</t>
  </si>
  <si>
    <t>G17-26@27b</t>
  </si>
  <si>
    <t>G17-26@29</t>
  </si>
  <si>
    <t>G17-26@30b</t>
  </si>
  <si>
    <t>G17-4@10</t>
  </si>
  <si>
    <t>G17-4@11</t>
  </si>
  <si>
    <t>G17-4@13</t>
  </si>
  <si>
    <t>G17-4@14</t>
  </si>
  <si>
    <t>G17-4@18</t>
  </si>
  <si>
    <t>G17-4@2</t>
  </si>
  <si>
    <t>G17-4@20</t>
  </si>
  <si>
    <t>G17-4@3</t>
  </si>
  <si>
    <t>G17-4@4</t>
  </si>
  <si>
    <t>G17-4@5</t>
  </si>
  <si>
    <t>G17-4@6</t>
  </si>
  <si>
    <t>G17-4@7</t>
  </si>
  <si>
    <t>G17-4@8</t>
  </si>
  <si>
    <t>G17-4@9</t>
  </si>
  <si>
    <t>G17-4_M6@01</t>
  </si>
  <si>
    <t>G17-4_M6@02</t>
  </si>
  <si>
    <t>G17-4_M6@03</t>
  </si>
  <si>
    <t>G17-4_M6@04</t>
  </si>
  <si>
    <t>G17-4_M6@05</t>
  </si>
  <si>
    <t>G17-4_M6@06</t>
  </si>
  <si>
    <t>G17-4_M6@07</t>
  </si>
  <si>
    <t>G17-4_M6@08</t>
  </si>
  <si>
    <t>G17-4_M6@09</t>
  </si>
  <si>
    <t>G17-4_M6@10</t>
  </si>
  <si>
    <t>G17-4@15</t>
  </si>
  <si>
    <t>G17-26@11</t>
  </si>
  <si>
    <t>G17-4@12</t>
  </si>
  <si>
    <t>G17-4@19</t>
  </si>
  <si>
    <t>1s</t>
  </si>
  <si>
    <t>session 1</t>
  </si>
  <si>
    <t>session 2</t>
  </si>
  <si>
    <t>note: excludes outlier EBT1.2</t>
  </si>
  <si>
    <t>STANDARD ANALYSES</t>
  </si>
  <si>
    <t>Session 1</t>
  </si>
  <si>
    <t>Session 2</t>
  </si>
  <si>
    <t>UNKNOWN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</si>
</sst>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000"/>
    <numFmt numFmtId="166" formatCode="0.000"/>
    <numFmt numFmtId="167" formatCode="[&gt;=1000]0E+0;[&gt;=10]0;0.00"/>
    <numFmt numFmtId="168" formatCode="0.00000000"/>
    <numFmt numFmtId="169" formatCode="0.0"/>
    <numFmt numFmtId="170" formatCode="0.0E+0"/>
  </numFmts>
  <fonts count="19" x14ac:knownFonts="1">
    <font>
      <sz val="10"/>
      <name val="Arial"/>
      <family val="2"/>
    </font>
    <font>
      <sz val="10"/>
      <name val="Arial"/>
      <family val="2"/>
    </font>
    <font>
      <b/>
      <sz val="13.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sz val="11"/>
      <name val="Symbol"/>
      <family val="1"/>
      <charset val="2"/>
    </font>
    <font>
      <sz val="12"/>
      <color indexed="16"/>
      <name val="Arial"/>
      <family val="2"/>
    </font>
    <font>
      <b/>
      <sz val="11"/>
      <color indexed="17"/>
      <name val="Arial"/>
      <family val="2"/>
    </font>
    <font>
      <b/>
      <sz val="12"/>
      <color indexed="16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i/>
      <sz val="10"/>
      <name val="Arial"/>
      <family val="2"/>
    </font>
    <font>
      <sz val="11"/>
      <color indexed="10"/>
      <name val="Arial"/>
      <family val="2"/>
    </font>
    <font>
      <b/>
      <sz val="10"/>
      <name val="Arial"/>
      <family val="2"/>
    </font>
    <font>
      <strike/>
      <sz val="11"/>
      <name val="Arial"/>
      <family val="2"/>
    </font>
    <font>
      <b/>
      <strike/>
      <sz val="11"/>
      <name val="Arial"/>
      <family val="2"/>
    </font>
    <font>
      <strike/>
      <sz val="10"/>
      <name val="Arial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CC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49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left"/>
    </xf>
    <xf numFmtId="2" fontId="3" fillId="0" borderId="0" xfId="0" applyNumberFormat="1" applyFont="1"/>
    <xf numFmtId="49" fontId="3" fillId="0" borderId="0" xfId="0" applyNumberFormat="1" applyFont="1"/>
    <xf numFmtId="0" fontId="6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 wrapText="1"/>
    </xf>
    <xf numFmtId="2" fontId="9" fillId="0" borderId="1" xfId="0" applyNumberFormat="1" applyFont="1" applyBorder="1" applyAlignment="1">
      <alignment horizontal="right" wrapText="1"/>
    </xf>
    <xf numFmtId="0" fontId="3" fillId="0" borderId="1" xfId="0" applyFont="1" applyBorder="1"/>
    <xf numFmtId="0" fontId="9" fillId="0" borderId="1" xfId="0" applyFont="1" applyBorder="1"/>
    <xf numFmtId="49" fontId="10" fillId="2" borderId="0" xfId="0" applyNumberFormat="1" applyFont="1" applyFill="1" applyAlignment="1">
      <alignment horizontal="left"/>
    </xf>
    <xf numFmtId="2" fontId="10" fillId="2" borderId="0" xfId="0" applyNumberFormat="1" applyFont="1" applyFill="1" applyAlignment="1">
      <alignment horizontal="right"/>
    </xf>
    <xf numFmtId="1" fontId="10" fillId="2" borderId="0" xfId="0" applyNumberFormat="1" applyFont="1" applyFill="1" applyAlignment="1">
      <alignment horizontal="right"/>
    </xf>
    <xf numFmtId="164" fontId="10" fillId="2" borderId="0" xfId="0" applyNumberFormat="1" applyFont="1" applyFill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7" fontId="10" fillId="2" borderId="0" xfId="0" applyNumberFormat="1" applyFont="1" applyFill="1" applyAlignment="1">
      <alignment horizontal="right"/>
    </xf>
    <xf numFmtId="168" fontId="10" fillId="2" borderId="0" xfId="0" applyNumberFormat="1" applyFont="1" applyFill="1" applyAlignment="1">
      <alignment horizontal="right"/>
    </xf>
    <xf numFmtId="2" fontId="10" fillId="2" borderId="0" xfId="0" applyNumberFormat="1" applyFont="1" applyFill="1"/>
    <xf numFmtId="169" fontId="10" fillId="2" borderId="0" xfId="0" applyNumberFormat="1" applyFont="1" applyFill="1"/>
    <xf numFmtId="0" fontId="11" fillId="2" borderId="0" xfId="0" applyFont="1" applyFill="1"/>
    <xf numFmtId="169" fontId="12" fillId="2" borderId="0" xfId="0" applyNumberFormat="1" applyFont="1" applyFill="1"/>
    <xf numFmtId="166" fontId="12" fillId="2" borderId="0" xfId="0" applyNumberFormat="1" applyFont="1" applyFill="1"/>
    <xf numFmtId="2" fontId="12" fillId="2" borderId="0" xfId="0" applyNumberFormat="1" applyFont="1" applyFill="1"/>
    <xf numFmtId="1" fontId="3" fillId="2" borderId="0" xfId="0" applyNumberFormat="1" applyFont="1" applyFill="1"/>
    <xf numFmtId="0" fontId="10" fillId="2" borderId="0" xfId="0" applyFont="1" applyFill="1"/>
    <xf numFmtId="49" fontId="10" fillId="2" borderId="0" xfId="0" applyNumberFormat="1" applyFont="1" applyFill="1"/>
    <xf numFmtId="170" fontId="10" fillId="2" borderId="0" xfId="0" applyNumberFormat="1" applyFont="1" applyFill="1" applyAlignment="1">
      <alignment horizontal="righ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169" fontId="3" fillId="0" borderId="0" xfId="0" applyNumberFormat="1" applyFont="1"/>
    <xf numFmtId="169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1" fontId="3" fillId="0" borderId="0" xfId="0" applyNumberFormat="1" applyFont="1"/>
    <xf numFmtId="0" fontId="13" fillId="0" borderId="0" xfId="0" applyFont="1"/>
    <xf numFmtId="169" fontId="14" fillId="0" borderId="0" xfId="0" applyNumberFormat="1" applyFont="1"/>
    <xf numFmtId="49" fontId="3" fillId="3" borderId="0" xfId="0" applyNumberFormat="1" applyFont="1" applyFill="1" applyAlignment="1">
      <alignment horizontal="left"/>
    </xf>
    <xf numFmtId="2" fontId="3" fillId="3" borderId="0" xfId="0" applyNumberFormat="1" applyFont="1" applyFill="1" applyAlignment="1">
      <alignment horizontal="right"/>
    </xf>
    <xf numFmtId="1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7" fontId="3" fillId="3" borderId="0" xfId="0" applyNumberFormat="1" applyFont="1" applyFill="1" applyAlignment="1">
      <alignment horizontal="right"/>
    </xf>
    <xf numFmtId="168" fontId="3" fillId="3" borderId="0" xfId="0" applyNumberFormat="1" applyFont="1" applyFill="1" applyAlignment="1">
      <alignment horizontal="right"/>
    </xf>
    <xf numFmtId="2" fontId="3" fillId="3" borderId="0" xfId="0" applyNumberFormat="1" applyFont="1" applyFill="1"/>
    <xf numFmtId="169" fontId="3" fillId="3" borderId="0" xfId="0" applyNumberFormat="1" applyFont="1" applyFill="1"/>
    <xf numFmtId="0" fontId="3" fillId="3" borderId="0" xfId="0" applyFont="1" applyFill="1"/>
    <xf numFmtId="169" fontId="1" fillId="3" borderId="0" xfId="0" applyNumberFormat="1" applyFont="1" applyFill="1"/>
    <xf numFmtId="166" fontId="1" fillId="3" borderId="0" xfId="0" applyNumberFormat="1" applyFont="1" applyFill="1"/>
    <xf numFmtId="2" fontId="1" fillId="3" borderId="0" xfId="0" applyNumberFormat="1" applyFont="1" applyFill="1"/>
    <xf numFmtId="0" fontId="9" fillId="0" borderId="0" xfId="0" applyFont="1"/>
    <xf numFmtId="169" fontId="14" fillId="3" borderId="0" xfId="0" applyNumberFormat="1" applyFont="1" applyFill="1"/>
    <xf numFmtId="49" fontId="9" fillId="4" borderId="1" xfId="0" applyNumberFormat="1" applyFont="1" applyFill="1" applyBorder="1" applyAlignment="1">
      <alignment horizontal="right"/>
    </xf>
    <xf numFmtId="0" fontId="3" fillId="4" borderId="0" xfId="0" applyFont="1" applyFill="1"/>
    <xf numFmtId="2" fontId="3" fillId="4" borderId="0" xfId="0" applyNumberFormat="1" applyFont="1" applyFill="1"/>
    <xf numFmtId="0" fontId="9" fillId="4" borderId="1" xfId="0" applyFont="1" applyFill="1" applyBorder="1" applyAlignment="1">
      <alignment horizontal="right" wrapText="1"/>
    </xf>
    <xf numFmtId="0" fontId="3" fillId="4" borderId="1" xfId="0" applyFont="1" applyFill="1" applyBorder="1"/>
    <xf numFmtId="0" fontId="9" fillId="4" borderId="0" xfId="0" applyFont="1" applyFill="1"/>
    <xf numFmtId="169" fontId="1" fillId="4" borderId="0" xfId="0" applyNumberFormat="1" applyFont="1" applyFill="1"/>
    <xf numFmtId="166" fontId="1" fillId="4" borderId="0" xfId="0" applyNumberFormat="1" applyFont="1" applyFill="1"/>
    <xf numFmtId="2" fontId="1" fillId="4" borderId="0" xfId="0" applyNumberFormat="1" applyFont="1" applyFill="1"/>
    <xf numFmtId="1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2" fontId="3" fillId="4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165" fontId="3" fillId="4" borderId="0" xfId="0" applyNumberFormat="1" applyFont="1" applyFill="1" applyAlignment="1">
      <alignment horizontal="right"/>
    </xf>
    <xf numFmtId="166" fontId="3" fillId="4" borderId="0" xfId="0" applyNumberFormat="1" applyFont="1" applyFill="1" applyAlignment="1">
      <alignment horizontal="right"/>
    </xf>
    <xf numFmtId="167" fontId="3" fillId="4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9" fontId="3" fillId="4" borderId="0" xfId="0" applyNumberFormat="1" applyFont="1" applyFill="1"/>
    <xf numFmtId="0" fontId="16" fillId="4" borderId="0" xfId="0" applyFont="1" applyFill="1"/>
    <xf numFmtId="1" fontId="15" fillId="4" borderId="0" xfId="0" applyNumberFormat="1" applyFont="1" applyFill="1"/>
    <xf numFmtId="0" fontId="15" fillId="4" borderId="0" xfId="0" applyFont="1" applyFill="1"/>
    <xf numFmtId="2" fontId="15" fillId="4" borderId="0" xfId="0" applyNumberFormat="1" applyFont="1" applyFill="1" applyAlignment="1">
      <alignment horizontal="right"/>
    </xf>
    <xf numFmtId="1" fontId="15" fillId="4" borderId="0" xfId="0" applyNumberFormat="1" applyFont="1" applyFill="1" applyAlignment="1">
      <alignment horizontal="right"/>
    </xf>
    <xf numFmtId="164" fontId="15" fillId="4" borderId="0" xfId="0" applyNumberFormat="1" applyFont="1" applyFill="1" applyAlignment="1">
      <alignment horizontal="right"/>
    </xf>
    <xf numFmtId="165" fontId="15" fillId="4" borderId="0" xfId="0" applyNumberFormat="1" applyFont="1" applyFill="1" applyAlignment="1">
      <alignment horizontal="right"/>
    </xf>
    <xf numFmtId="166" fontId="15" fillId="4" borderId="0" xfId="0" applyNumberFormat="1" applyFont="1" applyFill="1" applyAlignment="1">
      <alignment horizontal="right"/>
    </xf>
    <xf numFmtId="167" fontId="15" fillId="4" borderId="0" xfId="0" applyNumberFormat="1" applyFont="1" applyFill="1" applyAlignment="1">
      <alignment horizontal="right"/>
    </xf>
    <xf numFmtId="168" fontId="15" fillId="4" borderId="0" xfId="0" applyNumberFormat="1" applyFont="1" applyFill="1" applyAlignment="1">
      <alignment horizontal="right"/>
    </xf>
    <xf numFmtId="49" fontId="3" fillId="4" borderId="0" xfId="0" applyNumberFormat="1" applyFont="1" applyFill="1"/>
    <xf numFmtId="49" fontId="15" fillId="4" borderId="0" xfId="0" applyNumberFormat="1" applyFont="1" applyFill="1"/>
    <xf numFmtId="169" fontId="17" fillId="4" borderId="0" xfId="0" applyNumberFormat="1" applyFont="1" applyFill="1"/>
    <xf numFmtId="166" fontId="17" fillId="4" borderId="0" xfId="0" applyNumberFormat="1" applyFont="1" applyFill="1"/>
    <xf numFmtId="2" fontId="17" fillId="4" borderId="0" xfId="0" applyNumberFormat="1" applyFont="1" applyFill="1"/>
    <xf numFmtId="0" fontId="9" fillId="4" borderId="1" xfId="0" applyFont="1" applyFill="1" applyBorder="1"/>
    <xf numFmtId="0" fontId="3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 wrapText="1"/>
    </xf>
    <xf numFmtId="2" fontId="9" fillId="0" borderId="0" xfId="0" applyNumberFormat="1" applyFont="1" applyAlignment="1">
      <alignment horizontal="right" wrapText="1"/>
    </xf>
    <xf numFmtId="49" fontId="10" fillId="5" borderId="0" xfId="0" applyNumberFormat="1" applyFont="1" applyFill="1" applyAlignment="1">
      <alignment horizontal="left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9" fillId="5" borderId="0" xfId="0" applyFont="1" applyFill="1" applyAlignment="1">
      <alignment horizontal="right" wrapText="1"/>
    </xf>
    <xf numFmtId="2" fontId="9" fillId="5" borderId="0" xfId="0" applyNumberFormat="1" applyFont="1" applyFill="1" applyAlignment="1">
      <alignment horizontal="right" wrapText="1"/>
    </xf>
    <xf numFmtId="0" fontId="3" fillId="5" borderId="0" xfId="0" applyFont="1" applyFill="1"/>
    <xf numFmtId="0" fontId="9" fillId="5" borderId="0" xfId="0" applyFont="1" applyFill="1"/>
    <xf numFmtId="0" fontId="10" fillId="2" borderId="0" xfId="0" applyFont="1" applyFill="1" applyAlignment="1">
      <alignment horizontal="center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167" fontId="10" fillId="0" borderId="0" xfId="0" applyNumberFormat="1" applyFont="1" applyAlignment="1">
      <alignment horizontal="right"/>
    </xf>
    <xf numFmtId="168" fontId="10" fillId="0" borderId="0" xfId="0" applyNumberFormat="1" applyFont="1" applyAlignment="1">
      <alignment horizontal="right"/>
    </xf>
    <xf numFmtId="2" fontId="10" fillId="0" borderId="0" xfId="0" applyNumberFormat="1" applyFont="1"/>
    <xf numFmtId="169" fontId="10" fillId="0" borderId="0" xfId="0" applyNumberFormat="1" applyFont="1"/>
    <xf numFmtId="0" fontId="11" fillId="0" borderId="0" xfId="0" applyFont="1"/>
    <xf numFmtId="169" fontId="12" fillId="0" borderId="0" xfId="0" applyNumberFormat="1" applyFont="1"/>
    <xf numFmtId="166" fontId="12" fillId="0" borderId="0" xfId="0" applyNumberFormat="1" applyFont="1"/>
    <xf numFmtId="2" fontId="12" fillId="0" borderId="0" xfId="0" applyNumberFormat="1" applyFont="1"/>
    <xf numFmtId="0" fontId="10" fillId="0" borderId="0" xfId="0" applyFont="1"/>
    <xf numFmtId="0" fontId="3" fillId="3" borderId="0" xfId="0" applyFont="1" applyFill="1" applyAlignment="1">
      <alignment horizontal="center"/>
    </xf>
    <xf numFmtId="49" fontId="9" fillId="4" borderId="1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102870</xdr:colOff>
      <xdr:row>0</xdr:row>
      <xdr:rowOff>72390</xdr:rowOff>
    </xdr:from>
    <xdr:to>
      <xdr:col>39</xdr:col>
      <xdr:colOff>1101025</xdr:colOff>
      <xdr:row>5</xdr:row>
      <xdr:rowOff>55245</xdr:rowOff>
    </xdr:to>
    <xdr:sp macro="" textlink="">
      <xdr:nvSpPr>
        <xdr:cNvPr id="2" name="Equations">
          <a:extLst>
            <a:ext uri="{FF2B5EF4-FFF2-40B4-BE49-F238E27FC236}">
              <a16:creationId xmlns:a16="http://schemas.microsoft.com/office/drawing/2014/main" id="{B8B88AE2-B6DC-438B-A262-6112BA2D4056}"/>
            </a:ext>
          </a:extLst>
        </xdr:cNvPr>
        <xdr:cNvSpPr txBox="1">
          <a:spLocks noChangeArrowheads="1"/>
        </xdr:cNvSpPr>
      </xdr:nvSpPr>
      <xdr:spPr bwMode="auto">
        <a:xfrm>
          <a:off x="23092410" y="72390"/>
          <a:ext cx="5585395" cy="9353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en-US" sz="1300" b="0" i="1" u="none" strike="noStrike" baseline="0">
              <a:solidFill>
                <a:srgbClr val="000000"/>
              </a:solidFill>
              <a:latin typeface="Lucida Console"/>
            </a:rPr>
            <a:t>Task Equations for </a:t>
          </a:r>
          <a:r>
            <a:rPr lang="en-US" sz="1300" b="1" i="1" u="none" strike="noStrike" baseline="0">
              <a:solidFill>
                <a:srgbClr val="000000"/>
              </a:solidFill>
              <a:latin typeface="Lucida Console"/>
            </a:rPr>
            <a:t>Zircon 238U-230Th 7 pk</a:t>
          </a:r>
          <a:endParaRPr lang="en-US" sz="1100" b="0" i="0" u="none" strike="noStrike" baseline="0">
            <a:solidFill>
              <a:srgbClr val="000000"/>
            </a:solidFill>
            <a:latin typeface="Lucida Console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Lucida Console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Lucida Console"/>
            </a:rPr>
            <a:t>(254/248)*_Lambda238ka/_Lambda232ka    {NU}  (238U)(232Th)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Lucida Console"/>
            </a:rPr>
            <a:t>(246.03/248)*_Lambda230ka/_Lambda232ka {NU}  (230Th)(232Th)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Lucida Console"/>
            </a:rPr>
            <a:t>(246.03/254)*_Lambda230ka/_Lambda238ka {NU}  (230Th)(238U)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639F-0581-4B64-BCC1-93E2EE700C2A}">
  <sheetPr>
    <pageSetUpPr autoPageBreaks="0"/>
  </sheetPr>
  <dimension ref="A1:AX258"/>
  <sheetViews>
    <sheetView showGridLines="0" tabSelected="1" zoomScale="50" zoomScaleNormal="50" workbookViewId="0">
      <pane xSplit="1" ySplit="6" topLeftCell="M7" activePane="bottomRight" state="frozen"/>
      <selection pane="topRight" activeCell="B1" sqref="B1"/>
      <selection pane="bottomLeft" activeCell="A7" sqref="A7"/>
      <selection pane="bottomRight" activeCell="AM85" sqref="AM85"/>
    </sheetView>
  </sheetViews>
  <sheetFormatPr defaultColWidth="9.140625" defaultRowHeight="14.25" x14ac:dyDescent="0.2"/>
  <cols>
    <col min="1" max="1" width="25.7109375" style="5" customWidth="1"/>
    <col min="2" max="2" width="20" style="100" customWidth="1"/>
    <col min="3" max="3" width="8.42578125" style="2" customWidth="1"/>
    <col min="4" max="4" width="9.140625" style="2"/>
    <col min="5" max="5" width="8.7109375" style="2" customWidth="1"/>
    <col min="6" max="6" width="12" style="2" customWidth="1"/>
    <col min="7" max="7" width="8.42578125" style="2" customWidth="1"/>
    <col min="8" max="8" width="9.7109375" style="2" customWidth="1"/>
    <col min="9" max="10" width="8.7109375" style="2" customWidth="1"/>
    <col min="11" max="11" width="7.42578125" style="2" customWidth="1"/>
    <col min="12" max="12" width="6.28515625" style="4" customWidth="1"/>
    <col min="13" max="13" width="13.140625" style="2" customWidth="1"/>
    <col min="14" max="14" width="6.28515625" style="4" customWidth="1"/>
    <col min="15" max="15" width="13.140625" style="2" customWidth="1"/>
    <col min="16" max="16" width="6.28515625" style="4" customWidth="1"/>
    <col min="17" max="17" width="7.42578125" style="2" customWidth="1"/>
    <col min="18" max="18" width="6.28515625" style="4" customWidth="1"/>
    <col min="19" max="19" width="8.42578125" style="2" customWidth="1"/>
    <col min="20" max="20" width="6.28515625" style="4" customWidth="1"/>
    <col min="21" max="21" width="10.28515625" style="2" customWidth="1"/>
    <col min="22" max="22" width="6.28515625" style="4" customWidth="1"/>
    <col min="23" max="23" width="9.7109375" style="2" customWidth="1"/>
    <col min="24" max="24" width="6.28515625" style="2" customWidth="1"/>
    <col min="25" max="25" width="9.7109375" style="2" customWidth="1"/>
    <col min="26" max="26" width="6.28515625" style="2" customWidth="1"/>
    <col min="27" max="27" width="9.7109375" style="2" customWidth="1"/>
    <col min="28" max="28" width="12.140625" style="2" bestFit="1" customWidth="1"/>
    <col min="29" max="35" width="9.140625" style="2"/>
    <col min="36" max="36" width="22.140625" style="2" customWidth="1"/>
    <col min="37" max="37" width="11.7109375" style="2" customWidth="1"/>
    <col min="38" max="38" width="14" style="2" customWidth="1"/>
    <col min="39" max="39" width="19" style="2" customWidth="1"/>
    <col min="40" max="40" width="17.28515625" style="2" customWidth="1"/>
    <col min="41" max="41" width="19.7109375" style="2" customWidth="1"/>
    <col min="42" max="42" width="17.7109375" style="2" customWidth="1"/>
    <col min="43" max="256" width="9.140625" style="2"/>
    <col min="257" max="257" width="21.140625" style="2" customWidth="1"/>
    <col min="258" max="258" width="20" style="2" customWidth="1"/>
    <col min="259" max="259" width="8.42578125" style="2" customWidth="1"/>
    <col min="260" max="260" width="9.140625" style="2"/>
    <col min="261" max="261" width="8.7109375" style="2" customWidth="1"/>
    <col min="262" max="262" width="12" style="2" customWidth="1"/>
    <col min="263" max="263" width="8.42578125" style="2" customWidth="1"/>
    <col min="264" max="264" width="9.7109375" style="2" customWidth="1"/>
    <col min="265" max="266" width="8.7109375" style="2" customWidth="1"/>
    <col min="267" max="267" width="7.42578125" style="2" customWidth="1"/>
    <col min="268" max="268" width="6.28515625" style="2" customWidth="1"/>
    <col min="269" max="269" width="13.140625" style="2" customWidth="1"/>
    <col min="270" max="270" width="6.28515625" style="2" customWidth="1"/>
    <col min="271" max="271" width="13.140625" style="2" customWidth="1"/>
    <col min="272" max="272" width="6.28515625" style="2" customWidth="1"/>
    <col min="273" max="273" width="7.42578125" style="2" customWidth="1"/>
    <col min="274" max="274" width="6.28515625" style="2" customWidth="1"/>
    <col min="275" max="275" width="8.42578125" style="2" customWidth="1"/>
    <col min="276" max="276" width="6.28515625" style="2" customWidth="1"/>
    <col min="277" max="277" width="10.28515625" style="2" customWidth="1"/>
    <col min="278" max="278" width="6.28515625" style="2" customWidth="1"/>
    <col min="279" max="279" width="9.7109375" style="2" customWidth="1"/>
    <col min="280" max="280" width="6.28515625" style="2" customWidth="1"/>
    <col min="281" max="281" width="9.7109375" style="2" customWidth="1"/>
    <col min="282" max="282" width="6.28515625" style="2" customWidth="1"/>
    <col min="283" max="283" width="9.7109375" style="2" customWidth="1"/>
    <col min="284" max="284" width="6.28515625" style="2" customWidth="1"/>
    <col min="285" max="291" width="9.140625" style="2"/>
    <col min="292" max="292" width="22.140625" style="2" customWidth="1"/>
    <col min="293" max="293" width="11.7109375" style="2" customWidth="1"/>
    <col min="294" max="294" width="14" style="2" customWidth="1"/>
    <col min="295" max="295" width="21.7109375" style="2" customWidth="1"/>
    <col min="296" max="296" width="24.7109375" style="2" customWidth="1"/>
    <col min="297" max="297" width="26.42578125" style="2" customWidth="1"/>
    <col min="298" max="298" width="25.7109375" style="2" customWidth="1"/>
    <col min="299" max="512" width="9.140625" style="2"/>
    <col min="513" max="513" width="21.140625" style="2" customWidth="1"/>
    <col min="514" max="514" width="20" style="2" customWidth="1"/>
    <col min="515" max="515" width="8.42578125" style="2" customWidth="1"/>
    <col min="516" max="516" width="9.140625" style="2"/>
    <col min="517" max="517" width="8.7109375" style="2" customWidth="1"/>
    <col min="518" max="518" width="12" style="2" customWidth="1"/>
    <col min="519" max="519" width="8.42578125" style="2" customWidth="1"/>
    <col min="520" max="520" width="9.7109375" style="2" customWidth="1"/>
    <col min="521" max="522" width="8.7109375" style="2" customWidth="1"/>
    <col min="523" max="523" width="7.42578125" style="2" customWidth="1"/>
    <col min="524" max="524" width="6.28515625" style="2" customWidth="1"/>
    <col min="525" max="525" width="13.140625" style="2" customWidth="1"/>
    <col min="526" max="526" width="6.28515625" style="2" customWidth="1"/>
    <col min="527" max="527" width="13.140625" style="2" customWidth="1"/>
    <col min="528" max="528" width="6.28515625" style="2" customWidth="1"/>
    <col min="529" max="529" width="7.42578125" style="2" customWidth="1"/>
    <col min="530" max="530" width="6.28515625" style="2" customWidth="1"/>
    <col min="531" max="531" width="8.42578125" style="2" customWidth="1"/>
    <col min="532" max="532" width="6.28515625" style="2" customWidth="1"/>
    <col min="533" max="533" width="10.28515625" style="2" customWidth="1"/>
    <col min="534" max="534" width="6.28515625" style="2" customWidth="1"/>
    <col min="535" max="535" width="9.7109375" style="2" customWidth="1"/>
    <col min="536" max="536" width="6.28515625" style="2" customWidth="1"/>
    <col min="537" max="537" width="9.7109375" style="2" customWidth="1"/>
    <col min="538" max="538" width="6.28515625" style="2" customWidth="1"/>
    <col min="539" max="539" width="9.7109375" style="2" customWidth="1"/>
    <col min="540" max="540" width="6.28515625" style="2" customWidth="1"/>
    <col min="541" max="547" width="9.140625" style="2"/>
    <col min="548" max="548" width="22.140625" style="2" customWidth="1"/>
    <col min="549" max="549" width="11.7109375" style="2" customWidth="1"/>
    <col min="550" max="550" width="14" style="2" customWidth="1"/>
    <col min="551" max="551" width="21.7109375" style="2" customWidth="1"/>
    <col min="552" max="552" width="24.7109375" style="2" customWidth="1"/>
    <col min="553" max="553" width="26.42578125" style="2" customWidth="1"/>
    <col min="554" max="554" width="25.7109375" style="2" customWidth="1"/>
    <col min="555" max="768" width="9.140625" style="2"/>
    <col min="769" max="769" width="21.140625" style="2" customWidth="1"/>
    <col min="770" max="770" width="20" style="2" customWidth="1"/>
    <col min="771" max="771" width="8.42578125" style="2" customWidth="1"/>
    <col min="772" max="772" width="9.140625" style="2"/>
    <col min="773" max="773" width="8.7109375" style="2" customWidth="1"/>
    <col min="774" max="774" width="12" style="2" customWidth="1"/>
    <col min="775" max="775" width="8.42578125" style="2" customWidth="1"/>
    <col min="776" max="776" width="9.7109375" style="2" customWidth="1"/>
    <col min="777" max="778" width="8.7109375" style="2" customWidth="1"/>
    <col min="779" max="779" width="7.42578125" style="2" customWidth="1"/>
    <col min="780" max="780" width="6.28515625" style="2" customWidth="1"/>
    <col min="781" max="781" width="13.140625" style="2" customWidth="1"/>
    <col min="782" max="782" width="6.28515625" style="2" customWidth="1"/>
    <col min="783" max="783" width="13.140625" style="2" customWidth="1"/>
    <col min="784" max="784" width="6.28515625" style="2" customWidth="1"/>
    <col min="785" max="785" width="7.42578125" style="2" customWidth="1"/>
    <col min="786" max="786" width="6.28515625" style="2" customWidth="1"/>
    <col min="787" max="787" width="8.42578125" style="2" customWidth="1"/>
    <col min="788" max="788" width="6.28515625" style="2" customWidth="1"/>
    <col min="789" max="789" width="10.28515625" style="2" customWidth="1"/>
    <col min="790" max="790" width="6.28515625" style="2" customWidth="1"/>
    <col min="791" max="791" width="9.7109375" style="2" customWidth="1"/>
    <col min="792" max="792" width="6.28515625" style="2" customWidth="1"/>
    <col min="793" max="793" width="9.7109375" style="2" customWidth="1"/>
    <col min="794" max="794" width="6.28515625" style="2" customWidth="1"/>
    <col min="795" max="795" width="9.7109375" style="2" customWidth="1"/>
    <col min="796" max="796" width="6.28515625" style="2" customWidth="1"/>
    <col min="797" max="803" width="9.140625" style="2"/>
    <col min="804" max="804" width="22.140625" style="2" customWidth="1"/>
    <col min="805" max="805" width="11.7109375" style="2" customWidth="1"/>
    <col min="806" max="806" width="14" style="2" customWidth="1"/>
    <col min="807" max="807" width="21.7109375" style="2" customWidth="1"/>
    <col min="808" max="808" width="24.7109375" style="2" customWidth="1"/>
    <col min="809" max="809" width="26.42578125" style="2" customWidth="1"/>
    <col min="810" max="810" width="25.7109375" style="2" customWidth="1"/>
    <col min="811" max="1024" width="9.140625" style="2"/>
    <col min="1025" max="1025" width="21.140625" style="2" customWidth="1"/>
    <col min="1026" max="1026" width="20" style="2" customWidth="1"/>
    <col min="1027" max="1027" width="8.42578125" style="2" customWidth="1"/>
    <col min="1028" max="1028" width="9.140625" style="2"/>
    <col min="1029" max="1029" width="8.7109375" style="2" customWidth="1"/>
    <col min="1030" max="1030" width="12" style="2" customWidth="1"/>
    <col min="1031" max="1031" width="8.42578125" style="2" customWidth="1"/>
    <col min="1032" max="1032" width="9.7109375" style="2" customWidth="1"/>
    <col min="1033" max="1034" width="8.7109375" style="2" customWidth="1"/>
    <col min="1035" max="1035" width="7.42578125" style="2" customWidth="1"/>
    <col min="1036" max="1036" width="6.28515625" style="2" customWidth="1"/>
    <col min="1037" max="1037" width="13.140625" style="2" customWidth="1"/>
    <col min="1038" max="1038" width="6.28515625" style="2" customWidth="1"/>
    <col min="1039" max="1039" width="13.140625" style="2" customWidth="1"/>
    <col min="1040" max="1040" width="6.28515625" style="2" customWidth="1"/>
    <col min="1041" max="1041" width="7.42578125" style="2" customWidth="1"/>
    <col min="1042" max="1042" width="6.28515625" style="2" customWidth="1"/>
    <col min="1043" max="1043" width="8.42578125" style="2" customWidth="1"/>
    <col min="1044" max="1044" width="6.28515625" style="2" customWidth="1"/>
    <col min="1045" max="1045" width="10.28515625" style="2" customWidth="1"/>
    <col min="1046" max="1046" width="6.28515625" style="2" customWidth="1"/>
    <col min="1047" max="1047" width="9.7109375" style="2" customWidth="1"/>
    <col min="1048" max="1048" width="6.28515625" style="2" customWidth="1"/>
    <col min="1049" max="1049" width="9.7109375" style="2" customWidth="1"/>
    <col min="1050" max="1050" width="6.28515625" style="2" customWidth="1"/>
    <col min="1051" max="1051" width="9.7109375" style="2" customWidth="1"/>
    <col min="1052" max="1052" width="6.28515625" style="2" customWidth="1"/>
    <col min="1053" max="1059" width="9.140625" style="2"/>
    <col min="1060" max="1060" width="22.140625" style="2" customWidth="1"/>
    <col min="1061" max="1061" width="11.7109375" style="2" customWidth="1"/>
    <col min="1062" max="1062" width="14" style="2" customWidth="1"/>
    <col min="1063" max="1063" width="21.7109375" style="2" customWidth="1"/>
    <col min="1064" max="1064" width="24.7109375" style="2" customWidth="1"/>
    <col min="1065" max="1065" width="26.42578125" style="2" customWidth="1"/>
    <col min="1066" max="1066" width="25.7109375" style="2" customWidth="1"/>
    <col min="1067" max="1280" width="9.140625" style="2"/>
    <col min="1281" max="1281" width="21.140625" style="2" customWidth="1"/>
    <col min="1282" max="1282" width="20" style="2" customWidth="1"/>
    <col min="1283" max="1283" width="8.42578125" style="2" customWidth="1"/>
    <col min="1284" max="1284" width="9.140625" style="2"/>
    <col min="1285" max="1285" width="8.7109375" style="2" customWidth="1"/>
    <col min="1286" max="1286" width="12" style="2" customWidth="1"/>
    <col min="1287" max="1287" width="8.42578125" style="2" customWidth="1"/>
    <col min="1288" max="1288" width="9.7109375" style="2" customWidth="1"/>
    <col min="1289" max="1290" width="8.7109375" style="2" customWidth="1"/>
    <col min="1291" max="1291" width="7.42578125" style="2" customWidth="1"/>
    <col min="1292" max="1292" width="6.28515625" style="2" customWidth="1"/>
    <col min="1293" max="1293" width="13.140625" style="2" customWidth="1"/>
    <col min="1294" max="1294" width="6.28515625" style="2" customWidth="1"/>
    <col min="1295" max="1295" width="13.140625" style="2" customWidth="1"/>
    <col min="1296" max="1296" width="6.28515625" style="2" customWidth="1"/>
    <col min="1297" max="1297" width="7.42578125" style="2" customWidth="1"/>
    <col min="1298" max="1298" width="6.28515625" style="2" customWidth="1"/>
    <col min="1299" max="1299" width="8.42578125" style="2" customWidth="1"/>
    <col min="1300" max="1300" width="6.28515625" style="2" customWidth="1"/>
    <col min="1301" max="1301" width="10.28515625" style="2" customWidth="1"/>
    <col min="1302" max="1302" width="6.28515625" style="2" customWidth="1"/>
    <col min="1303" max="1303" width="9.7109375" style="2" customWidth="1"/>
    <col min="1304" max="1304" width="6.28515625" style="2" customWidth="1"/>
    <col min="1305" max="1305" width="9.7109375" style="2" customWidth="1"/>
    <col min="1306" max="1306" width="6.28515625" style="2" customWidth="1"/>
    <col min="1307" max="1307" width="9.7109375" style="2" customWidth="1"/>
    <col min="1308" max="1308" width="6.28515625" style="2" customWidth="1"/>
    <col min="1309" max="1315" width="9.140625" style="2"/>
    <col min="1316" max="1316" width="22.140625" style="2" customWidth="1"/>
    <col min="1317" max="1317" width="11.7109375" style="2" customWidth="1"/>
    <col min="1318" max="1318" width="14" style="2" customWidth="1"/>
    <col min="1319" max="1319" width="21.7109375" style="2" customWidth="1"/>
    <col min="1320" max="1320" width="24.7109375" style="2" customWidth="1"/>
    <col min="1321" max="1321" width="26.42578125" style="2" customWidth="1"/>
    <col min="1322" max="1322" width="25.7109375" style="2" customWidth="1"/>
    <col min="1323" max="1536" width="9.140625" style="2"/>
    <col min="1537" max="1537" width="21.140625" style="2" customWidth="1"/>
    <col min="1538" max="1538" width="20" style="2" customWidth="1"/>
    <col min="1539" max="1539" width="8.42578125" style="2" customWidth="1"/>
    <col min="1540" max="1540" width="9.140625" style="2"/>
    <col min="1541" max="1541" width="8.7109375" style="2" customWidth="1"/>
    <col min="1542" max="1542" width="12" style="2" customWidth="1"/>
    <col min="1543" max="1543" width="8.42578125" style="2" customWidth="1"/>
    <col min="1544" max="1544" width="9.7109375" style="2" customWidth="1"/>
    <col min="1545" max="1546" width="8.7109375" style="2" customWidth="1"/>
    <col min="1547" max="1547" width="7.42578125" style="2" customWidth="1"/>
    <col min="1548" max="1548" width="6.28515625" style="2" customWidth="1"/>
    <col min="1549" max="1549" width="13.140625" style="2" customWidth="1"/>
    <col min="1550" max="1550" width="6.28515625" style="2" customWidth="1"/>
    <col min="1551" max="1551" width="13.140625" style="2" customWidth="1"/>
    <col min="1552" max="1552" width="6.28515625" style="2" customWidth="1"/>
    <col min="1553" max="1553" width="7.42578125" style="2" customWidth="1"/>
    <col min="1554" max="1554" width="6.28515625" style="2" customWidth="1"/>
    <col min="1555" max="1555" width="8.42578125" style="2" customWidth="1"/>
    <col min="1556" max="1556" width="6.28515625" style="2" customWidth="1"/>
    <col min="1557" max="1557" width="10.28515625" style="2" customWidth="1"/>
    <col min="1558" max="1558" width="6.28515625" style="2" customWidth="1"/>
    <col min="1559" max="1559" width="9.7109375" style="2" customWidth="1"/>
    <col min="1560" max="1560" width="6.28515625" style="2" customWidth="1"/>
    <col min="1561" max="1561" width="9.7109375" style="2" customWidth="1"/>
    <col min="1562" max="1562" width="6.28515625" style="2" customWidth="1"/>
    <col min="1563" max="1563" width="9.7109375" style="2" customWidth="1"/>
    <col min="1564" max="1564" width="6.28515625" style="2" customWidth="1"/>
    <col min="1565" max="1571" width="9.140625" style="2"/>
    <col min="1572" max="1572" width="22.140625" style="2" customWidth="1"/>
    <col min="1573" max="1573" width="11.7109375" style="2" customWidth="1"/>
    <col min="1574" max="1574" width="14" style="2" customWidth="1"/>
    <col min="1575" max="1575" width="21.7109375" style="2" customWidth="1"/>
    <col min="1576" max="1576" width="24.7109375" style="2" customWidth="1"/>
    <col min="1577" max="1577" width="26.42578125" style="2" customWidth="1"/>
    <col min="1578" max="1578" width="25.7109375" style="2" customWidth="1"/>
    <col min="1579" max="1792" width="9.140625" style="2"/>
    <col min="1793" max="1793" width="21.140625" style="2" customWidth="1"/>
    <col min="1794" max="1794" width="20" style="2" customWidth="1"/>
    <col min="1795" max="1795" width="8.42578125" style="2" customWidth="1"/>
    <col min="1796" max="1796" width="9.140625" style="2"/>
    <col min="1797" max="1797" width="8.7109375" style="2" customWidth="1"/>
    <col min="1798" max="1798" width="12" style="2" customWidth="1"/>
    <col min="1799" max="1799" width="8.42578125" style="2" customWidth="1"/>
    <col min="1800" max="1800" width="9.7109375" style="2" customWidth="1"/>
    <col min="1801" max="1802" width="8.7109375" style="2" customWidth="1"/>
    <col min="1803" max="1803" width="7.42578125" style="2" customWidth="1"/>
    <col min="1804" max="1804" width="6.28515625" style="2" customWidth="1"/>
    <col min="1805" max="1805" width="13.140625" style="2" customWidth="1"/>
    <col min="1806" max="1806" width="6.28515625" style="2" customWidth="1"/>
    <col min="1807" max="1807" width="13.140625" style="2" customWidth="1"/>
    <col min="1808" max="1808" width="6.28515625" style="2" customWidth="1"/>
    <col min="1809" max="1809" width="7.42578125" style="2" customWidth="1"/>
    <col min="1810" max="1810" width="6.28515625" style="2" customWidth="1"/>
    <col min="1811" max="1811" width="8.42578125" style="2" customWidth="1"/>
    <col min="1812" max="1812" width="6.28515625" style="2" customWidth="1"/>
    <col min="1813" max="1813" width="10.28515625" style="2" customWidth="1"/>
    <col min="1814" max="1814" width="6.28515625" style="2" customWidth="1"/>
    <col min="1815" max="1815" width="9.7109375" style="2" customWidth="1"/>
    <col min="1816" max="1816" width="6.28515625" style="2" customWidth="1"/>
    <col min="1817" max="1817" width="9.7109375" style="2" customWidth="1"/>
    <col min="1818" max="1818" width="6.28515625" style="2" customWidth="1"/>
    <col min="1819" max="1819" width="9.7109375" style="2" customWidth="1"/>
    <col min="1820" max="1820" width="6.28515625" style="2" customWidth="1"/>
    <col min="1821" max="1827" width="9.140625" style="2"/>
    <col min="1828" max="1828" width="22.140625" style="2" customWidth="1"/>
    <col min="1829" max="1829" width="11.7109375" style="2" customWidth="1"/>
    <col min="1830" max="1830" width="14" style="2" customWidth="1"/>
    <col min="1831" max="1831" width="21.7109375" style="2" customWidth="1"/>
    <col min="1832" max="1832" width="24.7109375" style="2" customWidth="1"/>
    <col min="1833" max="1833" width="26.42578125" style="2" customWidth="1"/>
    <col min="1834" max="1834" width="25.7109375" style="2" customWidth="1"/>
    <col min="1835" max="2048" width="9.140625" style="2"/>
    <col min="2049" max="2049" width="21.140625" style="2" customWidth="1"/>
    <col min="2050" max="2050" width="20" style="2" customWidth="1"/>
    <col min="2051" max="2051" width="8.42578125" style="2" customWidth="1"/>
    <col min="2052" max="2052" width="9.140625" style="2"/>
    <col min="2053" max="2053" width="8.7109375" style="2" customWidth="1"/>
    <col min="2054" max="2054" width="12" style="2" customWidth="1"/>
    <col min="2055" max="2055" width="8.42578125" style="2" customWidth="1"/>
    <col min="2056" max="2056" width="9.7109375" style="2" customWidth="1"/>
    <col min="2057" max="2058" width="8.7109375" style="2" customWidth="1"/>
    <col min="2059" max="2059" width="7.42578125" style="2" customWidth="1"/>
    <col min="2060" max="2060" width="6.28515625" style="2" customWidth="1"/>
    <col min="2061" max="2061" width="13.140625" style="2" customWidth="1"/>
    <col min="2062" max="2062" width="6.28515625" style="2" customWidth="1"/>
    <col min="2063" max="2063" width="13.140625" style="2" customWidth="1"/>
    <col min="2064" max="2064" width="6.28515625" style="2" customWidth="1"/>
    <col min="2065" max="2065" width="7.42578125" style="2" customWidth="1"/>
    <col min="2066" max="2066" width="6.28515625" style="2" customWidth="1"/>
    <col min="2067" max="2067" width="8.42578125" style="2" customWidth="1"/>
    <col min="2068" max="2068" width="6.28515625" style="2" customWidth="1"/>
    <col min="2069" max="2069" width="10.28515625" style="2" customWidth="1"/>
    <col min="2070" max="2070" width="6.28515625" style="2" customWidth="1"/>
    <col min="2071" max="2071" width="9.7109375" style="2" customWidth="1"/>
    <col min="2072" max="2072" width="6.28515625" style="2" customWidth="1"/>
    <col min="2073" max="2073" width="9.7109375" style="2" customWidth="1"/>
    <col min="2074" max="2074" width="6.28515625" style="2" customWidth="1"/>
    <col min="2075" max="2075" width="9.7109375" style="2" customWidth="1"/>
    <col min="2076" max="2076" width="6.28515625" style="2" customWidth="1"/>
    <col min="2077" max="2083" width="9.140625" style="2"/>
    <col min="2084" max="2084" width="22.140625" style="2" customWidth="1"/>
    <col min="2085" max="2085" width="11.7109375" style="2" customWidth="1"/>
    <col min="2086" max="2086" width="14" style="2" customWidth="1"/>
    <col min="2087" max="2087" width="21.7109375" style="2" customWidth="1"/>
    <col min="2088" max="2088" width="24.7109375" style="2" customWidth="1"/>
    <col min="2089" max="2089" width="26.42578125" style="2" customWidth="1"/>
    <col min="2090" max="2090" width="25.7109375" style="2" customWidth="1"/>
    <col min="2091" max="2304" width="9.140625" style="2"/>
    <col min="2305" max="2305" width="21.140625" style="2" customWidth="1"/>
    <col min="2306" max="2306" width="20" style="2" customWidth="1"/>
    <col min="2307" max="2307" width="8.42578125" style="2" customWidth="1"/>
    <col min="2308" max="2308" width="9.140625" style="2"/>
    <col min="2309" max="2309" width="8.7109375" style="2" customWidth="1"/>
    <col min="2310" max="2310" width="12" style="2" customWidth="1"/>
    <col min="2311" max="2311" width="8.42578125" style="2" customWidth="1"/>
    <col min="2312" max="2312" width="9.7109375" style="2" customWidth="1"/>
    <col min="2313" max="2314" width="8.7109375" style="2" customWidth="1"/>
    <col min="2315" max="2315" width="7.42578125" style="2" customWidth="1"/>
    <col min="2316" max="2316" width="6.28515625" style="2" customWidth="1"/>
    <col min="2317" max="2317" width="13.140625" style="2" customWidth="1"/>
    <col min="2318" max="2318" width="6.28515625" style="2" customWidth="1"/>
    <col min="2319" max="2319" width="13.140625" style="2" customWidth="1"/>
    <col min="2320" max="2320" width="6.28515625" style="2" customWidth="1"/>
    <col min="2321" max="2321" width="7.42578125" style="2" customWidth="1"/>
    <col min="2322" max="2322" width="6.28515625" style="2" customWidth="1"/>
    <col min="2323" max="2323" width="8.42578125" style="2" customWidth="1"/>
    <col min="2324" max="2324" width="6.28515625" style="2" customWidth="1"/>
    <col min="2325" max="2325" width="10.28515625" style="2" customWidth="1"/>
    <col min="2326" max="2326" width="6.28515625" style="2" customWidth="1"/>
    <col min="2327" max="2327" width="9.7109375" style="2" customWidth="1"/>
    <col min="2328" max="2328" width="6.28515625" style="2" customWidth="1"/>
    <col min="2329" max="2329" width="9.7109375" style="2" customWidth="1"/>
    <col min="2330" max="2330" width="6.28515625" style="2" customWidth="1"/>
    <col min="2331" max="2331" width="9.7109375" style="2" customWidth="1"/>
    <col min="2332" max="2332" width="6.28515625" style="2" customWidth="1"/>
    <col min="2333" max="2339" width="9.140625" style="2"/>
    <col min="2340" max="2340" width="22.140625" style="2" customWidth="1"/>
    <col min="2341" max="2341" width="11.7109375" style="2" customWidth="1"/>
    <col min="2342" max="2342" width="14" style="2" customWidth="1"/>
    <col min="2343" max="2343" width="21.7109375" style="2" customWidth="1"/>
    <col min="2344" max="2344" width="24.7109375" style="2" customWidth="1"/>
    <col min="2345" max="2345" width="26.42578125" style="2" customWidth="1"/>
    <col min="2346" max="2346" width="25.7109375" style="2" customWidth="1"/>
    <col min="2347" max="2560" width="9.140625" style="2"/>
    <col min="2561" max="2561" width="21.140625" style="2" customWidth="1"/>
    <col min="2562" max="2562" width="20" style="2" customWidth="1"/>
    <col min="2563" max="2563" width="8.42578125" style="2" customWidth="1"/>
    <col min="2564" max="2564" width="9.140625" style="2"/>
    <col min="2565" max="2565" width="8.7109375" style="2" customWidth="1"/>
    <col min="2566" max="2566" width="12" style="2" customWidth="1"/>
    <col min="2567" max="2567" width="8.42578125" style="2" customWidth="1"/>
    <col min="2568" max="2568" width="9.7109375" style="2" customWidth="1"/>
    <col min="2569" max="2570" width="8.7109375" style="2" customWidth="1"/>
    <col min="2571" max="2571" width="7.42578125" style="2" customWidth="1"/>
    <col min="2572" max="2572" width="6.28515625" style="2" customWidth="1"/>
    <col min="2573" max="2573" width="13.140625" style="2" customWidth="1"/>
    <col min="2574" max="2574" width="6.28515625" style="2" customWidth="1"/>
    <col min="2575" max="2575" width="13.140625" style="2" customWidth="1"/>
    <col min="2576" max="2576" width="6.28515625" style="2" customWidth="1"/>
    <col min="2577" max="2577" width="7.42578125" style="2" customWidth="1"/>
    <col min="2578" max="2578" width="6.28515625" style="2" customWidth="1"/>
    <col min="2579" max="2579" width="8.42578125" style="2" customWidth="1"/>
    <col min="2580" max="2580" width="6.28515625" style="2" customWidth="1"/>
    <col min="2581" max="2581" width="10.28515625" style="2" customWidth="1"/>
    <col min="2582" max="2582" width="6.28515625" style="2" customWidth="1"/>
    <col min="2583" max="2583" width="9.7109375" style="2" customWidth="1"/>
    <col min="2584" max="2584" width="6.28515625" style="2" customWidth="1"/>
    <col min="2585" max="2585" width="9.7109375" style="2" customWidth="1"/>
    <col min="2586" max="2586" width="6.28515625" style="2" customWidth="1"/>
    <col min="2587" max="2587" width="9.7109375" style="2" customWidth="1"/>
    <col min="2588" max="2588" width="6.28515625" style="2" customWidth="1"/>
    <col min="2589" max="2595" width="9.140625" style="2"/>
    <col min="2596" max="2596" width="22.140625" style="2" customWidth="1"/>
    <col min="2597" max="2597" width="11.7109375" style="2" customWidth="1"/>
    <col min="2598" max="2598" width="14" style="2" customWidth="1"/>
    <col min="2599" max="2599" width="21.7109375" style="2" customWidth="1"/>
    <col min="2600" max="2600" width="24.7109375" style="2" customWidth="1"/>
    <col min="2601" max="2601" width="26.42578125" style="2" customWidth="1"/>
    <col min="2602" max="2602" width="25.7109375" style="2" customWidth="1"/>
    <col min="2603" max="2816" width="9.140625" style="2"/>
    <col min="2817" max="2817" width="21.140625" style="2" customWidth="1"/>
    <col min="2818" max="2818" width="20" style="2" customWidth="1"/>
    <col min="2819" max="2819" width="8.42578125" style="2" customWidth="1"/>
    <col min="2820" max="2820" width="9.140625" style="2"/>
    <col min="2821" max="2821" width="8.7109375" style="2" customWidth="1"/>
    <col min="2822" max="2822" width="12" style="2" customWidth="1"/>
    <col min="2823" max="2823" width="8.42578125" style="2" customWidth="1"/>
    <col min="2824" max="2824" width="9.7109375" style="2" customWidth="1"/>
    <col min="2825" max="2826" width="8.7109375" style="2" customWidth="1"/>
    <col min="2827" max="2827" width="7.42578125" style="2" customWidth="1"/>
    <col min="2828" max="2828" width="6.28515625" style="2" customWidth="1"/>
    <col min="2829" max="2829" width="13.140625" style="2" customWidth="1"/>
    <col min="2830" max="2830" width="6.28515625" style="2" customWidth="1"/>
    <col min="2831" max="2831" width="13.140625" style="2" customWidth="1"/>
    <col min="2832" max="2832" width="6.28515625" style="2" customWidth="1"/>
    <col min="2833" max="2833" width="7.42578125" style="2" customWidth="1"/>
    <col min="2834" max="2834" width="6.28515625" style="2" customWidth="1"/>
    <col min="2835" max="2835" width="8.42578125" style="2" customWidth="1"/>
    <col min="2836" max="2836" width="6.28515625" style="2" customWidth="1"/>
    <col min="2837" max="2837" width="10.28515625" style="2" customWidth="1"/>
    <col min="2838" max="2838" width="6.28515625" style="2" customWidth="1"/>
    <col min="2839" max="2839" width="9.7109375" style="2" customWidth="1"/>
    <col min="2840" max="2840" width="6.28515625" style="2" customWidth="1"/>
    <col min="2841" max="2841" width="9.7109375" style="2" customWidth="1"/>
    <col min="2842" max="2842" width="6.28515625" style="2" customWidth="1"/>
    <col min="2843" max="2843" width="9.7109375" style="2" customWidth="1"/>
    <col min="2844" max="2844" width="6.28515625" style="2" customWidth="1"/>
    <col min="2845" max="2851" width="9.140625" style="2"/>
    <col min="2852" max="2852" width="22.140625" style="2" customWidth="1"/>
    <col min="2853" max="2853" width="11.7109375" style="2" customWidth="1"/>
    <col min="2854" max="2854" width="14" style="2" customWidth="1"/>
    <col min="2855" max="2855" width="21.7109375" style="2" customWidth="1"/>
    <col min="2856" max="2856" width="24.7109375" style="2" customWidth="1"/>
    <col min="2857" max="2857" width="26.42578125" style="2" customWidth="1"/>
    <col min="2858" max="2858" width="25.7109375" style="2" customWidth="1"/>
    <col min="2859" max="3072" width="9.140625" style="2"/>
    <col min="3073" max="3073" width="21.140625" style="2" customWidth="1"/>
    <col min="3074" max="3074" width="20" style="2" customWidth="1"/>
    <col min="3075" max="3075" width="8.42578125" style="2" customWidth="1"/>
    <col min="3076" max="3076" width="9.140625" style="2"/>
    <col min="3077" max="3077" width="8.7109375" style="2" customWidth="1"/>
    <col min="3078" max="3078" width="12" style="2" customWidth="1"/>
    <col min="3079" max="3079" width="8.42578125" style="2" customWidth="1"/>
    <col min="3080" max="3080" width="9.7109375" style="2" customWidth="1"/>
    <col min="3081" max="3082" width="8.7109375" style="2" customWidth="1"/>
    <col min="3083" max="3083" width="7.42578125" style="2" customWidth="1"/>
    <col min="3084" max="3084" width="6.28515625" style="2" customWidth="1"/>
    <col min="3085" max="3085" width="13.140625" style="2" customWidth="1"/>
    <col min="3086" max="3086" width="6.28515625" style="2" customWidth="1"/>
    <col min="3087" max="3087" width="13.140625" style="2" customWidth="1"/>
    <col min="3088" max="3088" width="6.28515625" style="2" customWidth="1"/>
    <col min="3089" max="3089" width="7.42578125" style="2" customWidth="1"/>
    <col min="3090" max="3090" width="6.28515625" style="2" customWidth="1"/>
    <col min="3091" max="3091" width="8.42578125" style="2" customWidth="1"/>
    <col min="3092" max="3092" width="6.28515625" style="2" customWidth="1"/>
    <col min="3093" max="3093" width="10.28515625" style="2" customWidth="1"/>
    <col min="3094" max="3094" width="6.28515625" style="2" customWidth="1"/>
    <col min="3095" max="3095" width="9.7109375" style="2" customWidth="1"/>
    <col min="3096" max="3096" width="6.28515625" style="2" customWidth="1"/>
    <col min="3097" max="3097" width="9.7109375" style="2" customWidth="1"/>
    <col min="3098" max="3098" width="6.28515625" style="2" customWidth="1"/>
    <col min="3099" max="3099" width="9.7109375" style="2" customWidth="1"/>
    <col min="3100" max="3100" width="6.28515625" style="2" customWidth="1"/>
    <col min="3101" max="3107" width="9.140625" style="2"/>
    <col min="3108" max="3108" width="22.140625" style="2" customWidth="1"/>
    <col min="3109" max="3109" width="11.7109375" style="2" customWidth="1"/>
    <col min="3110" max="3110" width="14" style="2" customWidth="1"/>
    <col min="3111" max="3111" width="21.7109375" style="2" customWidth="1"/>
    <col min="3112" max="3112" width="24.7109375" style="2" customWidth="1"/>
    <col min="3113" max="3113" width="26.42578125" style="2" customWidth="1"/>
    <col min="3114" max="3114" width="25.7109375" style="2" customWidth="1"/>
    <col min="3115" max="3328" width="9.140625" style="2"/>
    <col min="3329" max="3329" width="21.140625" style="2" customWidth="1"/>
    <col min="3330" max="3330" width="20" style="2" customWidth="1"/>
    <col min="3331" max="3331" width="8.42578125" style="2" customWidth="1"/>
    <col min="3332" max="3332" width="9.140625" style="2"/>
    <col min="3333" max="3333" width="8.7109375" style="2" customWidth="1"/>
    <col min="3334" max="3334" width="12" style="2" customWidth="1"/>
    <col min="3335" max="3335" width="8.42578125" style="2" customWidth="1"/>
    <col min="3336" max="3336" width="9.7109375" style="2" customWidth="1"/>
    <col min="3337" max="3338" width="8.7109375" style="2" customWidth="1"/>
    <col min="3339" max="3339" width="7.42578125" style="2" customWidth="1"/>
    <col min="3340" max="3340" width="6.28515625" style="2" customWidth="1"/>
    <col min="3341" max="3341" width="13.140625" style="2" customWidth="1"/>
    <col min="3342" max="3342" width="6.28515625" style="2" customWidth="1"/>
    <col min="3343" max="3343" width="13.140625" style="2" customWidth="1"/>
    <col min="3344" max="3344" width="6.28515625" style="2" customWidth="1"/>
    <col min="3345" max="3345" width="7.42578125" style="2" customWidth="1"/>
    <col min="3346" max="3346" width="6.28515625" style="2" customWidth="1"/>
    <col min="3347" max="3347" width="8.42578125" style="2" customWidth="1"/>
    <col min="3348" max="3348" width="6.28515625" style="2" customWidth="1"/>
    <col min="3349" max="3349" width="10.28515625" style="2" customWidth="1"/>
    <col min="3350" max="3350" width="6.28515625" style="2" customWidth="1"/>
    <col min="3351" max="3351" width="9.7109375" style="2" customWidth="1"/>
    <col min="3352" max="3352" width="6.28515625" style="2" customWidth="1"/>
    <col min="3353" max="3353" width="9.7109375" style="2" customWidth="1"/>
    <col min="3354" max="3354" width="6.28515625" style="2" customWidth="1"/>
    <col min="3355" max="3355" width="9.7109375" style="2" customWidth="1"/>
    <col min="3356" max="3356" width="6.28515625" style="2" customWidth="1"/>
    <col min="3357" max="3363" width="9.140625" style="2"/>
    <col min="3364" max="3364" width="22.140625" style="2" customWidth="1"/>
    <col min="3365" max="3365" width="11.7109375" style="2" customWidth="1"/>
    <col min="3366" max="3366" width="14" style="2" customWidth="1"/>
    <col min="3367" max="3367" width="21.7109375" style="2" customWidth="1"/>
    <col min="3368" max="3368" width="24.7109375" style="2" customWidth="1"/>
    <col min="3369" max="3369" width="26.42578125" style="2" customWidth="1"/>
    <col min="3370" max="3370" width="25.7109375" style="2" customWidth="1"/>
    <col min="3371" max="3584" width="9.140625" style="2"/>
    <col min="3585" max="3585" width="21.140625" style="2" customWidth="1"/>
    <col min="3586" max="3586" width="20" style="2" customWidth="1"/>
    <col min="3587" max="3587" width="8.42578125" style="2" customWidth="1"/>
    <col min="3588" max="3588" width="9.140625" style="2"/>
    <col min="3589" max="3589" width="8.7109375" style="2" customWidth="1"/>
    <col min="3590" max="3590" width="12" style="2" customWidth="1"/>
    <col min="3591" max="3591" width="8.42578125" style="2" customWidth="1"/>
    <col min="3592" max="3592" width="9.7109375" style="2" customWidth="1"/>
    <col min="3593" max="3594" width="8.7109375" style="2" customWidth="1"/>
    <col min="3595" max="3595" width="7.42578125" style="2" customWidth="1"/>
    <col min="3596" max="3596" width="6.28515625" style="2" customWidth="1"/>
    <col min="3597" max="3597" width="13.140625" style="2" customWidth="1"/>
    <col min="3598" max="3598" width="6.28515625" style="2" customWidth="1"/>
    <col min="3599" max="3599" width="13.140625" style="2" customWidth="1"/>
    <col min="3600" max="3600" width="6.28515625" style="2" customWidth="1"/>
    <col min="3601" max="3601" width="7.42578125" style="2" customWidth="1"/>
    <col min="3602" max="3602" width="6.28515625" style="2" customWidth="1"/>
    <col min="3603" max="3603" width="8.42578125" style="2" customWidth="1"/>
    <col min="3604" max="3604" width="6.28515625" style="2" customWidth="1"/>
    <col min="3605" max="3605" width="10.28515625" style="2" customWidth="1"/>
    <col min="3606" max="3606" width="6.28515625" style="2" customWidth="1"/>
    <col min="3607" max="3607" width="9.7109375" style="2" customWidth="1"/>
    <col min="3608" max="3608" width="6.28515625" style="2" customWidth="1"/>
    <col min="3609" max="3609" width="9.7109375" style="2" customWidth="1"/>
    <col min="3610" max="3610" width="6.28515625" style="2" customWidth="1"/>
    <col min="3611" max="3611" width="9.7109375" style="2" customWidth="1"/>
    <col min="3612" max="3612" width="6.28515625" style="2" customWidth="1"/>
    <col min="3613" max="3619" width="9.140625" style="2"/>
    <col min="3620" max="3620" width="22.140625" style="2" customWidth="1"/>
    <col min="3621" max="3621" width="11.7109375" style="2" customWidth="1"/>
    <col min="3622" max="3622" width="14" style="2" customWidth="1"/>
    <col min="3623" max="3623" width="21.7109375" style="2" customWidth="1"/>
    <col min="3624" max="3624" width="24.7109375" style="2" customWidth="1"/>
    <col min="3625" max="3625" width="26.42578125" style="2" customWidth="1"/>
    <col min="3626" max="3626" width="25.7109375" style="2" customWidth="1"/>
    <col min="3627" max="3840" width="9.140625" style="2"/>
    <col min="3841" max="3841" width="21.140625" style="2" customWidth="1"/>
    <col min="3842" max="3842" width="20" style="2" customWidth="1"/>
    <col min="3843" max="3843" width="8.42578125" style="2" customWidth="1"/>
    <col min="3844" max="3844" width="9.140625" style="2"/>
    <col min="3845" max="3845" width="8.7109375" style="2" customWidth="1"/>
    <col min="3846" max="3846" width="12" style="2" customWidth="1"/>
    <col min="3847" max="3847" width="8.42578125" style="2" customWidth="1"/>
    <col min="3848" max="3848" width="9.7109375" style="2" customWidth="1"/>
    <col min="3849" max="3850" width="8.7109375" style="2" customWidth="1"/>
    <col min="3851" max="3851" width="7.42578125" style="2" customWidth="1"/>
    <col min="3852" max="3852" width="6.28515625" style="2" customWidth="1"/>
    <col min="3853" max="3853" width="13.140625" style="2" customWidth="1"/>
    <col min="3854" max="3854" width="6.28515625" style="2" customWidth="1"/>
    <col min="3855" max="3855" width="13.140625" style="2" customWidth="1"/>
    <col min="3856" max="3856" width="6.28515625" style="2" customWidth="1"/>
    <col min="3857" max="3857" width="7.42578125" style="2" customWidth="1"/>
    <col min="3858" max="3858" width="6.28515625" style="2" customWidth="1"/>
    <col min="3859" max="3859" width="8.42578125" style="2" customWidth="1"/>
    <col min="3860" max="3860" width="6.28515625" style="2" customWidth="1"/>
    <col min="3861" max="3861" width="10.28515625" style="2" customWidth="1"/>
    <col min="3862" max="3862" width="6.28515625" style="2" customWidth="1"/>
    <col min="3863" max="3863" width="9.7109375" style="2" customWidth="1"/>
    <col min="3864" max="3864" width="6.28515625" style="2" customWidth="1"/>
    <col min="3865" max="3865" width="9.7109375" style="2" customWidth="1"/>
    <col min="3866" max="3866" width="6.28515625" style="2" customWidth="1"/>
    <col min="3867" max="3867" width="9.7109375" style="2" customWidth="1"/>
    <col min="3868" max="3868" width="6.28515625" style="2" customWidth="1"/>
    <col min="3869" max="3875" width="9.140625" style="2"/>
    <col min="3876" max="3876" width="22.140625" style="2" customWidth="1"/>
    <col min="3877" max="3877" width="11.7109375" style="2" customWidth="1"/>
    <col min="3878" max="3878" width="14" style="2" customWidth="1"/>
    <col min="3879" max="3879" width="21.7109375" style="2" customWidth="1"/>
    <col min="3880" max="3880" width="24.7109375" style="2" customWidth="1"/>
    <col min="3881" max="3881" width="26.42578125" style="2" customWidth="1"/>
    <col min="3882" max="3882" width="25.7109375" style="2" customWidth="1"/>
    <col min="3883" max="4096" width="9.140625" style="2"/>
    <col min="4097" max="4097" width="21.140625" style="2" customWidth="1"/>
    <col min="4098" max="4098" width="20" style="2" customWidth="1"/>
    <col min="4099" max="4099" width="8.42578125" style="2" customWidth="1"/>
    <col min="4100" max="4100" width="9.140625" style="2"/>
    <col min="4101" max="4101" width="8.7109375" style="2" customWidth="1"/>
    <col min="4102" max="4102" width="12" style="2" customWidth="1"/>
    <col min="4103" max="4103" width="8.42578125" style="2" customWidth="1"/>
    <col min="4104" max="4104" width="9.7109375" style="2" customWidth="1"/>
    <col min="4105" max="4106" width="8.7109375" style="2" customWidth="1"/>
    <col min="4107" max="4107" width="7.42578125" style="2" customWidth="1"/>
    <col min="4108" max="4108" width="6.28515625" style="2" customWidth="1"/>
    <col min="4109" max="4109" width="13.140625" style="2" customWidth="1"/>
    <col min="4110" max="4110" width="6.28515625" style="2" customWidth="1"/>
    <col min="4111" max="4111" width="13.140625" style="2" customWidth="1"/>
    <col min="4112" max="4112" width="6.28515625" style="2" customWidth="1"/>
    <col min="4113" max="4113" width="7.42578125" style="2" customWidth="1"/>
    <col min="4114" max="4114" width="6.28515625" style="2" customWidth="1"/>
    <col min="4115" max="4115" width="8.42578125" style="2" customWidth="1"/>
    <col min="4116" max="4116" width="6.28515625" style="2" customWidth="1"/>
    <col min="4117" max="4117" width="10.28515625" style="2" customWidth="1"/>
    <col min="4118" max="4118" width="6.28515625" style="2" customWidth="1"/>
    <col min="4119" max="4119" width="9.7109375" style="2" customWidth="1"/>
    <col min="4120" max="4120" width="6.28515625" style="2" customWidth="1"/>
    <col min="4121" max="4121" width="9.7109375" style="2" customWidth="1"/>
    <col min="4122" max="4122" width="6.28515625" style="2" customWidth="1"/>
    <col min="4123" max="4123" width="9.7109375" style="2" customWidth="1"/>
    <col min="4124" max="4124" width="6.28515625" style="2" customWidth="1"/>
    <col min="4125" max="4131" width="9.140625" style="2"/>
    <col min="4132" max="4132" width="22.140625" style="2" customWidth="1"/>
    <col min="4133" max="4133" width="11.7109375" style="2" customWidth="1"/>
    <col min="4134" max="4134" width="14" style="2" customWidth="1"/>
    <col min="4135" max="4135" width="21.7109375" style="2" customWidth="1"/>
    <col min="4136" max="4136" width="24.7109375" style="2" customWidth="1"/>
    <col min="4137" max="4137" width="26.42578125" style="2" customWidth="1"/>
    <col min="4138" max="4138" width="25.7109375" style="2" customWidth="1"/>
    <col min="4139" max="4352" width="9.140625" style="2"/>
    <col min="4353" max="4353" width="21.140625" style="2" customWidth="1"/>
    <col min="4354" max="4354" width="20" style="2" customWidth="1"/>
    <col min="4355" max="4355" width="8.42578125" style="2" customWidth="1"/>
    <col min="4356" max="4356" width="9.140625" style="2"/>
    <col min="4357" max="4357" width="8.7109375" style="2" customWidth="1"/>
    <col min="4358" max="4358" width="12" style="2" customWidth="1"/>
    <col min="4359" max="4359" width="8.42578125" style="2" customWidth="1"/>
    <col min="4360" max="4360" width="9.7109375" style="2" customWidth="1"/>
    <col min="4361" max="4362" width="8.7109375" style="2" customWidth="1"/>
    <col min="4363" max="4363" width="7.42578125" style="2" customWidth="1"/>
    <col min="4364" max="4364" width="6.28515625" style="2" customWidth="1"/>
    <col min="4365" max="4365" width="13.140625" style="2" customWidth="1"/>
    <col min="4366" max="4366" width="6.28515625" style="2" customWidth="1"/>
    <col min="4367" max="4367" width="13.140625" style="2" customWidth="1"/>
    <col min="4368" max="4368" width="6.28515625" style="2" customWidth="1"/>
    <col min="4369" max="4369" width="7.42578125" style="2" customWidth="1"/>
    <col min="4370" max="4370" width="6.28515625" style="2" customWidth="1"/>
    <col min="4371" max="4371" width="8.42578125" style="2" customWidth="1"/>
    <col min="4372" max="4372" width="6.28515625" style="2" customWidth="1"/>
    <col min="4373" max="4373" width="10.28515625" style="2" customWidth="1"/>
    <col min="4374" max="4374" width="6.28515625" style="2" customWidth="1"/>
    <col min="4375" max="4375" width="9.7109375" style="2" customWidth="1"/>
    <col min="4376" max="4376" width="6.28515625" style="2" customWidth="1"/>
    <col min="4377" max="4377" width="9.7109375" style="2" customWidth="1"/>
    <col min="4378" max="4378" width="6.28515625" style="2" customWidth="1"/>
    <col min="4379" max="4379" width="9.7109375" style="2" customWidth="1"/>
    <col min="4380" max="4380" width="6.28515625" style="2" customWidth="1"/>
    <col min="4381" max="4387" width="9.140625" style="2"/>
    <col min="4388" max="4388" width="22.140625" style="2" customWidth="1"/>
    <col min="4389" max="4389" width="11.7109375" style="2" customWidth="1"/>
    <col min="4390" max="4390" width="14" style="2" customWidth="1"/>
    <col min="4391" max="4391" width="21.7109375" style="2" customWidth="1"/>
    <col min="4392" max="4392" width="24.7109375" style="2" customWidth="1"/>
    <col min="4393" max="4393" width="26.42578125" style="2" customWidth="1"/>
    <col min="4394" max="4394" width="25.7109375" style="2" customWidth="1"/>
    <col min="4395" max="4608" width="9.140625" style="2"/>
    <col min="4609" max="4609" width="21.140625" style="2" customWidth="1"/>
    <col min="4610" max="4610" width="20" style="2" customWidth="1"/>
    <col min="4611" max="4611" width="8.42578125" style="2" customWidth="1"/>
    <col min="4612" max="4612" width="9.140625" style="2"/>
    <col min="4613" max="4613" width="8.7109375" style="2" customWidth="1"/>
    <col min="4614" max="4614" width="12" style="2" customWidth="1"/>
    <col min="4615" max="4615" width="8.42578125" style="2" customWidth="1"/>
    <col min="4616" max="4616" width="9.7109375" style="2" customWidth="1"/>
    <col min="4617" max="4618" width="8.7109375" style="2" customWidth="1"/>
    <col min="4619" max="4619" width="7.42578125" style="2" customWidth="1"/>
    <col min="4620" max="4620" width="6.28515625" style="2" customWidth="1"/>
    <col min="4621" max="4621" width="13.140625" style="2" customWidth="1"/>
    <col min="4622" max="4622" width="6.28515625" style="2" customWidth="1"/>
    <col min="4623" max="4623" width="13.140625" style="2" customWidth="1"/>
    <col min="4624" max="4624" width="6.28515625" style="2" customWidth="1"/>
    <col min="4625" max="4625" width="7.42578125" style="2" customWidth="1"/>
    <col min="4626" max="4626" width="6.28515625" style="2" customWidth="1"/>
    <col min="4627" max="4627" width="8.42578125" style="2" customWidth="1"/>
    <col min="4628" max="4628" width="6.28515625" style="2" customWidth="1"/>
    <col min="4629" max="4629" width="10.28515625" style="2" customWidth="1"/>
    <col min="4630" max="4630" width="6.28515625" style="2" customWidth="1"/>
    <col min="4631" max="4631" width="9.7109375" style="2" customWidth="1"/>
    <col min="4632" max="4632" width="6.28515625" style="2" customWidth="1"/>
    <col min="4633" max="4633" width="9.7109375" style="2" customWidth="1"/>
    <col min="4634" max="4634" width="6.28515625" style="2" customWidth="1"/>
    <col min="4635" max="4635" width="9.7109375" style="2" customWidth="1"/>
    <col min="4636" max="4636" width="6.28515625" style="2" customWidth="1"/>
    <col min="4637" max="4643" width="9.140625" style="2"/>
    <col min="4644" max="4644" width="22.140625" style="2" customWidth="1"/>
    <col min="4645" max="4645" width="11.7109375" style="2" customWidth="1"/>
    <col min="4646" max="4646" width="14" style="2" customWidth="1"/>
    <col min="4647" max="4647" width="21.7109375" style="2" customWidth="1"/>
    <col min="4648" max="4648" width="24.7109375" style="2" customWidth="1"/>
    <col min="4649" max="4649" width="26.42578125" style="2" customWidth="1"/>
    <col min="4650" max="4650" width="25.7109375" style="2" customWidth="1"/>
    <col min="4651" max="4864" width="9.140625" style="2"/>
    <col min="4865" max="4865" width="21.140625" style="2" customWidth="1"/>
    <col min="4866" max="4866" width="20" style="2" customWidth="1"/>
    <col min="4867" max="4867" width="8.42578125" style="2" customWidth="1"/>
    <col min="4868" max="4868" width="9.140625" style="2"/>
    <col min="4869" max="4869" width="8.7109375" style="2" customWidth="1"/>
    <col min="4870" max="4870" width="12" style="2" customWidth="1"/>
    <col min="4871" max="4871" width="8.42578125" style="2" customWidth="1"/>
    <col min="4872" max="4872" width="9.7109375" style="2" customWidth="1"/>
    <col min="4873" max="4874" width="8.7109375" style="2" customWidth="1"/>
    <col min="4875" max="4875" width="7.42578125" style="2" customWidth="1"/>
    <col min="4876" max="4876" width="6.28515625" style="2" customWidth="1"/>
    <col min="4877" max="4877" width="13.140625" style="2" customWidth="1"/>
    <col min="4878" max="4878" width="6.28515625" style="2" customWidth="1"/>
    <col min="4879" max="4879" width="13.140625" style="2" customWidth="1"/>
    <col min="4880" max="4880" width="6.28515625" style="2" customWidth="1"/>
    <col min="4881" max="4881" width="7.42578125" style="2" customWidth="1"/>
    <col min="4882" max="4882" width="6.28515625" style="2" customWidth="1"/>
    <col min="4883" max="4883" width="8.42578125" style="2" customWidth="1"/>
    <col min="4884" max="4884" width="6.28515625" style="2" customWidth="1"/>
    <col min="4885" max="4885" width="10.28515625" style="2" customWidth="1"/>
    <col min="4886" max="4886" width="6.28515625" style="2" customWidth="1"/>
    <col min="4887" max="4887" width="9.7109375" style="2" customWidth="1"/>
    <col min="4888" max="4888" width="6.28515625" style="2" customWidth="1"/>
    <col min="4889" max="4889" width="9.7109375" style="2" customWidth="1"/>
    <col min="4890" max="4890" width="6.28515625" style="2" customWidth="1"/>
    <col min="4891" max="4891" width="9.7109375" style="2" customWidth="1"/>
    <col min="4892" max="4892" width="6.28515625" style="2" customWidth="1"/>
    <col min="4893" max="4899" width="9.140625" style="2"/>
    <col min="4900" max="4900" width="22.140625" style="2" customWidth="1"/>
    <col min="4901" max="4901" width="11.7109375" style="2" customWidth="1"/>
    <col min="4902" max="4902" width="14" style="2" customWidth="1"/>
    <col min="4903" max="4903" width="21.7109375" style="2" customWidth="1"/>
    <col min="4904" max="4904" width="24.7109375" style="2" customWidth="1"/>
    <col min="4905" max="4905" width="26.42578125" style="2" customWidth="1"/>
    <col min="4906" max="4906" width="25.7109375" style="2" customWidth="1"/>
    <col min="4907" max="5120" width="9.140625" style="2"/>
    <col min="5121" max="5121" width="21.140625" style="2" customWidth="1"/>
    <col min="5122" max="5122" width="20" style="2" customWidth="1"/>
    <col min="5123" max="5123" width="8.42578125" style="2" customWidth="1"/>
    <col min="5124" max="5124" width="9.140625" style="2"/>
    <col min="5125" max="5125" width="8.7109375" style="2" customWidth="1"/>
    <col min="5126" max="5126" width="12" style="2" customWidth="1"/>
    <col min="5127" max="5127" width="8.42578125" style="2" customWidth="1"/>
    <col min="5128" max="5128" width="9.7109375" style="2" customWidth="1"/>
    <col min="5129" max="5130" width="8.7109375" style="2" customWidth="1"/>
    <col min="5131" max="5131" width="7.42578125" style="2" customWidth="1"/>
    <col min="5132" max="5132" width="6.28515625" style="2" customWidth="1"/>
    <col min="5133" max="5133" width="13.140625" style="2" customWidth="1"/>
    <col min="5134" max="5134" width="6.28515625" style="2" customWidth="1"/>
    <col min="5135" max="5135" width="13.140625" style="2" customWidth="1"/>
    <col min="5136" max="5136" width="6.28515625" style="2" customWidth="1"/>
    <col min="5137" max="5137" width="7.42578125" style="2" customWidth="1"/>
    <col min="5138" max="5138" width="6.28515625" style="2" customWidth="1"/>
    <col min="5139" max="5139" width="8.42578125" style="2" customWidth="1"/>
    <col min="5140" max="5140" width="6.28515625" style="2" customWidth="1"/>
    <col min="5141" max="5141" width="10.28515625" style="2" customWidth="1"/>
    <col min="5142" max="5142" width="6.28515625" style="2" customWidth="1"/>
    <col min="5143" max="5143" width="9.7109375" style="2" customWidth="1"/>
    <col min="5144" max="5144" width="6.28515625" style="2" customWidth="1"/>
    <col min="5145" max="5145" width="9.7109375" style="2" customWidth="1"/>
    <col min="5146" max="5146" width="6.28515625" style="2" customWidth="1"/>
    <col min="5147" max="5147" width="9.7109375" style="2" customWidth="1"/>
    <col min="5148" max="5148" width="6.28515625" style="2" customWidth="1"/>
    <col min="5149" max="5155" width="9.140625" style="2"/>
    <col min="5156" max="5156" width="22.140625" style="2" customWidth="1"/>
    <col min="5157" max="5157" width="11.7109375" style="2" customWidth="1"/>
    <col min="5158" max="5158" width="14" style="2" customWidth="1"/>
    <col min="5159" max="5159" width="21.7109375" style="2" customWidth="1"/>
    <col min="5160" max="5160" width="24.7109375" style="2" customWidth="1"/>
    <col min="5161" max="5161" width="26.42578125" style="2" customWidth="1"/>
    <col min="5162" max="5162" width="25.7109375" style="2" customWidth="1"/>
    <col min="5163" max="5376" width="9.140625" style="2"/>
    <col min="5377" max="5377" width="21.140625" style="2" customWidth="1"/>
    <col min="5378" max="5378" width="20" style="2" customWidth="1"/>
    <col min="5379" max="5379" width="8.42578125" style="2" customWidth="1"/>
    <col min="5380" max="5380" width="9.140625" style="2"/>
    <col min="5381" max="5381" width="8.7109375" style="2" customWidth="1"/>
    <col min="5382" max="5382" width="12" style="2" customWidth="1"/>
    <col min="5383" max="5383" width="8.42578125" style="2" customWidth="1"/>
    <col min="5384" max="5384" width="9.7109375" style="2" customWidth="1"/>
    <col min="5385" max="5386" width="8.7109375" style="2" customWidth="1"/>
    <col min="5387" max="5387" width="7.42578125" style="2" customWidth="1"/>
    <col min="5388" max="5388" width="6.28515625" style="2" customWidth="1"/>
    <col min="5389" max="5389" width="13.140625" style="2" customWidth="1"/>
    <col min="5390" max="5390" width="6.28515625" style="2" customWidth="1"/>
    <col min="5391" max="5391" width="13.140625" style="2" customWidth="1"/>
    <col min="5392" max="5392" width="6.28515625" style="2" customWidth="1"/>
    <col min="5393" max="5393" width="7.42578125" style="2" customWidth="1"/>
    <col min="5394" max="5394" width="6.28515625" style="2" customWidth="1"/>
    <col min="5395" max="5395" width="8.42578125" style="2" customWidth="1"/>
    <col min="5396" max="5396" width="6.28515625" style="2" customWidth="1"/>
    <col min="5397" max="5397" width="10.28515625" style="2" customWidth="1"/>
    <col min="5398" max="5398" width="6.28515625" style="2" customWidth="1"/>
    <col min="5399" max="5399" width="9.7109375" style="2" customWidth="1"/>
    <col min="5400" max="5400" width="6.28515625" style="2" customWidth="1"/>
    <col min="5401" max="5401" width="9.7109375" style="2" customWidth="1"/>
    <col min="5402" max="5402" width="6.28515625" style="2" customWidth="1"/>
    <col min="5403" max="5403" width="9.7109375" style="2" customWidth="1"/>
    <col min="5404" max="5404" width="6.28515625" style="2" customWidth="1"/>
    <col min="5405" max="5411" width="9.140625" style="2"/>
    <col min="5412" max="5412" width="22.140625" style="2" customWidth="1"/>
    <col min="5413" max="5413" width="11.7109375" style="2" customWidth="1"/>
    <col min="5414" max="5414" width="14" style="2" customWidth="1"/>
    <col min="5415" max="5415" width="21.7109375" style="2" customWidth="1"/>
    <col min="5416" max="5416" width="24.7109375" style="2" customWidth="1"/>
    <col min="5417" max="5417" width="26.42578125" style="2" customWidth="1"/>
    <col min="5418" max="5418" width="25.7109375" style="2" customWidth="1"/>
    <col min="5419" max="5632" width="9.140625" style="2"/>
    <col min="5633" max="5633" width="21.140625" style="2" customWidth="1"/>
    <col min="5634" max="5634" width="20" style="2" customWidth="1"/>
    <col min="5635" max="5635" width="8.42578125" style="2" customWidth="1"/>
    <col min="5636" max="5636" width="9.140625" style="2"/>
    <col min="5637" max="5637" width="8.7109375" style="2" customWidth="1"/>
    <col min="5638" max="5638" width="12" style="2" customWidth="1"/>
    <col min="5639" max="5639" width="8.42578125" style="2" customWidth="1"/>
    <col min="5640" max="5640" width="9.7109375" style="2" customWidth="1"/>
    <col min="5641" max="5642" width="8.7109375" style="2" customWidth="1"/>
    <col min="5643" max="5643" width="7.42578125" style="2" customWidth="1"/>
    <col min="5644" max="5644" width="6.28515625" style="2" customWidth="1"/>
    <col min="5645" max="5645" width="13.140625" style="2" customWidth="1"/>
    <col min="5646" max="5646" width="6.28515625" style="2" customWidth="1"/>
    <col min="5647" max="5647" width="13.140625" style="2" customWidth="1"/>
    <col min="5648" max="5648" width="6.28515625" style="2" customWidth="1"/>
    <col min="5649" max="5649" width="7.42578125" style="2" customWidth="1"/>
    <col min="5650" max="5650" width="6.28515625" style="2" customWidth="1"/>
    <col min="5651" max="5651" width="8.42578125" style="2" customWidth="1"/>
    <col min="5652" max="5652" width="6.28515625" style="2" customWidth="1"/>
    <col min="5653" max="5653" width="10.28515625" style="2" customWidth="1"/>
    <col min="5654" max="5654" width="6.28515625" style="2" customWidth="1"/>
    <col min="5655" max="5655" width="9.7109375" style="2" customWidth="1"/>
    <col min="5656" max="5656" width="6.28515625" style="2" customWidth="1"/>
    <col min="5657" max="5657" width="9.7109375" style="2" customWidth="1"/>
    <col min="5658" max="5658" width="6.28515625" style="2" customWidth="1"/>
    <col min="5659" max="5659" width="9.7109375" style="2" customWidth="1"/>
    <col min="5660" max="5660" width="6.28515625" style="2" customWidth="1"/>
    <col min="5661" max="5667" width="9.140625" style="2"/>
    <col min="5668" max="5668" width="22.140625" style="2" customWidth="1"/>
    <col min="5669" max="5669" width="11.7109375" style="2" customWidth="1"/>
    <col min="5670" max="5670" width="14" style="2" customWidth="1"/>
    <col min="5671" max="5671" width="21.7109375" style="2" customWidth="1"/>
    <col min="5672" max="5672" width="24.7109375" style="2" customWidth="1"/>
    <col min="5673" max="5673" width="26.42578125" style="2" customWidth="1"/>
    <col min="5674" max="5674" width="25.7109375" style="2" customWidth="1"/>
    <col min="5675" max="5888" width="9.140625" style="2"/>
    <col min="5889" max="5889" width="21.140625" style="2" customWidth="1"/>
    <col min="5890" max="5890" width="20" style="2" customWidth="1"/>
    <col min="5891" max="5891" width="8.42578125" style="2" customWidth="1"/>
    <col min="5892" max="5892" width="9.140625" style="2"/>
    <col min="5893" max="5893" width="8.7109375" style="2" customWidth="1"/>
    <col min="5894" max="5894" width="12" style="2" customWidth="1"/>
    <col min="5895" max="5895" width="8.42578125" style="2" customWidth="1"/>
    <col min="5896" max="5896" width="9.7109375" style="2" customWidth="1"/>
    <col min="5897" max="5898" width="8.7109375" style="2" customWidth="1"/>
    <col min="5899" max="5899" width="7.42578125" style="2" customWidth="1"/>
    <col min="5900" max="5900" width="6.28515625" style="2" customWidth="1"/>
    <col min="5901" max="5901" width="13.140625" style="2" customWidth="1"/>
    <col min="5902" max="5902" width="6.28515625" style="2" customWidth="1"/>
    <col min="5903" max="5903" width="13.140625" style="2" customWidth="1"/>
    <col min="5904" max="5904" width="6.28515625" style="2" customWidth="1"/>
    <col min="5905" max="5905" width="7.42578125" style="2" customWidth="1"/>
    <col min="5906" max="5906" width="6.28515625" style="2" customWidth="1"/>
    <col min="5907" max="5907" width="8.42578125" style="2" customWidth="1"/>
    <col min="5908" max="5908" width="6.28515625" style="2" customWidth="1"/>
    <col min="5909" max="5909" width="10.28515625" style="2" customWidth="1"/>
    <col min="5910" max="5910" width="6.28515625" style="2" customWidth="1"/>
    <col min="5911" max="5911" width="9.7109375" style="2" customWidth="1"/>
    <col min="5912" max="5912" width="6.28515625" style="2" customWidth="1"/>
    <col min="5913" max="5913" width="9.7109375" style="2" customWidth="1"/>
    <col min="5914" max="5914" width="6.28515625" style="2" customWidth="1"/>
    <col min="5915" max="5915" width="9.7109375" style="2" customWidth="1"/>
    <col min="5916" max="5916" width="6.28515625" style="2" customWidth="1"/>
    <col min="5917" max="5923" width="9.140625" style="2"/>
    <col min="5924" max="5924" width="22.140625" style="2" customWidth="1"/>
    <col min="5925" max="5925" width="11.7109375" style="2" customWidth="1"/>
    <col min="5926" max="5926" width="14" style="2" customWidth="1"/>
    <col min="5927" max="5927" width="21.7109375" style="2" customWidth="1"/>
    <col min="5928" max="5928" width="24.7109375" style="2" customWidth="1"/>
    <col min="5929" max="5929" width="26.42578125" style="2" customWidth="1"/>
    <col min="5930" max="5930" width="25.7109375" style="2" customWidth="1"/>
    <col min="5931" max="6144" width="9.140625" style="2"/>
    <col min="6145" max="6145" width="21.140625" style="2" customWidth="1"/>
    <col min="6146" max="6146" width="20" style="2" customWidth="1"/>
    <col min="6147" max="6147" width="8.42578125" style="2" customWidth="1"/>
    <col min="6148" max="6148" width="9.140625" style="2"/>
    <col min="6149" max="6149" width="8.7109375" style="2" customWidth="1"/>
    <col min="6150" max="6150" width="12" style="2" customWidth="1"/>
    <col min="6151" max="6151" width="8.42578125" style="2" customWidth="1"/>
    <col min="6152" max="6152" width="9.7109375" style="2" customWidth="1"/>
    <col min="6153" max="6154" width="8.7109375" style="2" customWidth="1"/>
    <col min="6155" max="6155" width="7.42578125" style="2" customWidth="1"/>
    <col min="6156" max="6156" width="6.28515625" style="2" customWidth="1"/>
    <col min="6157" max="6157" width="13.140625" style="2" customWidth="1"/>
    <col min="6158" max="6158" width="6.28515625" style="2" customWidth="1"/>
    <col min="6159" max="6159" width="13.140625" style="2" customWidth="1"/>
    <col min="6160" max="6160" width="6.28515625" style="2" customWidth="1"/>
    <col min="6161" max="6161" width="7.42578125" style="2" customWidth="1"/>
    <col min="6162" max="6162" width="6.28515625" style="2" customWidth="1"/>
    <col min="6163" max="6163" width="8.42578125" style="2" customWidth="1"/>
    <col min="6164" max="6164" width="6.28515625" style="2" customWidth="1"/>
    <col min="6165" max="6165" width="10.28515625" style="2" customWidth="1"/>
    <col min="6166" max="6166" width="6.28515625" style="2" customWidth="1"/>
    <col min="6167" max="6167" width="9.7109375" style="2" customWidth="1"/>
    <col min="6168" max="6168" width="6.28515625" style="2" customWidth="1"/>
    <col min="6169" max="6169" width="9.7109375" style="2" customWidth="1"/>
    <col min="6170" max="6170" width="6.28515625" style="2" customWidth="1"/>
    <col min="6171" max="6171" width="9.7109375" style="2" customWidth="1"/>
    <col min="6172" max="6172" width="6.28515625" style="2" customWidth="1"/>
    <col min="6173" max="6179" width="9.140625" style="2"/>
    <col min="6180" max="6180" width="22.140625" style="2" customWidth="1"/>
    <col min="6181" max="6181" width="11.7109375" style="2" customWidth="1"/>
    <col min="6182" max="6182" width="14" style="2" customWidth="1"/>
    <col min="6183" max="6183" width="21.7109375" style="2" customWidth="1"/>
    <col min="6184" max="6184" width="24.7109375" style="2" customWidth="1"/>
    <col min="6185" max="6185" width="26.42578125" style="2" customWidth="1"/>
    <col min="6186" max="6186" width="25.7109375" style="2" customWidth="1"/>
    <col min="6187" max="6400" width="9.140625" style="2"/>
    <col min="6401" max="6401" width="21.140625" style="2" customWidth="1"/>
    <col min="6402" max="6402" width="20" style="2" customWidth="1"/>
    <col min="6403" max="6403" width="8.42578125" style="2" customWidth="1"/>
    <col min="6404" max="6404" width="9.140625" style="2"/>
    <col min="6405" max="6405" width="8.7109375" style="2" customWidth="1"/>
    <col min="6406" max="6406" width="12" style="2" customWidth="1"/>
    <col min="6407" max="6407" width="8.42578125" style="2" customWidth="1"/>
    <col min="6408" max="6408" width="9.7109375" style="2" customWidth="1"/>
    <col min="6409" max="6410" width="8.7109375" style="2" customWidth="1"/>
    <col min="6411" max="6411" width="7.42578125" style="2" customWidth="1"/>
    <col min="6412" max="6412" width="6.28515625" style="2" customWidth="1"/>
    <col min="6413" max="6413" width="13.140625" style="2" customWidth="1"/>
    <col min="6414" max="6414" width="6.28515625" style="2" customWidth="1"/>
    <col min="6415" max="6415" width="13.140625" style="2" customWidth="1"/>
    <col min="6416" max="6416" width="6.28515625" style="2" customWidth="1"/>
    <col min="6417" max="6417" width="7.42578125" style="2" customWidth="1"/>
    <col min="6418" max="6418" width="6.28515625" style="2" customWidth="1"/>
    <col min="6419" max="6419" width="8.42578125" style="2" customWidth="1"/>
    <col min="6420" max="6420" width="6.28515625" style="2" customWidth="1"/>
    <col min="6421" max="6421" width="10.28515625" style="2" customWidth="1"/>
    <col min="6422" max="6422" width="6.28515625" style="2" customWidth="1"/>
    <col min="6423" max="6423" width="9.7109375" style="2" customWidth="1"/>
    <col min="6424" max="6424" width="6.28515625" style="2" customWidth="1"/>
    <col min="6425" max="6425" width="9.7109375" style="2" customWidth="1"/>
    <col min="6426" max="6426" width="6.28515625" style="2" customWidth="1"/>
    <col min="6427" max="6427" width="9.7109375" style="2" customWidth="1"/>
    <col min="6428" max="6428" width="6.28515625" style="2" customWidth="1"/>
    <col min="6429" max="6435" width="9.140625" style="2"/>
    <col min="6436" max="6436" width="22.140625" style="2" customWidth="1"/>
    <col min="6437" max="6437" width="11.7109375" style="2" customWidth="1"/>
    <col min="6438" max="6438" width="14" style="2" customWidth="1"/>
    <col min="6439" max="6439" width="21.7109375" style="2" customWidth="1"/>
    <col min="6440" max="6440" width="24.7109375" style="2" customWidth="1"/>
    <col min="6441" max="6441" width="26.42578125" style="2" customWidth="1"/>
    <col min="6442" max="6442" width="25.7109375" style="2" customWidth="1"/>
    <col min="6443" max="6656" width="9.140625" style="2"/>
    <col min="6657" max="6657" width="21.140625" style="2" customWidth="1"/>
    <col min="6658" max="6658" width="20" style="2" customWidth="1"/>
    <col min="6659" max="6659" width="8.42578125" style="2" customWidth="1"/>
    <col min="6660" max="6660" width="9.140625" style="2"/>
    <col min="6661" max="6661" width="8.7109375" style="2" customWidth="1"/>
    <col min="6662" max="6662" width="12" style="2" customWidth="1"/>
    <col min="6663" max="6663" width="8.42578125" style="2" customWidth="1"/>
    <col min="6664" max="6664" width="9.7109375" style="2" customWidth="1"/>
    <col min="6665" max="6666" width="8.7109375" style="2" customWidth="1"/>
    <col min="6667" max="6667" width="7.42578125" style="2" customWidth="1"/>
    <col min="6668" max="6668" width="6.28515625" style="2" customWidth="1"/>
    <col min="6669" max="6669" width="13.140625" style="2" customWidth="1"/>
    <col min="6670" max="6670" width="6.28515625" style="2" customWidth="1"/>
    <col min="6671" max="6671" width="13.140625" style="2" customWidth="1"/>
    <col min="6672" max="6672" width="6.28515625" style="2" customWidth="1"/>
    <col min="6673" max="6673" width="7.42578125" style="2" customWidth="1"/>
    <col min="6674" max="6674" width="6.28515625" style="2" customWidth="1"/>
    <col min="6675" max="6675" width="8.42578125" style="2" customWidth="1"/>
    <col min="6676" max="6676" width="6.28515625" style="2" customWidth="1"/>
    <col min="6677" max="6677" width="10.28515625" style="2" customWidth="1"/>
    <col min="6678" max="6678" width="6.28515625" style="2" customWidth="1"/>
    <col min="6679" max="6679" width="9.7109375" style="2" customWidth="1"/>
    <col min="6680" max="6680" width="6.28515625" style="2" customWidth="1"/>
    <col min="6681" max="6681" width="9.7109375" style="2" customWidth="1"/>
    <col min="6682" max="6682" width="6.28515625" style="2" customWidth="1"/>
    <col min="6683" max="6683" width="9.7109375" style="2" customWidth="1"/>
    <col min="6684" max="6684" width="6.28515625" style="2" customWidth="1"/>
    <col min="6685" max="6691" width="9.140625" style="2"/>
    <col min="6692" max="6692" width="22.140625" style="2" customWidth="1"/>
    <col min="6693" max="6693" width="11.7109375" style="2" customWidth="1"/>
    <col min="6694" max="6694" width="14" style="2" customWidth="1"/>
    <col min="6695" max="6695" width="21.7109375" style="2" customWidth="1"/>
    <col min="6696" max="6696" width="24.7109375" style="2" customWidth="1"/>
    <col min="6697" max="6697" width="26.42578125" style="2" customWidth="1"/>
    <col min="6698" max="6698" width="25.7109375" style="2" customWidth="1"/>
    <col min="6699" max="6912" width="9.140625" style="2"/>
    <col min="6913" max="6913" width="21.140625" style="2" customWidth="1"/>
    <col min="6914" max="6914" width="20" style="2" customWidth="1"/>
    <col min="6915" max="6915" width="8.42578125" style="2" customWidth="1"/>
    <col min="6916" max="6916" width="9.140625" style="2"/>
    <col min="6917" max="6917" width="8.7109375" style="2" customWidth="1"/>
    <col min="6918" max="6918" width="12" style="2" customWidth="1"/>
    <col min="6919" max="6919" width="8.42578125" style="2" customWidth="1"/>
    <col min="6920" max="6920" width="9.7109375" style="2" customWidth="1"/>
    <col min="6921" max="6922" width="8.7109375" style="2" customWidth="1"/>
    <col min="6923" max="6923" width="7.42578125" style="2" customWidth="1"/>
    <col min="6924" max="6924" width="6.28515625" style="2" customWidth="1"/>
    <col min="6925" max="6925" width="13.140625" style="2" customWidth="1"/>
    <col min="6926" max="6926" width="6.28515625" style="2" customWidth="1"/>
    <col min="6927" max="6927" width="13.140625" style="2" customWidth="1"/>
    <col min="6928" max="6928" width="6.28515625" style="2" customWidth="1"/>
    <col min="6929" max="6929" width="7.42578125" style="2" customWidth="1"/>
    <col min="6930" max="6930" width="6.28515625" style="2" customWidth="1"/>
    <col min="6931" max="6931" width="8.42578125" style="2" customWidth="1"/>
    <col min="6932" max="6932" width="6.28515625" style="2" customWidth="1"/>
    <col min="6933" max="6933" width="10.28515625" style="2" customWidth="1"/>
    <col min="6934" max="6934" width="6.28515625" style="2" customWidth="1"/>
    <col min="6935" max="6935" width="9.7109375" style="2" customWidth="1"/>
    <col min="6936" max="6936" width="6.28515625" style="2" customWidth="1"/>
    <col min="6937" max="6937" width="9.7109375" style="2" customWidth="1"/>
    <col min="6938" max="6938" width="6.28515625" style="2" customWidth="1"/>
    <col min="6939" max="6939" width="9.7109375" style="2" customWidth="1"/>
    <col min="6940" max="6940" width="6.28515625" style="2" customWidth="1"/>
    <col min="6941" max="6947" width="9.140625" style="2"/>
    <col min="6948" max="6948" width="22.140625" style="2" customWidth="1"/>
    <col min="6949" max="6949" width="11.7109375" style="2" customWidth="1"/>
    <col min="6950" max="6950" width="14" style="2" customWidth="1"/>
    <col min="6951" max="6951" width="21.7109375" style="2" customWidth="1"/>
    <col min="6952" max="6952" width="24.7109375" style="2" customWidth="1"/>
    <col min="6953" max="6953" width="26.42578125" style="2" customWidth="1"/>
    <col min="6954" max="6954" width="25.7109375" style="2" customWidth="1"/>
    <col min="6955" max="7168" width="9.140625" style="2"/>
    <col min="7169" max="7169" width="21.140625" style="2" customWidth="1"/>
    <col min="7170" max="7170" width="20" style="2" customWidth="1"/>
    <col min="7171" max="7171" width="8.42578125" style="2" customWidth="1"/>
    <col min="7172" max="7172" width="9.140625" style="2"/>
    <col min="7173" max="7173" width="8.7109375" style="2" customWidth="1"/>
    <col min="7174" max="7174" width="12" style="2" customWidth="1"/>
    <col min="7175" max="7175" width="8.42578125" style="2" customWidth="1"/>
    <col min="7176" max="7176" width="9.7109375" style="2" customWidth="1"/>
    <col min="7177" max="7178" width="8.7109375" style="2" customWidth="1"/>
    <col min="7179" max="7179" width="7.42578125" style="2" customWidth="1"/>
    <col min="7180" max="7180" width="6.28515625" style="2" customWidth="1"/>
    <col min="7181" max="7181" width="13.140625" style="2" customWidth="1"/>
    <col min="7182" max="7182" width="6.28515625" style="2" customWidth="1"/>
    <col min="7183" max="7183" width="13.140625" style="2" customWidth="1"/>
    <col min="7184" max="7184" width="6.28515625" style="2" customWidth="1"/>
    <col min="7185" max="7185" width="7.42578125" style="2" customWidth="1"/>
    <col min="7186" max="7186" width="6.28515625" style="2" customWidth="1"/>
    <col min="7187" max="7187" width="8.42578125" style="2" customWidth="1"/>
    <col min="7188" max="7188" width="6.28515625" style="2" customWidth="1"/>
    <col min="7189" max="7189" width="10.28515625" style="2" customWidth="1"/>
    <col min="7190" max="7190" width="6.28515625" style="2" customWidth="1"/>
    <col min="7191" max="7191" width="9.7109375" style="2" customWidth="1"/>
    <col min="7192" max="7192" width="6.28515625" style="2" customWidth="1"/>
    <col min="7193" max="7193" width="9.7109375" style="2" customWidth="1"/>
    <col min="7194" max="7194" width="6.28515625" style="2" customWidth="1"/>
    <col min="7195" max="7195" width="9.7109375" style="2" customWidth="1"/>
    <col min="7196" max="7196" width="6.28515625" style="2" customWidth="1"/>
    <col min="7197" max="7203" width="9.140625" style="2"/>
    <col min="7204" max="7204" width="22.140625" style="2" customWidth="1"/>
    <col min="7205" max="7205" width="11.7109375" style="2" customWidth="1"/>
    <col min="7206" max="7206" width="14" style="2" customWidth="1"/>
    <col min="7207" max="7207" width="21.7109375" style="2" customWidth="1"/>
    <col min="7208" max="7208" width="24.7109375" style="2" customWidth="1"/>
    <col min="7209" max="7209" width="26.42578125" style="2" customWidth="1"/>
    <col min="7210" max="7210" width="25.7109375" style="2" customWidth="1"/>
    <col min="7211" max="7424" width="9.140625" style="2"/>
    <col min="7425" max="7425" width="21.140625" style="2" customWidth="1"/>
    <col min="7426" max="7426" width="20" style="2" customWidth="1"/>
    <col min="7427" max="7427" width="8.42578125" style="2" customWidth="1"/>
    <col min="7428" max="7428" width="9.140625" style="2"/>
    <col min="7429" max="7429" width="8.7109375" style="2" customWidth="1"/>
    <col min="7430" max="7430" width="12" style="2" customWidth="1"/>
    <col min="7431" max="7431" width="8.42578125" style="2" customWidth="1"/>
    <col min="7432" max="7432" width="9.7109375" style="2" customWidth="1"/>
    <col min="7433" max="7434" width="8.7109375" style="2" customWidth="1"/>
    <col min="7435" max="7435" width="7.42578125" style="2" customWidth="1"/>
    <col min="7436" max="7436" width="6.28515625" style="2" customWidth="1"/>
    <col min="7437" max="7437" width="13.140625" style="2" customWidth="1"/>
    <col min="7438" max="7438" width="6.28515625" style="2" customWidth="1"/>
    <col min="7439" max="7439" width="13.140625" style="2" customWidth="1"/>
    <col min="7440" max="7440" width="6.28515625" style="2" customWidth="1"/>
    <col min="7441" max="7441" width="7.42578125" style="2" customWidth="1"/>
    <col min="7442" max="7442" width="6.28515625" style="2" customWidth="1"/>
    <col min="7443" max="7443" width="8.42578125" style="2" customWidth="1"/>
    <col min="7444" max="7444" width="6.28515625" style="2" customWidth="1"/>
    <col min="7445" max="7445" width="10.28515625" style="2" customWidth="1"/>
    <col min="7446" max="7446" width="6.28515625" style="2" customWidth="1"/>
    <col min="7447" max="7447" width="9.7109375" style="2" customWidth="1"/>
    <col min="7448" max="7448" width="6.28515625" style="2" customWidth="1"/>
    <col min="7449" max="7449" width="9.7109375" style="2" customWidth="1"/>
    <col min="7450" max="7450" width="6.28515625" style="2" customWidth="1"/>
    <col min="7451" max="7451" width="9.7109375" style="2" customWidth="1"/>
    <col min="7452" max="7452" width="6.28515625" style="2" customWidth="1"/>
    <col min="7453" max="7459" width="9.140625" style="2"/>
    <col min="7460" max="7460" width="22.140625" style="2" customWidth="1"/>
    <col min="7461" max="7461" width="11.7109375" style="2" customWidth="1"/>
    <col min="7462" max="7462" width="14" style="2" customWidth="1"/>
    <col min="7463" max="7463" width="21.7109375" style="2" customWidth="1"/>
    <col min="7464" max="7464" width="24.7109375" style="2" customWidth="1"/>
    <col min="7465" max="7465" width="26.42578125" style="2" customWidth="1"/>
    <col min="7466" max="7466" width="25.7109375" style="2" customWidth="1"/>
    <col min="7467" max="7680" width="9.140625" style="2"/>
    <col min="7681" max="7681" width="21.140625" style="2" customWidth="1"/>
    <col min="7682" max="7682" width="20" style="2" customWidth="1"/>
    <col min="7683" max="7683" width="8.42578125" style="2" customWidth="1"/>
    <col min="7684" max="7684" width="9.140625" style="2"/>
    <col min="7685" max="7685" width="8.7109375" style="2" customWidth="1"/>
    <col min="7686" max="7686" width="12" style="2" customWidth="1"/>
    <col min="7687" max="7687" width="8.42578125" style="2" customWidth="1"/>
    <col min="7688" max="7688" width="9.7109375" style="2" customWidth="1"/>
    <col min="7689" max="7690" width="8.7109375" style="2" customWidth="1"/>
    <col min="7691" max="7691" width="7.42578125" style="2" customWidth="1"/>
    <col min="7692" max="7692" width="6.28515625" style="2" customWidth="1"/>
    <col min="7693" max="7693" width="13.140625" style="2" customWidth="1"/>
    <col min="7694" max="7694" width="6.28515625" style="2" customWidth="1"/>
    <col min="7695" max="7695" width="13.140625" style="2" customWidth="1"/>
    <col min="7696" max="7696" width="6.28515625" style="2" customWidth="1"/>
    <col min="7697" max="7697" width="7.42578125" style="2" customWidth="1"/>
    <col min="7698" max="7698" width="6.28515625" style="2" customWidth="1"/>
    <col min="7699" max="7699" width="8.42578125" style="2" customWidth="1"/>
    <col min="7700" max="7700" width="6.28515625" style="2" customWidth="1"/>
    <col min="7701" max="7701" width="10.28515625" style="2" customWidth="1"/>
    <col min="7702" max="7702" width="6.28515625" style="2" customWidth="1"/>
    <col min="7703" max="7703" width="9.7109375" style="2" customWidth="1"/>
    <col min="7704" max="7704" width="6.28515625" style="2" customWidth="1"/>
    <col min="7705" max="7705" width="9.7109375" style="2" customWidth="1"/>
    <col min="7706" max="7706" width="6.28515625" style="2" customWidth="1"/>
    <col min="7707" max="7707" width="9.7109375" style="2" customWidth="1"/>
    <col min="7708" max="7708" width="6.28515625" style="2" customWidth="1"/>
    <col min="7709" max="7715" width="9.140625" style="2"/>
    <col min="7716" max="7716" width="22.140625" style="2" customWidth="1"/>
    <col min="7717" max="7717" width="11.7109375" style="2" customWidth="1"/>
    <col min="7718" max="7718" width="14" style="2" customWidth="1"/>
    <col min="7719" max="7719" width="21.7109375" style="2" customWidth="1"/>
    <col min="7720" max="7720" width="24.7109375" style="2" customWidth="1"/>
    <col min="7721" max="7721" width="26.42578125" style="2" customWidth="1"/>
    <col min="7722" max="7722" width="25.7109375" style="2" customWidth="1"/>
    <col min="7723" max="7936" width="9.140625" style="2"/>
    <col min="7937" max="7937" width="21.140625" style="2" customWidth="1"/>
    <col min="7938" max="7938" width="20" style="2" customWidth="1"/>
    <col min="7939" max="7939" width="8.42578125" style="2" customWidth="1"/>
    <col min="7940" max="7940" width="9.140625" style="2"/>
    <col min="7941" max="7941" width="8.7109375" style="2" customWidth="1"/>
    <col min="7942" max="7942" width="12" style="2" customWidth="1"/>
    <col min="7943" max="7943" width="8.42578125" style="2" customWidth="1"/>
    <col min="7944" max="7944" width="9.7109375" style="2" customWidth="1"/>
    <col min="7945" max="7946" width="8.7109375" style="2" customWidth="1"/>
    <col min="7947" max="7947" width="7.42578125" style="2" customWidth="1"/>
    <col min="7948" max="7948" width="6.28515625" style="2" customWidth="1"/>
    <col min="7949" max="7949" width="13.140625" style="2" customWidth="1"/>
    <col min="7950" max="7950" width="6.28515625" style="2" customWidth="1"/>
    <col min="7951" max="7951" width="13.140625" style="2" customWidth="1"/>
    <col min="7952" max="7952" width="6.28515625" style="2" customWidth="1"/>
    <col min="7953" max="7953" width="7.42578125" style="2" customWidth="1"/>
    <col min="7954" max="7954" width="6.28515625" style="2" customWidth="1"/>
    <col min="7955" max="7955" width="8.42578125" style="2" customWidth="1"/>
    <col min="7956" max="7956" width="6.28515625" style="2" customWidth="1"/>
    <col min="7957" max="7957" width="10.28515625" style="2" customWidth="1"/>
    <col min="7958" max="7958" width="6.28515625" style="2" customWidth="1"/>
    <col min="7959" max="7959" width="9.7109375" style="2" customWidth="1"/>
    <col min="7960" max="7960" width="6.28515625" style="2" customWidth="1"/>
    <col min="7961" max="7961" width="9.7109375" style="2" customWidth="1"/>
    <col min="7962" max="7962" width="6.28515625" style="2" customWidth="1"/>
    <col min="7963" max="7963" width="9.7109375" style="2" customWidth="1"/>
    <col min="7964" max="7964" width="6.28515625" style="2" customWidth="1"/>
    <col min="7965" max="7971" width="9.140625" style="2"/>
    <col min="7972" max="7972" width="22.140625" style="2" customWidth="1"/>
    <col min="7973" max="7973" width="11.7109375" style="2" customWidth="1"/>
    <col min="7974" max="7974" width="14" style="2" customWidth="1"/>
    <col min="7975" max="7975" width="21.7109375" style="2" customWidth="1"/>
    <col min="7976" max="7976" width="24.7109375" style="2" customWidth="1"/>
    <col min="7977" max="7977" width="26.42578125" style="2" customWidth="1"/>
    <col min="7978" max="7978" width="25.7109375" style="2" customWidth="1"/>
    <col min="7979" max="8192" width="9.140625" style="2"/>
    <col min="8193" max="8193" width="21.140625" style="2" customWidth="1"/>
    <col min="8194" max="8194" width="20" style="2" customWidth="1"/>
    <col min="8195" max="8195" width="8.42578125" style="2" customWidth="1"/>
    <col min="8196" max="8196" width="9.140625" style="2"/>
    <col min="8197" max="8197" width="8.7109375" style="2" customWidth="1"/>
    <col min="8198" max="8198" width="12" style="2" customWidth="1"/>
    <col min="8199" max="8199" width="8.42578125" style="2" customWidth="1"/>
    <col min="8200" max="8200" width="9.7109375" style="2" customWidth="1"/>
    <col min="8201" max="8202" width="8.7109375" style="2" customWidth="1"/>
    <col min="8203" max="8203" width="7.42578125" style="2" customWidth="1"/>
    <col min="8204" max="8204" width="6.28515625" style="2" customWidth="1"/>
    <col min="8205" max="8205" width="13.140625" style="2" customWidth="1"/>
    <col min="8206" max="8206" width="6.28515625" style="2" customWidth="1"/>
    <col min="8207" max="8207" width="13.140625" style="2" customWidth="1"/>
    <col min="8208" max="8208" width="6.28515625" style="2" customWidth="1"/>
    <col min="8209" max="8209" width="7.42578125" style="2" customWidth="1"/>
    <col min="8210" max="8210" width="6.28515625" style="2" customWidth="1"/>
    <col min="8211" max="8211" width="8.42578125" style="2" customWidth="1"/>
    <col min="8212" max="8212" width="6.28515625" style="2" customWidth="1"/>
    <col min="8213" max="8213" width="10.28515625" style="2" customWidth="1"/>
    <col min="8214" max="8214" width="6.28515625" style="2" customWidth="1"/>
    <col min="8215" max="8215" width="9.7109375" style="2" customWidth="1"/>
    <col min="8216" max="8216" width="6.28515625" style="2" customWidth="1"/>
    <col min="8217" max="8217" width="9.7109375" style="2" customWidth="1"/>
    <col min="8218" max="8218" width="6.28515625" style="2" customWidth="1"/>
    <col min="8219" max="8219" width="9.7109375" style="2" customWidth="1"/>
    <col min="8220" max="8220" width="6.28515625" style="2" customWidth="1"/>
    <col min="8221" max="8227" width="9.140625" style="2"/>
    <col min="8228" max="8228" width="22.140625" style="2" customWidth="1"/>
    <col min="8229" max="8229" width="11.7109375" style="2" customWidth="1"/>
    <col min="8230" max="8230" width="14" style="2" customWidth="1"/>
    <col min="8231" max="8231" width="21.7109375" style="2" customWidth="1"/>
    <col min="8232" max="8232" width="24.7109375" style="2" customWidth="1"/>
    <col min="8233" max="8233" width="26.42578125" style="2" customWidth="1"/>
    <col min="8234" max="8234" width="25.7109375" style="2" customWidth="1"/>
    <col min="8235" max="8448" width="9.140625" style="2"/>
    <col min="8449" max="8449" width="21.140625" style="2" customWidth="1"/>
    <col min="8450" max="8450" width="20" style="2" customWidth="1"/>
    <col min="8451" max="8451" width="8.42578125" style="2" customWidth="1"/>
    <col min="8452" max="8452" width="9.140625" style="2"/>
    <col min="8453" max="8453" width="8.7109375" style="2" customWidth="1"/>
    <col min="8454" max="8454" width="12" style="2" customWidth="1"/>
    <col min="8455" max="8455" width="8.42578125" style="2" customWidth="1"/>
    <col min="8456" max="8456" width="9.7109375" style="2" customWidth="1"/>
    <col min="8457" max="8458" width="8.7109375" style="2" customWidth="1"/>
    <col min="8459" max="8459" width="7.42578125" style="2" customWidth="1"/>
    <col min="8460" max="8460" width="6.28515625" style="2" customWidth="1"/>
    <col min="8461" max="8461" width="13.140625" style="2" customWidth="1"/>
    <col min="8462" max="8462" width="6.28515625" style="2" customWidth="1"/>
    <col min="8463" max="8463" width="13.140625" style="2" customWidth="1"/>
    <col min="8464" max="8464" width="6.28515625" style="2" customWidth="1"/>
    <col min="8465" max="8465" width="7.42578125" style="2" customWidth="1"/>
    <col min="8466" max="8466" width="6.28515625" style="2" customWidth="1"/>
    <col min="8467" max="8467" width="8.42578125" style="2" customWidth="1"/>
    <col min="8468" max="8468" width="6.28515625" style="2" customWidth="1"/>
    <col min="8469" max="8469" width="10.28515625" style="2" customWidth="1"/>
    <col min="8470" max="8470" width="6.28515625" style="2" customWidth="1"/>
    <col min="8471" max="8471" width="9.7109375" style="2" customWidth="1"/>
    <col min="8472" max="8472" width="6.28515625" style="2" customWidth="1"/>
    <col min="8473" max="8473" width="9.7109375" style="2" customWidth="1"/>
    <col min="8474" max="8474" width="6.28515625" style="2" customWidth="1"/>
    <col min="8475" max="8475" width="9.7109375" style="2" customWidth="1"/>
    <col min="8476" max="8476" width="6.28515625" style="2" customWidth="1"/>
    <col min="8477" max="8483" width="9.140625" style="2"/>
    <col min="8484" max="8484" width="22.140625" style="2" customWidth="1"/>
    <col min="8485" max="8485" width="11.7109375" style="2" customWidth="1"/>
    <col min="8486" max="8486" width="14" style="2" customWidth="1"/>
    <col min="8487" max="8487" width="21.7109375" style="2" customWidth="1"/>
    <col min="8488" max="8488" width="24.7109375" style="2" customWidth="1"/>
    <col min="8489" max="8489" width="26.42578125" style="2" customWidth="1"/>
    <col min="8490" max="8490" width="25.7109375" style="2" customWidth="1"/>
    <col min="8491" max="8704" width="9.140625" style="2"/>
    <col min="8705" max="8705" width="21.140625" style="2" customWidth="1"/>
    <col min="8706" max="8706" width="20" style="2" customWidth="1"/>
    <col min="8707" max="8707" width="8.42578125" style="2" customWidth="1"/>
    <col min="8708" max="8708" width="9.140625" style="2"/>
    <col min="8709" max="8709" width="8.7109375" style="2" customWidth="1"/>
    <col min="8710" max="8710" width="12" style="2" customWidth="1"/>
    <col min="8711" max="8711" width="8.42578125" style="2" customWidth="1"/>
    <col min="8712" max="8712" width="9.7109375" style="2" customWidth="1"/>
    <col min="8713" max="8714" width="8.7109375" style="2" customWidth="1"/>
    <col min="8715" max="8715" width="7.42578125" style="2" customWidth="1"/>
    <col min="8716" max="8716" width="6.28515625" style="2" customWidth="1"/>
    <col min="8717" max="8717" width="13.140625" style="2" customWidth="1"/>
    <col min="8718" max="8718" width="6.28515625" style="2" customWidth="1"/>
    <col min="8719" max="8719" width="13.140625" style="2" customWidth="1"/>
    <col min="8720" max="8720" width="6.28515625" style="2" customWidth="1"/>
    <col min="8721" max="8721" width="7.42578125" style="2" customWidth="1"/>
    <col min="8722" max="8722" width="6.28515625" style="2" customWidth="1"/>
    <col min="8723" max="8723" width="8.42578125" style="2" customWidth="1"/>
    <col min="8724" max="8724" width="6.28515625" style="2" customWidth="1"/>
    <col min="8725" max="8725" width="10.28515625" style="2" customWidth="1"/>
    <col min="8726" max="8726" width="6.28515625" style="2" customWidth="1"/>
    <col min="8727" max="8727" width="9.7109375" style="2" customWidth="1"/>
    <col min="8728" max="8728" width="6.28515625" style="2" customWidth="1"/>
    <col min="8729" max="8729" width="9.7109375" style="2" customWidth="1"/>
    <col min="8730" max="8730" width="6.28515625" style="2" customWidth="1"/>
    <col min="8731" max="8731" width="9.7109375" style="2" customWidth="1"/>
    <col min="8732" max="8732" width="6.28515625" style="2" customWidth="1"/>
    <col min="8733" max="8739" width="9.140625" style="2"/>
    <col min="8740" max="8740" width="22.140625" style="2" customWidth="1"/>
    <col min="8741" max="8741" width="11.7109375" style="2" customWidth="1"/>
    <col min="8742" max="8742" width="14" style="2" customWidth="1"/>
    <col min="8743" max="8743" width="21.7109375" style="2" customWidth="1"/>
    <col min="8744" max="8744" width="24.7109375" style="2" customWidth="1"/>
    <col min="8745" max="8745" width="26.42578125" style="2" customWidth="1"/>
    <col min="8746" max="8746" width="25.7109375" style="2" customWidth="1"/>
    <col min="8747" max="8960" width="9.140625" style="2"/>
    <col min="8961" max="8961" width="21.140625" style="2" customWidth="1"/>
    <col min="8962" max="8962" width="20" style="2" customWidth="1"/>
    <col min="8963" max="8963" width="8.42578125" style="2" customWidth="1"/>
    <col min="8964" max="8964" width="9.140625" style="2"/>
    <col min="8965" max="8965" width="8.7109375" style="2" customWidth="1"/>
    <col min="8966" max="8966" width="12" style="2" customWidth="1"/>
    <col min="8967" max="8967" width="8.42578125" style="2" customWidth="1"/>
    <col min="8968" max="8968" width="9.7109375" style="2" customWidth="1"/>
    <col min="8969" max="8970" width="8.7109375" style="2" customWidth="1"/>
    <col min="8971" max="8971" width="7.42578125" style="2" customWidth="1"/>
    <col min="8972" max="8972" width="6.28515625" style="2" customWidth="1"/>
    <col min="8973" max="8973" width="13.140625" style="2" customWidth="1"/>
    <col min="8974" max="8974" width="6.28515625" style="2" customWidth="1"/>
    <col min="8975" max="8975" width="13.140625" style="2" customWidth="1"/>
    <col min="8976" max="8976" width="6.28515625" style="2" customWidth="1"/>
    <col min="8977" max="8977" width="7.42578125" style="2" customWidth="1"/>
    <col min="8978" max="8978" width="6.28515625" style="2" customWidth="1"/>
    <col min="8979" max="8979" width="8.42578125" style="2" customWidth="1"/>
    <col min="8980" max="8980" width="6.28515625" style="2" customWidth="1"/>
    <col min="8981" max="8981" width="10.28515625" style="2" customWidth="1"/>
    <col min="8982" max="8982" width="6.28515625" style="2" customWidth="1"/>
    <col min="8983" max="8983" width="9.7109375" style="2" customWidth="1"/>
    <col min="8984" max="8984" width="6.28515625" style="2" customWidth="1"/>
    <col min="8985" max="8985" width="9.7109375" style="2" customWidth="1"/>
    <col min="8986" max="8986" width="6.28515625" style="2" customWidth="1"/>
    <col min="8987" max="8987" width="9.7109375" style="2" customWidth="1"/>
    <col min="8988" max="8988" width="6.28515625" style="2" customWidth="1"/>
    <col min="8989" max="8995" width="9.140625" style="2"/>
    <col min="8996" max="8996" width="22.140625" style="2" customWidth="1"/>
    <col min="8997" max="8997" width="11.7109375" style="2" customWidth="1"/>
    <col min="8998" max="8998" width="14" style="2" customWidth="1"/>
    <col min="8999" max="8999" width="21.7109375" style="2" customWidth="1"/>
    <col min="9000" max="9000" width="24.7109375" style="2" customWidth="1"/>
    <col min="9001" max="9001" width="26.42578125" style="2" customWidth="1"/>
    <col min="9002" max="9002" width="25.7109375" style="2" customWidth="1"/>
    <col min="9003" max="9216" width="9.140625" style="2"/>
    <col min="9217" max="9217" width="21.140625" style="2" customWidth="1"/>
    <col min="9218" max="9218" width="20" style="2" customWidth="1"/>
    <col min="9219" max="9219" width="8.42578125" style="2" customWidth="1"/>
    <col min="9220" max="9220" width="9.140625" style="2"/>
    <col min="9221" max="9221" width="8.7109375" style="2" customWidth="1"/>
    <col min="9222" max="9222" width="12" style="2" customWidth="1"/>
    <col min="9223" max="9223" width="8.42578125" style="2" customWidth="1"/>
    <col min="9224" max="9224" width="9.7109375" style="2" customWidth="1"/>
    <col min="9225" max="9226" width="8.7109375" style="2" customWidth="1"/>
    <col min="9227" max="9227" width="7.42578125" style="2" customWidth="1"/>
    <col min="9228" max="9228" width="6.28515625" style="2" customWidth="1"/>
    <col min="9229" max="9229" width="13.140625" style="2" customWidth="1"/>
    <col min="9230" max="9230" width="6.28515625" style="2" customWidth="1"/>
    <col min="9231" max="9231" width="13.140625" style="2" customWidth="1"/>
    <col min="9232" max="9232" width="6.28515625" style="2" customWidth="1"/>
    <col min="9233" max="9233" width="7.42578125" style="2" customWidth="1"/>
    <col min="9234" max="9234" width="6.28515625" style="2" customWidth="1"/>
    <col min="9235" max="9235" width="8.42578125" style="2" customWidth="1"/>
    <col min="9236" max="9236" width="6.28515625" style="2" customWidth="1"/>
    <col min="9237" max="9237" width="10.28515625" style="2" customWidth="1"/>
    <col min="9238" max="9238" width="6.28515625" style="2" customWidth="1"/>
    <col min="9239" max="9239" width="9.7109375" style="2" customWidth="1"/>
    <col min="9240" max="9240" width="6.28515625" style="2" customWidth="1"/>
    <col min="9241" max="9241" width="9.7109375" style="2" customWidth="1"/>
    <col min="9242" max="9242" width="6.28515625" style="2" customWidth="1"/>
    <col min="9243" max="9243" width="9.7109375" style="2" customWidth="1"/>
    <col min="9244" max="9244" width="6.28515625" style="2" customWidth="1"/>
    <col min="9245" max="9251" width="9.140625" style="2"/>
    <col min="9252" max="9252" width="22.140625" style="2" customWidth="1"/>
    <col min="9253" max="9253" width="11.7109375" style="2" customWidth="1"/>
    <col min="9254" max="9254" width="14" style="2" customWidth="1"/>
    <col min="9255" max="9255" width="21.7109375" style="2" customWidth="1"/>
    <col min="9256" max="9256" width="24.7109375" style="2" customWidth="1"/>
    <col min="9257" max="9257" width="26.42578125" style="2" customWidth="1"/>
    <col min="9258" max="9258" width="25.7109375" style="2" customWidth="1"/>
    <col min="9259" max="9472" width="9.140625" style="2"/>
    <col min="9473" max="9473" width="21.140625" style="2" customWidth="1"/>
    <col min="9474" max="9474" width="20" style="2" customWidth="1"/>
    <col min="9475" max="9475" width="8.42578125" style="2" customWidth="1"/>
    <col min="9476" max="9476" width="9.140625" style="2"/>
    <col min="9477" max="9477" width="8.7109375" style="2" customWidth="1"/>
    <col min="9478" max="9478" width="12" style="2" customWidth="1"/>
    <col min="9479" max="9479" width="8.42578125" style="2" customWidth="1"/>
    <col min="9480" max="9480" width="9.7109375" style="2" customWidth="1"/>
    <col min="9481" max="9482" width="8.7109375" style="2" customWidth="1"/>
    <col min="9483" max="9483" width="7.42578125" style="2" customWidth="1"/>
    <col min="9484" max="9484" width="6.28515625" style="2" customWidth="1"/>
    <col min="9485" max="9485" width="13.140625" style="2" customWidth="1"/>
    <col min="9486" max="9486" width="6.28515625" style="2" customWidth="1"/>
    <col min="9487" max="9487" width="13.140625" style="2" customWidth="1"/>
    <col min="9488" max="9488" width="6.28515625" style="2" customWidth="1"/>
    <col min="9489" max="9489" width="7.42578125" style="2" customWidth="1"/>
    <col min="9490" max="9490" width="6.28515625" style="2" customWidth="1"/>
    <col min="9491" max="9491" width="8.42578125" style="2" customWidth="1"/>
    <col min="9492" max="9492" width="6.28515625" style="2" customWidth="1"/>
    <col min="9493" max="9493" width="10.28515625" style="2" customWidth="1"/>
    <col min="9494" max="9494" width="6.28515625" style="2" customWidth="1"/>
    <col min="9495" max="9495" width="9.7109375" style="2" customWidth="1"/>
    <col min="9496" max="9496" width="6.28515625" style="2" customWidth="1"/>
    <col min="9497" max="9497" width="9.7109375" style="2" customWidth="1"/>
    <col min="9498" max="9498" width="6.28515625" style="2" customWidth="1"/>
    <col min="9499" max="9499" width="9.7109375" style="2" customWidth="1"/>
    <col min="9500" max="9500" width="6.28515625" style="2" customWidth="1"/>
    <col min="9501" max="9507" width="9.140625" style="2"/>
    <col min="9508" max="9508" width="22.140625" style="2" customWidth="1"/>
    <col min="9509" max="9509" width="11.7109375" style="2" customWidth="1"/>
    <col min="9510" max="9510" width="14" style="2" customWidth="1"/>
    <col min="9511" max="9511" width="21.7109375" style="2" customWidth="1"/>
    <col min="9512" max="9512" width="24.7109375" style="2" customWidth="1"/>
    <col min="9513" max="9513" width="26.42578125" style="2" customWidth="1"/>
    <col min="9514" max="9514" width="25.7109375" style="2" customWidth="1"/>
    <col min="9515" max="9728" width="9.140625" style="2"/>
    <col min="9729" max="9729" width="21.140625" style="2" customWidth="1"/>
    <col min="9730" max="9730" width="20" style="2" customWidth="1"/>
    <col min="9731" max="9731" width="8.42578125" style="2" customWidth="1"/>
    <col min="9732" max="9732" width="9.140625" style="2"/>
    <col min="9733" max="9733" width="8.7109375" style="2" customWidth="1"/>
    <col min="9734" max="9734" width="12" style="2" customWidth="1"/>
    <col min="9735" max="9735" width="8.42578125" style="2" customWidth="1"/>
    <col min="9736" max="9736" width="9.7109375" style="2" customWidth="1"/>
    <col min="9737" max="9738" width="8.7109375" style="2" customWidth="1"/>
    <col min="9739" max="9739" width="7.42578125" style="2" customWidth="1"/>
    <col min="9740" max="9740" width="6.28515625" style="2" customWidth="1"/>
    <col min="9741" max="9741" width="13.140625" style="2" customWidth="1"/>
    <col min="9742" max="9742" width="6.28515625" style="2" customWidth="1"/>
    <col min="9743" max="9743" width="13.140625" style="2" customWidth="1"/>
    <col min="9744" max="9744" width="6.28515625" style="2" customWidth="1"/>
    <col min="9745" max="9745" width="7.42578125" style="2" customWidth="1"/>
    <col min="9746" max="9746" width="6.28515625" style="2" customWidth="1"/>
    <col min="9747" max="9747" width="8.42578125" style="2" customWidth="1"/>
    <col min="9748" max="9748" width="6.28515625" style="2" customWidth="1"/>
    <col min="9749" max="9749" width="10.28515625" style="2" customWidth="1"/>
    <col min="9750" max="9750" width="6.28515625" style="2" customWidth="1"/>
    <col min="9751" max="9751" width="9.7109375" style="2" customWidth="1"/>
    <col min="9752" max="9752" width="6.28515625" style="2" customWidth="1"/>
    <col min="9753" max="9753" width="9.7109375" style="2" customWidth="1"/>
    <col min="9754" max="9754" width="6.28515625" style="2" customWidth="1"/>
    <col min="9755" max="9755" width="9.7109375" style="2" customWidth="1"/>
    <col min="9756" max="9756" width="6.28515625" style="2" customWidth="1"/>
    <col min="9757" max="9763" width="9.140625" style="2"/>
    <col min="9764" max="9764" width="22.140625" style="2" customWidth="1"/>
    <col min="9765" max="9765" width="11.7109375" style="2" customWidth="1"/>
    <col min="9766" max="9766" width="14" style="2" customWidth="1"/>
    <col min="9767" max="9767" width="21.7109375" style="2" customWidth="1"/>
    <col min="9768" max="9768" width="24.7109375" style="2" customWidth="1"/>
    <col min="9769" max="9769" width="26.42578125" style="2" customWidth="1"/>
    <col min="9770" max="9770" width="25.7109375" style="2" customWidth="1"/>
    <col min="9771" max="9984" width="9.140625" style="2"/>
    <col min="9985" max="9985" width="21.140625" style="2" customWidth="1"/>
    <col min="9986" max="9986" width="20" style="2" customWidth="1"/>
    <col min="9987" max="9987" width="8.42578125" style="2" customWidth="1"/>
    <col min="9988" max="9988" width="9.140625" style="2"/>
    <col min="9989" max="9989" width="8.7109375" style="2" customWidth="1"/>
    <col min="9990" max="9990" width="12" style="2" customWidth="1"/>
    <col min="9991" max="9991" width="8.42578125" style="2" customWidth="1"/>
    <col min="9992" max="9992" width="9.7109375" style="2" customWidth="1"/>
    <col min="9993" max="9994" width="8.7109375" style="2" customWidth="1"/>
    <col min="9995" max="9995" width="7.42578125" style="2" customWidth="1"/>
    <col min="9996" max="9996" width="6.28515625" style="2" customWidth="1"/>
    <col min="9997" max="9997" width="13.140625" style="2" customWidth="1"/>
    <col min="9998" max="9998" width="6.28515625" style="2" customWidth="1"/>
    <col min="9999" max="9999" width="13.140625" style="2" customWidth="1"/>
    <col min="10000" max="10000" width="6.28515625" style="2" customWidth="1"/>
    <col min="10001" max="10001" width="7.42578125" style="2" customWidth="1"/>
    <col min="10002" max="10002" width="6.28515625" style="2" customWidth="1"/>
    <col min="10003" max="10003" width="8.42578125" style="2" customWidth="1"/>
    <col min="10004" max="10004" width="6.28515625" style="2" customWidth="1"/>
    <col min="10005" max="10005" width="10.28515625" style="2" customWidth="1"/>
    <col min="10006" max="10006" width="6.28515625" style="2" customWidth="1"/>
    <col min="10007" max="10007" width="9.7109375" style="2" customWidth="1"/>
    <col min="10008" max="10008" width="6.28515625" style="2" customWidth="1"/>
    <col min="10009" max="10009" width="9.7109375" style="2" customWidth="1"/>
    <col min="10010" max="10010" width="6.28515625" style="2" customWidth="1"/>
    <col min="10011" max="10011" width="9.7109375" style="2" customWidth="1"/>
    <col min="10012" max="10012" width="6.28515625" style="2" customWidth="1"/>
    <col min="10013" max="10019" width="9.140625" style="2"/>
    <col min="10020" max="10020" width="22.140625" style="2" customWidth="1"/>
    <col min="10021" max="10021" width="11.7109375" style="2" customWidth="1"/>
    <col min="10022" max="10022" width="14" style="2" customWidth="1"/>
    <col min="10023" max="10023" width="21.7109375" style="2" customWidth="1"/>
    <col min="10024" max="10024" width="24.7109375" style="2" customWidth="1"/>
    <col min="10025" max="10025" width="26.42578125" style="2" customWidth="1"/>
    <col min="10026" max="10026" width="25.7109375" style="2" customWidth="1"/>
    <col min="10027" max="10240" width="9.140625" style="2"/>
    <col min="10241" max="10241" width="21.140625" style="2" customWidth="1"/>
    <col min="10242" max="10242" width="20" style="2" customWidth="1"/>
    <col min="10243" max="10243" width="8.42578125" style="2" customWidth="1"/>
    <col min="10244" max="10244" width="9.140625" style="2"/>
    <col min="10245" max="10245" width="8.7109375" style="2" customWidth="1"/>
    <col min="10246" max="10246" width="12" style="2" customWidth="1"/>
    <col min="10247" max="10247" width="8.42578125" style="2" customWidth="1"/>
    <col min="10248" max="10248" width="9.7109375" style="2" customWidth="1"/>
    <col min="10249" max="10250" width="8.7109375" style="2" customWidth="1"/>
    <col min="10251" max="10251" width="7.42578125" style="2" customWidth="1"/>
    <col min="10252" max="10252" width="6.28515625" style="2" customWidth="1"/>
    <col min="10253" max="10253" width="13.140625" style="2" customWidth="1"/>
    <col min="10254" max="10254" width="6.28515625" style="2" customWidth="1"/>
    <col min="10255" max="10255" width="13.140625" style="2" customWidth="1"/>
    <col min="10256" max="10256" width="6.28515625" style="2" customWidth="1"/>
    <col min="10257" max="10257" width="7.42578125" style="2" customWidth="1"/>
    <col min="10258" max="10258" width="6.28515625" style="2" customWidth="1"/>
    <col min="10259" max="10259" width="8.42578125" style="2" customWidth="1"/>
    <col min="10260" max="10260" width="6.28515625" style="2" customWidth="1"/>
    <col min="10261" max="10261" width="10.28515625" style="2" customWidth="1"/>
    <col min="10262" max="10262" width="6.28515625" style="2" customWidth="1"/>
    <col min="10263" max="10263" width="9.7109375" style="2" customWidth="1"/>
    <col min="10264" max="10264" width="6.28515625" style="2" customWidth="1"/>
    <col min="10265" max="10265" width="9.7109375" style="2" customWidth="1"/>
    <col min="10266" max="10266" width="6.28515625" style="2" customWidth="1"/>
    <col min="10267" max="10267" width="9.7109375" style="2" customWidth="1"/>
    <col min="10268" max="10268" width="6.28515625" style="2" customWidth="1"/>
    <col min="10269" max="10275" width="9.140625" style="2"/>
    <col min="10276" max="10276" width="22.140625" style="2" customWidth="1"/>
    <col min="10277" max="10277" width="11.7109375" style="2" customWidth="1"/>
    <col min="10278" max="10278" width="14" style="2" customWidth="1"/>
    <col min="10279" max="10279" width="21.7109375" style="2" customWidth="1"/>
    <col min="10280" max="10280" width="24.7109375" style="2" customWidth="1"/>
    <col min="10281" max="10281" width="26.42578125" style="2" customWidth="1"/>
    <col min="10282" max="10282" width="25.7109375" style="2" customWidth="1"/>
    <col min="10283" max="10496" width="9.140625" style="2"/>
    <col min="10497" max="10497" width="21.140625" style="2" customWidth="1"/>
    <col min="10498" max="10498" width="20" style="2" customWidth="1"/>
    <col min="10499" max="10499" width="8.42578125" style="2" customWidth="1"/>
    <col min="10500" max="10500" width="9.140625" style="2"/>
    <col min="10501" max="10501" width="8.7109375" style="2" customWidth="1"/>
    <col min="10502" max="10502" width="12" style="2" customWidth="1"/>
    <col min="10503" max="10503" width="8.42578125" style="2" customWidth="1"/>
    <col min="10504" max="10504" width="9.7109375" style="2" customWidth="1"/>
    <col min="10505" max="10506" width="8.7109375" style="2" customWidth="1"/>
    <col min="10507" max="10507" width="7.42578125" style="2" customWidth="1"/>
    <col min="10508" max="10508" width="6.28515625" style="2" customWidth="1"/>
    <col min="10509" max="10509" width="13.140625" style="2" customWidth="1"/>
    <col min="10510" max="10510" width="6.28515625" style="2" customWidth="1"/>
    <col min="10511" max="10511" width="13.140625" style="2" customWidth="1"/>
    <col min="10512" max="10512" width="6.28515625" style="2" customWidth="1"/>
    <col min="10513" max="10513" width="7.42578125" style="2" customWidth="1"/>
    <col min="10514" max="10514" width="6.28515625" style="2" customWidth="1"/>
    <col min="10515" max="10515" width="8.42578125" style="2" customWidth="1"/>
    <col min="10516" max="10516" width="6.28515625" style="2" customWidth="1"/>
    <col min="10517" max="10517" width="10.28515625" style="2" customWidth="1"/>
    <col min="10518" max="10518" width="6.28515625" style="2" customWidth="1"/>
    <col min="10519" max="10519" width="9.7109375" style="2" customWidth="1"/>
    <col min="10520" max="10520" width="6.28515625" style="2" customWidth="1"/>
    <col min="10521" max="10521" width="9.7109375" style="2" customWidth="1"/>
    <col min="10522" max="10522" width="6.28515625" style="2" customWidth="1"/>
    <col min="10523" max="10523" width="9.7109375" style="2" customWidth="1"/>
    <col min="10524" max="10524" width="6.28515625" style="2" customWidth="1"/>
    <col min="10525" max="10531" width="9.140625" style="2"/>
    <col min="10532" max="10532" width="22.140625" style="2" customWidth="1"/>
    <col min="10533" max="10533" width="11.7109375" style="2" customWidth="1"/>
    <col min="10534" max="10534" width="14" style="2" customWidth="1"/>
    <col min="10535" max="10535" width="21.7109375" style="2" customWidth="1"/>
    <col min="10536" max="10536" width="24.7109375" style="2" customWidth="1"/>
    <col min="10537" max="10537" width="26.42578125" style="2" customWidth="1"/>
    <col min="10538" max="10538" width="25.7109375" style="2" customWidth="1"/>
    <col min="10539" max="10752" width="9.140625" style="2"/>
    <col min="10753" max="10753" width="21.140625" style="2" customWidth="1"/>
    <col min="10754" max="10754" width="20" style="2" customWidth="1"/>
    <col min="10755" max="10755" width="8.42578125" style="2" customWidth="1"/>
    <col min="10756" max="10756" width="9.140625" style="2"/>
    <col min="10757" max="10757" width="8.7109375" style="2" customWidth="1"/>
    <col min="10758" max="10758" width="12" style="2" customWidth="1"/>
    <col min="10759" max="10759" width="8.42578125" style="2" customWidth="1"/>
    <col min="10760" max="10760" width="9.7109375" style="2" customWidth="1"/>
    <col min="10761" max="10762" width="8.7109375" style="2" customWidth="1"/>
    <col min="10763" max="10763" width="7.42578125" style="2" customWidth="1"/>
    <col min="10764" max="10764" width="6.28515625" style="2" customWidth="1"/>
    <col min="10765" max="10765" width="13.140625" style="2" customWidth="1"/>
    <col min="10766" max="10766" width="6.28515625" style="2" customWidth="1"/>
    <col min="10767" max="10767" width="13.140625" style="2" customWidth="1"/>
    <col min="10768" max="10768" width="6.28515625" style="2" customWidth="1"/>
    <col min="10769" max="10769" width="7.42578125" style="2" customWidth="1"/>
    <col min="10770" max="10770" width="6.28515625" style="2" customWidth="1"/>
    <col min="10771" max="10771" width="8.42578125" style="2" customWidth="1"/>
    <col min="10772" max="10772" width="6.28515625" style="2" customWidth="1"/>
    <col min="10773" max="10773" width="10.28515625" style="2" customWidth="1"/>
    <col min="10774" max="10774" width="6.28515625" style="2" customWidth="1"/>
    <col min="10775" max="10775" width="9.7109375" style="2" customWidth="1"/>
    <col min="10776" max="10776" width="6.28515625" style="2" customWidth="1"/>
    <col min="10777" max="10777" width="9.7109375" style="2" customWidth="1"/>
    <col min="10778" max="10778" width="6.28515625" style="2" customWidth="1"/>
    <col min="10779" max="10779" width="9.7109375" style="2" customWidth="1"/>
    <col min="10780" max="10780" width="6.28515625" style="2" customWidth="1"/>
    <col min="10781" max="10787" width="9.140625" style="2"/>
    <col min="10788" max="10788" width="22.140625" style="2" customWidth="1"/>
    <col min="10789" max="10789" width="11.7109375" style="2" customWidth="1"/>
    <col min="10790" max="10790" width="14" style="2" customWidth="1"/>
    <col min="10791" max="10791" width="21.7109375" style="2" customWidth="1"/>
    <col min="10792" max="10792" width="24.7109375" style="2" customWidth="1"/>
    <col min="10793" max="10793" width="26.42578125" style="2" customWidth="1"/>
    <col min="10794" max="10794" width="25.7109375" style="2" customWidth="1"/>
    <col min="10795" max="11008" width="9.140625" style="2"/>
    <col min="11009" max="11009" width="21.140625" style="2" customWidth="1"/>
    <col min="11010" max="11010" width="20" style="2" customWidth="1"/>
    <col min="11011" max="11011" width="8.42578125" style="2" customWidth="1"/>
    <col min="11012" max="11012" width="9.140625" style="2"/>
    <col min="11013" max="11013" width="8.7109375" style="2" customWidth="1"/>
    <col min="11014" max="11014" width="12" style="2" customWidth="1"/>
    <col min="11015" max="11015" width="8.42578125" style="2" customWidth="1"/>
    <col min="11016" max="11016" width="9.7109375" style="2" customWidth="1"/>
    <col min="11017" max="11018" width="8.7109375" style="2" customWidth="1"/>
    <col min="11019" max="11019" width="7.42578125" style="2" customWidth="1"/>
    <col min="11020" max="11020" width="6.28515625" style="2" customWidth="1"/>
    <col min="11021" max="11021" width="13.140625" style="2" customWidth="1"/>
    <col min="11022" max="11022" width="6.28515625" style="2" customWidth="1"/>
    <col min="11023" max="11023" width="13.140625" style="2" customWidth="1"/>
    <col min="11024" max="11024" width="6.28515625" style="2" customWidth="1"/>
    <col min="11025" max="11025" width="7.42578125" style="2" customWidth="1"/>
    <col min="11026" max="11026" width="6.28515625" style="2" customWidth="1"/>
    <col min="11027" max="11027" width="8.42578125" style="2" customWidth="1"/>
    <col min="11028" max="11028" width="6.28515625" style="2" customWidth="1"/>
    <col min="11029" max="11029" width="10.28515625" style="2" customWidth="1"/>
    <col min="11030" max="11030" width="6.28515625" style="2" customWidth="1"/>
    <col min="11031" max="11031" width="9.7109375" style="2" customWidth="1"/>
    <col min="11032" max="11032" width="6.28515625" style="2" customWidth="1"/>
    <col min="11033" max="11033" width="9.7109375" style="2" customWidth="1"/>
    <col min="11034" max="11034" width="6.28515625" style="2" customWidth="1"/>
    <col min="11035" max="11035" width="9.7109375" style="2" customWidth="1"/>
    <col min="11036" max="11036" width="6.28515625" style="2" customWidth="1"/>
    <col min="11037" max="11043" width="9.140625" style="2"/>
    <col min="11044" max="11044" width="22.140625" style="2" customWidth="1"/>
    <col min="11045" max="11045" width="11.7109375" style="2" customWidth="1"/>
    <col min="11046" max="11046" width="14" style="2" customWidth="1"/>
    <col min="11047" max="11047" width="21.7109375" style="2" customWidth="1"/>
    <col min="11048" max="11048" width="24.7109375" style="2" customWidth="1"/>
    <col min="11049" max="11049" width="26.42578125" style="2" customWidth="1"/>
    <col min="11050" max="11050" width="25.7109375" style="2" customWidth="1"/>
    <col min="11051" max="11264" width="9.140625" style="2"/>
    <col min="11265" max="11265" width="21.140625" style="2" customWidth="1"/>
    <col min="11266" max="11266" width="20" style="2" customWidth="1"/>
    <col min="11267" max="11267" width="8.42578125" style="2" customWidth="1"/>
    <col min="11268" max="11268" width="9.140625" style="2"/>
    <col min="11269" max="11269" width="8.7109375" style="2" customWidth="1"/>
    <col min="11270" max="11270" width="12" style="2" customWidth="1"/>
    <col min="11271" max="11271" width="8.42578125" style="2" customWidth="1"/>
    <col min="11272" max="11272" width="9.7109375" style="2" customWidth="1"/>
    <col min="11273" max="11274" width="8.7109375" style="2" customWidth="1"/>
    <col min="11275" max="11275" width="7.42578125" style="2" customWidth="1"/>
    <col min="11276" max="11276" width="6.28515625" style="2" customWidth="1"/>
    <col min="11277" max="11277" width="13.140625" style="2" customWidth="1"/>
    <col min="11278" max="11278" width="6.28515625" style="2" customWidth="1"/>
    <col min="11279" max="11279" width="13.140625" style="2" customWidth="1"/>
    <col min="11280" max="11280" width="6.28515625" style="2" customWidth="1"/>
    <col min="11281" max="11281" width="7.42578125" style="2" customWidth="1"/>
    <col min="11282" max="11282" width="6.28515625" style="2" customWidth="1"/>
    <col min="11283" max="11283" width="8.42578125" style="2" customWidth="1"/>
    <col min="11284" max="11284" width="6.28515625" style="2" customWidth="1"/>
    <col min="11285" max="11285" width="10.28515625" style="2" customWidth="1"/>
    <col min="11286" max="11286" width="6.28515625" style="2" customWidth="1"/>
    <col min="11287" max="11287" width="9.7109375" style="2" customWidth="1"/>
    <col min="11288" max="11288" width="6.28515625" style="2" customWidth="1"/>
    <col min="11289" max="11289" width="9.7109375" style="2" customWidth="1"/>
    <col min="11290" max="11290" width="6.28515625" style="2" customWidth="1"/>
    <col min="11291" max="11291" width="9.7109375" style="2" customWidth="1"/>
    <col min="11292" max="11292" width="6.28515625" style="2" customWidth="1"/>
    <col min="11293" max="11299" width="9.140625" style="2"/>
    <col min="11300" max="11300" width="22.140625" style="2" customWidth="1"/>
    <col min="11301" max="11301" width="11.7109375" style="2" customWidth="1"/>
    <col min="11302" max="11302" width="14" style="2" customWidth="1"/>
    <col min="11303" max="11303" width="21.7109375" style="2" customWidth="1"/>
    <col min="11304" max="11304" width="24.7109375" style="2" customWidth="1"/>
    <col min="11305" max="11305" width="26.42578125" style="2" customWidth="1"/>
    <col min="11306" max="11306" width="25.7109375" style="2" customWidth="1"/>
    <col min="11307" max="11520" width="9.140625" style="2"/>
    <col min="11521" max="11521" width="21.140625" style="2" customWidth="1"/>
    <col min="11522" max="11522" width="20" style="2" customWidth="1"/>
    <col min="11523" max="11523" width="8.42578125" style="2" customWidth="1"/>
    <col min="11524" max="11524" width="9.140625" style="2"/>
    <col min="11525" max="11525" width="8.7109375" style="2" customWidth="1"/>
    <col min="11526" max="11526" width="12" style="2" customWidth="1"/>
    <col min="11527" max="11527" width="8.42578125" style="2" customWidth="1"/>
    <col min="11528" max="11528" width="9.7109375" style="2" customWidth="1"/>
    <col min="11529" max="11530" width="8.7109375" style="2" customWidth="1"/>
    <col min="11531" max="11531" width="7.42578125" style="2" customWidth="1"/>
    <col min="11532" max="11532" width="6.28515625" style="2" customWidth="1"/>
    <col min="11533" max="11533" width="13.140625" style="2" customWidth="1"/>
    <col min="11534" max="11534" width="6.28515625" style="2" customWidth="1"/>
    <col min="11535" max="11535" width="13.140625" style="2" customWidth="1"/>
    <col min="11536" max="11536" width="6.28515625" style="2" customWidth="1"/>
    <col min="11537" max="11537" width="7.42578125" style="2" customWidth="1"/>
    <col min="11538" max="11538" width="6.28515625" style="2" customWidth="1"/>
    <col min="11539" max="11539" width="8.42578125" style="2" customWidth="1"/>
    <col min="11540" max="11540" width="6.28515625" style="2" customWidth="1"/>
    <col min="11541" max="11541" width="10.28515625" style="2" customWidth="1"/>
    <col min="11542" max="11542" width="6.28515625" style="2" customWidth="1"/>
    <col min="11543" max="11543" width="9.7109375" style="2" customWidth="1"/>
    <col min="11544" max="11544" width="6.28515625" style="2" customWidth="1"/>
    <col min="11545" max="11545" width="9.7109375" style="2" customWidth="1"/>
    <col min="11546" max="11546" width="6.28515625" style="2" customWidth="1"/>
    <col min="11547" max="11547" width="9.7109375" style="2" customWidth="1"/>
    <col min="11548" max="11548" width="6.28515625" style="2" customWidth="1"/>
    <col min="11549" max="11555" width="9.140625" style="2"/>
    <col min="11556" max="11556" width="22.140625" style="2" customWidth="1"/>
    <col min="11557" max="11557" width="11.7109375" style="2" customWidth="1"/>
    <col min="11558" max="11558" width="14" style="2" customWidth="1"/>
    <col min="11559" max="11559" width="21.7109375" style="2" customWidth="1"/>
    <col min="11560" max="11560" width="24.7109375" style="2" customWidth="1"/>
    <col min="11561" max="11561" width="26.42578125" style="2" customWidth="1"/>
    <col min="11562" max="11562" width="25.7109375" style="2" customWidth="1"/>
    <col min="11563" max="11776" width="9.140625" style="2"/>
    <col min="11777" max="11777" width="21.140625" style="2" customWidth="1"/>
    <col min="11778" max="11778" width="20" style="2" customWidth="1"/>
    <col min="11779" max="11779" width="8.42578125" style="2" customWidth="1"/>
    <col min="11780" max="11780" width="9.140625" style="2"/>
    <col min="11781" max="11781" width="8.7109375" style="2" customWidth="1"/>
    <col min="11782" max="11782" width="12" style="2" customWidth="1"/>
    <col min="11783" max="11783" width="8.42578125" style="2" customWidth="1"/>
    <col min="11784" max="11784" width="9.7109375" style="2" customWidth="1"/>
    <col min="11785" max="11786" width="8.7109375" style="2" customWidth="1"/>
    <col min="11787" max="11787" width="7.42578125" style="2" customWidth="1"/>
    <col min="11788" max="11788" width="6.28515625" style="2" customWidth="1"/>
    <col min="11789" max="11789" width="13.140625" style="2" customWidth="1"/>
    <col min="11790" max="11790" width="6.28515625" style="2" customWidth="1"/>
    <col min="11791" max="11791" width="13.140625" style="2" customWidth="1"/>
    <col min="11792" max="11792" width="6.28515625" style="2" customWidth="1"/>
    <col min="11793" max="11793" width="7.42578125" style="2" customWidth="1"/>
    <col min="11794" max="11794" width="6.28515625" style="2" customWidth="1"/>
    <col min="11795" max="11795" width="8.42578125" style="2" customWidth="1"/>
    <col min="11796" max="11796" width="6.28515625" style="2" customWidth="1"/>
    <col min="11797" max="11797" width="10.28515625" style="2" customWidth="1"/>
    <col min="11798" max="11798" width="6.28515625" style="2" customWidth="1"/>
    <col min="11799" max="11799" width="9.7109375" style="2" customWidth="1"/>
    <col min="11800" max="11800" width="6.28515625" style="2" customWidth="1"/>
    <col min="11801" max="11801" width="9.7109375" style="2" customWidth="1"/>
    <col min="11802" max="11802" width="6.28515625" style="2" customWidth="1"/>
    <col min="11803" max="11803" width="9.7109375" style="2" customWidth="1"/>
    <col min="11804" max="11804" width="6.28515625" style="2" customWidth="1"/>
    <col min="11805" max="11811" width="9.140625" style="2"/>
    <col min="11812" max="11812" width="22.140625" style="2" customWidth="1"/>
    <col min="11813" max="11813" width="11.7109375" style="2" customWidth="1"/>
    <col min="11814" max="11814" width="14" style="2" customWidth="1"/>
    <col min="11815" max="11815" width="21.7109375" style="2" customWidth="1"/>
    <col min="11816" max="11816" width="24.7109375" style="2" customWidth="1"/>
    <col min="11817" max="11817" width="26.42578125" style="2" customWidth="1"/>
    <col min="11818" max="11818" width="25.7109375" style="2" customWidth="1"/>
    <col min="11819" max="12032" width="9.140625" style="2"/>
    <col min="12033" max="12033" width="21.140625" style="2" customWidth="1"/>
    <col min="12034" max="12034" width="20" style="2" customWidth="1"/>
    <col min="12035" max="12035" width="8.42578125" style="2" customWidth="1"/>
    <col min="12036" max="12036" width="9.140625" style="2"/>
    <col min="12037" max="12037" width="8.7109375" style="2" customWidth="1"/>
    <col min="12038" max="12038" width="12" style="2" customWidth="1"/>
    <col min="12039" max="12039" width="8.42578125" style="2" customWidth="1"/>
    <col min="12040" max="12040" width="9.7109375" style="2" customWidth="1"/>
    <col min="12041" max="12042" width="8.7109375" style="2" customWidth="1"/>
    <col min="12043" max="12043" width="7.42578125" style="2" customWidth="1"/>
    <col min="12044" max="12044" width="6.28515625" style="2" customWidth="1"/>
    <col min="12045" max="12045" width="13.140625" style="2" customWidth="1"/>
    <col min="12046" max="12046" width="6.28515625" style="2" customWidth="1"/>
    <col min="12047" max="12047" width="13.140625" style="2" customWidth="1"/>
    <col min="12048" max="12048" width="6.28515625" style="2" customWidth="1"/>
    <col min="12049" max="12049" width="7.42578125" style="2" customWidth="1"/>
    <col min="12050" max="12050" width="6.28515625" style="2" customWidth="1"/>
    <col min="12051" max="12051" width="8.42578125" style="2" customWidth="1"/>
    <col min="12052" max="12052" width="6.28515625" style="2" customWidth="1"/>
    <col min="12053" max="12053" width="10.28515625" style="2" customWidth="1"/>
    <col min="12054" max="12054" width="6.28515625" style="2" customWidth="1"/>
    <col min="12055" max="12055" width="9.7109375" style="2" customWidth="1"/>
    <col min="12056" max="12056" width="6.28515625" style="2" customWidth="1"/>
    <col min="12057" max="12057" width="9.7109375" style="2" customWidth="1"/>
    <col min="12058" max="12058" width="6.28515625" style="2" customWidth="1"/>
    <col min="12059" max="12059" width="9.7109375" style="2" customWidth="1"/>
    <col min="12060" max="12060" width="6.28515625" style="2" customWidth="1"/>
    <col min="12061" max="12067" width="9.140625" style="2"/>
    <col min="12068" max="12068" width="22.140625" style="2" customWidth="1"/>
    <col min="12069" max="12069" width="11.7109375" style="2" customWidth="1"/>
    <col min="12070" max="12070" width="14" style="2" customWidth="1"/>
    <col min="12071" max="12071" width="21.7109375" style="2" customWidth="1"/>
    <col min="12072" max="12072" width="24.7109375" style="2" customWidth="1"/>
    <col min="12073" max="12073" width="26.42578125" style="2" customWidth="1"/>
    <col min="12074" max="12074" width="25.7109375" style="2" customWidth="1"/>
    <col min="12075" max="12288" width="9.140625" style="2"/>
    <col min="12289" max="12289" width="21.140625" style="2" customWidth="1"/>
    <col min="12290" max="12290" width="20" style="2" customWidth="1"/>
    <col min="12291" max="12291" width="8.42578125" style="2" customWidth="1"/>
    <col min="12292" max="12292" width="9.140625" style="2"/>
    <col min="12293" max="12293" width="8.7109375" style="2" customWidth="1"/>
    <col min="12294" max="12294" width="12" style="2" customWidth="1"/>
    <col min="12295" max="12295" width="8.42578125" style="2" customWidth="1"/>
    <col min="12296" max="12296" width="9.7109375" style="2" customWidth="1"/>
    <col min="12297" max="12298" width="8.7109375" style="2" customWidth="1"/>
    <col min="12299" max="12299" width="7.42578125" style="2" customWidth="1"/>
    <col min="12300" max="12300" width="6.28515625" style="2" customWidth="1"/>
    <col min="12301" max="12301" width="13.140625" style="2" customWidth="1"/>
    <col min="12302" max="12302" width="6.28515625" style="2" customWidth="1"/>
    <col min="12303" max="12303" width="13.140625" style="2" customWidth="1"/>
    <col min="12304" max="12304" width="6.28515625" style="2" customWidth="1"/>
    <col min="12305" max="12305" width="7.42578125" style="2" customWidth="1"/>
    <col min="12306" max="12306" width="6.28515625" style="2" customWidth="1"/>
    <col min="12307" max="12307" width="8.42578125" style="2" customWidth="1"/>
    <col min="12308" max="12308" width="6.28515625" style="2" customWidth="1"/>
    <col min="12309" max="12309" width="10.28515625" style="2" customWidth="1"/>
    <col min="12310" max="12310" width="6.28515625" style="2" customWidth="1"/>
    <col min="12311" max="12311" width="9.7109375" style="2" customWidth="1"/>
    <col min="12312" max="12312" width="6.28515625" style="2" customWidth="1"/>
    <col min="12313" max="12313" width="9.7109375" style="2" customWidth="1"/>
    <col min="12314" max="12314" width="6.28515625" style="2" customWidth="1"/>
    <col min="12315" max="12315" width="9.7109375" style="2" customWidth="1"/>
    <col min="12316" max="12316" width="6.28515625" style="2" customWidth="1"/>
    <col min="12317" max="12323" width="9.140625" style="2"/>
    <col min="12324" max="12324" width="22.140625" style="2" customWidth="1"/>
    <col min="12325" max="12325" width="11.7109375" style="2" customWidth="1"/>
    <col min="12326" max="12326" width="14" style="2" customWidth="1"/>
    <col min="12327" max="12327" width="21.7109375" style="2" customWidth="1"/>
    <col min="12328" max="12328" width="24.7109375" style="2" customWidth="1"/>
    <col min="12329" max="12329" width="26.42578125" style="2" customWidth="1"/>
    <col min="12330" max="12330" width="25.7109375" style="2" customWidth="1"/>
    <col min="12331" max="12544" width="9.140625" style="2"/>
    <col min="12545" max="12545" width="21.140625" style="2" customWidth="1"/>
    <col min="12546" max="12546" width="20" style="2" customWidth="1"/>
    <col min="12547" max="12547" width="8.42578125" style="2" customWidth="1"/>
    <col min="12548" max="12548" width="9.140625" style="2"/>
    <col min="12549" max="12549" width="8.7109375" style="2" customWidth="1"/>
    <col min="12550" max="12550" width="12" style="2" customWidth="1"/>
    <col min="12551" max="12551" width="8.42578125" style="2" customWidth="1"/>
    <col min="12552" max="12552" width="9.7109375" style="2" customWidth="1"/>
    <col min="12553" max="12554" width="8.7109375" style="2" customWidth="1"/>
    <col min="12555" max="12555" width="7.42578125" style="2" customWidth="1"/>
    <col min="12556" max="12556" width="6.28515625" style="2" customWidth="1"/>
    <col min="12557" max="12557" width="13.140625" style="2" customWidth="1"/>
    <col min="12558" max="12558" width="6.28515625" style="2" customWidth="1"/>
    <col min="12559" max="12559" width="13.140625" style="2" customWidth="1"/>
    <col min="12560" max="12560" width="6.28515625" style="2" customWidth="1"/>
    <col min="12561" max="12561" width="7.42578125" style="2" customWidth="1"/>
    <col min="12562" max="12562" width="6.28515625" style="2" customWidth="1"/>
    <col min="12563" max="12563" width="8.42578125" style="2" customWidth="1"/>
    <col min="12564" max="12564" width="6.28515625" style="2" customWidth="1"/>
    <col min="12565" max="12565" width="10.28515625" style="2" customWidth="1"/>
    <col min="12566" max="12566" width="6.28515625" style="2" customWidth="1"/>
    <col min="12567" max="12567" width="9.7109375" style="2" customWidth="1"/>
    <col min="12568" max="12568" width="6.28515625" style="2" customWidth="1"/>
    <col min="12569" max="12569" width="9.7109375" style="2" customWidth="1"/>
    <col min="12570" max="12570" width="6.28515625" style="2" customWidth="1"/>
    <col min="12571" max="12571" width="9.7109375" style="2" customWidth="1"/>
    <col min="12572" max="12572" width="6.28515625" style="2" customWidth="1"/>
    <col min="12573" max="12579" width="9.140625" style="2"/>
    <col min="12580" max="12580" width="22.140625" style="2" customWidth="1"/>
    <col min="12581" max="12581" width="11.7109375" style="2" customWidth="1"/>
    <col min="12582" max="12582" width="14" style="2" customWidth="1"/>
    <col min="12583" max="12583" width="21.7109375" style="2" customWidth="1"/>
    <col min="12584" max="12584" width="24.7109375" style="2" customWidth="1"/>
    <col min="12585" max="12585" width="26.42578125" style="2" customWidth="1"/>
    <col min="12586" max="12586" width="25.7109375" style="2" customWidth="1"/>
    <col min="12587" max="12800" width="9.140625" style="2"/>
    <col min="12801" max="12801" width="21.140625" style="2" customWidth="1"/>
    <col min="12802" max="12802" width="20" style="2" customWidth="1"/>
    <col min="12803" max="12803" width="8.42578125" style="2" customWidth="1"/>
    <col min="12804" max="12804" width="9.140625" style="2"/>
    <col min="12805" max="12805" width="8.7109375" style="2" customWidth="1"/>
    <col min="12806" max="12806" width="12" style="2" customWidth="1"/>
    <col min="12807" max="12807" width="8.42578125" style="2" customWidth="1"/>
    <col min="12808" max="12808" width="9.7109375" style="2" customWidth="1"/>
    <col min="12809" max="12810" width="8.7109375" style="2" customWidth="1"/>
    <col min="12811" max="12811" width="7.42578125" style="2" customWidth="1"/>
    <col min="12812" max="12812" width="6.28515625" style="2" customWidth="1"/>
    <col min="12813" max="12813" width="13.140625" style="2" customWidth="1"/>
    <col min="12814" max="12814" width="6.28515625" style="2" customWidth="1"/>
    <col min="12815" max="12815" width="13.140625" style="2" customWidth="1"/>
    <col min="12816" max="12816" width="6.28515625" style="2" customWidth="1"/>
    <col min="12817" max="12817" width="7.42578125" style="2" customWidth="1"/>
    <col min="12818" max="12818" width="6.28515625" style="2" customWidth="1"/>
    <col min="12819" max="12819" width="8.42578125" style="2" customWidth="1"/>
    <col min="12820" max="12820" width="6.28515625" style="2" customWidth="1"/>
    <col min="12821" max="12821" width="10.28515625" style="2" customWidth="1"/>
    <col min="12822" max="12822" width="6.28515625" style="2" customWidth="1"/>
    <col min="12823" max="12823" width="9.7109375" style="2" customWidth="1"/>
    <col min="12824" max="12824" width="6.28515625" style="2" customWidth="1"/>
    <col min="12825" max="12825" width="9.7109375" style="2" customWidth="1"/>
    <col min="12826" max="12826" width="6.28515625" style="2" customWidth="1"/>
    <col min="12827" max="12827" width="9.7109375" style="2" customWidth="1"/>
    <col min="12828" max="12828" width="6.28515625" style="2" customWidth="1"/>
    <col min="12829" max="12835" width="9.140625" style="2"/>
    <col min="12836" max="12836" width="22.140625" style="2" customWidth="1"/>
    <col min="12837" max="12837" width="11.7109375" style="2" customWidth="1"/>
    <col min="12838" max="12838" width="14" style="2" customWidth="1"/>
    <col min="12839" max="12839" width="21.7109375" style="2" customWidth="1"/>
    <col min="12840" max="12840" width="24.7109375" style="2" customWidth="1"/>
    <col min="12841" max="12841" width="26.42578125" style="2" customWidth="1"/>
    <col min="12842" max="12842" width="25.7109375" style="2" customWidth="1"/>
    <col min="12843" max="13056" width="9.140625" style="2"/>
    <col min="13057" max="13057" width="21.140625" style="2" customWidth="1"/>
    <col min="13058" max="13058" width="20" style="2" customWidth="1"/>
    <col min="13059" max="13059" width="8.42578125" style="2" customWidth="1"/>
    <col min="13060" max="13060" width="9.140625" style="2"/>
    <col min="13061" max="13061" width="8.7109375" style="2" customWidth="1"/>
    <col min="13062" max="13062" width="12" style="2" customWidth="1"/>
    <col min="13063" max="13063" width="8.42578125" style="2" customWidth="1"/>
    <col min="13064" max="13064" width="9.7109375" style="2" customWidth="1"/>
    <col min="13065" max="13066" width="8.7109375" style="2" customWidth="1"/>
    <col min="13067" max="13067" width="7.42578125" style="2" customWidth="1"/>
    <col min="13068" max="13068" width="6.28515625" style="2" customWidth="1"/>
    <col min="13069" max="13069" width="13.140625" style="2" customWidth="1"/>
    <col min="13070" max="13070" width="6.28515625" style="2" customWidth="1"/>
    <col min="13071" max="13071" width="13.140625" style="2" customWidth="1"/>
    <col min="13072" max="13072" width="6.28515625" style="2" customWidth="1"/>
    <col min="13073" max="13073" width="7.42578125" style="2" customWidth="1"/>
    <col min="13074" max="13074" width="6.28515625" style="2" customWidth="1"/>
    <col min="13075" max="13075" width="8.42578125" style="2" customWidth="1"/>
    <col min="13076" max="13076" width="6.28515625" style="2" customWidth="1"/>
    <col min="13077" max="13077" width="10.28515625" style="2" customWidth="1"/>
    <col min="13078" max="13078" width="6.28515625" style="2" customWidth="1"/>
    <col min="13079" max="13079" width="9.7109375" style="2" customWidth="1"/>
    <col min="13080" max="13080" width="6.28515625" style="2" customWidth="1"/>
    <col min="13081" max="13081" width="9.7109375" style="2" customWidth="1"/>
    <col min="13082" max="13082" width="6.28515625" style="2" customWidth="1"/>
    <col min="13083" max="13083" width="9.7109375" style="2" customWidth="1"/>
    <col min="13084" max="13084" width="6.28515625" style="2" customWidth="1"/>
    <col min="13085" max="13091" width="9.140625" style="2"/>
    <col min="13092" max="13092" width="22.140625" style="2" customWidth="1"/>
    <col min="13093" max="13093" width="11.7109375" style="2" customWidth="1"/>
    <col min="13094" max="13094" width="14" style="2" customWidth="1"/>
    <col min="13095" max="13095" width="21.7109375" style="2" customWidth="1"/>
    <col min="13096" max="13096" width="24.7109375" style="2" customWidth="1"/>
    <col min="13097" max="13097" width="26.42578125" style="2" customWidth="1"/>
    <col min="13098" max="13098" width="25.7109375" style="2" customWidth="1"/>
    <col min="13099" max="13312" width="9.140625" style="2"/>
    <col min="13313" max="13313" width="21.140625" style="2" customWidth="1"/>
    <col min="13314" max="13314" width="20" style="2" customWidth="1"/>
    <col min="13315" max="13315" width="8.42578125" style="2" customWidth="1"/>
    <col min="13316" max="13316" width="9.140625" style="2"/>
    <col min="13317" max="13317" width="8.7109375" style="2" customWidth="1"/>
    <col min="13318" max="13318" width="12" style="2" customWidth="1"/>
    <col min="13319" max="13319" width="8.42578125" style="2" customWidth="1"/>
    <col min="13320" max="13320" width="9.7109375" style="2" customWidth="1"/>
    <col min="13321" max="13322" width="8.7109375" style="2" customWidth="1"/>
    <col min="13323" max="13323" width="7.42578125" style="2" customWidth="1"/>
    <col min="13324" max="13324" width="6.28515625" style="2" customWidth="1"/>
    <col min="13325" max="13325" width="13.140625" style="2" customWidth="1"/>
    <col min="13326" max="13326" width="6.28515625" style="2" customWidth="1"/>
    <col min="13327" max="13327" width="13.140625" style="2" customWidth="1"/>
    <col min="13328" max="13328" width="6.28515625" style="2" customWidth="1"/>
    <col min="13329" max="13329" width="7.42578125" style="2" customWidth="1"/>
    <col min="13330" max="13330" width="6.28515625" style="2" customWidth="1"/>
    <col min="13331" max="13331" width="8.42578125" style="2" customWidth="1"/>
    <col min="13332" max="13332" width="6.28515625" style="2" customWidth="1"/>
    <col min="13333" max="13333" width="10.28515625" style="2" customWidth="1"/>
    <col min="13334" max="13334" width="6.28515625" style="2" customWidth="1"/>
    <col min="13335" max="13335" width="9.7109375" style="2" customWidth="1"/>
    <col min="13336" max="13336" width="6.28515625" style="2" customWidth="1"/>
    <col min="13337" max="13337" width="9.7109375" style="2" customWidth="1"/>
    <col min="13338" max="13338" width="6.28515625" style="2" customWidth="1"/>
    <col min="13339" max="13339" width="9.7109375" style="2" customWidth="1"/>
    <col min="13340" max="13340" width="6.28515625" style="2" customWidth="1"/>
    <col min="13341" max="13347" width="9.140625" style="2"/>
    <col min="13348" max="13348" width="22.140625" style="2" customWidth="1"/>
    <col min="13349" max="13349" width="11.7109375" style="2" customWidth="1"/>
    <col min="13350" max="13350" width="14" style="2" customWidth="1"/>
    <col min="13351" max="13351" width="21.7109375" style="2" customWidth="1"/>
    <col min="13352" max="13352" width="24.7109375" style="2" customWidth="1"/>
    <col min="13353" max="13353" width="26.42578125" style="2" customWidth="1"/>
    <col min="13354" max="13354" width="25.7109375" style="2" customWidth="1"/>
    <col min="13355" max="13568" width="9.140625" style="2"/>
    <col min="13569" max="13569" width="21.140625" style="2" customWidth="1"/>
    <col min="13570" max="13570" width="20" style="2" customWidth="1"/>
    <col min="13571" max="13571" width="8.42578125" style="2" customWidth="1"/>
    <col min="13572" max="13572" width="9.140625" style="2"/>
    <col min="13573" max="13573" width="8.7109375" style="2" customWidth="1"/>
    <col min="13574" max="13574" width="12" style="2" customWidth="1"/>
    <col min="13575" max="13575" width="8.42578125" style="2" customWidth="1"/>
    <col min="13576" max="13576" width="9.7109375" style="2" customWidth="1"/>
    <col min="13577" max="13578" width="8.7109375" style="2" customWidth="1"/>
    <col min="13579" max="13579" width="7.42578125" style="2" customWidth="1"/>
    <col min="13580" max="13580" width="6.28515625" style="2" customWidth="1"/>
    <col min="13581" max="13581" width="13.140625" style="2" customWidth="1"/>
    <col min="13582" max="13582" width="6.28515625" style="2" customWidth="1"/>
    <col min="13583" max="13583" width="13.140625" style="2" customWidth="1"/>
    <col min="13584" max="13584" width="6.28515625" style="2" customWidth="1"/>
    <col min="13585" max="13585" width="7.42578125" style="2" customWidth="1"/>
    <col min="13586" max="13586" width="6.28515625" style="2" customWidth="1"/>
    <col min="13587" max="13587" width="8.42578125" style="2" customWidth="1"/>
    <col min="13588" max="13588" width="6.28515625" style="2" customWidth="1"/>
    <col min="13589" max="13589" width="10.28515625" style="2" customWidth="1"/>
    <col min="13590" max="13590" width="6.28515625" style="2" customWidth="1"/>
    <col min="13591" max="13591" width="9.7109375" style="2" customWidth="1"/>
    <col min="13592" max="13592" width="6.28515625" style="2" customWidth="1"/>
    <col min="13593" max="13593" width="9.7109375" style="2" customWidth="1"/>
    <col min="13594" max="13594" width="6.28515625" style="2" customWidth="1"/>
    <col min="13595" max="13595" width="9.7109375" style="2" customWidth="1"/>
    <col min="13596" max="13596" width="6.28515625" style="2" customWidth="1"/>
    <col min="13597" max="13603" width="9.140625" style="2"/>
    <col min="13604" max="13604" width="22.140625" style="2" customWidth="1"/>
    <col min="13605" max="13605" width="11.7109375" style="2" customWidth="1"/>
    <col min="13606" max="13606" width="14" style="2" customWidth="1"/>
    <col min="13607" max="13607" width="21.7109375" style="2" customWidth="1"/>
    <col min="13608" max="13608" width="24.7109375" style="2" customWidth="1"/>
    <col min="13609" max="13609" width="26.42578125" style="2" customWidth="1"/>
    <col min="13610" max="13610" width="25.7109375" style="2" customWidth="1"/>
    <col min="13611" max="13824" width="9.140625" style="2"/>
    <col min="13825" max="13825" width="21.140625" style="2" customWidth="1"/>
    <col min="13826" max="13826" width="20" style="2" customWidth="1"/>
    <col min="13827" max="13827" width="8.42578125" style="2" customWidth="1"/>
    <col min="13828" max="13828" width="9.140625" style="2"/>
    <col min="13829" max="13829" width="8.7109375" style="2" customWidth="1"/>
    <col min="13830" max="13830" width="12" style="2" customWidth="1"/>
    <col min="13831" max="13831" width="8.42578125" style="2" customWidth="1"/>
    <col min="13832" max="13832" width="9.7109375" style="2" customWidth="1"/>
    <col min="13833" max="13834" width="8.7109375" style="2" customWidth="1"/>
    <col min="13835" max="13835" width="7.42578125" style="2" customWidth="1"/>
    <col min="13836" max="13836" width="6.28515625" style="2" customWidth="1"/>
    <col min="13837" max="13837" width="13.140625" style="2" customWidth="1"/>
    <col min="13838" max="13838" width="6.28515625" style="2" customWidth="1"/>
    <col min="13839" max="13839" width="13.140625" style="2" customWidth="1"/>
    <col min="13840" max="13840" width="6.28515625" style="2" customWidth="1"/>
    <col min="13841" max="13841" width="7.42578125" style="2" customWidth="1"/>
    <col min="13842" max="13842" width="6.28515625" style="2" customWidth="1"/>
    <col min="13843" max="13843" width="8.42578125" style="2" customWidth="1"/>
    <col min="13844" max="13844" width="6.28515625" style="2" customWidth="1"/>
    <col min="13845" max="13845" width="10.28515625" style="2" customWidth="1"/>
    <col min="13846" max="13846" width="6.28515625" style="2" customWidth="1"/>
    <col min="13847" max="13847" width="9.7109375" style="2" customWidth="1"/>
    <col min="13848" max="13848" width="6.28515625" style="2" customWidth="1"/>
    <col min="13849" max="13849" width="9.7109375" style="2" customWidth="1"/>
    <col min="13850" max="13850" width="6.28515625" style="2" customWidth="1"/>
    <col min="13851" max="13851" width="9.7109375" style="2" customWidth="1"/>
    <col min="13852" max="13852" width="6.28515625" style="2" customWidth="1"/>
    <col min="13853" max="13859" width="9.140625" style="2"/>
    <col min="13860" max="13860" width="22.140625" style="2" customWidth="1"/>
    <col min="13861" max="13861" width="11.7109375" style="2" customWidth="1"/>
    <col min="13862" max="13862" width="14" style="2" customWidth="1"/>
    <col min="13863" max="13863" width="21.7109375" style="2" customWidth="1"/>
    <col min="13864" max="13864" width="24.7109375" style="2" customWidth="1"/>
    <col min="13865" max="13865" width="26.42578125" style="2" customWidth="1"/>
    <col min="13866" max="13866" width="25.7109375" style="2" customWidth="1"/>
    <col min="13867" max="14080" width="9.140625" style="2"/>
    <col min="14081" max="14081" width="21.140625" style="2" customWidth="1"/>
    <col min="14082" max="14082" width="20" style="2" customWidth="1"/>
    <col min="14083" max="14083" width="8.42578125" style="2" customWidth="1"/>
    <col min="14084" max="14084" width="9.140625" style="2"/>
    <col min="14085" max="14085" width="8.7109375" style="2" customWidth="1"/>
    <col min="14086" max="14086" width="12" style="2" customWidth="1"/>
    <col min="14087" max="14087" width="8.42578125" style="2" customWidth="1"/>
    <col min="14088" max="14088" width="9.7109375" style="2" customWidth="1"/>
    <col min="14089" max="14090" width="8.7109375" style="2" customWidth="1"/>
    <col min="14091" max="14091" width="7.42578125" style="2" customWidth="1"/>
    <col min="14092" max="14092" width="6.28515625" style="2" customWidth="1"/>
    <col min="14093" max="14093" width="13.140625" style="2" customWidth="1"/>
    <col min="14094" max="14094" width="6.28515625" style="2" customWidth="1"/>
    <col min="14095" max="14095" width="13.140625" style="2" customWidth="1"/>
    <col min="14096" max="14096" width="6.28515625" style="2" customWidth="1"/>
    <col min="14097" max="14097" width="7.42578125" style="2" customWidth="1"/>
    <col min="14098" max="14098" width="6.28515625" style="2" customWidth="1"/>
    <col min="14099" max="14099" width="8.42578125" style="2" customWidth="1"/>
    <col min="14100" max="14100" width="6.28515625" style="2" customWidth="1"/>
    <col min="14101" max="14101" width="10.28515625" style="2" customWidth="1"/>
    <col min="14102" max="14102" width="6.28515625" style="2" customWidth="1"/>
    <col min="14103" max="14103" width="9.7109375" style="2" customWidth="1"/>
    <col min="14104" max="14104" width="6.28515625" style="2" customWidth="1"/>
    <col min="14105" max="14105" width="9.7109375" style="2" customWidth="1"/>
    <col min="14106" max="14106" width="6.28515625" style="2" customWidth="1"/>
    <col min="14107" max="14107" width="9.7109375" style="2" customWidth="1"/>
    <col min="14108" max="14108" width="6.28515625" style="2" customWidth="1"/>
    <col min="14109" max="14115" width="9.140625" style="2"/>
    <col min="14116" max="14116" width="22.140625" style="2" customWidth="1"/>
    <col min="14117" max="14117" width="11.7109375" style="2" customWidth="1"/>
    <col min="14118" max="14118" width="14" style="2" customWidth="1"/>
    <col min="14119" max="14119" width="21.7109375" style="2" customWidth="1"/>
    <col min="14120" max="14120" width="24.7109375" style="2" customWidth="1"/>
    <col min="14121" max="14121" width="26.42578125" style="2" customWidth="1"/>
    <col min="14122" max="14122" width="25.7109375" style="2" customWidth="1"/>
    <col min="14123" max="14336" width="9.140625" style="2"/>
    <col min="14337" max="14337" width="21.140625" style="2" customWidth="1"/>
    <col min="14338" max="14338" width="20" style="2" customWidth="1"/>
    <col min="14339" max="14339" width="8.42578125" style="2" customWidth="1"/>
    <col min="14340" max="14340" width="9.140625" style="2"/>
    <col min="14341" max="14341" width="8.7109375" style="2" customWidth="1"/>
    <col min="14342" max="14342" width="12" style="2" customWidth="1"/>
    <col min="14343" max="14343" width="8.42578125" style="2" customWidth="1"/>
    <col min="14344" max="14344" width="9.7109375" style="2" customWidth="1"/>
    <col min="14345" max="14346" width="8.7109375" style="2" customWidth="1"/>
    <col min="14347" max="14347" width="7.42578125" style="2" customWidth="1"/>
    <col min="14348" max="14348" width="6.28515625" style="2" customWidth="1"/>
    <col min="14349" max="14349" width="13.140625" style="2" customWidth="1"/>
    <col min="14350" max="14350" width="6.28515625" style="2" customWidth="1"/>
    <col min="14351" max="14351" width="13.140625" style="2" customWidth="1"/>
    <col min="14352" max="14352" width="6.28515625" style="2" customWidth="1"/>
    <col min="14353" max="14353" width="7.42578125" style="2" customWidth="1"/>
    <col min="14354" max="14354" width="6.28515625" style="2" customWidth="1"/>
    <col min="14355" max="14355" width="8.42578125" style="2" customWidth="1"/>
    <col min="14356" max="14356" width="6.28515625" style="2" customWidth="1"/>
    <col min="14357" max="14357" width="10.28515625" style="2" customWidth="1"/>
    <col min="14358" max="14358" width="6.28515625" style="2" customWidth="1"/>
    <col min="14359" max="14359" width="9.7109375" style="2" customWidth="1"/>
    <col min="14360" max="14360" width="6.28515625" style="2" customWidth="1"/>
    <col min="14361" max="14361" width="9.7109375" style="2" customWidth="1"/>
    <col min="14362" max="14362" width="6.28515625" style="2" customWidth="1"/>
    <col min="14363" max="14363" width="9.7109375" style="2" customWidth="1"/>
    <col min="14364" max="14364" width="6.28515625" style="2" customWidth="1"/>
    <col min="14365" max="14371" width="9.140625" style="2"/>
    <col min="14372" max="14372" width="22.140625" style="2" customWidth="1"/>
    <col min="14373" max="14373" width="11.7109375" style="2" customWidth="1"/>
    <col min="14374" max="14374" width="14" style="2" customWidth="1"/>
    <col min="14375" max="14375" width="21.7109375" style="2" customWidth="1"/>
    <col min="14376" max="14376" width="24.7109375" style="2" customWidth="1"/>
    <col min="14377" max="14377" width="26.42578125" style="2" customWidth="1"/>
    <col min="14378" max="14378" width="25.7109375" style="2" customWidth="1"/>
    <col min="14379" max="14592" width="9.140625" style="2"/>
    <col min="14593" max="14593" width="21.140625" style="2" customWidth="1"/>
    <col min="14594" max="14594" width="20" style="2" customWidth="1"/>
    <col min="14595" max="14595" width="8.42578125" style="2" customWidth="1"/>
    <col min="14596" max="14596" width="9.140625" style="2"/>
    <col min="14597" max="14597" width="8.7109375" style="2" customWidth="1"/>
    <col min="14598" max="14598" width="12" style="2" customWidth="1"/>
    <col min="14599" max="14599" width="8.42578125" style="2" customWidth="1"/>
    <col min="14600" max="14600" width="9.7109375" style="2" customWidth="1"/>
    <col min="14601" max="14602" width="8.7109375" style="2" customWidth="1"/>
    <col min="14603" max="14603" width="7.42578125" style="2" customWidth="1"/>
    <col min="14604" max="14604" width="6.28515625" style="2" customWidth="1"/>
    <col min="14605" max="14605" width="13.140625" style="2" customWidth="1"/>
    <col min="14606" max="14606" width="6.28515625" style="2" customWidth="1"/>
    <col min="14607" max="14607" width="13.140625" style="2" customWidth="1"/>
    <col min="14608" max="14608" width="6.28515625" style="2" customWidth="1"/>
    <col min="14609" max="14609" width="7.42578125" style="2" customWidth="1"/>
    <col min="14610" max="14610" width="6.28515625" style="2" customWidth="1"/>
    <col min="14611" max="14611" width="8.42578125" style="2" customWidth="1"/>
    <col min="14612" max="14612" width="6.28515625" style="2" customWidth="1"/>
    <col min="14613" max="14613" width="10.28515625" style="2" customWidth="1"/>
    <col min="14614" max="14614" width="6.28515625" style="2" customWidth="1"/>
    <col min="14615" max="14615" width="9.7109375" style="2" customWidth="1"/>
    <col min="14616" max="14616" width="6.28515625" style="2" customWidth="1"/>
    <col min="14617" max="14617" width="9.7109375" style="2" customWidth="1"/>
    <col min="14618" max="14618" width="6.28515625" style="2" customWidth="1"/>
    <col min="14619" max="14619" width="9.7109375" style="2" customWidth="1"/>
    <col min="14620" max="14620" width="6.28515625" style="2" customWidth="1"/>
    <col min="14621" max="14627" width="9.140625" style="2"/>
    <col min="14628" max="14628" width="22.140625" style="2" customWidth="1"/>
    <col min="14629" max="14629" width="11.7109375" style="2" customWidth="1"/>
    <col min="14630" max="14630" width="14" style="2" customWidth="1"/>
    <col min="14631" max="14631" width="21.7109375" style="2" customWidth="1"/>
    <col min="14632" max="14632" width="24.7109375" style="2" customWidth="1"/>
    <col min="14633" max="14633" width="26.42578125" style="2" customWidth="1"/>
    <col min="14634" max="14634" width="25.7109375" style="2" customWidth="1"/>
    <col min="14635" max="14848" width="9.140625" style="2"/>
    <col min="14849" max="14849" width="21.140625" style="2" customWidth="1"/>
    <col min="14850" max="14850" width="20" style="2" customWidth="1"/>
    <col min="14851" max="14851" width="8.42578125" style="2" customWidth="1"/>
    <col min="14852" max="14852" width="9.140625" style="2"/>
    <col min="14853" max="14853" width="8.7109375" style="2" customWidth="1"/>
    <col min="14854" max="14854" width="12" style="2" customWidth="1"/>
    <col min="14855" max="14855" width="8.42578125" style="2" customWidth="1"/>
    <col min="14856" max="14856" width="9.7109375" style="2" customWidth="1"/>
    <col min="14857" max="14858" width="8.7109375" style="2" customWidth="1"/>
    <col min="14859" max="14859" width="7.42578125" style="2" customWidth="1"/>
    <col min="14860" max="14860" width="6.28515625" style="2" customWidth="1"/>
    <col min="14861" max="14861" width="13.140625" style="2" customWidth="1"/>
    <col min="14862" max="14862" width="6.28515625" style="2" customWidth="1"/>
    <col min="14863" max="14863" width="13.140625" style="2" customWidth="1"/>
    <col min="14864" max="14864" width="6.28515625" style="2" customWidth="1"/>
    <col min="14865" max="14865" width="7.42578125" style="2" customWidth="1"/>
    <col min="14866" max="14866" width="6.28515625" style="2" customWidth="1"/>
    <col min="14867" max="14867" width="8.42578125" style="2" customWidth="1"/>
    <col min="14868" max="14868" width="6.28515625" style="2" customWidth="1"/>
    <col min="14869" max="14869" width="10.28515625" style="2" customWidth="1"/>
    <col min="14870" max="14870" width="6.28515625" style="2" customWidth="1"/>
    <col min="14871" max="14871" width="9.7109375" style="2" customWidth="1"/>
    <col min="14872" max="14872" width="6.28515625" style="2" customWidth="1"/>
    <col min="14873" max="14873" width="9.7109375" style="2" customWidth="1"/>
    <col min="14874" max="14874" width="6.28515625" style="2" customWidth="1"/>
    <col min="14875" max="14875" width="9.7109375" style="2" customWidth="1"/>
    <col min="14876" max="14876" width="6.28515625" style="2" customWidth="1"/>
    <col min="14877" max="14883" width="9.140625" style="2"/>
    <col min="14884" max="14884" width="22.140625" style="2" customWidth="1"/>
    <col min="14885" max="14885" width="11.7109375" style="2" customWidth="1"/>
    <col min="14886" max="14886" width="14" style="2" customWidth="1"/>
    <col min="14887" max="14887" width="21.7109375" style="2" customWidth="1"/>
    <col min="14888" max="14888" width="24.7109375" style="2" customWidth="1"/>
    <col min="14889" max="14889" width="26.42578125" style="2" customWidth="1"/>
    <col min="14890" max="14890" width="25.7109375" style="2" customWidth="1"/>
    <col min="14891" max="15104" width="9.140625" style="2"/>
    <col min="15105" max="15105" width="21.140625" style="2" customWidth="1"/>
    <col min="15106" max="15106" width="20" style="2" customWidth="1"/>
    <col min="15107" max="15107" width="8.42578125" style="2" customWidth="1"/>
    <col min="15108" max="15108" width="9.140625" style="2"/>
    <col min="15109" max="15109" width="8.7109375" style="2" customWidth="1"/>
    <col min="15110" max="15110" width="12" style="2" customWidth="1"/>
    <col min="15111" max="15111" width="8.42578125" style="2" customWidth="1"/>
    <col min="15112" max="15112" width="9.7109375" style="2" customWidth="1"/>
    <col min="15113" max="15114" width="8.7109375" style="2" customWidth="1"/>
    <col min="15115" max="15115" width="7.42578125" style="2" customWidth="1"/>
    <col min="15116" max="15116" width="6.28515625" style="2" customWidth="1"/>
    <col min="15117" max="15117" width="13.140625" style="2" customWidth="1"/>
    <col min="15118" max="15118" width="6.28515625" style="2" customWidth="1"/>
    <col min="15119" max="15119" width="13.140625" style="2" customWidth="1"/>
    <col min="15120" max="15120" width="6.28515625" style="2" customWidth="1"/>
    <col min="15121" max="15121" width="7.42578125" style="2" customWidth="1"/>
    <col min="15122" max="15122" width="6.28515625" style="2" customWidth="1"/>
    <col min="15123" max="15123" width="8.42578125" style="2" customWidth="1"/>
    <col min="15124" max="15124" width="6.28515625" style="2" customWidth="1"/>
    <col min="15125" max="15125" width="10.28515625" style="2" customWidth="1"/>
    <col min="15126" max="15126" width="6.28515625" style="2" customWidth="1"/>
    <col min="15127" max="15127" width="9.7109375" style="2" customWidth="1"/>
    <col min="15128" max="15128" width="6.28515625" style="2" customWidth="1"/>
    <col min="15129" max="15129" width="9.7109375" style="2" customWidth="1"/>
    <col min="15130" max="15130" width="6.28515625" style="2" customWidth="1"/>
    <col min="15131" max="15131" width="9.7109375" style="2" customWidth="1"/>
    <col min="15132" max="15132" width="6.28515625" style="2" customWidth="1"/>
    <col min="15133" max="15139" width="9.140625" style="2"/>
    <col min="15140" max="15140" width="22.140625" style="2" customWidth="1"/>
    <col min="15141" max="15141" width="11.7109375" style="2" customWidth="1"/>
    <col min="15142" max="15142" width="14" style="2" customWidth="1"/>
    <col min="15143" max="15143" width="21.7109375" style="2" customWidth="1"/>
    <col min="15144" max="15144" width="24.7109375" style="2" customWidth="1"/>
    <col min="15145" max="15145" width="26.42578125" style="2" customWidth="1"/>
    <col min="15146" max="15146" width="25.7109375" style="2" customWidth="1"/>
    <col min="15147" max="15360" width="9.140625" style="2"/>
    <col min="15361" max="15361" width="21.140625" style="2" customWidth="1"/>
    <col min="15362" max="15362" width="20" style="2" customWidth="1"/>
    <col min="15363" max="15363" width="8.42578125" style="2" customWidth="1"/>
    <col min="15364" max="15364" width="9.140625" style="2"/>
    <col min="15365" max="15365" width="8.7109375" style="2" customWidth="1"/>
    <col min="15366" max="15366" width="12" style="2" customWidth="1"/>
    <col min="15367" max="15367" width="8.42578125" style="2" customWidth="1"/>
    <col min="15368" max="15368" width="9.7109375" style="2" customWidth="1"/>
    <col min="15369" max="15370" width="8.7109375" style="2" customWidth="1"/>
    <col min="15371" max="15371" width="7.42578125" style="2" customWidth="1"/>
    <col min="15372" max="15372" width="6.28515625" style="2" customWidth="1"/>
    <col min="15373" max="15373" width="13.140625" style="2" customWidth="1"/>
    <col min="15374" max="15374" width="6.28515625" style="2" customWidth="1"/>
    <col min="15375" max="15375" width="13.140625" style="2" customWidth="1"/>
    <col min="15376" max="15376" width="6.28515625" style="2" customWidth="1"/>
    <col min="15377" max="15377" width="7.42578125" style="2" customWidth="1"/>
    <col min="15378" max="15378" width="6.28515625" style="2" customWidth="1"/>
    <col min="15379" max="15379" width="8.42578125" style="2" customWidth="1"/>
    <col min="15380" max="15380" width="6.28515625" style="2" customWidth="1"/>
    <col min="15381" max="15381" width="10.28515625" style="2" customWidth="1"/>
    <col min="15382" max="15382" width="6.28515625" style="2" customWidth="1"/>
    <col min="15383" max="15383" width="9.7109375" style="2" customWidth="1"/>
    <col min="15384" max="15384" width="6.28515625" style="2" customWidth="1"/>
    <col min="15385" max="15385" width="9.7109375" style="2" customWidth="1"/>
    <col min="15386" max="15386" width="6.28515625" style="2" customWidth="1"/>
    <col min="15387" max="15387" width="9.7109375" style="2" customWidth="1"/>
    <col min="15388" max="15388" width="6.28515625" style="2" customWidth="1"/>
    <col min="15389" max="15395" width="9.140625" style="2"/>
    <col min="15396" max="15396" width="22.140625" style="2" customWidth="1"/>
    <col min="15397" max="15397" width="11.7109375" style="2" customWidth="1"/>
    <col min="15398" max="15398" width="14" style="2" customWidth="1"/>
    <col min="15399" max="15399" width="21.7109375" style="2" customWidth="1"/>
    <col min="15400" max="15400" width="24.7109375" style="2" customWidth="1"/>
    <col min="15401" max="15401" width="26.42578125" style="2" customWidth="1"/>
    <col min="15402" max="15402" width="25.7109375" style="2" customWidth="1"/>
    <col min="15403" max="15616" width="9.140625" style="2"/>
    <col min="15617" max="15617" width="21.140625" style="2" customWidth="1"/>
    <col min="15618" max="15618" width="20" style="2" customWidth="1"/>
    <col min="15619" max="15619" width="8.42578125" style="2" customWidth="1"/>
    <col min="15620" max="15620" width="9.140625" style="2"/>
    <col min="15621" max="15621" width="8.7109375" style="2" customWidth="1"/>
    <col min="15622" max="15622" width="12" style="2" customWidth="1"/>
    <col min="15623" max="15623" width="8.42578125" style="2" customWidth="1"/>
    <col min="15624" max="15624" width="9.7109375" style="2" customWidth="1"/>
    <col min="15625" max="15626" width="8.7109375" style="2" customWidth="1"/>
    <col min="15627" max="15627" width="7.42578125" style="2" customWidth="1"/>
    <col min="15628" max="15628" width="6.28515625" style="2" customWidth="1"/>
    <col min="15629" max="15629" width="13.140625" style="2" customWidth="1"/>
    <col min="15630" max="15630" width="6.28515625" style="2" customWidth="1"/>
    <col min="15631" max="15631" width="13.140625" style="2" customWidth="1"/>
    <col min="15632" max="15632" width="6.28515625" style="2" customWidth="1"/>
    <col min="15633" max="15633" width="7.42578125" style="2" customWidth="1"/>
    <col min="15634" max="15634" width="6.28515625" style="2" customWidth="1"/>
    <col min="15635" max="15635" width="8.42578125" style="2" customWidth="1"/>
    <col min="15636" max="15636" width="6.28515625" style="2" customWidth="1"/>
    <col min="15637" max="15637" width="10.28515625" style="2" customWidth="1"/>
    <col min="15638" max="15638" width="6.28515625" style="2" customWidth="1"/>
    <col min="15639" max="15639" width="9.7109375" style="2" customWidth="1"/>
    <col min="15640" max="15640" width="6.28515625" style="2" customWidth="1"/>
    <col min="15641" max="15641" width="9.7109375" style="2" customWidth="1"/>
    <col min="15642" max="15642" width="6.28515625" style="2" customWidth="1"/>
    <col min="15643" max="15643" width="9.7109375" style="2" customWidth="1"/>
    <col min="15644" max="15644" width="6.28515625" style="2" customWidth="1"/>
    <col min="15645" max="15651" width="9.140625" style="2"/>
    <col min="15652" max="15652" width="22.140625" style="2" customWidth="1"/>
    <col min="15653" max="15653" width="11.7109375" style="2" customWidth="1"/>
    <col min="15654" max="15654" width="14" style="2" customWidth="1"/>
    <col min="15655" max="15655" width="21.7109375" style="2" customWidth="1"/>
    <col min="15656" max="15656" width="24.7109375" style="2" customWidth="1"/>
    <col min="15657" max="15657" width="26.42578125" style="2" customWidth="1"/>
    <col min="15658" max="15658" width="25.7109375" style="2" customWidth="1"/>
    <col min="15659" max="15872" width="9.140625" style="2"/>
    <col min="15873" max="15873" width="21.140625" style="2" customWidth="1"/>
    <col min="15874" max="15874" width="20" style="2" customWidth="1"/>
    <col min="15875" max="15875" width="8.42578125" style="2" customWidth="1"/>
    <col min="15876" max="15876" width="9.140625" style="2"/>
    <col min="15877" max="15877" width="8.7109375" style="2" customWidth="1"/>
    <col min="15878" max="15878" width="12" style="2" customWidth="1"/>
    <col min="15879" max="15879" width="8.42578125" style="2" customWidth="1"/>
    <col min="15880" max="15880" width="9.7109375" style="2" customWidth="1"/>
    <col min="15881" max="15882" width="8.7109375" style="2" customWidth="1"/>
    <col min="15883" max="15883" width="7.42578125" style="2" customWidth="1"/>
    <col min="15884" max="15884" width="6.28515625" style="2" customWidth="1"/>
    <col min="15885" max="15885" width="13.140625" style="2" customWidth="1"/>
    <col min="15886" max="15886" width="6.28515625" style="2" customWidth="1"/>
    <col min="15887" max="15887" width="13.140625" style="2" customWidth="1"/>
    <col min="15888" max="15888" width="6.28515625" style="2" customWidth="1"/>
    <col min="15889" max="15889" width="7.42578125" style="2" customWidth="1"/>
    <col min="15890" max="15890" width="6.28515625" style="2" customWidth="1"/>
    <col min="15891" max="15891" width="8.42578125" style="2" customWidth="1"/>
    <col min="15892" max="15892" width="6.28515625" style="2" customWidth="1"/>
    <col min="15893" max="15893" width="10.28515625" style="2" customWidth="1"/>
    <col min="15894" max="15894" width="6.28515625" style="2" customWidth="1"/>
    <col min="15895" max="15895" width="9.7109375" style="2" customWidth="1"/>
    <col min="15896" max="15896" width="6.28515625" style="2" customWidth="1"/>
    <col min="15897" max="15897" width="9.7109375" style="2" customWidth="1"/>
    <col min="15898" max="15898" width="6.28515625" style="2" customWidth="1"/>
    <col min="15899" max="15899" width="9.7109375" style="2" customWidth="1"/>
    <col min="15900" max="15900" width="6.28515625" style="2" customWidth="1"/>
    <col min="15901" max="15907" width="9.140625" style="2"/>
    <col min="15908" max="15908" width="22.140625" style="2" customWidth="1"/>
    <col min="15909" max="15909" width="11.7109375" style="2" customWidth="1"/>
    <col min="15910" max="15910" width="14" style="2" customWidth="1"/>
    <col min="15911" max="15911" width="21.7109375" style="2" customWidth="1"/>
    <col min="15912" max="15912" width="24.7109375" style="2" customWidth="1"/>
    <col min="15913" max="15913" width="26.42578125" style="2" customWidth="1"/>
    <col min="15914" max="15914" width="25.7109375" style="2" customWidth="1"/>
    <col min="15915" max="16128" width="9.140625" style="2"/>
    <col min="16129" max="16129" width="21.140625" style="2" customWidth="1"/>
    <col min="16130" max="16130" width="20" style="2" customWidth="1"/>
    <col min="16131" max="16131" width="8.42578125" style="2" customWidth="1"/>
    <col min="16132" max="16132" width="9.140625" style="2"/>
    <col min="16133" max="16133" width="8.7109375" style="2" customWidth="1"/>
    <col min="16134" max="16134" width="12" style="2" customWidth="1"/>
    <col min="16135" max="16135" width="8.42578125" style="2" customWidth="1"/>
    <col min="16136" max="16136" width="9.7109375" style="2" customWidth="1"/>
    <col min="16137" max="16138" width="8.7109375" style="2" customWidth="1"/>
    <col min="16139" max="16139" width="7.42578125" style="2" customWidth="1"/>
    <col min="16140" max="16140" width="6.28515625" style="2" customWidth="1"/>
    <col min="16141" max="16141" width="13.140625" style="2" customWidth="1"/>
    <col min="16142" max="16142" width="6.28515625" style="2" customWidth="1"/>
    <col min="16143" max="16143" width="13.140625" style="2" customWidth="1"/>
    <col min="16144" max="16144" width="6.28515625" style="2" customWidth="1"/>
    <col min="16145" max="16145" width="7.42578125" style="2" customWidth="1"/>
    <col min="16146" max="16146" width="6.28515625" style="2" customWidth="1"/>
    <col min="16147" max="16147" width="8.42578125" style="2" customWidth="1"/>
    <col min="16148" max="16148" width="6.28515625" style="2" customWidth="1"/>
    <col min="16149" max="16149" width="10.28515625" style="2" customWidth="1"/>
    <col min="16150" max="16150" width="6.28515625" style="2" customWidth="1"/>
    <col min="16151" max="16151" width="9.7109375" style="2" customWidth="1"/>
    <col min="16152" max="16152" width="6.28515625" style="2" customWidth="1"/>
    <col min="16153" max="16153" width="9.7109375" style="2" customWidth="1"/>
    <col min="16154" max="16154" width="6.28515625" style="2" customWidth="1"/>
    <col min="16155" max="16155" width="9.7109375" style="2" customWidth="1"/>
    <col min="16156" max="16156" width="6.28515625" style="2" customWidth="1"/>
    <col min="16157" max="16163" width="9.140625" style="2"/>
    <col min="16164" max="16164" width="22.140625" style="2" customWidth="1"/>
    <col min="16165" max="16165" width="11.7109375" style="2" customWidth="1"/>
    <col min="16166" max="16166" width="14" style="2" customWidth="1"/>
    <col min="16167" max="16167" width="21.7109375" style="2" customWidth="1"/>
    <col min="16168" max="16168" width="24.7109375" style="2" customWidth="1"/>
    <col min="16169" max="16169" width="26.42578125" style="2" customWidth="1"/>
    <col min="16170" max="16170" width="25.7109375" style="2" customWidth="1"/>
    <col min="16171" max="16384" width="9.140625" style="2"/>
  </cols>
  <sheetData>
    <row r="1" spans="1:50" ht="17.25" x14ac:dyDescent="0.25">
      <c r="A1" s="1" t="s">
        <v>0</v>
      </c>
      <c r="G1" s="3" t="s">
        <v>1</v>
      </c>
    </row>
    <row r="2" spans="1:50" ht="15.75" x14ac:dyDescent="0.25">
      <c r="A2" s="5" t="s">
        <v>2</v>
      </c>
      <c r="G2" s="6" t="s">
        <v>3</v>
      </c>
      <c r="AC2" s="2" t="s">
        <v>4</v>
      </c>
      <c r="AD2" s="2" t="s">
        <v>5</v>
      </c>
    </row>
    <row r="3" spans="1:50" ht="15" x14ac:dyDescent="0.25">
      <c r="A3" s="7"/>
      <c r="G3" s="8" t="s">
        <v>6</v>
      </c>
      <c r="AB3" s="2" t="s">
        <v>348</v>
      </c>
      <c r="AC3" s="2">
        <v>0.84699999999999998</v>
      </c>
      <c r="AD3" s="2">
        <v>0.46</v>
      </c>
    </row>
    <row r="4" spans="1:50" ht="15.75" x14ac:dyDescent="0.25">
      <c r="A4" s="5" t="s">
        <v>7</v>
      </c>
      <c r="G4" s="9" t="s">
        <v>8</v>
      </c>
      <c r="AB4" s="2" t="s">
        <v>349</v>
      </c>
      <c r="AC4" s="2">
        <v>0.88700000000000001</v>
      </c>
      <c r="AD4" s="2">
        <v>0.56000000000000005</v>
      </c>
      <c r="AE4" s="2" t="s">
        <v>350</v>
      </c>
    </row>
    <row r="6" spans="1:50" s="14" customFormat="1" ht="60.75" thickBot="1" x14ac:dyDescent="0.3">
      <c r="A6" s="10" t="s">
        <v>9</v>
      </c>
      <c r="B6" s="101" t="s">
        <v>10</v>
      </c>
      <c r="C6" s="11" t="s">
        <v>11</v>
      </c>
      <c r="D6" s="12" t="s">
        <v>12</v>
      </c>
      <c r="E6" s="12" t="s">
        <v>13</v>
      </c>
      <c r="F6" s="12" t="s">
        <v>14</v>
      </c>
      <c r="G6" s="12" t="s">
        <v>15</v>
      </c>
      <c r="H6" s="12" t="s">
        <v>16</v>
      </c>
      <c r="I6" s="12" t="s">
        <v>17</v>
      </c>
      <c r="J6" s="12" t="s">
        <v>18</v>
      </c>
      <c r="K6" s="12" t="s">
        <v>19</v>
      </c>
      <c r="L6" s="13" t="s">
        <v>20</v>
      </c>
      <c r="M6" s="12" t="s">
        <v>21</v>
      </c>
      <c r="N6" s="13" t="s">
        <v>20</v>
      </c>
      <c r="O6" s="12" t="s">
        <v>22</v>
      </c>
      <c r="P6" s="13" t="s">
        <v>20</v>
      </c>
      <c r="Q6" s="12" t="s">
        <v>23</v>
      </c>
      <c r="R6" s="13" t="s">
        <v>20</v>
      </c>
      <c r="S6" s="12" t="s">
        <v>24</v>
      </c>
      <c r="T6" s="13" t="s">
        <v>20</v>
      </c>
      <c r="U6" s="12" t="s">
        <v>25</v>
      </c>
      <c r="V6" s="13" t="s">
        <v>20</v>
      </c>
      <c r="W6" s="12" t="s">
        <v>26</v>
      </c>
      <c r="X6" s="12" t="s">
        <v>20</v>
      </c>
      <c r="Y6" s="12" t="s">
        <v>27</v>
      </c>
      <c r="Z6" s="12" t="s">
        <v>20</v>
      </c>
      <c r="AA6" s="12" t="s">
        <v>28</v>
      </c>
      <c r="AB6" s="12" t="s">
        <v>20</v>
      </c>
      <c r="AC6" s="12" t="s">
        <v>29</v>
      </c>
      <c r="AD6" s="12"/>
      <c r="AE6" s="14" t="s">
        <v>5</v>
      </c>
      <c r="AF6" s="12" t="s">
        <v>27</v>
      </c>
      <c r="AG6" s="12"/>
      <c r="AH6" s="12" t="s">
        <v>20</v>
      </c>
      <c r="AJ6" s="15" t="s">
        <v>30</v>
      </c>
      <c r="AK6" s="15" t="s">
        <v>31</v>
      </c>
      <c r="AL6" s="15" t="s">
        <v>32</v>
      </c>
      <c r="AM6" s="15" t="s">
        <v>33</v>
      </c>
      <c r="AN6" s="15" t="s">
        <v>34</v>
      </c>
      <c r="AO6" s="15" t="s">
        <v>35</v>
      </c>
      <c r="AP6" s="15" t="s">
        <v>36</v>
      </c>
      <c r="AQ6" s="14" t="s">
        <v>37</v>
      </c>
      <c r="AR6" s="14" t="s">
        <v>38</v>
      </c>
      <c r="AS6" s="14" t="s">
        <v>39</v>
      </c>
      <c r="AT6" s="14" t="s">
        <v>40</v>
      </c>
      <c r="AU6" s="14" t="s">
        <v>41</v>
      </c>
      <c r="AV6" s="14" t="s">
        <v>42</v>
      </c>
      <c r="AW6" s="14" t="s">
        <v>43</v>
      </c>
      <c r="AX6" s="14" t="s">
        <v>44</v>
      </c>
    </row>
    <row r="7" spans="1:50" ht="15.75" thickTop="1" x14ac:dyDescent="0.25">
      <c r="A7" s="102" t="s">
        <v>351</v>
      </c>
      <c r="B7" s="103"/>
      <c r="C7" s="104"/>
      <c r="D7" s="105"/>
      <c r="E7" s="105"/>
      <c r="F7" s="105"/>
      <c r="G7" s="105"/>
      <c r="H7" s="105"/>
      <c r="I7" s="105"/>
      <c r="J7" s="105"/>
      <c r="K7" s="105"/>
      <c r="L7" s="106"/>
      <c r="M7" s="105"/>
      <c r="N7" s="106"/>
      <c r="O7" s="105"/>
      <c r="P7" s="106"/>
      <c r="Q7" s="105"/>
      <c r="R7" s="106"/>
      <c r="S7" s="105"/>
      <c r="T7" s="106"/>
      <c r="U7" s="105"/>
      <c r="V7" s="106"/>
      <c r="W7" s="105"/>
      <c r="X7" s="105"/>
      <c r="Y7" s="105"/>
      <c r="Z7" s="105"/>
      <c r="AA7" s="105"/>
      <c r="AB7" s="105"/>
      <c r="AC7" s="105"/>
      <c r="AD7" s="105"/>
      <c r="AF7" s="105"/>
      <c r="AG7" s="105"/>
      <c r="AH7" s="105"/>
      <c r="AJ7" s="63"/>
      <c r="AK7" s="63"/>
      <c r="AL7" s="63"/>
      <c r="AM7" s="63"/>
      <c r="AN7" s="63"/>
      <c r="AO7" s="63"/>
      <c r="AP7" s="63"/>
    </row>
    <row r="8" spans="1:50" s="112" customFormat="1" ht="15" x14ac:dyDescent="0.25">
      <c r="A8" s="107" t="s">
        <v>352</v>
      </c>
      <c r="B8" s="108"/>
      <c r="C8" s="109"/>
      <c r="D8" s="110"/>
      <c r="E8" s="110"/>
      <c r="F8" s="110"/>
      <c r="G8" s="110"/>
      <c r="H8" s="110"/>
      <c r="I8" s="110"/>
      <c r="J8" s="110"/>
      <c r="K8" s="110"/>
      <c r="L8" s="111"/>
      <c r="M8" s="110"/>
      <c r="N8" s="111"/>
      <c r="O8" s="110"/>
      <c r="P8" s="111"/>
      <c r="Q8" s="110"/>
      <c r="R8" s="111"/>
      <c r="S8" s="110"/>
      <c r="T8" s="111"/>
      <c r="U8" s="110"/>
      <c r="V8" s="111"/>
      <c r="W8" s="110"/>
      <c r="X8" s="110"/>
      <c r="Y8" s="110"/>
      <c r="Z8" s="110"/>
      <c r="AA8" s="110"/>
      <c r="AB8" s="110"/>
      <c r="AC8" s="110"/>
      <c r="AD8" s="110"/>
      <c r="AF8" s="110"/>
      <c r="AG8" s="110"/>
      <c r="AH8" s="110"/>
      <c r="AJ8" s="113"/>
      <c r="AK8" s="113"/>
      <c r="AL8" s="113"/>
      <c r="AM8" s="113"/>
      <c r="AN8" s="113"/>
      <c r="AO8" s="113"/>
      <c r="AP8" s="113"/>
    </row>
    <row r="9" spans="1:50" s="31" customFormat="1" x14ac:dyDescent="0.2">
      <c r="A9" s="16" t="s">
        <v>45</v>
      </c>
      <c r="B9" s="114" t="s">
        <v>46</v>
      </c>
      <c r="C9" s="17">
        <v>2.7170000000000001</v>
      </c>
      <c r="D9" s="18">
        <v>55035.527316204578</v>
      </c>
      <c r="E9" s="18">
        <v>94493.097478209063</v>
      </c>
      <c r="F9" s="19">
        <v>6.2500000437499995E-2</v>
      </c>
      <c r="G9" s="20">
        <v>9.4493543036970102</v>
      </c>
      <c r="H9" s="19">
        <v>3.1944444500771607E-2</v>
      </c>
      <c r="I9" s="18">
        <v>289440.48271391919</v>
      </c>
      <c r="J9" s="18">
        <v>701601.14878590673</v>
      </c>
      <c r="K9" s="21">
        <v>6.6734101604079852</v>
      </c>
      <c r="L9" s="22">
        <v>2.5669012448661146</v>
      </c>
      <c r="M9" s="23">
        <v>3.4847368859943627E-5</v>
      </c>
      <c r="N9" s="22">
        <v>1.2919509079363378</v>
      </c>
      <c r="O9" s="23">
        <v>1.4314860287163876E-5</v>
      </c>
      <c r="P9" s="22">
        <v>1.9864336334952406</v>
      </c>
      <c r="Q9" s="21">
        <v>2.4127715766931019</v>
      </c>
      <c r="R9" s="22">
        <v>2.1323180677258966</v>
      </c>
      <c r="S9" s="20">
        <v>0.41287043016477065</v>
      </c>
      <c r="T9" s="22">
        <v>2.1913159942075766</v>
      </c>
      <c r="U9" s="20">
        <v>12.201785865917225</v>
      </c>
      <c r="V9" s="22">
        <v>3.4684670760467697</v>
      </c>
      <c r="W9" s="21">
        <v>7.5639527442492698</v>
      </c>
      <c r="X9" s="22">
        <v>2.0135155106379798</v>
      </c>
      <c r="Y9" s="21">
        <v>6.4574079801439597</v>
      </c>
      <c r="Z9" s="22">
        <v>1.27772175193132</v>
      </c>
      <c r="AA9" s="20">
        <v>0.84401651754195295</v>
      </c>
      <c r="AB9" s="22">
        <v>2.1200092165508702</v>
      </c>
      <c r="AC9" s="24">
        <f>$AC$3*W9</f>
        <v>6.4066679743791317</v>
      </c>
      <c r="AD9" s="24">
        <f t="shared" ref="AD9:AD22" si="0">AC9*(AE9/100)</f>
        <v>0.13232281708280355</v>
      </c>
      <c r="AE9" s="25">
        <f t="shared" ref="AE9:AE22" si="1">SQRT((X9/100)^2+(($AD$3/100)^2))*100</f>
        <v>2.0653921447463008</v>
      </c>
      <c r="AF9" s="24">
        <f t="shared" ref="AF9:AF22" si="2">Y9</f>
        <v>6.4574079801439597</v>
      </c>
      <c r="AG9" s="24">
        <f>AF9*(AH9/100)</f>
        <v>8.2507706373248266E-2</v>
      </c>
      <c r="AH9" s="24">
        <f t="shared" ref="AH9:AH22" si="3">Z9</f>
        <v>1.27772175193132</v>
      </c>
      <c r="AI9" s="26"/>
      <c r="AJ9" s="27" t="e">
        <f>(-LN(1-AQ9)/0.0000091705)/1000</f>
        <v>#NUM!</v>
      </c>
      <c r="AK9" s="27" t="e">
        <f>((-LN(1-(AQ9+AR9))/0.0000091705)/1000)-AJ9</f>
        <v>#NUM!</v>
      </c>
      <c r="AL9" s="27" t="e">
        <f>AJ9-((-LN(1-(AQ9-AR9))/0.0000091705)/1000)</f>
        <v>#NUM!</v>
      </c>
      <c r="AM9" s="28">
        <v>1</v>
      </c>
      <c r="AN9" s="28">
        <v>5.0000000000000001E-3</v>
      </c>
      <c r="AO9" s="28">
        <v>1</v>
      </c>
      <c r="AP9" s="28">
        <v>5.0000000000000001E-3</v>
      </c>
      <c r="AQ9" s="28">
        <f t="shared" ref="AQ9:AQ22" si="4">(AF9-AO9)/(AC9-AM9)</f>
        <v>1.00938470903064</v>
      </c>
      <c r="AR9" s="28">
        <f>SQRT(AQ9^2*((AT9^2/AS9^2)+(AV9^2/AU9^2)))</f>
        <v>2.9066773261297665E-2</v>
      </c>
      <c r="AS9" s="29">
        <f t="shared" ref="AS9:AS22" si="5">AC9-AM9</f>
        <v>5.4066679743791317</v>
      </c>
      <c r="AT9" s="29">
        <f t="shared" ref="AT9:AT22" si="6">SQRT(AN9^2+(AC9*AE9/100)^2)</f>
        <v>0.1324172493322871</v>
      </c>
      <c r="AU9" s="29">
        <f>AF9-AO9</f>
        <v>5.4574079801439597</v>
      </c>
      <c r="AV9" s="29">
        <f>SQRT(AP9^2+(AF9*AH9/100)^2)</f>
        <v>8.265906853439707E-2</v>
      </c>
      <c r="AW9" s="30">
        <f t="shared" ref="AW9:AW21" si="7">3940*U9/20.36</f>
        <v>2361.249327687322</v>
      </c>
    </row>
    <row r="10" spans="1:50" s="31" customFormat="1" x14ac:dyDescent="0.2">
      <c r="A10" s="16" t="s">
        <v>47</v>
      </c>
      <c r="B10" s="114" t="s">
        <v>48</v>
      </c>
      <c r="C10" s="17">
        <v>7.5830000000000002</v>
      </c>
      <c r="D10" s="18">
        <v>53043.727998429989</v>
      </c>
      <c r="E10" s="18">
        <v>75069.243047898402</v>
      </c>
      <c r="F10" s="19">
        <v>6.2500000562499991E-2</v>
      </c>
      <c r="G10" s="20">
        <v>7.5484599368643659</v>
      </c>
      <c r="H10" s="19">
        <v>2.2222222259259253E-2</v>
      </c>
      <c r="I10" s="18">
        <v>205277.94382655222</v>
      </c>
      <c r="J10" s="18">
        <v>544722.45787390519</v>
      </c>
      <c r="K10" s="21">
        <v>6.5962336304304836</v>
      </c>
      <c r="L10" s="22">
        <v>2.0339166814142446</v>
      </c>
      <c r="M10" s="23">
        <v>3.875680703995201E-5</v>
      </c>
      <c r="N10" s="22">
        <v>4.3832060141804448</v>
      </c>
      <c r="O10" s="23">
        <v>1.4838873706236448E-5</v>
      </c>
      <c r="P10" s="22">
        <v>2.170474855323512</v>
      </c>
      <c r="Q10" s="21">
        <v>2.6179876752380444</v>
      </c>
      <c r="R10" s="22">
        <v>2.5452522892754974</v>
      </c>
      <c r="S10" s="20">
        <v>0.37832405093591537</v>
      </c>
      <c r="T10" s="22">
        <v>2.8739108501555708</v>
      </c>
      <c r="U10" s="20">
        <v>9.7246504136937837</v>
      </c>
      <c r="V10" s="22">
        <v>7.9857887577795257</v>
      </c>
      <c r="W10" s="21">
        <v>8.1598400155577107</v>
      </c>
      <c r="X10" s="22">
        <v>1.9831430085402499</v>
      </c>
      <c r="Y10" s="21">
        <v>7.20593225906598</v>
      </c>
      <c r="Z10" s="22">
        <v>4.6779364021920902</v>
      </c>
      <c r="AA10" s="20">
        <v>0.87717764101389195</v>
      </c>
      <c r="AB10" s="22">
        <v>2.3343979252693599</v>
      </c>
      <c r="AC10" s="24">
        <f>$AC$3*W10</f>
        <v>6.9113844931773807</v>
      </c>
      <c r="AD10" s="24">
        <f t="shared" si="0"/>
        <v>0.14070153354689097</v>
      </c>
      <c r="AE10" s="25">
        <f t="shared" si="1"/>
        <v>2.0357937499467065</v>
      </c>
      <c r="AF10" s="24">
        <f t="shared" si="2"/>
        <v>7.20593225906598</v>
      </c>
      <c r="AG10" s="24">
        <f>AF10*(AH10/100)</f>
        <v>0.33708892826415032</v>
      </c>
      <c r="AH10" s="24">
        <f t="shared" si="3"/>
        <v>4.6779364021920902</v>
      </c>
      <c r="AI10" s="26"/>
      <c r="AJ10" s="27" t="e">
        <f>(-LN(1-AQ10)/0.0000091705)/1000</f>
        <v>#NUM!</v>
      </c>
      <c r="AK10" s="27" t="e">
        <f>((-LN(1-(AQ10+AR10))/0.0000091705)/1000)-AJ10</f>
        <v>#NUM!</v>
      </c>
      <c r="AL10" s="27" t="e">
        <f>AJ10-((-LN(1-(AQ10-AR10))/0.0000091705)/1000)</f>
        <v>#NUM!</v>
      </c>
      <c r="AM10" s="28">
        <v>1</v>
      </c>
      <c r="AN10" s="28">
        <v>5.0000000000000001E-3</v>
      </c>
      <c r="AO10" s="28">
        <v>1</v>
      </c>
      <c r="AP10" s="28">
        <v>5.0000000000000001E-3</v>
      </c>
      <c r="AQ10" s="28">
        <f t="shared" si="4"/>
        <v>1.0498272048161563</v>
      </c>
      <c r="AR10" s="28">
        <f>SQRT(AQ10^2*((AT10^2/AS10^2)+(AV10^2/AU10^2)))</f>
        <v>6.2270322603063352E-2</v>
      </c>
      <c r="AS10" s="29">
        <f t="shared" si="5"/>
        <v>5.9113844931773807</v>
      </c>
      <c r="AT10" s="29">
        <f t="shared" si="6"/>
        <v>0.14079034605556903</v>
      </c>
      <c r="AU10" s="29">
        <f>AF10-AO10</f>
        <v>6.20593225906598</v>
      </c>
      <c r="AV10" s="29">
        <f>SQRT(AP10^2+(AF10*AH10/100)^2)</f>
        <v>0.33712600842752177</v>
      </c>
      <c r="AW10" s="30">
        <f t="shared" si="7"/>
        <v>1881.8822509800348</v>
      </c>
    </row>
    <row r="11" spans="1:50" s="31" customFormat="1" x14ac:dyDescent="0.2">
      <c r="A11" s="16" t="s">
        <v>49</v>
      </c>
      <c r="B11" s="114" t="s">
        <v>50</v>
      </c>
      <c r="C11" s="17">
        <v>8.15</v>
      </c>
      <c r="D11" s="18">
        <v>58864.59653234938</v>
      </c>
      <c r="E11" s="18">
        <v>89887.38655205656</v>
      </c>
      <c r="F11" s="19">
        <v>6.2500000312499998E-2</v>
      </c>
      <c r="G11" s="20">
        <v>8.3578741369814402</v>
      </c>
      <c r="H11" s="19">
        <v>4.7222222344135797E-2</v>
      </c>
      <c r="I11" s="18">
        <v>272002.44861370482</v>
      </c>
      <c r="J11" s="18">
        <v>636462.97915800801</v>
      </c>
      <c r="K11" s="21">
        <v>6.4435156733989549</v>
      </c>
      <c r="L11" s="22">
        <v>2.3248115709604797</v>
      </c>
      <c r="M11" s="23">
        <v>3.2673117309202015E-5</v>
      </c>
      <c r="N11" s="22">
        <v>4.2790663021329323</v>
      </c>
      <c r="O11" s="23">
        <v>1.4032950379140434E-5</v>
      </c>
      <c r="P11" s="22">
        <v>1.339990683527948</v>
      </c>
      <c r="Q11" s="21">
        <v>2.3126375719460848</v>
      </c>
      <c r="R11" s="22">
        <v>3.3906351576934002</v>
      </c>
      <c r="S11" s="20">
        <v>0.42575904335565962</v>
      </c>
      <c r="T11" s="22">
        <v>3.7460677597242724</v>
      </c>
      <c r="U11" s="20">
        <v>10.225240800002936</v>
      </c>
      <c r="V11" s="22">
        <v>6.1814339461811922</v>
      </c>
      <c r="W11" s="21">
        <v>7.23480181433382</v>
      </c>
      <c r="X11" s="22">
        <v>3.0333179226746698</v>
      </c>
      <c r="Y11" s="21">
        <v>6.0789343119781298</v>
      </c>
      <c r="Z11" s="22">
        <v>4.4624653958669498</v>
      </c>
      <c r="AA11" s="20">
        <v>0.83023627808631895</v>
      </c>
      <c r="AB11" s="22">
        <v>1.3557773579274</v>
      </c>
      <c r="AC11" s="24">
        <f>$AC$3*W11</f>
        <v>6.1278771367407456</v>
      </c>
      <c r="AD11" s="24">
        <f t="shared" si="0"/>
        <v>0.1880032068398475</v>
      </c>
      <c r="AE11" s="25">
        <f t="shared" si="1"/>
        <v>3.0679989602376621</v>
      </c>
      <c r="AF11" s="24">
        <f t="shared" si="2"/>
        <v>6.0789343119781298</v>
      </c>
      <c r="AG11" s="24">
        <f>AF11*(AH11/100)</f>
        <v>0.27127034010950668</v>
      </c>
      <c r="AH11" s="24">
        <f t="shared" si="3"/>
        <v>4.4624653958669498</v>
      </c>
      <c r="AI11" s="26"/>
      <c r="AJ11" s="27">
        <f>(-LN(1-AQ11)/0.0000091705)/1000</f>
        <v>507.25633976095713</v>
      </c>
      <c r="AK11" s="27" t="e">
        <f>((-LN(1-(AQ11+AR11))/0.0000091705)/1000)-AJ11</f>
        <v>#NUM!</v>
      </c>
      <c r="AL11" s="27">
        <f>AJ11-((-LN(1-(AQ11-AR11))/0.0000091705)/1000)</f>
        <v>222.92905812607825</v>
      </c>
      <c r="AM11" s="28">
        <v>1</v>
      </c>
      <c r="AN11" s="28">
        <v>5.0000000000000001E-3</v>
      </c>
      <c r="AO11" s="28">
        <v>1</v>
      </c>
      <c r="AP11" s="28">
        <v>5.0000000000000001E-3</v>
      </c>
      <c r="AQ11" s="28">
        <f t="shared" si="4"/>
        <v>0.99045553872343295</v>
      </c>
      <c r="AR11" s="28">
        <f>SQRT(AQ11^2*((AT11^2/AS11^2)+(AV11^2/AU11^2)))</f>
        <v>6.4179800595977124E-2</v>
      </c>
      <c r="AS11" s="29">
        <f t="shared" si="5"/>
        <v>5.1278771367407456</v>
      </c>
      <c r="AT11" s="29">
        <f t="shared" si="6"/>
        <v>0.18806968331463336</v>
      </c>
      <c r="AU11" s="29">
        <f>AF11-AO11</f>
        <v>5.0789343119781298</v>
      </c>
      <c r="AV11" s="29">
        <f>SQRT(AP11^2+(AF11*AH11/100)^2)</f>
        <v>0.27131641569047649</v>
      </c>
      <c r="AW11" s="30">
        <f t="shared" si="7"/>
        <v>1978.7548502952636</v>
      </c>
    </row>
    <row r="12" spans="1:50" s="31" customFormat="1" x14ac:dyDescent="0.2">
      <c r="A12" s="16" t="s">
        <v>51</v>
      </c>
      <c r="B12" s="114" t="s">
        <v>52</v>
      </c>
      <c r="C12" s="17">
        <v>3.2829999999999999</v>
      </c>
      <c r="D12" s="18">
        <v>58134.646829204728</v>
      </c>
      <c r="E12" s="18">
        <v>64829.971378913593</v>
      </c>
      <c r="F12" s="19">
        <v>0.12500000124999999</v>
      </c>
      <c r="G12" s="20">
        <v>6.6378108985375617</v>
      </c>
      <c r="H12" s="19">
        <v>1.9444444473765424E-2</v>
      </c>
      <c r="I12" s="18">
        <v>167774.05169155478</v>
      </c>
      <c r="J12" s="18">
        <v>479313.11336471629</v>
      </c>
      <c r="K12" s="21">
        <v>6.7094564246956629</v>
      </c>
      <c r="L12" s="22">
        <v>2.6781278727625044</v>
      </c>
      <c r="M12" s="23">
        <v>4.1100068339288136E-5</v>
      </c>
      <c r="N12" s="22">
        <v>1.518908468100014</v>
      </c>
      <c r="O12" s="23">
        <v>1.4331888383138814E-5</v>
      </c>
      <c r="P12" s="22">
        <v>1.5155790703370018</v>
      </c>
      <c r="Q12" s="21">
        <v>2.8480800511328694</v>
      </c>
      <c r="R12" s="22">
        <v>1.3488543268365638</v>
      </c>
      <c r="S12" s="20">
        <v>0.35031471140535331</v>
      </c>
      <c r="T12" s="22">
        <v>1.3863347715324905</v>
      </c>
      <c r="U12" s="20">
        <v>7.9232339584567031</v>
      </c>
      <c r="V12" s="22">
        <v>1.9429159340950273</v>
      </c>
      <c r="W12" s="21">
        <v>8.9305035326260995</v>
      </c>
      <c r="X12" s="22">
        <v>1.25812408684986</v>
      </c>
      <c r="Y12" s="21">
        <v>7.6233770597116504</v>
      </c>
      <c r="Z12" s="22">
        <v>1.5211596969290599</v>
      </c>
      <c r="AA12" s="20">
        <v>0.84688859663471305</v>
      </c>
      <c r="AB12" s="22">
        <v>2.24683875109951</v>
      </c>
      <c r="AC12" s="24">
        <f t="shared" ref="AC12:AC17" si="8">$AC$3*W12</f>
        <v>7.5641364921343062</v>
      </c>
      <c r="AD12" s="24">
        <f t="shared" si="0"/>
        <v>0.10132770596651713</v>
      </c>
      <c r="AE12" s="25">
        <f t="shared" si="1"/>
        <v>1.3395806126962997</v>
      </c>
      <c r="AF12" s="24">
        <f t="shared" si="2"/>
        <v>7.6233770597116504</v>
      </c>
      <c r="AG12" s="24">
        <f t="shared" ref="AG12:AG17" si="9">AF12*(AH12/100)</f>
        <v>0.11596373937726923</v>
      </c>
      <c r="AH12" s="24">
        <f t="shared" si="3"/>
        <v>1.5211596969290599</v>
      </c>
      <c r="AI12" s="26"/>
      <c r="AJ12" s="27" t="e">
        <f t="shared" ref="AJ12:AJ17" si="10">(-LN(1-AQ12)/0.0000091705)/1000</f>
        <v>#NUM!</v>
      </c>
      <c r="AK12" s="27" t="e">
        <f t="shared" ref="AK12:AK17" si="11">((-LN(1-(AQ12+AR12))/0.0000091705)/1000)-AJ12</f>
        <v>#NUM!</v>
      </c>
      <c r="AL12" s="27" t="e">
        <f t="shared" ref="AL12:AL17" si="12">AJ12-((-LN(1-(AQ12-AR12))/0.0000091705)/1000)</f>
        <v>#NUM!</v>
      </c>
      <c r="AM12" s="28">
        <v>1</v>
      </c>
      <c r="AN12" s="28">
        <v>5.0000000000000001E-3</v>
      </c>
      <c r="AO12" s="28">
        <v>1</v>
      </c>
      <c r="AP12" s="28">
        <v>5.0000000000000001E-3</v>
      </c>
      <c r="AQ12" s="28">
        <f t="shared" si="4"/>
        <v>1.0090248835697324</v>
      </c>
      <c r="AR12" s="28">
        <f t="shared" ref="AR12:AR17" si="13">SQRT(AQ12^2*((AT12^2/AS12^2)+(AV12^2/AU12^2)))</f>
        <v>2.357701388450268E-2</v>
      </c>
      <c r="AS12" s="29">
        <f t="shared" si="5"/>
        <v>6.5641364921343062</v>
      </c>
      <c r="AT12" s="29">
        <f t="shared" si="6"/>
        <v>0.10145099307762814</v>
      </c>
      <c r="AU12" s="29">
        <f t="shared" ref="AU12:AU17" si="14">AF12-AO12</f>
        <v>6.6233770597116504</v>
      </c>
      <c r="AV12" s="29">
        <f t="shared" ref="AV12:AV17" si="15">SQRT(AP12^2+(AF12*AH12/100)^2)</f>
        <v>0.11607148164109571</v>
      </c>
      <c r="AW12" s="30">
        <f t="shared" si="7"/>
        <v>1533.2780842985958</v>
      </c>
    </row>
    <row r="13" spans="1:50" s="31" customFormat="1" x14ac:dyDescent="0.2">
      <c r="A13" s="16" t="s">
        <v>53</v>
      </c>
      <c r="B13" s="114" t="s">
        <v>54</v>
      </c>
      <c r="C13" s="17">
        <v>3.85</v>
      </c>
      <c r="D13" s="18">
        <v>56672.602100233293</v>
      </c>
      <c r="E13" s="18">
        <v>70251.456767992961</v>
      </c>
      <c r="F13" s="19">
        <v>8.750000081250002E-2</v>
      </c>
      <c r="G13" s="20">
        <v>6.7517001391256581</v>
      </c>
      <c r="H13" s="19">
        <v>2.3611111147376542E-2</v>
      </c>
      <c r="I13" s="18">
        <v>214042.74090367698</v>
      </c>
      <c r="J13" s="18">
        <v>508520.07131306635</v>
      </c>
      <c r="K13" s="21">
        <v>6.44247156186439</v>
      </c>
      <c r="L13" s="22">
        <v>2.1967669726600882</v>
      </c>
      <c r="M13" s="23">
        <v>3.4028670688909778E-5</v>
      </c>
      <c r="N13" s="22">
        <v>3.9087293675595545</v>
      </c>
      <c r="O13" s="23">
        <v>1.4378339937663495E-5</v>
      </c>
      <c r="P13" s="22">
        <v>1.473540136337014</v>
      </c>
      <c r="Q13" s="21">
        <v>2.3445405522956704</v>
      </c>
      <c r="R13" s="22">
        <v>3.3330047487815748</v>
      </c>
      <c r="S13" s="20">
        <v>0.4200267226605412</v>
      </c>
      <c r="T13" s="22">
        <v>3.7632003300014407</v>
      </c>
      <c r="U13" s="20">
        <v>8.241958854752129</v>
      </c>
      <c r="V13" s="22">
        <v>11.905795422125006</v>
      </c>
      <c r="W13" s="21">
        <v>7.3373546854014302</v>
      </c>
      <c r="X13" s="22">
        <v>2.8939314741848401</v>
      </c>
      <c r="Y13" s="21">
        <v>6.3226631722993902</v>
      </c>
      <c r="Z13" s="22">
        <v>4.0432598296514799</v>
      </c>
      <c r="AA13" s="20">
        <v>0.85021058436371399</v>
      </c>
      <c r="AB13" s="22">
        <v>1.48520514499375</v>
      </c>
      <c r="AC13" s="24">
        <f t="shared" si="8"/>
        <v>6.2147394185350109</v>
      </c>
      <c r="AD13" s="24">
        <f t="shared" si="0"/>
        <v>0.18210818987745045</v>
      </c>
      <c r="AE13" s="25">
        <f t="shared" si="1"/>
        <v>2.9302626805932674</v>
      </c>
      <c r="AF13" s="24">
        <f t="shared" si="2"/>
        <v>6.3226631722993902</v>
      </c>
      <c r="AG13" s="24">
        <f t="shared" si="9"/>
        <v>0.25564170020974919</v>
      </c>
      <c r="AH13" s="24">
        <f t="shared" si="3"/>
        <v>4.0432598296514799</v>
      </c>
      <c r="AI13" s="26"/>
      <c r="AJ13" s="27" t="e">
        <f t="shared" si="10"/>
        <v>#NUM!</v>
      </c>
      <c r="AK13" s="27" t="e">
        <f t="shared" si="11"/>
        <v>#NUM!</v>
      </c>
      <c r="AL13" s="27" t="e">
        <f t="shared" si="12"/>
        <v>#NUM!</v>
      </c>
      <c r="AM13" s="28">
        <v>1</v>
      </c>
      <c r="AN13" s="28">
        <v>5.0000000000000001E-3</v>
      </c>
      <c r="AO13" s="28">
        <v>1</v>
      </c>
      <c r="AP13" s="28">
        <v>5.0000000000000001E-3</v>
      </c>
      <c r="AQ13" s="28">
        <f t="shared" si="4"/>
        <v>1.0206959054139466</v>
      </c>
      <c r="AR13" s="28">
        <f t="shared" si="13"/>
        <v>6.0627199762734583E-2</v>
      </c>
      <c r="AS13" s="29">
        <f t="shared" si="5"/>
        <v>5.2147394185350109</v>
      </c>
      <c r="AT13" s="29">
        <f t="shared" si="6"/>
        <v>0.18217681746161216</v>
      </c>
      <c r="AU13" s="29">
        <f t="shared" si="14"/>
        <v>5.3226631722993902</v>
      </c>
      <c r="AV13" s="29">
        <f t="shared" si="15"/>
        <v>0.25569059209546852</v>
      </c>
      <c r="AW13" s="30">
        <f t="shared" si="7"/>
        <v>1594.9566742496752</v>
      </c>
    </row>
    <row r="14" spans="1:50" s="31" customFormat="1" x14ac:dyDescent="0.2">
      <c r="A14" s="16" t="s">
        <v>55</v>
      </c>
      <c r="B14" s="114" t="s">
        <v>56</v>
      </c>
      <c r="C14" s="17">
        <v>10.417</v>
      </c>
      <c r="D14" s="18">
        <v>56340.054223472413</v>
      </c>
      <c r="E14" s="18">
        <v>98965.935195509272</v>
      </c>
      <c r="F14" s="19">
        <v>8.7500000937500017E-2</v>
      </c>
      <c r="G14" s="20">
        <v>9.5895166576897051</v>
      </c>
      <c r="H14" s="19">
        <v>3.6111111185185181E-2</v>
      </c>
      <c r="I14" s="18">
        <v>271431.242450335</v>
      </c>
      <c r="J14" s="18">
        <v>675067.08166342333</v>
      </c>
      <c r="K14" s="21">
        <v>6.5811378630980677</v>
      </c>
      <c r="L14" s="22">
        <v>2.330998397482912</v>
      </c>
      <c r="M14" s="23">
        <v>3.573540417106792E-5</v>
      </c>
      <c r="N14" s="22">
        <v>1.2774012406497952</v>
      </c>
      <c r="O14" s="23">
        <v>1.4353234292357926E-5</v>
      </c>
      <c r="P14" s="22">
        <v>1.2601245252433861</v>
      </c>
      <c r="Q14" s="21">
        <v>2.472985662634982</v>
      </c>
      <c r="R14" s="22">
        <v>2.5830868465005445</v>
      </c>
      <c r="S14" s="20">
        <v>0.39986308427467193</v>
      </c>
      <c r="T14" s="22">
        <v>2.7595814960418092</v>
      </c>
      <c r="U14" s="20">
        <v>11.565425104090378</v>
      </c>
      <c r="V14" s="22">
        <v>2.4003868268337785</v>
      </c>
      <c r="W14" s="21">
        <v>7.7275950736108996</v>
      </c>
      <c r="X14" s="22">
        <v>2.42453163746847</v>
      </c>
      <c r="Y14" s="21">
        <v>6.6236641847842197</v>
      </c>
      <c r="Z14" s="22">
        <v>1.2759128709396701</v>
      </c>
      <c r="AA14" s="20">
        <v>0.848591160674663</v>
      </c>
      <c r="AB14" s="22">
        <v>1.27884145052505</v>
      </c>
      <c r="AC14" s="24">
        <f t="shared" si="8"/>
        <v>6.5452730273484319</v>
      </c>
      <c r="AD14" s="24">
        <f t="shared" si="0"/>
        <v>0.16152314470025186</v>
      </c>
      <c r="AE14" s="25">
        <f t="shared" si="1"/>
        <v>2.4677831470948859</v>
      </c>
      <c r="AF14" s="24">
        <f t="shared" si="2"/>
        <v>6.6236641847842197</v>
      </c>
      <c r="AG14" s="24">
        <f t="shared" si="9"/>
        <v>8.4512183861483028E-2</v>
      </c>
      <c r="AH14" s="24">
        <f t="shared" si="3"/>
        <v>1.2759128709396701</v>
      </c>
      <c r="AI14" s="26"/>
      <c r="AJ14" s="27" t="e">
        <f t="shared" si="10"/>
        <v>#NUM!</v>
      </c>
      <c r="AK14" s="27" t="e">
        <f t="shared" si="11"/>
        <v>#NUM!</v>
      </c>
      <c r="AL14" s="27" t="e">
        <f t="shared" si="12"/>
        <v>#NUM!</v>
      </c>
      <c r="AM14" s="28">
        <v>1</v>
      </c>
      <c r="AN14" s="28">
        <v>5.0000000000000001E-3</v>
      </c>
      <c r="AO14" s="28">
        <v>1</v>
      </c>
      <c r="AP14" s="28">
        <v>5.0000000000000001E-3</v>
      </c>
      <c r="AQ14" s="28">
        <f t="shared" si="4"/>
        <v>1.0141365730865144</v>
      </c>
      <c r="AR14" s="28">
        <f t="shared" si="13"/>
        <v>3.3264420415983598E-2</v>
      </c>
      <c r="AS14" s="29">
        <f t="shared" si="5"/>
        <v>5.5452730273484319</v>
      </c>
      <c r="AT14" s="29">
        <f t="shared" si="6"/>
        <v>0.16160051446037696</v>
      </c>
      <c r="AU14" s="29">
        <f t="shared" si="14"/>
        <v>5.6236641847842197</v>
      </c>
      <c r="AV14" s="29">
        <f t="shared" si="15"/>
        <v>8.4659962325984481E-2</v>
      </c>
      <c r="AW14" s="30">
        <f t="shared" si="7"/>
        <v>2238.1028934241695</v>
      </c>
    </row>
    <row r="15" spans="1:50" s="31" customFormat="1" x14ac:dyDescent="0.2">
      <c r="A15" s="16" t="s">
        <v>57</v>
      </c>
      <c r="B15" s="114" t="s">
        <v>58</v>
      </c>
      <c r="C15" s="17">
        <v>10.983000000000001</v>
      </c>
      <c r="D15" s="18">
        <v>48445.109177894716</v>
      </c>
      <c r="E15" s="18">
        <v>33069.188777055439</v>
      </c>
      <c r="F15" s="19">
        <v>5.0000000374999999E-2</v>
      </c>
      <c r="G15" s="20">
        <v>3.6429020459724129</v>
      </c>
      <c r="H15" s="19">
        <v>2.7777777839506169E-2</v>
      </c>
      <c r="I15" s="18">
        <v>100486.90204709902</v>
      </c>
      <c r="J15" s="18">
        <v>281612.53698849928</v>
      </c>
      <c r="K15" s="21">
        <v>7.2919744694217652</v>
      </c>
      <c r="L15" s="22">
        <v>2.5646454501920881</v>
      </c>
      <c r="M15" s="23">
        <v>4.1997029379073248E-5</v>
      </c>
      <c r="N15" s="22">
        <v>5.9692515006144911</v>
      </c>
      <c r="O15" s="23">
        <v>1.4112325158189793E-5</v>
      </c>
      <c r="P15" s="22">
        <v>2.3925877870358656</v>
      </c>
      <c r="Q15" s="21">
        <v>2.8722789826663342</v>
      </c>
      <c r="R15" s="22">
        <v>6.0434850947258933</v>
      </c>
      <c r="S15" s="20">
        <v>0.34062426505681465</v>
      </c>
      <c r="T15" s="22">
        <v>6.2240218098748201</v>
      </c>
      <c r="U15" s="20">
        <v>4.2211220269920835</v>
      </c>
      <c r="V15" s="22">
        <v>13.827304282935691</v>
      </c>
      <c r="W15" s="21">
        <v>9.0502416012912406</v>
      </c>
      <c r="X15" s="22">
        <v>5.9250649931261599</v>
      </c>
      <c r="Y15" s="21">
        <v>7.7563193590608099</v>
      </c>
      <c r="Z15" s="22">
        <v>5.9690390073268</v>
      </c>
      <c r="AA15" s="20">
        <v>0.83382514743004599</v>
      </c>
      <c r="AB15" s="22">
        <v>2.4255723364308799</v>
      </c>
      <c r="AC15" s="24">
        <f t="shared" si="8"/>
        <v>7.6655546362936802</v>
      </c>
      <c r="AD15" s="24">
        <f>AC15*(AE15/100)</f>
        <v>0.45555582574312448</v>
      </c>
      <c r="AE15" s="25">
        <f t="shared" si="1"/>
        <v>5.942894511327717</v>
      </c>
      <c r="AF15" s="24">
        <f t="shared" si="2"/>
        <v>7.7563193590608099</v>
      </c>
      <c r="AG15" s="24">
        <f t="shared" si="9"/>
        <v>0.46297772807517978</v>
      </c>
      <c r="AH15" s="24">
        <f t="shared" si="3"/>
        <v>5.9690390073268</v>
      </c>
      <c r="AI15" s="26"/>
      <c r="AJ15" s="27" t="e">
        <f t="shared" si="10"/>
        <v>#NUM!</v>
      </c>
      <c r="AK15" s="27" t="e">
        <f t="shared" si="11"/>
        <v>#NUM!</v>
      </c>
      <c r="AL15" s="27" t="e">
        <f t="shared" si="12"/>
        <v>#NUM!</v>
      </c>
      <c r="AM15" s="28">
        <v>1</v>
      </c>
      <c r="AN15" s="28">
        <v>5.0000000000000001E-3</v>
      </c>
      <c r="AO15" s="28">
        <v>1</v>
      </c>
      <c r="AP15" s="28">
        <v>5.0000000000000001E-3</v>
      </c>
      <c r="AQ15" s="28">
        <f t="shared" si="4"/>
        <v>1.0136169797893366</v>
      </c>
      <c r="AR15" s="28">
        <f t="shared" si="13"/>
        <v>9.81054174069622E-2</v>
      </c>
      <c r="AS15" s="29">
        <f t="shared" si="5"/>
        <v>6.6655546362936802</v>
      </c>
      <c r="AT15" s="29">
        <f t="shared" si="6"/>
        <v>0.45558326392493831</v>
      </c>
      <c r="AU15" s="29">
        <f t="shared" si="14"/>
        <v>6.7563193590608099</v>
      </c>
      <c r="AV15" s="29">
        <f t="shared" si="15"/>
        <v>0.4630047264269071</v>
      </c>
      <c r="AW15" s="30">
        <f t="shared" si="7"/>
        <v>816.85760247292774</v>
      </c>
    </row>
    <row r="16" spans="1:50" s="31" customFormat="1" x14ac:dyDescent="0.2">
      <c r="A16" s="16" t="s">
        <v>59</v>
      </c>
      <c r="B16" s="114" t="s">
        <v>60</v>
      </c>
      <c r="C16" s="17">
        <v>14.382999999999999</v>
      </c>
      <c r="D16" s="18">
        <v>53896.691661252553</v>
      </c>
      <c r="E16" s="18">
        <v>99048.027997153025</v>
      </c>
      <c r="F16" s="19">
        <v>0.15000000212500006</v>
      </c>
      <c r="G16" s="20">
        <v>9.7867150379625443</v>
      </c>
      <c r="H16" s="19">
        <v>2.2222222279320986E-2</v>
      </c>
      <c r="I16" s="18">
        <v>298999.55581274617</v>
      </c>
      <c r="J16" s="18">
        <v>714663.76973232161</v>
      </c>
      <c r="K16" s="21">
        <v>6.5494124813549401</v>
      </c>
      <c r="L16" s="22">
        <v>2.7947643841704686</v>
      </c>
      <c r="M16" s="23">
        <v>3.4906655963411032E-5</v>
      </c>
      <c r="N16" s="22">
        <v>1.2302040402682666</v>
      </c>
      <c r="O16" s="23">
        <v>1.4625597948250626E-5</v>
      </c>
      <c r="P16" s="22">
        <v>1.2300863677735503</v>
      </c>
      <c r="Q16" s="21">
        <v>2.3807549962677905</v>
      </c>
      <c r="R16" s="22">
        <v>1.1679373330491689</v>
      </c>
      <c r="S16" s="20">
        <v>0.41909227336433796</v>
      </c>
      <c r="T16" s="22">
        <v>1.2125191486909173</v>
      </c>
      <c r="U16" s="20">
        <v>12.746357637023721</v>
      </c>
      <c r="V16" s="22">
        <v>2.6671615403052567</v>
      </c>
      <c r="W16" s="21">
        <v>7.4555602612423799</v>
      </c>
      <c r="X16" s="22">
        <v>1.02880113708623</v>
      </c>
      <c r="Y16" s="21">
        <v>6.4743768654723599</v>
      </c>
      <c r="Z16" s="22">
        <v>1.79103852776704</v>
      </c>
      <c r="AA16" s="20">
        <v>0.86393669758493397</v>
      </c>
      <c r="AB16" s="22">
        <v>1.2408345625795401</v>
      </c>
      <c r="AC16" s="24">
        <f t="shared" si="8"/>
        <v>6.3148595412722957</v>
      </c>
      <c r="AD16" s="24">
        <f t="shared" si="0"/>
        <v>7.1165743230326747E-2</v>
      </c>
      <c r="AE16" s="25">
        <f t="shared" si="1"/>
        <v>1.1269568668187437</v>
      </c>
      <c r="AF16" s="24">
        <f t="shared" si="2"/>
        <v>6.4743768654723599</v>
      </c>
      <c r="AG16" s="24">
        <f t="shared" si="9"/>
        <v>0.11595858409344599</v>
      </c>
      <c r="AH16" s="24">
        <f t="shared" si="3"/>
        <v>1.79103852776704</v>
      </c>
      <c r="AI16" s="26"/>
      <c r="AJ16" s="27" t="e">
        <f t="shared" si="10"/>
        <v>#NUM!</v>
      </c>
      <c r="AK16" s="27" t="e">
        <f t="shared" si="11"/>
        <v>#NUM!</v>
      </c>
      <c r="AL16" s="27" t="e">
        <f t="shared" si="12"/>
        <v>#NUM!</v>
      </c>
      <c r="AM16" s="28">
        <v>1</v>
      </c>
      <c r="AN16" s="28">
        <v>5.0000000000000001E-3</v>
      </c>
      <c r="AO16" s="28">
        <v>1</v>
      </c>
      <c r="AP16" s="28">
        <v>5.0000000000000001E-3</v>
      </c>
      <c r="AQ16" s="28">
        <f t="shared" si="4"/>
        <v>1.0300134599910571</v>
      </c>
      <c r="AR16" s="28">
        <f t="shared" si="13"/>
        <v>2.5846768978015432E-2</v>
      </c>
      <c r="AS16" s="29">
        <f t="shared" si="5"/>
        <v>5.3148595412722957</v>
      </c>
      <c r="AT16" s="29">
        <f t="shared" si="6"/>
        <v>7.1341173311943784E-2</v>
      </c>
      <c r="AU16" s="29">
        <f t="shared" si="14"/>
        <v>5.4743768654723599</v>
      </c>
      <c r="AV16" s="29">
        <f t="shared" si="15"/>
        <v>0.11606633114282879</v>
      </c>
      <c r="AW16" s="30">
        <f t="shared" si="7"/>
        <v>2466.6330594240403</v>
      </c>
    </row>
    <row r="17" spans="1:49" s="31" customFormat="1" x14ac:dyDescent="0.2">
      <c r="A17" s="16" t="s">
        <v>61</v>
      </c>
      <c r="B17" s="114" t="s">
        <v>62</v>
      </c>
      <c r="C17" s="17">
        <v>14.95</v>
      </c>
      <c r="D17" s="18">
        <v>53240.734676455868</v>
      </c>
      <c r="E17" s="18">
        <v>78905.395418530999</v>
      </c>
      <c r="F17" s="19">
        <v>0.11250000181250003</v>
      </c>
      <c r="G17" s="20">
        <v>7.9381208739179199</v>
      </c>
      <c r="H17" s="19">
        <v>2.0833333364969134E-2</v>
      </c>
      <c r="I17" s="18">
        <v>244093.43824325269</v>
      </c>
      <c r="J17" s="18">
        <v>594756.58981997508</v>
      </c>
      <c r="K17" s="21">
        <v>6.6930185757048051</v>
      </c>
      <c r="L17" s="22">
        <v>1.9128429574042811</v>
      </c>
      <c r="M17" s="23">
        <v>3.4402398590859381E-5</v>
      </c>
      <c r="N17" s="22">
        <v>1.3990591505275727</v>
      </c>
      <c r="O17" s="23">
        <v>1.4460088505947426E-5</v>
      </c>
      <c r="P17" s="22">
        <v>1.3556013430398455</v>
      </c>
      <c r="Q17" s="21">
        <v>2.4072998458519241</v>
      </c>
      <c r="R17" s="22">
        <v>2.1144554982445314</v>
      </c>
      <c r="S17" s="20">
        <v>0.41214360038445635</v>
      </c>
      <c r="T17" s="22">
        <v>2.3775557415850583</v>
      </c>
      <c r="U17" s="20">
        <v>10.431138997555035</v>
      </c>
      <c r="V17" s="22">
        <v>10.584595391058617</v>
      </c>
      <c r="W17" s="21">
        <v>7.5218270410576702</v>
      </c>
      <c r="X17" s="22">
        <v>1.7638518949764199</v>
      </c>
      <c r="Y17" s="21">
        <v>6.3820994591271702</v>
      </c>
      <c r="Z17" s="22">
        <v>1.38715482301882</v>
      </c>
      <c r="AA17" s="20">
        <v>0.85532784197800404</v>
      </c>
      <c r="AB17" s="22">
        <v>1.3654174766745499</v>
      </c>
      <c r="AC17" s="24">
        <f t="shared" si="8"/>
        <v>6.3709875037758463</v>
      </c>
      <c r="AD17" s="24">
        <f t="shared" si="0"/>
        <v>0.11613339516082073</v>
      </c>
      <c r="AE17" s="25">
        <f t="shared" si="1"/>
        <v>1.8228476369164561</v>
      </c>
      <c r="AF17" s="24">
        <f t="shared" si="2"/>
        <v>6.3820994591271702</v>
      </c>
      <c r="AG17" s="24">
        <f t="shared" si="9"/>
        <v>8.8529600457140561E-2</v>
      </c>
      <c r="AH17" s="24">
        <f t="shared" si="3"/>
        <v>1.38715482301882</v>
      </c>
      <c r="AI17" s="26"/>
      <c r="AJ17" s="27" t="e">
        <f t="shared" si="10"/>
        <v>#NUM!</v>
      </c>
      <c r="AK17" s="27" t="e">
        <f t="shared" si="11"/>
        <v>#NUM!</v>
      </c>
      <c r="AL17" s="27" t="e">
        <f t="shared" si="12"/>
        <v>#NUM!</v>
      </c>
      <c r="AM17" s="28">
        <v>1</v>
      </c>
      <c r="AN17" s="28">
        <v>5.0000000000000001E-3</v>
      </c>
      <c r="AO17" s="28">
        <v>1</v>
      </c>
      <c r="AP17" s="28">
        <v>5.0000000000000001E-3</v>
      </c>
      <c r="AQ17" s="28">
        <f t="shared" si="4"/>
        <v>1.0020688849757167</v>
      </c>
      <c r="AR17" s="28">
        <f t="shared" si="13"/>
        <v>2.7255944009159091E-2</v>
      </c>
      <c r="AS17" s="29">
        <f t="shared" si="5"/>
        <v>5.3709875037758463</v>
      </c>
      <c r="AT17" s="29">
        <f t="shared" si="6"/>
        <v>0.11624098017299811</v>
      </c>
      <c r="AU17" s="29">
        <f t="shared" si="14"/>
        <v>5.3820994591271702</v>
      </c>
      <c r="AV17" s="29">
        <f t="shared" si="15"/>
        <v>8.8670683752303067E-2</v>
      </c>
      <c r="AW17" s="30">
        <f t="shared" si="7"/>
        <v>2018.5995899001396</v>
      </c>
    </row>
    <row r="18" spans="1:49" s="31" customFormat="1" x14ac:dyDescent="0.2">
      <c r="A18" s="16" t="s">
        <v>63</v>
      </c>
      <c r="B18" s="114" t="s">
        <v>64</v>
      </c>
      <c r="C18" s="17">
        <v>18.367000000000001</v>
      </c>
      <c r="D18" s="18">
        <v>55318.675433264121</v>
      </c>
      <c r="E18" s="18">
        <v>24623.103749373193</v>
      </c>
      <c r="F18" s="19">
        <v>5.0000000499999996E-2</v>
      </c>
      <c r="G18" s="20">
        <v>2.4297842580927189</v>
      </c>
      <c r="H18" s="19">
        <v>1.5277777806327162E-2</v>
      </c>
      <c r="I18" s="18">
        <v>54474.721798177263</v>
      </c>
      <c r="J18" s="18">
        <v>172509.7863280364</v>
      </c>
      <c r="K18" s="21">
        <v>6.4780006985601908</v>
      </c>
      <c r="L18" s="22">
        <v>1.9282381778315965</v>
      </c>
      <c r="M18" s="23">
        <v>4.5905525637728495E-5</v>
      </c>
      <c r="N18" s="22">
        <v>2.6626351236593777</v>
      </c>
      <c r="O18" s="23">
        <v>1.4299582847237401E-5</v>
      </c>
      <c r="P18" s="22">
        <v>2.6192121600748393</v>
      </c>
      <c r="Q18" s="21">
        <v>3.1657111346232805</v>
      </c>
      <c r="R18" s="22">
        <v>2.8295595394047739</v>
      </c>
      <c r="S18" s="20">
        <v>0.31396460414052879</v>
      </c>
      <c r="T18" s="22">
        <v>2.9433862945539477</v>
      </c>
      <c r="U18" s="20">
        <v>2.8429254322103557</v>
      </c>
      <c r="V18" s="22">
        <v>2.9205047823439116</v>
      </c>
      <c r="W18" s="21">
        <v>9.9412829683510608</v>
      </c>
      <c r="X18" s="22">
        <v>2.65344372736867</v>
      </c>
      <c r="Y18" s="21">
        <v>8.4834707733952399</v>
      </c>
      <c r="Z18" s="22">
        <v>2.6646636702375899</v>
      </c>
      <c r="AA18" s="20">
        <v>0.84589284827080702</v>
      </c>
      <c r="AB18" s="22">
        <v>2.6628847408002798</v>
      </c>
      <c r="AC18" s="24">
        <f>$AC$3*W18</f>
        <v>8.4202666741933481</v>
      </c>
      <c r="AD18" s="24">
        <f t="shared" si="0"/>
        <v>0.22675957336532485</v>
      </c>
      <c r="AE18" s="25">
        <f t="shared" si="1"/>
        <v>2.6930212799590239</v>
      </c>
      <c r="AF18" s="24">
        <f t="shared" si="2"/>
        <v>8.4834707733952399</v>
      </c>
      <c r="AG18" s="24">
        <f>AF18*(AH18/100)</f>
        <v>0.22605596367388686</v>
      </c>
      <c r="AH18" s="24">
        <f t="shared" si="3"/>
        <v>2.6646636702375899</v>
      </c>
      <c r="AI18" s="26"/>
      <c r="AJ18" s="27" t="e">
        <f>(-LN(1-AQ18)/0.0000091705)/1000</f>
        <v>#NUM!</v>
      </c>
      <c r="AK18" s="27" t="e">
        <f>((-LN(1-(AQ18+AR18))/0.0000091705)/1000)-AJ18</f>
        <v>#NUM!</v>
      </c>
      <c r="AL18" s="27" t="e">
        <f>AJ18-((-LN(1-(AQ18-AR18))/0.0000091705)/1000)</f>
        <v>#NUM!</v>
      </c>
      <c r="AM18" s="28">
        <v>1</v>
      </c>
      <c r="AN18" s="28">
        <v>5.0000000000000001E-3</v>
      </c>
      <c r="AO18" s="28">
        <v>1</v>
      </c>
      <c r="AP18" s="28">
        <v>5.0000000000000001E-3</v>
      </c>
      <c r="AQ18" s="28">
        <f t="shared" si="4"/>
        <v>1.0085177665408855</v>
      </c>
      <c r="AR18" s="28">
        <f>SQRT(AQ18^2*((AT18^2/AS18^2)+(AV18^2/AU18^2)))</f>
        <v>4.3345949298787011E-2</v>
      </c>
      <c r="AS18" s="29">
        <f t="shared" si="5"/>
        <v>7.4202666741933481</v>
      </c>
      <c r="AT18" s="29">
        <f t="shared" si="6"/>
        <v>0.22681469113094094</v>
      </c>
      <c r="AU18" s="29">
        <f>AF18-AO18</f>
        <v>7.4834707733952399</v>
      </c>
      <c r="AV18" s="29">
        <f>SQRT(AP18^2+(AF18*AH18/100)^2)</f>
        <v>0.22611125295422529</v>
      </c>
      <c r="AW18" s="30">
        <f t="shared" si="7"/>
        <v>550.1535463118272</v>
      </c>
    </row>
    <row r="19" spans="1:49" s="31" customFormat="1" x14ac:dyDescent="0.2">
      <c r="A19" s="16" t="s">
        <v>65</v>
      </c>
      <c r="B19" s="114" t="s">
        <v>66</v>
      </c>
      <c r="C19" s="17">
        <v>21.766999999999999</v>
      </c>
      <c r="D19" s="18">
        <v>53516.576467497012</v>
      </c>
      <c r="E19" s="18">
        <v>55355.615208025454</v>
      </c>
      <c r="F19" s="19">
        <v>6.2500000687500015E-2</v>
      </c>
      <c r="G19" s="20">
        <v>5.3569462167200994</v>
      </c>
      <c r="H19" s="19">
        <v>3.4104938347117433E-2</v>
      </c>
      <c r="I19" s="18">
        <v>153117.30890510403</v>
      </c>
      <c r="J19" s="18">
        <v>420968.32587902574</v>
      </c>
      <c r="K19" s="21">
        <v>6.5766924680789369</v>
      </c>
      <c r="L19" s="22">
        <v>1.9255207733855066</v>
      </c>
      <c r="M19" s="23">
        <v>3.919601601219871E-5</v>
      </c>
      <c r="N19" s="22">
        <v>4.5470449303664244</v>
      </c>
      <c r="O19" s="23">
        <v>1.3946413611815499E-5</v>
      </c>
      <c r="P19" s="22">
        <v>1.8357081093010787</v>
      </c>
      <c r="Q19" s="21">
        <v>2.7265413251969579</v>
      </c>
      <c r="R19" s="22">
        <v>4.6579195197612018</v>
      </c>
      <c r="S19" s="20">
        <v>0.35638092991941295</v>
      </c>
      <c r="T19" s="22">
        <v>5.3453295740309157</v>
      </c>
      <c r="U19" s="20">
        <v>6.581138503561804</v>
      </c>
      <c r="V19" s="22">
        <v>16.381020854422367</v>
      </c>
      <c r="W19" s="21">
        <v>8.5581110149256592</v>
      </c>
      <c r="X19" s="22">
        <v>4.42339843339591</v>
      </c>
      <c r="Y19" s="21">
        <v>7.2640939918905199</v>
      </c>
      <c r="Z19" s="22">
        <v>4.5393854175866499</v>
      </c>
      <c r="AA19" s="20">
        <v>0.82438261137880398</v>
      </c>
      <c r="AB19" s="22">
        <v>1.8218890870559299</v>
      </c>
      <c r="AC19" s="24">
        <f>$AC$3*W19</f>
        <v>7.2487200296420333</v>
      </c>
      <c r="AD19" s="24">
        <f t="shared" si="0"/>
        <v>0.32236887378640539</v>
      </c>
      <c r="AE19" s="25">
        <f t="shared" si="1"/>
        <v>4.4472523765319858</v>
      </c>
      <c r="AF19" s="24">
        <f t="shared" si="2"/>
        <v>7.2640939918905199</v>
      </c>
      <c r="AG19" s="24">
        <f>AF19*(AH19/100)</f>
        <v>0.32974522338766621</v>
      </c>
      <c r="AH19" s="24">
        <f t="shared" si="3"/>
        <v>4.5393854175866499</v>
      </c>
      <c r="AI19" s="26"/>
      <c r="AJ19" s="27" t="e">
        <f>(-LN(1-AQ19)/0.0000091705)/1000</f>
        <v>#NUM!</v>
      </c>
      <c r="AK19" s="27" t="e">
        <f>((-LN(1-(AQ19+AR19))/0.0000091705)/1000)-AJ19</f>
        <v>#NUM!</v>
      </c>
      <c r="AL19" s="27" t="e">
        <f>AJ19-((-LN(1-(AQ19-AR19))/0.0000091705)/1000)</f>
        <v>#NUM!</v>
      </c>
      <c r="AM19" s="28">
        <v>1</v>
      </c>
      <c r="AN19" s="28">
        <v>5.0000000000000001E-3</v>
      </c>
      <c r="AO19" s="28">
        <v>1</v>
      </c>
      <c r="AP19" s="28">
        <v>5.0000000000000001E-3</v>
      </c>
      <c r="AQ19" s="28">
        <f t="shared" si="4"/>
        <v>1.0024603378252757</v>
      </c>
      <c r="AR19" s="28">
        <f>SQRT(AQ19^2*((AT19^2/AS19^2)+(AV19^2/AU19^2)))</f>
        <v>7.3895593940051324E-2</v>
      </c>
      <c r="AS19" s="29">
        <f t="shared" si="5"/>
        <v>6.2487200296420333</v>
      </c>
      <c r="AT19" s="29">
        <f t="shared" si="6"/>
        <v>0.32240764691042206</v>
      </c>
      <c r="AU19" s="29">
        <f>AF19-AO19</f>
        <v>6.2640939918905199</v>
      </c>
      <c r="AV19" s="29">
        <f>SQRT(AP19^2+(AF19*AH19/100)^2)</f>
        <v>0.32978312926373587</v>
      </c>
      <c r="AW19" s="30">
        <f t="shared" si="7"/>
        <v>1273.560201573355</v>
      </c>
    </row>
    <row r="20" spans="1:49" s="31" customFormat="1" x14ac:dyDescent="0.2">
      <c r="A20" s="16" t="s">
        <v>67</v>
      </c>
      <c r="B20" s="114" t="s">
        <v>68</v>
      </c>
      <c r="C20" s="17">
        <v>22.332999999999998</v>
      </c>
      <c r="D20" s="18">
        <v>55102.892377819429</v>
      </c>
      <c r="E20" s="18">
        <v>50863.021670333175</v>
      </c>
      <c r="F20" s="19">
        <v>0.10000000074999998</v>
      </c>
      <c r="G20" s="20">
        <v>4.6291680524904457</v>
      </c>
      <c r="H20" s="19">
        <v>2.222222227314815E-2</v>
      </c>
      <c r="I20" s="18">
        <v>129673.71268982586</v>
      </c>
      <c r="J20" s="18">
        <v>355980.50624677655</v>
      </c>
      <c r="K20" s="21">
        <v>5.9917337167276763</v>
      </c>
      <c r="L20" s="22">
        <v>2.0732550571317447</v>
      </c>
      <c r="M20" s="23">
        <v>3.9695560383353089E-5</v>
      </c>
      <c r="N20" s="22">
        <v>4.7908347610445654</v>
      </c>
      <c r="O20" s="23">
        <v>1.4143798943679198E-5</v>
      </c>
      <c r="P20" s="22">
        <v>1.9562530654431414</v>
      </c>
      <c r="Q20" s="21">
        <v>2.7263598527178625</v>
      </c>
      <c r="R20" s="22">
        <v>5.3927064220916368</v>
      </c>
      <c r="S20" s="20">
        <v>0.3545267357762158</v>
      </c>
      <c r="T20" s="22">
        <v>6.1292005655101294</v>
      </c>
      <c r="U20" s="20">
        <v>5.0777973599897051</v>
      </c>
      <c r="V20" s="22">
        <v>19.165082032181573</v>
      </c>
      <c r="W20" s="21">
        <v>8.5719236426171008</v>
      </c>
      <c r="X20" s="22">
        <v>5.2906156711068704</v>
      </c>
      <c r="Y20" s="21">
        <v>7.3470645245241597</v>
      </c>
      <c r="Z20" s="22">
        <v>4.7834755984399804</v>
      </c>
      <c r="AA20" s="20">
        <v>0.83698409145116703</v>
      </c>
      <c r="AB20" s="22">
        <v>1.93230607329246</v>
      </c>
      <c r="AC20" s="24">
        <f>$AC$3*W20</f>
        <v>7.2604193252966844</v>
      </c>
      <c r="AD20" s="24">
        <f t="shared" si="0"/>
        <v>0.38557006381895897</v>
      </c>
      <c r="AE20" s="25">
        <f t="shared" si="1"/>
        <v>5.3105756918964637</v>
      </c>
      <c r="AF20" s="24">
        <f t="shared" si="2"/>
        <v>7.3470645245241597</v>
      </c>
      <c r="AG20" s="24">
        <f>AF20*(AH20/100)</f>
        <v>0.35144503873225358</v>
      </c>
      <c r="AH20" s="24">
        <f t="shared" si="3"/>
        <v>4.7834755984399804</v>
      </c>
      <c r="AI20" s="26"/>
      <c r="AJ20" s="27" t="e">
        <f>(-LN(1-AQ20)/0.0000091705)/1000</f>
        <v>#NUM!</v>
      </c>
      <c r="AK20" s="27" t="e">
        <f>((-LN(1-(AQ20+AR20))/0.0000091705)/1000)-AJ20</f>
        <v>#NUM!</v>
      </c>
      <c r="AL20" s="27" t="e">
        <f>AJ20-((-LN(1-(AQ20-AR20))/0.0000091705)/1000)</f>
        <v>#NUM!</v>
      </c>
      <c r="AM20" s="28">
        <v>1</v>
      </c>
      <c r="AN20" s="28">
        <v>5.0000000000000001E-3</v>
      </c>
      <c r="AO20" s="28">
        <v>1</v>
      </c>
      <c r="AP20" s="28">
        <v>5.0000000000000001E-3</v>
      </c>
      <c r="AQ20" s="28">
        <f t="shared" si="4"/>
        <v>1.0138401590572959</v>
      </c>
      <c r="AR20" s="28">
        <f>SQRT(AQ20^2*((AT20^2/AS20^2)+(AV20^2/AU20^2)))</f>
        <v>8.3973780408191326E-2</v>
      </c>
      <c r="AS20" s="29">
        <f t="shared" si="5"/>
        <v>6.2604193252966844</v>
      </c>
      <c r="AT20" s="29">
        <f t="shared" si="6"/>
        <v>0.38560248198547176</v>
      </c>
      <c r="AU20" s="29">
        <f>AF20-AO20</f>
        <v>6.3470645245241597</v>
      </c>
      <c r="AV20" s="29">
        <f>SQRT(AP20^2+(AF20*AH20/100)^2)</f>
        <v>0.35148060437172801</v>
      </c>
      <c r="AW20" s="30">
        <f t="shared" si="7"/>
        <v>982.63858538111197</v>
      </c>
    </row>
    <row r="21" spans="1:49" s="31" customFormat="1" x14ac:dyDescent="0.2">
      <c r="A21" s="16" t="s">
        <v>69</v>
      </c>
      <c r="B21" s="114" t="s">
        <v>70</v>
      </c>
      <c r="C21" s="17">
        <v>27.45</v>
      </c>
      <c r="D21" s="18">
        <v>49236.765678371507</v>
      </c>
      <c r="E21" s="18">
        <v>78270.90158261772</v>
      </c>
      <c r="F21" s="19">
        <v>8.7500000343749995E-2</v>
      </c>
      <c r="G21" s="20">
        <v>7.7487669606817091</v>
      </c>
      <c r="H21" s="19">
        <v>2.9166666691743819E-2</v>
      </c>
      <c r="I21" s="18">
        <v>226567.53595307627</v>
      </c>
      <c r="J21" s="18">
        <v>554455.47016404441</v>
      </c>
      <c r="K21" s="21">
        <v>6.5151787574884557</v>
      </c>
      <c r="L21" s="22">
        <v>2.45468782049578</v>
      </c>
      <c r="M21" s="23">
        <v>3.5423258676325331E-5</v>
      </c>
      <c r="N21" s="22">
        <v>2.6442812512941045</v>
      </c>
      <c r="O21" s="23">
        <v>1.4434491688418758E-5</v>
      </c>
      <c r="P21" s="22">
        <v>2.2155714046442387</v>
      </c>
      <c r="Q21" s="21">
        <v>2.4432920460141103</v>
      </c>
      <c r="R21" s="22">
        <v>1.3856996107266506</v>
      </c>
      <c r="S21" s="20">
        <v>0.40876027563844203</v>
      </c>
      <c r="T21" s="22">
        <v>1.3995966893227165</v>
      </c>
      <c r="U21" s="20">
        <v>10.870135890662187</v>
      </c>
      <c r="V21" s="22">
        <v>2.5328033724344601</v>
      </c>
      <c r="W21" s="21">
        <v>7.6598763459392902</v>
      </c>
      <c r="X21" s="22">
        <v>1.27793157519725</v>
      </c>
      <c r="Y21" s="21">
        <v>6.5746667239413501</v>
      </c>
      <c r="Z21" s="22">
        <v>2.6525153086096802</v>
      </c>
      <c r="AA21" s="20">
        <v>0.853000055145271</v>
      </c>
      <c r="AB21" s="22">
        <v>2.3153229145137</v>
      </c>
      <c r="AC21" s="24">
        <f>$AC$3*W21</f>
        <v>6.4879152650105789</v>
      </c>
      <c r="AD21" s="24">
        <f t="shared" si="0"/>
        <v>8.8118909814057705E-2</v>
      </c>
      <c r="AE21" s="25">
        <f t="shared" si="1"/>
        <v>1.3582006887371705</v>
      </c>
      <c r="AF21" s="24">
        <f t="shared" si="2"/>
        <v>6.5746667239413501</v>
      </c>
      <c r="AG21" s="24">
        <f>AF21*(AH21/100)</f>
        <v>0.17439404134261086</v>
      </c>
      <c r="AH21" s="24">
        <f t="shared" si="3"/>
        <v>2.6525153086096802</v>
      </c>
      <c r="AI21" s="26"/>
      <c r="AJ21" s="27" t="e">
        <f>(-LN(1-AQ21)/0.0000091705)/1000</f>
        <v>#NUM!</v>
      </c>
      <c r="AK21" s="27" t="e">
        <f>((-LN(1-(AQ21+AR21))/0.0000091705)/1000)-AJ21</f>
        <v>#NUM!</v>
      </c>
      <c r="AL21" s="27" t="e">
        <f>AJ21-((-LN(1-(AQ21-AR21))/0.0000091705)/1000)</f>
        <v>#NUM!</v>
      </c>
      <c r="AM21" s="28">
        <v>1</v>
      </c>
      <c r="AN21" s="28">
        <v>5.0000000000000001E-3</v>
      </c>
      <c r="AO21" s="28">
        <v>1</v>
      </c>
      <c r="AP21" s="28">
        <v>5.0000000000000001E-3</v>
      </c>
      <c r="AQ21" s="28">
        <f t="shared" si="4"/>
        <v>1.0158077256556555</v>
      </c>
      <c r="AR21" s="28">
        <f>SQRT(AQ21^2*((AT21^2/AS21^2)+(AV21^2/AU21^2)))</f>
        <v>3.574292729756233E-2</v>
      </c>
      <c r="AS21" s="29">
        <f t="shared" si="5"/>
        <v>5.4879152650105789</v>
      </c>
      <c r="AT21" s="29">
        <f t="shared" si="6"/>
        <v>8.8260649594357934E-2</v>
      </c>
      <c r="AU21" s="29">
        <f>AF21-AO21</f>
        <v>5.5746667239413501</v>
      </c>
      <c r="AV21" s="29">
        <f>SQRT(AP21^2+(AF21*AH21/100)^2)</f>
        <v>0.17446570337979975</v>
      </c>
      <c r="AW21" s="30">
        <f t="shared" si="7"/>
        <v>2103.5528197057474</v>
      </c>
    </row>
    <row r="22" spans="1:49" s="31" customFormat="1" x14ac:dyDescent="0.2">
      <c r="A22" s="16" t="s">
        <v>71</v>
      </c>
      <c r="B22" s="114" t="s">
        <v>72</v>
      </c>
      <c r="C22" s="17">
        <v>0</v>
      </c>
      <c r="D22" s="18">
        <v>39483.307890931086</v>
      </c>
      <c r="E22" s="18">
        <v>135217.39179412334</v>
      </c>
      <c r="F22" s="19">
        <v>3.7500000312499997E-2</v>
      </c>
      <c r="G22" s="20">
        <v>12.755001021681936</v>
      </c>
      <c r="H22" s="19">
        <v>8.3333333410493832E-3</v>
      </c>
      <c r="I22" s="18">
        <v>90809.577686754172</v>
      </c>
      <c r="J22" s="18">
        <v>823536.50248826027</v>
      </c>
      <c r="K22" s="21">
        <v>5.9725375509658152</v>
      </c>
      <c r="L22" s="22">
        <v>2.1758127155616274</v>
      </c>
      <c r="M22" s="23">
        <v>1.4014591061256058E-4</v>
      </c>
      <c r="N22" s="22">
        <v>1.089072269877867</v>
      </c>
      <c r="O22" s="23">
        <v>1.5452342509045269E-5</v>
      </c>
      <c r="P22" s="22">
        <v>1.0897713275665057</v>
      </c>
      <c r="Q22" s="21">
        <v>9.072078834939008</v>
      </c>
      <c r="R22" s="22">
        <v>7.1648755363987557E-2</v>
      </c>
      <c r="S22" s="20">
        <v>0.11022844777913257</v>
      </c>
      <c r="T22" s="22">
        <v>7.154064879649269E-2</v>
      </c>
      <c r="U22" s="20">
        <v>20.358650072241506</v>
      </c>
      <c r="V22" s="22">
        <v>4.422407485105377</v>
      </c>
      <c r="W22" s="21">
        <v>28.441657761841402</v>
      </c>
      <c r="X22" s="22">
        <v>6.4355588887718196E-2</v>
      </c>
      <c r="Y22" s="21">
        <v>25.984302353337199</v>
      </c>
      <c r="Z22" s="22">
        <v>1.0967853872173099</v>
      </c>
      <c r="AA22" s="20">
        <v>0.91381686134671902</v>
      </c>
      <c r="AB22" s="22">
        <v>1.1153937316262701</v>
      </c>
      <c r="AC22" s="24">
        <f>$AC$3*W22</f>
        <v>24.090084124279667</v>
      </c>
      <c r="AD22" s="24">
        <f t="shared" si="0"/>
        <v>0.11189361532927945</v>
      </c>
      <c r="AE22" s="25">
        <f t="shared" si="1"/>
        <v>0.46447996923557966</v>
      </c>
      <c r="AF22" s="24">
        <f t="shared" si="2"/>
        <v>25.984302353337199</v>
      </c>
      <c r="AG22" s="24">
        <f>AF22*(AH22/100)</f>
        <v>0.28499203118176597</v>
      </c>
      <c r="AH22" s="24">
        <f t="shared" si="3"/>
        <v>1.0967853872173099</v>
      </c>
      <c r="AI22" s="26"/>
      <c r="AJ22" s="27" t="e">
        <f>(-LN(1-AQ22)/0.0000091705)/1000</f>
        <v>#NUM!</v>
      </c>
      <c r="AK22" s="27" t="e">
        <f>((-LN(1-(AQ22+AR22))/0.0000091705)/1000)-AJ22</f>
        <v>#NUM!</v>
      </c>
      <c r="AL22" s="27" t="e">
        <f>AJ22-((-LN(1-(AQ22-AR22))/0.0000091705)/1000)</f>
        <v>#NUM!</v>
      </c>
      <c r="AM22" s="28">
        <v>1</v>
      </c>
      <c r="AN22" s="28">
        <v>5.0000000000000001E-3</v>
      </c>
      <c r="AO22" s="28">
        <v>1</v>
      </c>
      <c r="AP22" s="28">
        <v>5.0000000000000001E-3</v>
      </c>
      <c r="AQ22" s="28">
        <f t="shared" si="4"/>
        <v>1.0820360038041492</v>
      </c>
      <c r="AR22" s="28">
        <f>SQRT(AQ22^2*((AT22^2/AS22^2)+(AV22^2/AU22^2)))</f>
        <v>1.3414032608266239E-2</v>
      </c>
      <c r="AS22" s="29">
        <f t="shared" si="5"/>
        <v>23.090084124279667</v>
      </c>
      <c r="AT22" s="29">
        <f t="shared" si="6"/>
        <v>0.11200527287345342</v>
      </c>
      <c r="AU22" s="29">
        <f>AF22-AO22</f>
        <v>24.984302353337199</v>
      </c>
      <c r="AV22" s="29">
        <f>SQRT(AP22^2+(AF22*AH22/100)^2)</f>
        <v>0.28503588868265112</v>
      </c>
      <c r="AW22" s="30">
        <f>3940*U22/20.36</f>
        <v>3939.7387664357339</v>
      </c>
    </row>
    <row r="23" spans="1:49" s="31" customFormat="1" x14ac:dyDescent="0.2">
      <c r="A23" s="16"/>
      <c r="B23" s="114"/>
      <c r="C23" s="17"/>
      <c r="D23" s="18"/>
      <c r="E23" s="18"/>
      <c r="F23" s="19"/>
      <c r="G23" s="20"/>
      <c r="H23" s="19"/>
      <c r="I23" s="18"/>
      <c r="J23" s="18"/>
      <c r="K23" s="21"/>
      <c r="L23" s="22"/>
      <c r="M23" s="23"/>
      <c r="N23" s="22"/>
      <c r="O23" s="23"/>
      <c r="P23" s="22"/>
      <c r="Q23" s="21"/>
      <c r="R23" s="22"/>
      <c r="S23" s="20"/>
      <c r="T23" s="22"/>
      <c r="U23" s="20"/>
      <c r="V23" s="22"/>
      <c r="W23" s="21"/>
      <c r="X23" s="22"/>
      <c r="Y23" s="21"/>
      <c r="Z23" s="22"/>
      <c r="AA23" s="20"/>
      <c r="AB23" s="22"/>
      <c r="AC23" s="24"/>
      <c r="AD23" s="24"/>
      <c r="AE23" s="25"/>
      <c r="AF23" s="24"/>
      <c r="AG23" s="24"/>
      <c r="AH23" s="24"/>
      <c r="AI23" s="26"/>
      <c r="AJ23" s="27"/>
      <c r="AK23" s="27"/>
      <c r="AL23" s="27"/>
      <c r="AM23" s="28"/>
      <c r="AN23" s="28"/>
      <c r="AO23" s="28"/>
      <c r="AP23" s="28"/>
      <c r="AQ23" s="28"/>
      <c r="AR23" s="28"/>
      <c r="AS23" s="29"/>
      <c r="AT23" s="29"/>
      <c r="AU23" s="29"/>
      <c r="AV23" s="29"/>
      <c r="AW23" s="30"/>
    </row>
    <row r="24" spans="1:49" s="31" customFormat="1" x14ac:dyDescent="0.2">
      <c r="A24" s="16" t="s">
        <v>353</v>
      </c>
      <c r="B24" s="114"/>
      <c r="C24" s="17"/>
      <c r="D24" s="18"/>
      <c r="E24" s="18"/>
      <c r="F24" s="19"/>
      <c r="G24" s="20"/>
      <c r="H24" s="19"/>
      <c r="I24" s="18"/>
      <c r="J24" s="18"/>
      <c r="K24" s="21"/>
      <c r="L24" s="22"/>
      <c r="M24" s="23"/>
      <c r="N24" s="22"/>
      <c r="O24" s="23"/>
      <c r="P24" s="22"/>
      <c r="Q24" s="21"/>
      <c r="R24" s="22"/>
      <c r="S24" s="20"/>
      <c r="T24" s="22"/>
      <c r="U24" s="20"/>
      <c r="V24" s="22"/>
      <c r="W24" s="21"/>
      <c r="X24" s="22"/>
      <c r="Y24" s="21"/>
      <c r="Z24" s="22"/>
      <c r="AA24" s="20"/>
      <c r="AB24" s="22"/>
      <c r="AC24" s="24"/>
      <c r="AD24" s="24"/>
      <c r="AE24" s="25"/>
      <c r="AF24" s="24"/>
      <c r="AG24" s="24"/>
      <c r="AH24" s="24"/>
      <c r="AI24" s="26"/>
      <c r="AJ24" s="27"/>
      <c r="AK24" s="27"/>
      <c r="AL24" s="27"/>
      <c r="AM24" s="28"/>
      <c r="AN24" s="28"/>
      <c r="AO24" s="28"/>
      <c r="AP24" s="28"/>
      <c r="AQ24" s="28"/>
      <c r="AR24" s="28"/>
      <c r="AS24" s="29"/>
      <c r="AT24" s="29"/>
      <c r="AU24" s="29"/>
      <c r="AV24" s="29"/>
      <c r="AW24" s="30"/>
    </row>
    <row r="25" spans="1:49" s="31" customFormat="1" x14ac:dyDescent="0.2">
      <c r="A25" s="32" t="s">
        <v>45</v>
      </c>
      <c r="B25" s="114" t="s">
        <v>73</v>
      </c>
      <c r="C25" s="17">
        <v>58.1</v>
      </c>
      <c r="D25" s="18">
        <v>45351.223502078916</v>
      </c>
      <c r="E25" s="18">
        <v>46983.461726582667</v>
      </c>
      <c r="F25" s="19">
        <v>0.10000000037499998</v>
      </c>
      <c r="G25" s="20">
        <v>4.9631179278081614</v>
      </c>
      <c r="H25" s="19">
        <v>2.2222222236882715E-2</v>
      </c>
      <c r="I25" s="18">
        <v>111018.50086121366</v>
      </c>
      <c r="J25" s="18">
        <v>355871.30864552193</v>
      </c>
      <c r="K25" s="21">
        <v>6.9290396876451821</v>
      </c>
      <c r="L25" s="22">
        <v>1.3776850301625563</v>
      </c>
      <c r="M25" s="23">
        <v>4.5733449048189655E-5</v>
      </c>
      <c r="N25" s="22">
        <v>1.8149906726424243</v>
      </c>
      <c r="O25" s="23">
        <v>1.4645185773508084E-5</v>
      </c>
      <c r="P25" s="22">
        <v>1.7217264657615676</v>
      </c>
      <c r="Q25" s="21">
        <v>3.1837772589930107</v>
      </c>
      <c r="R25" s="22">
        <v>1.3455094761670567</v>
      </c>
      <c r="S25" s="20">
        <v>0.31316791986068476</v>
      </c>
      <c r="T25" s="22">
        <v>1.4139393676016041</v>
      </c>
      <c r="U25" s="20">
        <v>7.5318206289128007</v>
      </c>
      <c r="V25" s="22">
        <v>5.1052018713311496</v>
      </c>
      <c r="W25" s="21">
        <v>9.9604401404016407</v>
      </c>
      <c r="X25" s="22">
        <v>1.0792853838460399</v>
      </c>
      <c r="Y25" s="21">
        <v>8.4770632779895205</v>
      </c>
      <c r="Z25" s="22">
        <v>1.81124617982464</v>
      </c>
      <c r="AA25" s="20">
        <v>0.86708537183046397</v>
      </c>
      <c r="AB25" s="22">
        <v>1.74430946906177</v>
      </c>
      <c r="AC25" s="24">
        <f>$AC$4*W25</f>
        <v>8.8349104045362559</v>
      </c>
      <c r="AD25" s="24">
        <f>AC25*(AE25/100)</f>
        <v>0.10742527886468077</v>
      </c>
      <c r="AE25" s="25">
        <f>SQRT((X25/100)^2+(($AD$4/100)^2))*100</f>
        <v>1.2159181468272007</v>
      </c>
      <c r="AF25" s="24">
        <f t="shared" ref="AF25:AF37" si="16">Y25</f>
        <v>8.4770632779895205</v>
      </c>
      <c r="AG25" s="24">
        <f t="shared" ref="AG25:AG37" si="17">AF25*(AH25/100)</f>
        <v>0.15354048478390259</v>
      </c>
      <c r="AH25" s="24">
        <f t="shared" ref="AH25:AH37" si="18">Z25</f>
        <v>1.81124617982464</v>
      </c>
      <c r="AI25" s="26"/>
      <c r="AJ25" s="27">
        <f t="shared" ref="AJ25:AJ37" si="19">(-LN(1-AQ25)/0.0000091705)/1000</f>
        <v>336.5398664256943</v>
      </c>
      <c r="AK25" s="27">
        <f t="shared" ref="AK25:AK37" si="20">((-LN(1-(AQ25+AR25))/0.0000091705)/1000)-AJ25</f>
        <v>79.194467740926939</v>
      </c>
      <c r="AL25" s="27">
        <f t="shared" ref="AL25:AL37" si="21">AJ25-((-LN(1-(AQ25-AR25))/0.0000091705)/1000)</f>
        <v>45.391329107299043</v>
      </c>
      <c r="AM25" s="28">
        <v>1</v>
      </c>
      <c r="AN25" s="28">
        <v>5.0000000000000001E-3</v>
      </c>
      <c r="AO25" s="28">
        <v>1</v>
      </c>
      <c r="AP25" s="28">
        <v>5.0000000000000001E-3</v>
      </c>
      <c r="AQ25" s="28">
        <f t="shared" ref="AQ25:AQ37" si="22">(AF25-AO25)/(AC25-AM25)</f>
        <v>0.95432658344892507</v>
      </c>
      <c r="AR25" s="28">
        <f t="shared" ref="AR25:AR37" si="23">SQRT(AQ25^2*((AT25^2/AS25^2)+(AV25^2/AU25^2)))</f>
        <v>2.3580355767884774E-2</v>
      </c>
      <c r="AS25" s="29">
        <f t="shared" ref="AS25:AS37" si="24">AC25-AM25</f>
        <v>7.8349104045362559</v>
      </c>
      <c r="AT25" s="29">
        <f t="shared" ref="AT25:AT37" si="25">SQRT(AN25^2+(AC25*AE25/100)^2)</f>
        <v>0.10754157586326524</v>
      </c>
      <c r="AU25" s="29">
        <f t="shared" ref="AU25:AU37" si="26">AF25-AO25</f>
        <v>7.4770632779895205</v>
      </c>
      <c r="AV25" s="29">
        <f t="shared" ref="AV25:AV37" si="27">SQRT(AP25^2+(AF25*AH25/100)^2)</f>
        <v>0.15362187496471921</v>
      </c>
      <c r="AW25" s="30">
        <f t="shared" ref="AW25:AW37" si="28">3940*U25/20.36</f>
        <v>1457.5330686599427</v>
      </c>
    </row>
    <row r="26" spans="1:49" s="31" customFormat="1" x14ac:dyDescent="0.2">
      <c r="A26" s="32" t="s">
        <v>74</v>
      </c>
      <c r="B26" s="114" t="s">
        <v>75</v>
      </c>
      <c r="C26" s="17">
        <v>58.667000000000002</v>
      </c>
      <c r="D26" s="18">
        <v>51389.114733273178</v>
      </c>
      <c r="E26" s="18">
        <v>50936.672275205055</v>
      </c>
      <c r="F26" s="19">
        <v>5.0000000124999999E-2</v>
      </c>
      <c r="G26" s="20">
        <v>4.7334882388857471</v>
      </c>
      <c r="H26" s="19">
        <v>1.6666666677469136E-2</v>
      </c>
      <c r="I26" s="18">
        <v>100321.53609909865</v>
      </c>
      <c r="J26" s="18">
        <v>303714.45575751457</v>
      </c>
      <c r="K26" s="21">
        <v>5.396262789594366</v>
      </c>
      <c r="L26" s="22">
        <v>1.9215109007894562</v>
      </c>
      <c r="M26" s="23">
        <v>4.7351289423589452E-5</v>
      </c>
      <c r="N26" s="22">
        <v>1.8751841516571124</v>
      </c>
      <c r="O26" s="23">
        <v>1.5922367551473823E-5</v>
      </c>
      <c r="P26" s="22">
        <v>1.8799089117996055</v>
      </c>
      <c r="Q26" s="21">
        <v>3.004055294710156</v>
      </c>
      <c r="R26" s="22">
        <v>1.436963848984752</v>
      </c>
      <c r="S26" s="20">
        <v>0.33183597906997031</v>
      </c>
      <c r="T26" s="22">
        <v>1.4894106727426371</v>
      </c>
      <c r="U26" s="20">
        <v>5.7098617745124436</v>
      </c>
      <c r="V26" s="22">
        <v>5.9892964244437641</v>
      </c>
      <c r="W26" s="21">
        <v>9.3875151858821404</v>
      </c>
      <c r="X26" s="22">
        <v>1.0435901283908999</v>
      </c>
      <c r="Y26" s="21">
        <v>8.7810007136672805</v>
      </c>
      <c r="Z26" s="22">
        <v>1.8684831118527501</v>
      </c>
      <c r="AA26" s="20">
        <v>0.94221396836461802</v>
      </c>
      <c r="AB26" s="22">
        <v>1.9095466468053399</v>
      </c>
      <c r="AC26" s="24">
        <f t="shared" ref="AC26:AC37" si="29">$AC$4*W26</f>
        <v>8.3267259698774581</v>
      </c>
      <c r="AD26" s="24">
        <f t="shared" ref="AD26:AD37" si="30">AC26*(AE26/100)</f>
        <v>9.8617418499900703E-2</v>
      </c>
      <c r="AE26" s="25">
        <f t="shared" ref="AE26:AE37" si="31">SQRT((X26/100)^2+(($AD$4/100)^2))*100</f>
        <v>1.1843480721793469</v>
      </c>
      <c r="AF26" s="24">
        <f t="shared" si="16"/>
        <v>8.7810007136672805</v>
      </c>
      <c r="AG26" s="24">
        <f t="shared" si="17"/>
        <v>0.16407151538654258</v>
      </c>
      <c r="AH26" s="24">
        <f t="shared" si="18"/>
        <v>1.8684831118527501</v>
      </c>
      <c r="AI26" s="26"/>
      <c r="AJ26" s="27" t="e">
        <f t="shared" si="19"/>
        <v>#NUM!</v>
      </c>
      <c r="AK26" s="27" t="e">
        <f t="shared" si="20"/>
        <v>#NUM!</v>
      </c>
      <c r="AL26" s="27" t="e">
        <f t="shared" si="21"/>
        <v>#NUM!</v>
      </c>
      <c r="AM26" s="28">
        <v>1</v>
      </c>
      <c r="AN26" s="28">
        <v>5.0000000000000001E-3</v>
      </c>
      <c r="AO26" s="28">
        <v>1</v>
      </c>
      <c r="AP26" s="28">
        <v>5.0000000000000001E-3</v>
      </c>
      <c r="AQ26" s="28">
        <f t="shared" si="22"/>
        <v>1.0620024204068084</v>
      </c>
      <c r="AR26" s="28">
        <f t="shared" si="23"/>
        <v>2.6585628966333655E-2</v>
      </c>
      <c r="AS26" s="29">
        <f t="shared" si="24"/>
        <v>7.3267259698774581</v>
      </c>
      <c r="AT26" s="29">
        <f t="shared" si="25"/>
        <v>9.8744089603300098E-2</v>
      </c>
      <c r="AU26" s="29">
        <f t="shared" si="26"/>
        <v>7.7810007136672805</v>
      </c>
      <c r="AV26" s="29">
        <f t="shared" si="27"/>
        <v>0.16414768399595675</v>
      </c>
      <c r="AW26" s="30">
        <f t="shared" si="28"/>
        <v>1104.9536046944513</v>
      </c>
    </row>
    <row r="27" spans="1:49" s="31" customFormat="1" x14ac:dyDescent="0.2">
      <c r="A27" s="32" t="s">
        <v>51</v>
      </c>
      <c r="B27" s="114" t="s">
        <v>76</v>
      </c>
      <c r="C27" s="17">
        <v>59.25</v>
      </c>
      <c r="D27" s="18">
        <v>51499.453712986069</v>
      </c>
      <c r="E27" s="18">
        <v>64360.30677386051</v>
      </c>
      <c r="F27" s="19">
        <v>7.500000024999999E-2</v>
      </c>
      <c r="G27" s="20">
        <v>6.1910506786348947</v>
      </c>
      <c r="H27" s="19">
        <v>4.7222222280864187E-2</v>
      </c>
      <c r="I27" s="18">
        <v>187930.2637346776</v>
      </c>
      <c r="J27" s="18">
        <v>478170.52434231987</v>
      </c>
      <c r="K27" s="21">
        <v>6.425574759312684</v>
      </c>
      <c r="L27" s="22">
        <v>1.2450122948554514</v>
      </c>
      <c r="M27" s="23">
        <v>3.539329281538345E-5</v>
      </c>
      <c r="N27" s="22">
        <v>5.3328320050469618</v>
      </c>
      <c r="O27" s="23">
        <v>1.3996582183074743E-5</v>
      </c>
      <c r="P27" s="22">
        <v>6.6007203769747713</v>
      </c>
      <c r="Q27" s="21">
        <v>2.5263721292456953</v>
      </c>
      <c r="R27" s="22">
        <v>2.4493829945162524</v>
      </c>
      <c r="S27" s="20">
        <v>0.39338759131599632</v>
      </c>
      <c r="T27" s="22">
        <v>2.3098072486905301</v>
      </c>
      <c r="U27" s="20">
        <v>7.9399034896621288</v>
      </c>
      <c r="V27" s="22">
        <v>21.59386066495081</v>
      </c>
      <c r="W27" s="21">
        <v>7.9443714805158097</v>
      </c>
      <c r="X27" s="22">
        <v>1.7364409110205901</v>
      </c>
      <c r="Y27" s="21">
        <v>6.5657909514445301</v>
      </c>
      <c r="Z27" s="22">
        <v>5.4532078050572803</v>
      </c>
      <c r="AA27" s="20">
        <v>0.82916671659990604</v>
      </c>
      <c r="AB27" s="22">
        <v>6.9880723623265402</v>
      </c>
      <c r="AC27" s="24">
        <f t="shared" si="29"/>
        <v>7.0466575032175234</v>
      </c>
      <c r="AD27" s="24">
        <f t="shared" si="30"/>
        <v>0.12856678344332251</v>
      </c>
      <c r="AE27" s="25">
        <f t="shared" si="31"/>
        <v>1.8245073410282613</v>
      </c>
      <c r="AF27" s="24">
        <f t="shared" si="16"/>
        <v>6.5657909514445301</v>
      </c>
      <c r="AG27" s="24">
        <f t="shared" si="17"/>
        <v>0.35804622462791774</v>
      </c>
      <c r="AH27" s="24">
        <f t="shared" si="18"/>
        <v>5.4532078050572803</v>
      </c>
      <c r="AI27" s="26"/>
      <c r="AJ27" s="27">
        <f t="shared" si="19"/>
        <v>276.0668586308488</v>
      </c>
      <c r="AK27" s="27">
        <f t="shared" si="20"/>
        <v>167.27613109778724</v>
      </c>
      <c r="AL27" s="27">
        <f t="shared" si="21"/>
        <v>63.141921130813927</v>
      </c>
      <c r="AM27" s="28">
        <v>1</v>
      </c>
      <c r="AN27" s="28">
        <v>5.0000000000000001E-3</v>
      </c>
      <c r="AO27" s="28">
        <v>1</v>
      </c>
      <c r="AP27" s="28">
        <v>5.0000000000000001E-3</v>
      </c>
      <c r="AQ27" s="28">
        <f t="shared" si="22"/>
        <v>0.92047398889103338</v>
      </c>
      <c r="AR27" s="28">
        <f t="shared" si="23"/>
        <v>6.2374635313992587E-2</v>
      </c>
      <c r="AS27" s="29">
        <f t="shared" si="24"/>
        <v>6.0466575032175234</v>
      </c>
      <c r="AT27" s="29">
        <f t="shared" si="25"/>
        <v>0.12866397244357949</v>
      </c>
      <c r="AU27" s="29">
        <f t="shared" si="26"/>
        <v>5.5657909514445301</v>
      </c>
      <c r="AV27" s="29">
        <f t="shared" si="27"/>
        <v>0.35808113461938385</v>
      </c>
      <c r="AW27" s="30">
        <f t="shared" si="28"/>
        <v>1536.5039169581919</v>
      </c>
    </row>
    <row r="28" spans="1:49" s="31" customFormat="1" x14ac:dyDescent="0.2">
      <c r="A28" s="32" t="s">
        <v>53</v>
      </c>
      <c r="B28" s="114" t="s">
        <v>77</v>
      </c>
      <c r="C28" s="17">
        <v>62.667000000000002</v>
      </c>
      <c r="D28" s="18">
        <v>53792.152139254627</v>
      </c>
      <c r="E28" s="18">
        <v>21467.83772247432</v>
      </c>
      <c r="F28" s="19">
        <v>0.15000000081249998</v>
      </c>
      <c r="G28" s="20">
        <v>2.1729939514025229</v>
      </c>
      <c r="H28" s="19">
        <v>2.7777777802469136E-2</v>
      </c>
      <c r="I28" s="18">
        <v>43043.275711287955</v>
      </c>
      <c r="J28" s="18">
        <v>158639.6778396453</v>
      </c>
      <c r="K28" s="21">
        <v>6.7047276269916427</v>
      </c>
      <c r="L28" s="22">
        <v>0.88303704648791637</v>
      </c>
      <c r="M28" s="23">
        <v>5.3696059038287682E-5</v>
      </c>
      <c r="N28" s="22">
        <v>5.3441178378115337</v>
      </c>
      <c r="O28" s="23">
        <v>1.4388201834298496E-5</v>
      </c>
      <c r="P28" s="22">
        <v>4.6595909288220811</v>
      </c>
      <c r="Q28" s="21">
        <v>3.6812862578137926</v>
      </c>
      <c r="R28" s="22">
        <v>1.9634916399858193</v>
      </c>
      <c r="S28" s="20">
        <v>0.27096176678676598</v>
      </c>
      <c r="T28" s="22">
        <v>2.0030196063677947</v>
      </c>
      <c r="U28" s="20">
        <v>2.7328038439992191</v>
      </c>
      <c r="V28" s="22">
        <v>5.3466019737700501</v>
      </c>
      <c r="W28" s="21">
        <v>11.5707918863861</v>
      </c>
      <c r="X28" s="22">
        <v>1.6301263181807399</v>
      </c>
      <c r="Y28" s="21">
        <v>9.9577787261868203</v>
      </c>
      <c r="Z28" s="22">
        <v>5.4370844011741797</v>
      </c>
      <c r="AA28" s="20">
        <v>0.84984138433395295</v>
      </c>
      <c r="AB28" s="22">
        <v>4.90732932819067</v>
      </c>
      <c r="AC28" s="24">
        <f t="shared" si="29"/>
        <v>10.263292403224471</v>
      </c>
      <c r="AD28" s="24">
        <f t="shared" si="30"/>
        <v>0.1769015273352999</v>
      </c>
      <c r="AE28" s="25">
        <f t="shared" si="31"/>
        <v>1.7236333175085401</v>
      </c>
      <c r="AF28" s="24">
        <f t="shared" si="16"/>
        <v>9.9577787261868203</v>
      </c>
      <c r="AG28" s="24">
        <f t="shared" si="17"/>
        <v>0.54141283382494454</v>
      </c>
      <c r="AH28" s="24">
        <f t="shared" si="18"/>
        <v>5.4370844011741797</v>
      </c>
      <c r="AI28" s="26"/>
      <c r="AJ28" s="27">
        <f t="shared" si="19"/>
        <v>372.04299313968949</v>
      </c>
      <c r="AK28" s="27" t="e">
        <f t="shared" si="20"/>
        <v>#NUM!</v>
      </c>
      <c r="AL28" s="27">
        <f t="shared" si="21"/>
        <v>114.53508165343055</v>
      </c>
      <c r="AM28" s="28">
        <v>1</v>
      </c>
      <c r="AN28" s="28">
        <v>5.0000000000000001E-3</v>
      </c>
      <c r="AO28" s="28">
        <v>1</v>
      </c>
      <c r="AP28" s="28">
        <v>5.0000000000000001E-3</v>
      </c>
      <c r="AQ28" s="28">
        <f t="shared" si="22"/>
        <v>0.96701888877746067</v>
      </c>
      <c r="AR28" s="28">
        <f t="shared" si="23"/>
        <v>6.1299822024865891E-2</v>
      </c>
      <c r="AS28" s="29">
        <f t="shared" si="24"/>
        <v>9.2632924032244706</v>
      </c>
      <c r="AT28" s="29">
        <f t="shared" si="25"/>
        <v>0.17697217400925452</v>
      </c>
      <c r="AU28" s="29">
        <f t="shared" si="26"/>
        <v>8.9577787261868203</v>
      </c>
      <c r="AV28" s="29">
        <f t="shared" si="27"/>
        <v>0.54143592107502159</v>
      </c>
      <c r="AW28" s="30">
        <f t="shared" si="28"/>
        <v>528.84318002735381</v>
      </c>
    </row>
    <row r="29" spans="1:49" s="31" customFormat="1" x14ac:dyDescent="0.2">
      <c r="A29" s="32" t="s">
        <v>55</v>
      </c>
      <c r="B29" s="114" t="s">
        <v>78</v>
      </c>
      <c r="C29" s="17">
        <v>65.483000000000004</v>
      </c>
      <c r="D29" s="18">
        <v>73027.345955778525</v>
      </c>
      <c r="E29" s="18">
        <v>108953.92336512875</v>
      </c>
      <c r="F29" s="19">
        <v>0.20000000150000002</v>
      </c>
      <c r="G29" s="20">
        <v>9.6437171030109194</v>
      </c>
      <c r="H29" s="19">
        <v>2.5000000025462953E-2</v>
      </c>
      <c r="I29" s="18">
        <v>279643.74037563318</v>
      </c>
      <c r="J29" s="18">
        <v>668149.40872819535</v>
      </c>
      <c r="K29" s="21">
        <v>5.4951658462767359</v>
      </c>
      <c r="L29" s="22">
        <v>2.5163500610286484</v>
      </c>
      <c r="M29" s="23">
        <v>3.6050249328133533E-5</v>
      </c>
      <c r="N29" s="22">
        <v>1.2905307007813298</v>
      </c>
      <c r="O29" s="23">
        <v>1.5075115861320321E-5</v>
      </c>
      <c r="P29" s="22">
        <v>1.2853702015141153</v>
      </c>
      <c r="Q29" s="21">
        <v>2.3841307750279048</v>
      </c>
      <c r="R29" s="22">
        <v>0.98523620727981009</v>
      </c>
      <c r="S29" s="20">
        <v>0.41885775602951203</v>
      </c>
      <c r="T29" s="22">
        <v>1.0011708408379598</v>
      </c>
      <c r="U29" s="20">
        <v>8.6672766261816907</v>
      </c>
      <c r="V29" s="22">
        <v>1.4166113578890149</v>
      </c>
      <c r="W29" s="21">
        <v>7.4691993207611098</v>
      </c>
      <c r="X29" s="22">
        <v>0.92778344565083604</v>
      </c>
      <c r="Y29" s="21">
        <v>6.68130549898149</v>
      </c>
      <c r="Z29" s="22">
        <v>1.2728731034454399</v>
      </c>
      <c r="AA29" s="20">
        <v>0.89092945660325795</v>
      </c>
      <c r="AB29" s="22">
        <v>1.2903968929405101</v>
      </c>
      <c r="AC29" s="24">
        <f t="shared" si="29"/>
        <v>6.6251797975151048</v>
      </c>
      <c r="AD29" s="24">
        <f t="shared" si="30"/>
        <v>7.1796353050133821E-2</v>
      </c>
      <c r="AE29" s="25">
        <f t="shared" si="31"/>
        <v>1.083689126098319</v>
      </c>
      <c r="AF29" s="24">
        <f t="shared" si="16"/>
        <v>6.68130549898149</v>
      </c>
      <c r="AG29" s="24">
        <f t="shared" si="17"/>
        <v>8.5044540655556528E-2</v>
      </c>
      <c r="AH29" s="24">
        <f t="shared" si="18"/>
        <v>1.2728731034454399</v>
      </c>
      <c r="AI29" s="26"/>
      <c r="AJ29" s="27" t="e">
        <f t="shared" si="19"/>
        <v>#NUM!</v>
      </c>
      <c r="AK29" s="27" t="e">
        <f t="shared" si="20"/>
        <v>#NUM!</v>
      </c>
      <c r="AL29" s="27" t="e">
        <f t="shared" si="21"/>
        <v>#NUM!</v>
      </c>
      <c r="AM29" s="28">
        <v>1</v>
      </c>
      <c r="AN29" s="28">
        <v>5.0000000000000001E-3</v>
      </c>
      <c r="AO29" s="28">
        <v>1</v>
      </c>
      <c r="AP29" s="28">
        <v>5.0000000000000001E-3</v>
      </c>
      <c r="AQ29" s="28">
        <f t="shared" si="22"/>
        <v>1.0099775835594051</v>
      </c>
      <c r="AR29" s="28">
        <f t="shared" si="23"/>
        <v>1.9908226989401197E-2</v>
      </c>
      <c r="AS29" s="29">
        <f t="shared" si="24"/>
        <v>5.6251797975151048</v>
      </c>
      <c r="AT29" s="29">
        <f t="shared" si="25"/>
        <v>7.1970246013887296E-2</v>
      </c>
      <c r="AU29" s="29">
        <f t="shared" si="26"/>
        <v>5.68130549898149</v>
      </c>
      <c r="AV29" s="29">
        <f t="shared" si="27"/>
        <v>8.5191395664788866E-2</v>
      </c>
      <c r="AW29" s="30">
        <f t="shared" si="28"/>
        <v>1677.2627655773999</v>
      </c>
    </row>
    <row r="30" spans="1:49" s="31" customFormat="1" x14ac:dyDescent="0.2">
      <c r="A30" s="32" t="s">
        <v>79</v>
      </c>
      <c r="B30" s="114" t="s">
        <v>80</v>
      </c>
      <c r="C30" s="17">
        <v>68.882999999999996</v>
      </c>
      <c r="D30" s="18">
        <v>69511.470916603357</v>
      </c>
      <c r="E30" s="18">
        <v>58360.905555018304</v>
      </c>
      <c r="F30" s="19">
        <v>0.11250000071875001</v>
      </c>
      <c r="G30" s="20">
        <v>5.5620379603584542</v>
      </c>
      <c r="H30" s="19">
        <v>3.3333333364197526E-2</v>
      </c>
      <c r="I30" s="18">
        <v>149868.55184246018</v>
      </c>
      <c r="J30" s="18">
        <v>406712.18999992014</v>
      </c>
      <c r="K30" s="21">
        <v>5.9654423860317243</v>
      </c>
      <c r="L30" s="22">
        <v>1.6365670296399766</v>
      </c>
      <c r="M30" s="23">
        <v>4.2569710902196402E-5</v>
      </c>
      <c r="N30" s="22">
        <v>5.9375380813870793</v>
      </c>
      <c r="O30" s="23">
        <v>1.5022863688914654E-5</v>
      </c>
      <c r="P30" s="22">
        <v>1.8533638491920361</v>
      </c>
      <c r="Q30" s="21">
        <v>2.7271563350359602</v>
      </c>
      <c r="R30" s="22">
        <v>5.8335115797890298</v>
      </c>
      <c r="S30" s="20">
        <v>0.35585119227724032</v>
      </c>
      <c r="T30" s="22">
        <v>6.2258540919126926</v>
      </c>
      <c r="U30" s="20">
        <v>4.6800620871542398</v>
      </c>
      <c r="V30" s="22">
        <v>13.263993527000997</v>
      </c>
      <c r="W30" s="21">
        <v>8.5758060607743101</v>
      </c>
      <c r="X30" s="22">
        <v>5.6134691600047297</v>
      </c>
      <c r="Y30" s="21">
        <v>7.8853616058301697</v>
      </c>
      <c r="Z30" s="22">
        <v>5.9683847339834601</v>
      </c>
      <c r="AA30" s="20">
        <v>0.88762670396535903</v>
      </c>
      <c r="AB30" s="22">
        <v>1.84441331117959</v>
      </c>
      <c r="AC30" s="24">
        <f t="shared" si="29"/>
        <v>7.6067399759068133</v>
      </c>
      <c r="AD30" s="24">
        <f t="shared" si="30"/>
        <v>0.42912151895682249</v>
      </c>
      <c r="AE30" s="25">
        <f t="shared" si="31"/>
        <v>5.6413328221550803</v>
      </c>
      <c r="AF30" s="24">
        <f t="shared" si="16"/>
        <v>7.8853616058301697</v>
      </c>
      <c r="AG30" s="24">
        <f t="shared" si="17"/>
        <v>0.4706287183017609</v>
      </c>
      <c r="AH30" s="24">
        <f t="shared" si="18"/>
        <v>5.9683847339834601</v>
      </c>
      <c r="AI30" s="26"/>
      <c r="AJ30" s="27" t="e">
        <f t="shared" si="19"/>
        <v>#NUM!</v>
      </c>
      <c r="AK30" s="27" t="e">
        <f t="shared" si="20"/>
        <v>#NUM!</v>
      </c>
      <c r="AL30" s="27" t="e">
        <f t="shared" si="21"/>
        <v>#NUM!</v>
      </c>
      <c r="AM30" s="28">
        <v>1</v>
      </c>
      <c r="AN30" s="28">
        <v>5.0000000000000001E-3</v>
      </c>
      <c r="AO30" s="28">
        <v>1</v>
      </c>
      <c r="AP30" s="28">
        <v>5.0000000000000001E-3</v>
      </c>
      <c r="AQ30" s="28">
        <f t="shared" si="22"/>
        <v>1.0421723317308418</v>
      </c>
      <c r="AR30" s="28">
        <f t="shared" si="23"/>
        <v>9.8273472090744135E-2</v>
      </c>
      <c r="AS30" s="29">
        <f t="shared" si="24"/>
        <v>6.6067399759068133</v>
      </c>
      <c r="AT30" s="29">
        <f t="shared" si="25"/>
        <v>0.42915064724617458</v>
      </c>
      <c r="AU30" s="29">
        <f t="shared" si="26"/>
        <v>6.8853616058301697</v>
      </c>
      <c r="AV30" s="29">
        <f t="shared" si="27"/>
        <v>0.47065527776745281</v>
      </c>
      <c r="AW30" s="30">
        <f t="shared" si="28"/>
        <v>905.67016814281465</v>
      </c>
    </row>
    <row r="31" spans="1:49" s="31" customFormat="1" x14ac:dyDescent="0.2">
      <c r="A31" s="32" t="s">
        <v>81</v>
      </c>
      <c r="B31" s="114" t="s">
        <v>82</v>
      </c>
      <c r="C31" s="17">
        <v>71.716999999999999</v>
      </c>
      <c r="D31" s="18">
        <v>62198.456521082444</v>
      </c>
      <c r="E31" s="18">
        <v>61548.233250204015</v>
      </c>
      <c r="F31" s="19">
        <v>2.50000000625E-2</v>
      </c>
      <c r="G31" s="20">
        <v>5.9188281712163935</v>
      </c>
      <c r="H31" s="19">
        <v>1.9444444456790125E-2</v>
      </c>
      <c r="I31" s="18">
        <v>167481.9688822593</v>
      </c>
      <c r="J31" s="18">
        <v>425368.07747455197</v>
      </c>
      <c r="K31" s="21">
        <v>6.0980447001280602</v>
      </c>
      <c r="L31" s="22">
        <v>1.3617099999123636</v>
      </c>
      <c r="M31" s="23">
        <v>3.8062041586845962E-5</v>
      </c>
      <c r="N31" s="22">
        <v>1.5950571242157339</v>
      </c>
      <c r="O31" s="23">
        <v>1.5052716464394076E-5</v>
      </c>
      <c r="P31" s="22">
        <v>1.5747795658546719</v>
      </c>
      <c r="Q31" s="21">
        <v>2.5195301630168214</v>
      </c>
      <c r="R31" s="22">
        <v>1.3889401452619992</v>
      </c>
      <c r="S31" s="20">
        <v>0.39607293665374321</v>
      </c>
      <c r="T31" s="22">
        <v>1.413878006111503</v>
      </c>
      <c r="U31" s="20">
        <v>6.3902789348454521</v>
      </c>
      <c r="V31" s="22">
        <v>13.471499478039458</v>
      </c>
      <c r="W31" s="21">
        <v>7.8937901794334104</v>
      </c>
      <c r="X31" s="22">
        <v>1.0823512598287299</v>
      </c>
      <c r="Y31" s="21">
        <v>7.0634780699067896</v>
      </c>
      <c r="Z31" s="22">
        <v>1.5839709847163901</v>
      </c>
      <c r="AA31" s="20">
        <v>0.89041497615478804</v>
      </c>
      <c r="AB31" s="22">
        <v>1.5943209412875901</v>
      </c>
      <c r="AC31" s="24">
        <f t="shared" si="29"/>
        <v>7.0017918891574356</v>
      </c>
      <c r="AD31" s="24">
        <f t="shared" si="30"/>
        <v>8.5326659661857374E-2</v>
      </c>
      <c r="AE31" s="25">
        <f t="shared" si="31"/>
        <v>1.2186403282563887</v>
      </c>
      <c r="AF31" s="24">
        <f t="shared" si="16"/>
        <v>7.0634780699067896</v>
      </c>
      <c r="AG31" s="24">
        <f t="shared" si="17"/>
        <v>0.11188344313912885</v>
      </c>
      <c r="AH31" s="24">
        <f t="shared" si="18"/>
        <v>1.5839709847163901</v>
      </c>
      <c r="AI31" s="26"/>
      <c r="AJ31" s="27" t="e">
        <f t="shared" si="19"/>
        <v>#NUM!</v>
      </c>
      <c r="AK31" s="27" t="e">
        <f t="shared" si="20"/>
        <v>#NUM!</v>
      </c>
      <c r="AL31" s="27" t="e">
        <f t="shared" si="21"/>
        <v>#NUM!</v>
      </c>
      <c r="AM31" s="28">
        <v>1</v>
      </c>
      <c r="AN31" s="28">
        <v>5.0000000000000001E-3</v>
      </c>
      <c r="AO31" s="28">
        <v>1</v>
      </c>
      <c r="AP31" s="28">
        <v>5.0000000000000001E-3</v>
      </c>
      <c r="AQ31" s="28">
        <f t="shared" si="22"/>
        <v>1.0102779606305232</v>
      </c>
      <c r="AR31" s="28">
        <f t="shared" si="23"/>
        <v>2.3562888253759219E-2</v>
      </c>
      <c r="AS31" s="29">
        <f t="shared" si="24"/>
        <v>6.0017918891574356</v>
      </c>
      <c r="AT31" s="29">
        <f t="shared" si="25"/>
        <v>8.5473029951268473E-2</v>
      </c>
      <c r="AU31" s="29">
        <f t="shared" si="26"/>
        <v>6.0634780699067896</v>
      </c>
      <c r="AV31" s="29">
        <f t="shared" si="27"/>
        <v>0.11199511082483324</v>
      </c>
      <c r="AW31" s="30">
        <f t="shared" si="28"/>
        <v>1236.6256877844341</v>
      </c>
    </row>
    <row r="32" spans="1:49" s="31" customFormat="1" x14ac:dyDescent="0.2">
      <c r="A32" s="32" t="s">
        <v>57</v>
      </c>
      <c r="B32" s="114" t="s">
        <v>83</v>
      </c>
      <c r="C32" s="17">
        <v>75.132999999999996</v>
      </c>
      <c r="D32" s="18">
        <v>50163.945952242131</v>
      </c>
      <c r="E32" s="18">
        <v>73067.718675718163</v>
      </c>
      <c r="F32" s="19">
        <v>7.500000056250003E-2</v>
      </c>
      <c r="G32" s="20">
        <v>7.5942915804318138</v>
      </c>
      <c r="H32" s="19">
        <v>2.0833333349922836E-2</v>
      </c>
      <c r="I32" s="18">
        <v>178637.60289984036</v>
      </c>
      <c r="J32" s="18">
        <v>504657.11834149034</v>
      </c>
      <c r="K32" s="21">
        <v>6.748269738520106</v>
      </c>
      <c r="L32" s="22">
        <v>1.5389102589715888</v>
      </c>
      <c r="M32" s="23">
        <v>4.2891492810656899E-5</v>
      </c>
      <c r="N32" s="22">
        <v>2.4486490794422533</v>
      </c>
      <c r="O32" s="23">
        <v>1.5399599580404941E-5</v>
      </c>
      <c r="P32" s="22">
        <v>1.5241476755194998</v>
      </c>
      <c r="Q32" s="21">
        <v>2.8241807306091995</v>
      </c>
      <c r="R32" s="22">
        <v>2.2250280145295904</v>
      </c>
      <c r="S32" s="20">
        <v>0.35307443389783899</v>
      </c>
      <c r="T32" s="22">
        <v>2.2637847068159633</v>
      </c>
      <c r="U32" s="20">
        <v>9.6289304155451418</v>
      </c>
      <c r="V32" s="22">
        <v>0.77732790576310984</v>
      </c>
      <c r="W32" s="21">
        <v>8.8683587921595102</v>
      </c>
      <c r="X32" s="22">
        <v>2.1766430851068099</v>
      </c>
      <c r="Y32" s="21">
        <v>7.9600060133660104</v>
      </c>
      <c r="Z32" s="22">
        <v>2.4639550525840099</v>
      </c>
      <c r="AA32" s="20">
        <v>0.91017487772422101</v>
      </c>
      <c r="AB32" s="22">
        <v>1.54639058726898</v>
      </c>
      <c r="AC32" s="24">
        <f t="shared" si="29"/>
        <v>7.8662342486454859</v>
      </c>
      <c r="AD32" s="24">
        <f t="shared" si="30"/>
        <v>0.17679569494591127</v>
      </c>
      <c r="AE32" s="25">
        <f t="shared" si="31"/>
        <v>2.2475264447706262</v>
      </c>
      <c r="AF32" s="24">
        <f t="shared" si="16"/>
        <v>7.9600060133660104</v>
      </c>
      <c r="AG32" s="24">
        <f t="shared" si="17"/>
        <v>0.19613097035232285</v>
      </c>
      <c r="AH32" s="24">
        <f t="shared" si="18"/>
        <v>2.4639550525840099</v>
      </c>
      <c r="AI32" s="26"/>
      <c r="AJ32" s="27" t="e">
        <f t="shared" si="19"/>
        <v>#NUM!</v>
      </c>
      <c r="AK32" s="27" t="e">
        <f t="shared" si="20"/>
        <v>#NUM!</v>
      </c>
      <c r="AL32" s="27" t="e">
        <f t="shared" si="21"/>
        <v>#NUM!</v>
      </c>
      <c r="AM32" s="28">
        <v>1</v>
      </c>
      <c r="AN32" s="28">
        <v>5.0000000000000001E-3</v>
      </c>
      <c r="AO32" s="28">
        <v>1</v>
      </c>
      <c r="AP32" s="28">
        <v>5.0000000000000001E-3</v>
      </c>
      <c r="AQ32" s="28">
        <f t="shared" si="22"/>
        <v>1.0136569422662827</v>
      </c>
      <c r="AR32" s="28">
        <f t="shared" si="23"/>
        <v>3.8706982348072072E-2</v>
      </c>
      <c r="AS32" s="29">
        <f t="shared" si="24"/>
        <v>6.8662342486454859</v>
      </c>
      <c r="AT32" s="29">
        <f t="shared" si="25"/>
        <v>0.17686638389306125</v>
      </c>
      <c r="AU32" s="29">
        <f t="shared" si="26"/>
        <v>6.9600060133660104</v>
      </c>
      <c r="AV32" s="29">
        <f t="shared" si="27"/>
        <v>0.19619469292349304</v>
      </c>
      <c r="AW32" s="30">
        <f t="shared" si="28"/>
        <v>1863.3588328707199</v>
      </c>
    </row>
    <row r="33" spans="1:50" s="31" customFormat="1" x14ac:dyDescent="0.2">
      <c r="A33" s="32" t="s">
        <v>84</v>
      </c>
      <c r="B33" s="114" t="s">
        <v>85</v>
      </c>
      <c r="C33" s="17">
        <v>77.966999999999999</v>
      </c>
      <c r="D33" s="18">
        <v>47315.8794841126</v>
      </c>
      <c r="E33" s="18">
        <v>67207.188875609383</v>
      </c>
      <c r="F33" s="19">
        <v>8.7500000406250014E-2</v>
      </c>
      <c r="G33" s="20">
        <v>6.43549486824715</v>
      </c>
      <c r="H33" s="19">
        <v>1.8055555564429015E-2</v>
      </c>
      <c r="I33" s="18">
        <v>148701.51449069064</v>
      </c>
      <c r="J33" s="18">
        <v>430047.90717734274</v>
      </c>
      <c r="K33" s="21">
        <v>6.288351339296427</v>
      </c>
      <c r="L33" s="22">
        <v>1.7797837792079294</v>
      </c>
      <c r="M33" s="23">
        <v>4.3096123764619418E-5</v>
      </c>
      <c r="N33" s="22">
        <v>1.5600163758253829</v>
      </c>
      <c r="O33" s="23">
        <v>1.4817545078713154E-5</v>
      </c>
      <c r="P33" s="22">
        <v>1.5518911847317467</v>
      </c>
      <c r="Q33" s="21">
        <v>2.8934522301836787</v>
      </c>
      <c r="R33" s="22">
        <v>1.1044646626441623</v>
      </c>
      <c r="S33" s="20">
        <v>0.34564404692412193</v>
      </c>
      <c r="T33" s="22">
        <v>1.1234736499783338</v>
      </c>
      <c r="U33" s="20">
        <v>8.7650638095024167</v>
      </c>
      <c r="V33" s="22">
        <v>1.8297350348073511</v>
      </c>
      <c r="W33" s="21">
        <v>9.1060469224098508</v>
      </c>
      <c r="X33" s="22">
        <v>0.93339202661360898</v>
      </c>
      <c r="Y33" s="21">
        <v>7.99011518396307</v>
      </c>
      <c r="Z33" s="22">
        <v>1.5709909387021901</v>
      </c>
      <c r="AA33" s="20">
        <v>0.87656747360880205</v>
      </c>
      <c r="AB33" s="22">
        <v>1.5861591544272</v>
      </c>
      <c r="AC33" s="24">
        <f t="shared" si="29"/>
        <v>8.0770636201775385</v>
      </c>
      <c r="AD33" s="24">
        <f t="shared" si="30"/>
        <v>8.7918408063987138E-2</v>
      </c>
      <c r="AE33" s="25">
        <f t="shared" si="31"/>
        <v>1.0884946831959539</v>
      </c>
      <c r="AF33" s="24">
        <f t="shared" si="16"/>
        <v>7.99011518396307</v>
      </c>
      <c r="AG33" s="24">
        <f t="shared" si="17"/>
        <v>0.12552398553192767</v>
      </c>
      <c r="AH33" s="24">
        <f t="shared" si="18"/>
        <v>1.5709909387021901</v>
      </c>
      <c r="AI33" s="26"/>
      <c r="AJ33" s="27">
        <f t="shared" si="19"/>
        <v>479.7229269929968</v>
      </c>
      <c r="AK33" s="27" t="e">
        <f t="shared" si="20"/>
        <v>#NUM!</v>
      </c>
      <c r="AL33" s="27">
        <f t="shared" si="21"/>
        <v>110.59999053503179</v>
      </c>
      <c r="AM33" s="28">
        <v>1</v>
      </c>
      <c r="AN33" s="28">
        <v>5.0000000000000001E-3</v>
      </c>
      <c r="AO33" s="28">
        <v>1</v>
      </c>
      <c r="AP33" s="28">
        <v>5.0000000000000001E-3</v>
      </c>
      <c r="AQ33" s="28">
        <f t="shared" si="22"/>
        <v>0.98771405191744099</v>
      </c>
      <c r="AR33" s="28">
        <f t="shared" si="23"/>
        <v>2.1590275199466696E-2</v>
      </c>
      <c r="AS33" s="29">
        <f t="shared" si="24"/>
        <v>7.0770636201775385</v>
      </c>
      <c r="AT33" s="29">
        <f t="shared" si="25"/>
        <v>8.8060470567137894E-2</v>
      </c>
      <c r="AU33" s="29">
        <f t="shared" si="26"/>
        <v>6.99011518396307</v>
      </c>
      <c r="AV33" s="29">
        <f t="shared" si="27"/>
        <v>0.12562352862350101</v>
      </c>
      <c r="AW33" s="30">
        <f t="shared" si="28"/>
        <v>1696.186218538287</v>
      </c>
    </row>
    <row r="34" spans="1:50" s="31" customFormat="1" x14ac:dyDescent="0.2">
      <c r="A34" s="32" t="s">
        <v>59</v>
      </c>
      <c r="B34" s="114" t="s">
        <v>86</v>
      </c>
      <c r="C34" s="17">
        <v>80.8</v>
      </c>
      <c r="D34" s="18">
        <v>53900.840977863118</v>
      </c>
      <c r="E34" s="18">
        <v>16264.082197798993</v>
      </c>
      <c r="F34" s="19">
        <v>8.7500000781250017E-2</v>
      </c>
      <c r="G34" s="21">
        <v>1.6466050084361505</v>
      </c>
      <c r="H34" s="19">
        <v>1.944444446064815E-2</v>
      </c>
      <c r="I34" s="18">
        <v>30993.693815925046</v>
      </c>
      <c r="J34" s="33">
        <v>115791.65265173207</v>
      </c>
      <c r="K34" s="21">
        <v>6.6278930935475406</v>
      </c>
      <c r="L34" s="22">
        <v>1.4487977856742824</v>
      </c>
      <c r="M34" s="23">
        <v>5.3988332744868008E-5</v>
      </c>
      <c r="N34" s="22">
        <v>5.0111884753748326</v>
      </c>
      <c r="O34" s="23">
        <v>1.4437492654188133E-5</v>
      </c>
      <c r="P34" s="22">
        <v>3.093157359667086</v>
      </c>
      <c r="Q34" s="21">
        <v>3.7278748125855659</v>
      </c>
      <c r="R34" s="22">
        <v>1.6611235814230301</v>
      </c>
      <c r="S34" s="20">
        <v>0.26728740803777523</v>
      </c>
      <c r="T34" s="22">
        <v>1.7360622911768586</v>
      </c>
      <c r="U34" s="21">
        <v>2.0154227290198308</v>
      </c>
      <c r="V34" s="22">
        <v>4.6615187676947496</v>
      </c>
      <c r="W34" s="21">
        <v>11.6815949857468</v>
      </c>
      <c r="X34" s="22">
        <v>1.3962106203235201</v>
      </c>
      <c r="Y34" s="21">
        <v>10.049589242506499</v>
      </c>
      <c r="Z34" s="22">
        <v>5.1167209110939398</v>
      </c>
      <c r="AA34" s="20">
        <v>0.85578820121038901</v>
      </c>
      <c r="AB34" s="22">
        <v>3.1340116796517101</v>
      </c>
      <c r="AC34" s="24">
        <f t="shared" si="29"/>
        <v>10.361574752357411</v>
      </c>
      <c r="AD34" s="24">
        <f t="shared" si="30"/>
        <v>0.1558721172405266</v>
      </c>
      <c r="AE34" s="25">
        <f t="shared" si="31"/>
        <v>1.50432845359788</v>
      </c>
      <c r="AF34" s="24">
        <f t="shared" si="16"/>
        <v>10.049589242506499</v>
      </c>
      <c r="AG34" s="24">
        <f t="shared" si="17"/>
        <v>0.51420943425037713</v>
      </c>
      <c r="AH34" s="24">
        <f t="shared" si="18"/>
        <v>5.1167209110939398</v>
      </c>
      <c r="AI34" s="26"/>
      <c r="AJ34" s="27">
        <f t="shared" si="19"/>
        <v>370.90802618703378</v>
      </c>
      <c r="AK34" s="27" t="e">
        <f t="shared" si="20"/>
        <v>#NUM!</v>
      </c>
      <c r="AL34" s="27">
        <f t="shared" si="21"/>
        <v>109.01923789682201</v>
      </c>
      <c r="AM34" s="28">
        <v>1</v>
      </c>
      <c r="AN34" s="28">
        <v>5.0000000000000001E-3</v>
      </c>
      <c r="AO34" s="28">
        <v>1</v>
      </c>
      <c r="AP34" s="28">
        <v>5.0000000000000001E-3</v>
      </c>
      <c r="AQ34" s="28">
        <f t="shared" si="22"/>
        <v>0.96667382164818494</v>
      </c>
      <c r="AR34" s="28">
        <f t="shared" si="23"/>
        <v>5.7242111121268799E-2</v>
      </c>
      <c r="AS34" s="29">
        <f t="shared" si="24"/>
        <v>9.3615747523574111</v>
      </c>
      <c r="AT34" s="29">
        <f t="shared" si="25"/>
        <v>0.15595229056684121</v>
      </c>
      <c r="AU34" s="29">
        <f t="shared" si="26"/>
        <v>9.0495892425064994</v>
      </c>
      <c r="AV34" s="29">
        <f t="shared" si="27"/>
        <v>0.51423374283694467</v>
      </c>
      <c r="AW34" s="30">
        <f t="shared" si="28"/>
        <v>390.01795443703998</v>
      </c>
    </row>
    <row r="35" spans="1:50" s="31" customFormat="1" x14ac:dyDescent="0.2">
      <c r="A35" s="32" t="s">
        <v>87</v>
      </c>
      <c r="B35" s="114" t="s">
        <v>88</v>
      </c>
      <c r="C35" s="17">
        <v>83.632999999999996</v>
      </c>
      <c r="D35" s="18">
        <v>48882.227668026993</v>
      </c>
      <c r="E35" s="18">
        <v>22059.369976321861</v>
      </c>
      <c r="F35" s="19">
        <v>3.7500000093749999E-2</v>
      </c>
      <c r="G35" s="20">
        <v>2.3248458212072136</v>
      </c>
      <c r="H35" s="19">
        <v>2.2222222243055555E-2</v>
      </c>
      <c r="I35" s="18">
        <v>43033.903790640288</v>
      </c>
      <c r="J35" s="18">
        <v>160440.47488390174</v>
      </c>
      <c r="K35" s="21">
        <v>6.6047762995003065</v>
      </c>
      <c r="L35" s="22">
        <v>1.7938293011040669</v>
      </c>
      <c r="M35" s="23">
        <v>5.7066605782245898E-5</v>
      </c>
      <c r="N35" s="22">
        <v>2.7194861718318406</v>
      </c>
      <c r="O35" s="23">
        <v>1.5143030725211389E-5</v>
      </c>
      <c r="P35" s="22">
        <v>2.6511259162234424</v>
      </c>
      <c r="Q35" s="21">
        <v>3.7241908938007398</v>
      </c>
      <c r="R35" s="22">
        <v>1.9568215927426551</v>
      </c>
      <c r="S35" s="20">
        <v>0.26824829030952557</v>
      </c>
      <c r="T35" s="22">
        <v>2.0013835418354771</v>
      </c>
      <c r="U35" s="20">
        <v>3.0491982684297301</v>
      </c>
      <c r="V35" s="22">
        <v>4.8539590634354486</v>
      </c>
      <c r="W35" s="21">
        <v>11.7180326904382</v>
      </c>
      <c r="X35" s="22">
        <v>1.6090823090152</v>
      </c>
      <c r="Y35" s="21">
        <v>10.5615053361359</v>
      </c>
      <c r="Z35" s="22">
        <v>2.6723169787679399</v>
      </c>
      <c r="AA35" s="20">
        <v>0.89369827842208804</v>
      </c>
      <c r="AB35" s="22">
        <v>2.6497701704738899</v>
      </c>
      <c r="AC35" s="24">
        <f t="shared" si="29"/>
        <v>10.393894996418684</v>
      </c>
      <c r="AD35" s="24">
        <f t="shared" si="30"/>
        <v>0.17708543129409235</v>
      </c>
      <c r="AE35" s="25">
        <f t="shared" si="31"/>
        <v>1.7037446631422468</v>
      </c>
      <c r="AF35" s="24">
        <f t="shared" si="16"/>
        <v>10.5615053361359</v>
      </c>
      <c r="AG35" s="24">
        <f t="shared" si="17"/>
        <v>0.28223690031104165</v>
      </c>
      <c r="AH35" s="24">
        <f t="shared" si="18"/>
        <v>2.6723169787679399</v>
      </c>
      <c r="AI35" s="26"/>
      <c r="AJ35" s="27" t="e">
        <f t="shared" si="19"/>
        <v>#NUM!</v>
      </c>
      <c r="AK35" s="27" t="e">
        <f t="shared" si="20"/>
        <v>#NUM!</v>
      </c>
      <c r="AL35" s="27" t="e">
        <f t="shared" si="21"/>
        <v>#NUM!</v>
      </c>
      <c r="AM35" s="28">
        <v>1</v>
      </c>
      <c r="AN35" s="28">
        <v>5.0000000000000001E-3</v>
      </c>
      <c r="AO35" s="28">
        <v>1</v>
      </c>
      <c r="AP35" s="28">
        <v>5.0000000000000001E-3</v>
      </c>
      <c r="AQ35" s="28">
        <f t="shared" si="22"/>
        <v>1.0178424753290425</v>
      </c>
      <c r="AR35" s="28">
        <f t="shared" si="23"/>
        <v>3.5656986735661915E-2</v>
      </c>
      <c r="AS35" s="29">
        <f t="shared" si="24"/>
        <v>9.393894996418684</v>
      </c>
      <c r="AT35" s="29">
        <f t="shared" si="25"/>
        <v>0.17715600463042369</v>
      </c>
      <c r="AU35" s="29">
        <f t="shared" si="26"/>
        <v>9.5615053361358999</v>
      </c>
      <c r="AV35" s="29">
        <f t="shared" si="27"/>
        <v>0.28228118587179141</v>
      </c>
      <c r="AW35" s="30">
        <f t="shared" si="28"/>
        <v>590.07078475506569</v>
      </c>
    </row>
    <row r="36" spans="1:50" s="31" customFormat="1" x14ac:dyDescent="0.2">
      <c r="A36" s="32" t="s">
        <v>89</v>
      </c>
      <c r="B36" s="114" t="s">
        <v>90</v>
      </c>
      <c r="C36" s="17">
        <v>87.05</v>
      </c>
      <c r="D36" s="18">
        <v>45591.314807378621</v>
      </c>
      <c r="E36" s="18">
        <v>68006.722620071567</v>
      </c>
      <c r="F36" s="19">
        <v>5.0000000187500004E-2</v>
      </c>
      <c r="G36" s="20">
        <v>6.5649702151946849</v>
      </c>
      <c r="H36" s="19">
        <v>1.8055555565200616E-2</v>
      </c>
      <c r="I36" s="18">
        <v>144132.06274082567</v>
      </c>
      <c r="J36" s="18">
        <v>421770.59368273307</v>
      </c>
      <c r="K36" s="21">
        <v>6.1734762660353875</v>
      </c>
      <c r="L36" s="22">
        <v>1.9905242406858876</v>
      </c>
      <c r="M36" s="23">
        <v>4.5097261597985541E-5</v>
      </c>
      <c r="N36" s="22">
        <v>2.2304848112681475</v>
      </c>
      <c r="O36" s="23">
        <v>1.5391800369275811E-5</v>
      </c>
      <c r="P36" s="22">
        <v>1.5374829339741161</v>
      </c>
      <c r="Q36" s="21">
        <v>2.9253019588176961</v>
      </c>
      <c r="R36" s="22">
        <v>0.84763597754252284</v>
      </c>
      <c r="S36" s="20">
        <v>0.34177069770364105</v>
      </c>
      <c r="T36" s="22">
        <v>0.86215588087919448</v>
      </c>
      <c r="U36" s="20">
        <v>9.0399457466534017</v>
      </c>
      <c r="V36" s="22">
        <v>2.134257183411965</v>
      </c>
      <c r="W36" s="21">
        <v>9.1601914931602799</v>
      </c>
      <c r="X36" s="22">
        <v>0.70261856696073999</v>
      </c>
      <c r="Y36" s="21">
        <v>8.3616960073881508</v>
      </c>
      <c r="Z36" s="22">
        <v>2.2630244750564699</v>
      </c>
      <c r="AA36" s="20">
        <v>0.90993396619062294</v>
      </c>
      <c r="AB36" s="22">
        <v>1.57964668182014</v>
      </c>
      <c r="AC36" s="24">
        <f t="shared" si="29"/>
        <v>8.1250898544331687</v>
      </c>
      <c r="AD36" s="24">
        <f t="shared" si="30"/>
        <v>7.3002603045293005E-2</v>
      </c>
      <c r="AE36" s="25">
        <f t="shared" si="31"/>
        <v>0.89848363960506483</v>
      </c>
      <c r="AF36" s="24">
        <f t="shared" si="16"/>
        <v>8.3616960073881508</v>
      </c>
      <c r="AG36" s="24">
        <f t="shared" si="17"/>
        <v>0.18922722717701349</v>
      </c>
      <c r="AH36" s="24">
        <f t="shared" si="18"/>
        <v>2.2630244750564699</v>
      </c>
      <c r="AI36" s="26"/>
      <c r="AJ36" s="27" t="e">
        <f t="shared" si="19"/>
        <v>#NUM!</v>
      </c>
      <c r="AK36" s="27" t="e">
        <f t="shared" si="20"/>
        <v>#NUM!</v>
      </c>
      <c r="AL36" s="27" t="e">
        <f t="shared" si="21"/>
        <v>#NUM!</v>
      </c>
      <c r="AM36" s="28">
        <v>1</v>
      </c>
      <c r="AN36" s="28">
        <v>5.0000000000000001E-3</v>
      </c>
      <c r="AO36" s="28">
        <v>1</v>
      </c>
      <c r="AP36" s="28">
        <v>5.0000000000000001E-3</v>
      </c>
      <c r="AQ36" s="28">
        <f t="shared" si="22"/>
        <v>1.0332074623322494</v>
      </c>
      <c r="AR36" s="28">
        <f t="shared" si="23"/>
        <v>2.8607761286206412E-2</v>
      </c>
      <c r="AS36" s="29">
        <f t="shared" si="24"/>
        <v>7.1250898544331687</v>
      </c>
      <c r="AT36" s="29">
        <f t="shared" si="25"/>
        <v>7.3173629480767347E-2</v>
      </c>
      <c r="AU36" s="29">
        <f t="shared" si="26"/>
        <v>7.3616960073881508</v>
      </c>
      <c r="AV36" s="29">
        <f t="shared" si="27"/>
        <v>0.18929327379783223</v>
      </c>
      <c r="AW36" s="30">
        <f t="shared" si="28"/>
        <v>1749.3804637433402</v>
      </c>
    </row>
    <row r="37" spans="1:50" s="31" customFormat="1" x14ac:dyDescent="0.2">
      <c r="A37" s="32" t="s">
        <v>91</v>
      </c>
      <c r="B37" s="114" t="s">
        <v>92</v>
      </c>
      <c r="C37" s="17">
        <v>89.882999999999996</v>
      </c>
      <c r="D37" s="18">
        <v>52775.905212563623</v>
      </c>
      <c r="E37" s="18">
        <v>12935.010292194513</v>
      </c>
      <c r="F37" s="19">
        <v>3.7500000093749999E-2</v>
      </c>
      <c r="G37" s="21">
        <v>1.2651234978515866</v>
      </c>
      <c r="H37" s="19">
        <v>2.9166666690972218E-2</v>
      </c>
      <c r="I37" s="18">
        <v>22256.105964895876</v>
      </c>
      <c r="J37" s="33">
        <v>87054.940053314393</v>
      </c>
      <c r="K37" s="21">
        <v>6.4016339669043552</v>
      </c>
      <c r="L37" s="22">
        <v>2.420599308780925</v>
      </c>
      <c r="M37" s="23">
        <v>5.5107019833924426E-5</v>
      </c>
      <c r="N37" s="22">
        <v>3.6348731102499241</v>
      </c>
      <c r="O37" s="23">
        <v>1.411960616968348E-5</v>
      </c>
      <c r="P37" s="22">
        <v>3.6942082227238595</v>
      </c>
      <c r="Q37" s="21">
        <v>3.9045644451223191</v>
      </c>
      <c r="R37" s="22">
        <v>1.2856403369966849</v>
      </c>
      <c r="S37" s="20">
        <v>0.25623787388699282</v>
      </c>
      <c r="T37" s="22">
        <v>1.2656556742927243</v>
      </c>
      <c r="U37" s="21">
        <v>1.5048093665116584</v>
      </c>
      <c r="V37" s="22">
        <v>7.647945910143525</v>
      </c>
      <c r="W37" s="21">
        <v>12.2205860660077</v>
      </c>
      <c r="X37" s="22">
        <v>1.2519509770206301</v>
      </c>
      <c r="Y37" s="21">
        <v>10.2332955291518</v>
      </c>
      <c r="Z37" s="22">
        <v>3.6509272109383399</v>
      </c>
      <c r="AA37" s="20">
        <v>0.83599442340708496</v>
      </c>
      <c r="AB37" s="22">
        <v>3.7706805313953899</v>
      </c>
      <c r="AC37" s="24">
        <f t="shared" si="29"/>
        <v>10.83965984054883</v>
      </c>
      <c r="AD37" s="24">
        <f t="shared" si="30"/>
        <v>0.14866470961956063</v>
      </c>
      <c r="AE37" s="25">
        <f t="shared" si="31"/>
        <v>1.3714886980441767</v>
      </c>
      <c r="AF37" s="24">
        <f t="shared" si="16"/>
        <v>10.2332955291518</v>
      </c>
      <c r="AG37" s="24">
        <f t="shared" si="17"/>
        <v>0.37361017104953964</v>
      </c>
      <c r="AH37" s="24">
        <f t="shared" si="18"/>
        <v>3.6509272109383399</v>
      </c>
      <c r="AI37" s="26"/>
      <c r="AJ37" s="27">
        <f t="shared" si="19"/>
        <v>303.8760635777445</v>
      </c>
      <c r="AK37" s="27">
        <f t="shared" si="20"/>
        <v>116.934704032779</v>
      </c>
      <c r="AL37" s="27">
        <f t="shared" si="21"/>
        <v>55.121238075116111</v>
      </c>
      <c r="AM37" s="28">
        <v>1</v>
      </c>
      <c r="AN37" s="28">
        <v>5.0000000000000001E-3</v>
      </c>
      <c r="AO37" s="28">
        <v>1</v>
      </c>
      <c r="AP37" s="28">
        <v>5.0000000000000001E-3</v>
      </c>
      <c r="AQ37" s="28">
        <f t="shared" si="22"/>
        <v>0.93837548032928664</v>
      </c>
      <c r="AR37" s="28">
        <f t="shared" si="23"/>
        <v>4.053639364233888E-2</v>
      </c>
      <c r="AS37" s="29">
        <f t="shared" si="24"/>
        <v>9.8396598405488298</v>
      </c>
      <c r="AT37" s="29">
        <f t="shared" si="25"/>
        <v>0.14874876767983083</v>
      </c>
      <c r="AU37" s="29">
        <f t="shared" si="26"/>
        <v>9.2332955291517997</v>
      </c>
      <c r="AV37" s="29">
        <f t="shared" si="27"/>
        <v>0.3736436268848517</v>
      </c>
      <c r="AW37" s="30">
        <f t="shared" si="28"/>
        <v>291.20574184950561</v>
      </c>
    </row>
    <row r="38" spans="1:50" s="31" customFormat="1" x14ac:dyDescent="0.2">
      <c r="A38" s="16"/>
      <c r="B38" s="114"/>
      <c r="C38" s="17"/>
      <c r="D38" s="18"/>
      <c r="E38" s="18"/>
      <c r="F38" s="19"/>
      <c r="G38" s="20"/>
      <c r="H38" s="19"/>
      <c r="I38" s="18"/>
      <c r="J38" s="18"/>
      <c r="K38" s="21"/>
      <c r="L38" s="22"/>
      <c r="M38" s="23"/>
      <c r="N38" s="22"/>
      <c r="O38" s="23"/>
      <c r="P38" s="22"/>
      <c r="Q38" s="21"/>
      <c r="R38" s="22"/>
      <c r="S38" s="20"/>
      <c r="T38" s="22"/>
      <c r="U38" s="20"/>
      <c r="V38" s="22"/>
      <c r="W38" s="21"/>
      <c r="X38" s="22"/>
      <c r="Y38" s="21"/>
      <c r="Z38" s="22"/>
      <c r="AA38" s="20"/>
      <c r="AB38" s="22"/>
      <c r="AC38" s="24"/>
      <c r="AD38" s="24"/>
      <c r="AE38" s="25"/>
      <c r="AF38" s="24"/>
      <c r="AG38" s="24"/>
      <c r="AH38" s="24"/>
      <c r="AI38" s="26"/>
      <c r="AJ38" s="27"/>
      <c r="AK38" s="27"/>
      <c r="AL38" s="27"/>
      <c r="AM38" s="28"/>
      <c r="AN38" s="28"/>
      <c r="AO38" s="28"/>
      <c r="AP38" s="28"/>
      <c r="AQ38" s="28"/>
      <c r="AR38" s="28"/>
      <c r="AS38" s="29"/>
      <c r="AT38" s="29"/>
      <c r="AU38" s="29"/>
      <c r="AV38" s="29"/>
      <c r="AW38" s="30"/>
    </row>
    <row r="39" spans="1:50" s="130" customFormat="1" x14ac:dyDescent="0.2">
      <c r="A39" s="115"/>
      <c r="B39" s="116"/>
      <c r="C39" s="117"/>
      <c r="D39" s="118"/>
      <c r="E39" s="118"/>
      <c r="F39" s="119"/>
      <c r="G39" s="120"/>
      <c r="H39" s="119"/>
      <c r="I39" s="118"/>
      <c r="J39" s="118"/>
      <c r="K39" s="121"/>
      <c r="L39" s="122"/>
      <c r="M39" s="123"/>
      <c r="N39" s="122"/>
      <c r="O39" s="123"/>
      <c r="P39" s="122"/>
      <c r="Q39" s="121"/>
      <c r="R39" s="122"/>
      <c r="S39" s="120"/>
      <c r="T39" s="122"/>
      <c r="U39" s="120"/>
      <c r="V39" s="122"/>
      <c r="W39" s="121"/>
      <c r="X39" s="122"/>
      <c r="Y39" s="121"/>
      <c r="Z39" s="122"/>
      <c r="AA39" s="120"/>
      <c r="AB39" s="122"/>
      <c r="AC39" s="124"/>
      <c r="AD39" s="124"/>
      <c r="AE39" s="125"/>
      <c r="AF39" s="124"/>
      <c r="AG39" s="124"/>
      <c r="AH39" s="124"/>
      <c r="AI39" s="126"/>
      <c r="AJ39" s="127"/>
      <c r="AK39" s="127"/>
      <c r="AL39" s="127"/>
      <c r="AM39" s="128"/>
      <c r="AN39" s="128"/>
      <c r="AO39" s="128"/>
      <c r="AP39" s="128"/>
      <c r="AQ39" s="128"/>
      <c r="AR39" s="128"/>
      <c r="AS39" s="129"/>
      <c r="AT39" s="129"/>
      <c r="AU39" s="129"/>
      <c r="AV39" s="129"/>
      <c r="AW39" s="46"/>
    </row>
    <row r="40" spans="1:50" s="130" customFormat="1" ht="15" x14ac:dyDescent="0.25">
      <c r="A40" s="102" t="s">
        <v>354</v>
      </c>
      <c r="B40" s="116"/>
      <c r="C40" s="117"/>
      <c r="D40" s="118"/>
      <c r="E40" s="118"/>
      <c r="F40" s="119"/>
      <c r="G40" s="120"/>
      <c r="H40" s="119"/>
      <c r="I40" s="118"/>
      <c r="J40" s="118"/>
      <c r="K40" s="121"/>
      <c r="L40" s="122"/>
      <c r="M40" s="123"/>
      <c r="N40" s="122"/>
      <c r="O40" s="123"/>
      <c r="P40" s="122"/>
      <c r="Q40" s="121"/>
      <c r="R40" s="122"/>
      <c r="S40" s="120"/>
      <c r="T40" s="122"/>
      <c r="U40" s="120"/>
      <c r="V40" s="122"/>
      <c r="W40" s="121"/>
      <c r="X40" s="122"/>
      <c r="Y40" s="121"/>
      <c r="Z40" s="122"/>
      <c r="AA40" s="120"/>
      <c r="AB40" s="122"/>
      <c r="AC40" s="124"/>
      <c r="AD40" s="124"/>
      <c r="AE40" s="125"/>
      <c r="AF40" s="124"/>
      <c r="AG40" s="124"/>
      <c r="AH40" s="124"/>
      <c r="AI40" s="126"/>
      <c r="AJ40" s="127"/>
      <c r="AK40" s="127"/>
      <c r="AL40" s="127"/>
      <c r="AM40" s="128"/>
      <c r="AN40" s="128"/>
      <c r="AO40" s="128"/>
      <c r="AP40" s="128"/>
      <c r="AQ40" s="128"/>
      <c r="AR40" s="128"/>
      <c r="AS40" s="129"/>
      <c r="AT40" s="129"/>
      <c r="AU40" s="129"/>
      <c r="AV40" s="129"/>
      <c r="AW40" s="46"/>
    </row>
    <row r="41" spans="1:50" x14ac:dyDescent="0.2">
      <c r="A41" s="34" t="s">
        <v>93</v>
      </c>
      <c r="B41" s="100" t="s">
        <v>94</v>
      </c>
      <c r="C41" s="35">
        <v>4.4169999999999998</v>
      </c>
      <c r="D41" s="36">
        <v>74232.505507073103</v>
      </c>
      <c r="E41" s="36">
        <v>10404.323386004053</v>
      </c>
      <c r="F41" s="37">
        <v>6.2500000312499998E-2</v>
      </c>
      <c r="G41" s="38">
        <v>0.78734571224331429</v>
      </c>
      <c r="H41" s="37">
        <v>2.7777777825617283E-2</v>
      </c>
      <c r="I41" s="36">
        <v>27076.694743955213</v>
      </c>
      <c r="J41" s="36">
        <v>59055.031536882459</v>
      </c>
      <c r="K41" s="39">
        <v>6.0363657891049058</v>
      </c>
      <c r="L41" s="40">
        <v>1.7395475030070635</v>
      </c>
      <c r="M41" s="41">
        <v>2.6542249133640182E-5</v>
      </c>
      <c r="N41" s="40">
        <v>4.8244520494536145</v>
      </c>
      <c r="O41" s="41">
        <v>1.2175698475442384E-5</v>
      </c>
      <c r="P41" s="40">
        <v>4.7677439399079313</v>
      </c>
      <c r="Q41" s="39">
        <v>2.1881728775831837</v>
      </c>
      <c r="R41" s="40">
        <v>3.1971250049766988</v>
      </c>
      <c r="S41" s="38">
        <v>0.45181801730570148</v>
      </c>
      <c r="T41" s="40">
        <v>3.3439159335223074</v>
      </c>
      <c r="U41" s="38">
        <v>0.80779079669563514</v>
      </c>
      <c r="V41" s="40">
        <v>15.065258099080319</v>
      </c>
      <c r="W41" s="39">
        <v>6.8292012489377401</v>
      </c>
      <c r="X41" s="40">
        <v>2.9869040653188801</v>
      </c>
      <c r="Y41" s="39">
        <v>4.9224236203865397</v>
      </c>
      <c r="Z41" s="40">
        <v>4.9821476551766901</v>
      </c>
      <c r="AA41" s="38">
        <v>0.72008135168339704</v>
      </c>
      <c r="AB41" s="40">
        <v>4.9642196270709098</v>
      </c>
      <c r="AC41" s="4">
        <f>$AC$3*W41</f>
        <v>5.7843334578502654</v>
      </c>
      <c r="AD41" s="4">
        <f t="shared" ref="AD41:AD67" si="32">AC41*(AE41/100)</f>
        <v>0.17480937006817757</v>
      </c>
      <c r="AE41" s="42">
        <f t="shared" ref="AE41:AE67" si="33">SQRT((X41/100)^2+(($AD$3/100)^2))*100</f>
        <v>3.0221177831809354</v>
      </c>
      <c r="AF41" s="4">
        <f t="shared" ref="AF41:AF67" si="34">Y41</f>
        <v>4.9224236203865397</v>
      </c>
      <c r="AG41" s="4">
        <f>AF41*(AH41/100)</f>
        <v>0.24524241298095151</v>
      </c>
      <c r="AH41" s="4">
        <f t="shared" ref="AH41:AH67" si="35">Z41</f>
        <v>4.9821476551766901</v>
      </c>
      <c r="AJ41" s="43">
        <f>(-LN(1-AQ41)/0.0000091705)/1000</f>
        <v>177.38775459269047</v>
      </c>
      <c r="AK41" s="43">
        <f>((-LN(1-(AQ41+AR41))/0.0000091705)/1000)-AJ41</f>
        <v>37.566926676092663</v>
      </c>
      <c r="AL41" s="43">
        <f>AJ41-((-LN(1-(AQ41-AR41))/0.0000091705)/1000)</f>
        <v>27.888416363318811</v>
      </c>
      <c r="AM41" s="44">
        <v>0.84</v>
      </c>
      <c r="AN41" s="44">
        <v>0.02</v>
      </c>
      <c r="AO41" s="44">
        <v>0.95</v>
      </c>
      <c r="AP41" s="44">
        <v>0.01</v>
      </c>
      <c r="AQ41" s="44">
        <f t="shared" ref="AQ41:AQ67" si="36">(AF41-AO41)/(AC41-AM41)</f>
        <v>0.80342955309363373</v>
      </c>
      <c r="AR41" s="44">
        <f>SQRT(AQ41^2*((AT41^2/AS41^2)+(AV41^2/AU41^2)))</f>
        <v>5.7286675299586753E-2</v>
      </c>
      <c r="AS41" s="45">
        <f t="shared" ref="AS41:AS67" si="37">AC41-AM41</f>
        <v>4.9443334578502656</v>
      </c>
      <c r="AT41" s="45">
        <f t="shared" ref="AT41:AT67" si="38">SQRT(AN41^2+(AC41*AE41/100)^2)</f>
        <v>0.17594975380384326</v>
      </c>
      <c r="AU41" s="45">
        <f>AF41-AO41</f>
        <v>3.9724236203865395</v>
      </c>
      <c r="AV41" s="45">
        <f>SQRT(AP41^2+(AF41*AH41/100)^2)</f>
        <v>0.24544620821010776</v>
      </c>
      <c r="AW41" s="46">
        <f>3940*U41/20.36</f>
        <v>156.32100879080562</v>
      </c>
    </row>
    <row r="42" spans="1:50" x14ac:dyDescent="0.2">
      <c r="A42" s="34" t="s">
        <v>95</v>
      </c>
      <c r="B42" s="100" t="s">
        <v>96</v>
      </c>
      <c r="C42" s="35">
        <v>23.466999999999999</v>
      </c>
      <c r="D42" s="36">
        <v>70799.112530384606</v>
      </c>
      <c r="E42" s="36">
        <v>30683.338626723034</v>
      </c>
      <c r="F42" s="37">
        <v>8.7500001562500013E-2</v>
      </c>
      <c r="G42" s="38">
        <v>1.6779322423579703</v>
      </c>
      <c r="H42" s="37">
        <v>2.3611111147376535E-2</v>
      </c>
      <c r="I42" s="36">
        <v>81157.591739902477</v>
      </c>
      <c r="J42" s="36">
        <v>184140.35070500063</v>
      </c>
      <c r="K42" s="39">
        <v>5.693158108269361</v>
      </c>
      <c r="L42" s="40">
        <v>0.5554369452977117</v>
      </c>
      <c r="M42" s="41">
        <v>2.0637433460923983E-5</v>
      </c>
      <c r="N42" s="40">
        <v>5.5397237120117264</v>
      </c>
      <c r="O42" s="41">
        <v>9.1346346907919318E-6</v>
      </c>
      <c r="P42" s="40">
        <v>3.1153208426167449</v>
      </c>
      <c r="Q42" s="39">
        <v>2.2528115133181603</v>
      </c>
      <c r="R42" s="40">
        <v>2.1756388265412734</v>
      </c>
      <c r="S42" s="38">
        <v>0.4405569385548414</v>
      </c>
      <c r="T42" s="40">
        <v>2.30040250912361</v>
      </c>
      <c r="U42" s="38">
        <v>2.5579876623794586</v>
      </c>
      <c r="V42" s="40">
        <v>3.6994084842956396</v>
      </c>
      <c r="W42" s="39">
        <v>7.0461159058682403</v>
      </c>
      <c r="X42" s="40">
        <v>2.0069646449904699</v>
      </c>
      <c r="Y42" s="39">
        <v>3.8269795973907699</v>
      </c>
      <c r="Z42" s="40">
        <v>5.6637756645083899</v>
      </c>
      <c r="AA42" s="38">
        <v>0.54093625427062597</v>
      </c>
      <c r="AB42" s="40">
        <v>3.16568693070794</v>
      </c>
      <c r="AC42" s="4">
        <f>$AC$3*W42</f>
        <v>5.9680601722703992</v>
      </c>
      <c r="AD42" s="4">
        <f t="shared" si="32"/>
        <v>0.12288273700440734</v>
      </c>
      <c r="AE42" s="42">
        <f t="shared" si="33"/>
        <v>2.0590063346774148</v>
      </c>
      <c r="AF42" s="4">
        <f t="shared" si="34"/>
        <v>3.8269795973907699</v>
      </c>
      <c r="AG42" s="4">
        <f>AF42*(AH42/100)</f>
        <v>0.21675153912271958</v>
      </c>
      <c r="AH42" s="4">
        <f t="shared" si="35"/>
        <v>5.6637756645083899</v>
      </c>
      <c r="AJ42" s="43">
        <f>(-LN(1-AQ42)/0.0000091705)/1000</f>
        <v>89.778866711628964</v>
      </c>
      <c r="AK42" s="43">
        <f>((-LN(1-(AQ42+AR42))/0.0000091705)/1000)-AJ42</f>
        <v>11.641990119078997</v>
      </c>
      <c r="AL42" s="43">
        <f>AJ42-((-LN(1-(AQ42-AR42))/0.0000091705)/1000)</f>
        <v>10.51808516299522</v>
      </c>
      <c r="AM42" s="44">
        <v>0.84</v>
      </c>
      <c r="AN42" s="44">
        <v>0.02</v>
      </c>
      <c r="AO42" s="44">
        <v>0.95</v>
      </c>
      <c r="AP42" s="44">
        <v>0.01</v>
      </c>
      <c r="AQ42" s="44">
        <f t="shared" si="36"/>
        <v>0.56102687970547249</v>
      </c>
      <c r="AR42" s="44">
        <f>SQRT(AQ42^2*((AT42^2/AS42^2)+(AV42^2/AU42^2)))</f>
        <v>4.445096016128923E-2</v>
      </c>
      <c r="AS42" s="45">
        <f t="shared" si="37"/>
        <v>5.1280601722703993</v>
      </c>
      <c r="AT42" s="45">
        <f t="shared" si="38"/>
        <v>0.12449966688186095</v>
      </c>
      <c r="AU42" s="45">
        <f>AF42-AO42</f>
        <v>2.8769795973907701</v>
      </c>
      <c r="AV42" s="45">
        <f>SQRT(AP42^2+(AF42*AH42/100)^2)</f>
        <v>0.21698209537210172</v>
      </c>
      <c r="AW42" s="46">
        <f t="shared" ref="AW42:AW105" si="39">3940*U42/20.36</f>
        <v>495.01332955673217</v>
      </c>
    </row>
    <row r="43" spans="1:50" x14ac:dyDescent="0.2">
      <c r="A43" s="34" t="s">
        <v>97</v>
      </c>
      <c r="B43" s="100" t="s">
        <v>98</v>
      </c>
      <c r="C43" s="35">
        <v>24.033000000000001</v>
      </c>
      <c r="D43" s="36">
        <v>50328.519201496114</v>
      </c>
      <c r="E43" s="36">
        <v>27195.004169584823</v>
      </c>
      <c r="F43" s="37">
        <v>0.11250000131250001</v>
      </c>
      <c r="G43" s="38">
        <v>1.7466050954300174</v>
      </c>
      <c r="H43" s="37">
        <v>2.5000000043209868E-2</v>
      </c>
      <c r="I43" s="36">
        <v>87119.601395100341</v>
      </c>
      <c r="J43" s="36">
        <v>194026.52185839569</v>
      </c>
      <c r="K43" s="39">
        <v>6.6872621987360965</v>
      </c>
      <c r="L43" s="40">
        <v>2.2058912165532116</v>
      </c>
      <c r="M43" s="41">
        <v>2.0515847530567065E-5</v>
      </c>
      <c r="N43" s="40">
        <v>2.9632536886539249</v>
      </c>
      <c r="O43" s="41">
        <v>9.1888381834404683E-6</v>
      </c>
      <c r="P43" s="40">
        <v>2.9906246476064529</v>
      </c>
      <c r="Q43" s="39">
        <v>2.2204436101235308</v>
      </c>
      <c r="R43" s="40">
        <v>1.291704168980256</v>
      </c>
      <c r="S43" s="38">
        <v>0.44915628705812594</v>
      </c>
      <c r="T43" s="40">
        <v>1.3292510896058107</v>
      </c>
      <c r="U43" s="38">
        <v>3.7491638713984057</v>
      </c>
      <c r="V43" s="40">
        <v>2.7046171353908841</v>
      </c>
      <c r="W43" s="39">
        <v>6.9563043622805703</v>
      </c>
      <c r="X43" s="40">
        <v>1.15433951344094</v>
      </c>
      <c r="Y43" s="39">
        <v>3.8044244631923898</v>
      </c>
      <c r="Z43" s="40">
        <v>2.959964852538</v>
      </c>
      <c r="AA43" s="38">
        <v>0.54298039234812101</v>
      </c>
      <c r="AB43" s="40">
        <v>3.0256228416804101</v>
      </c>
      <c r="AC43" s="4">
        <f>$AC$3*W43</f>
        <v>5.8919897948516429</v>
      </c>
      <c r="AD43" s="4">
        <f t="shared" si="32"/>
        <v>7.3214930926029029E-2</v>
      </c>
      <c r="AE43" s="42">
        <f t="shared" si="33"/>
        <v>1.2426180878657231</v>
      </c>
      <c r="AF43" s="4">
        <f t="shared" si="34"/>
        <v>3.8044244631923898</v>
      </c>
      <c r="AG43" s="4">
        <f>AF43*(AH43/100)</f>
        <v>0.11260962695185221</v>
      </c>
      <c r="AH43" s="4">
        <f t="shared" si="35"/>
        <v>2.959964852538</v>
      </c>
      <c r="AJ43" s="43">
        <f>(-LN(1-AQ43)/0.0000091705)/1000</f>
        <v>90.772815477526237</v>
      </c>
      <c r="AK43" s="43">
        <f>((-LN(1-(AQ43+AR43))/0.0000091705)/1000)-AJ43</f>
        <v>6.1711752031894065</v>
      </c>
      <c r="AL43" s="43">
        <f>AJ43-((-LN(1-(AQ43-AR43))/0.0000091705)/1000)</f>
        <v>5.8405583721836365</v>
      </c>
      <c r="AM43" s="44">
        <v>0.84</v>
      </c>
      <c r="AN43" s="44">
        <v>0.02</v>
      </c>
      <c r="AO43" s="44">
        <v>0.95</v>
      </c>
      <c r="AP43" s="44">
        <v>0.01</v>
      </c>
      <c r="AQ43" s="44">
        <f t="shared" si="36"/>
        <v>0.5650099424391678</v>
      </c>
      <c r="AR43" s="44">
        <f>SQRT(AQ43^2*((AT43^2/AS43^2)+(AV43^2/AU43^2)))</f>
        <v>2.3933665335679571E-2</v>
      </c>
      <c r="AS43" s="45">
        <f t="shared" si="37"/>
        <v>5.051989794851643</v>
      </c>
      <c r="AT43" s="45">
        <f t="shared" si="38"/>
        <v>7.5897471041551853E-2</v>
      </c>
      <c r="AU43" s="45">
        <f>AF43-AO43</f>
        <v>2.8544244631923901</v>
      </c>
      <c r="AV43" s="45">
        <f>SQRT(AP43^2+(AF43*AH43/100)^2)</f>
        <v>0.1130527668048656</v>
      </c>
      <c r="AW43" s="46">
        <f t="shared" si="39"/>
        <v>725.52581794252058</v>
      </c>
    </row>
    <row r="44" spans="1:50" s="47" customFormat="1" x14ac:dyDescent="0.2">
      <c r="A44" s="34" t="s">
        <v>99</v>
      </c>
      <c r="B44" s="100" t="s">
        <v>100</v>
      </c>
      <c r="C44" s="35">
        <v>24.617000000000001</v>
      </c>
      <c r="D44" s="36">
        <v>25614.599601192414</v>
      </c>
      <c r="E44" s="36">
        <v>16334.025401036964</v>
      </c>
      <c r="F44" s="37">
        <v>3.7500000312500004E-2</v>
      </c>
      <c r="G44" s="38">
        <v>1.3320988607098263</v>
      </c>
      <c r="H44" s="37">
        <v>1.6666666685185186E-2</v>
      </c>
      <c r="I44" s="36">
        <v>63664.279904861345</v>
      </c>
      <c r="J44" s="36">
        <v>129074.43805486154</v>
      </c>
      <c r="K44" s="39">
        <v>7.227899418215471</v>
      </c>
      <c r="L44" s="40">
        <v>3.2470270093112799</v>
      </c>
      <c r="M44" s="41">
        <v>2.2014387443542818E-5</v>
      </c>
      <c r="N44" s="40">
        <v>3.5405377778501035</v>
      </c>
      <c r="O44" s="41">
        <v>1.0891207840505102E-5</v>
      </c>
      <c r="P44" s="40">
        <v>3.4264943058146673</v>
      </c>
      <c r="Q44" s="39">
        <v>2.0086172577325687</v>
      </c>
      <c r="R44" s="40">
        <v>3.1412766906168841</v>
      </c>
      <c r="S44" s="38">
        <v>0.49094003679472747</v>
      </c>
      <c r="T44" s="40">
        <v>3.3092374567175731</v>
      </c>
      <c r="U44" s="38">
        <v>4.7928356914178885</v>
      </c>
      <c r="V44" s="40">
        <v>3.8272273532845547</v>
      </c>
      <c r="W44" s="39">
        <v>6.2834472123183804</v>
      </c>
      <c r="X44" s="40">
        <v>2.93433927115009</v>
      </c>
      <c r="Y44" s="39">
        <v>4.0875415078962396</v>
      </c>
      <c r="Z44" s="40">
        <v>3.4838981672310099</v>
      </c>
      <c r="AA44" s="38">
        <v>0.64473873049366104</v>
      </c>
      <c r="AB44" s="40">
        <v>3.4321532649537199</v>
      </c>
      <c r="AC44" s="4">
        <f>$AC$3*W44</f>
        <v>5.3220797888336682</v>
      </c>
      <c r="AD44" s="4">
        <f t="shared" si="32"/>
        <v>0.15807514991324625</v>
      </c>
      <c r="AE44" s="42">
        <f t="shared" si="33"/>
        <v>2.9701762503618605</v>
      </c>
      <c r="AF44" s="4">
        <f t="shared" si="34"/>
        <v>4.0875415078962396</v>
      </c>
      <c r="AG44" s="4">
        <f>AF44*(AH44/100)</f>
        <v>0.1424057836784039</v>
      </c>
      <c r="AH44" s="4">
        <f t="shared" si="35"/>
        <v>3.4838981672310099</v>
      </c>
      <c r="AI44" s="2"/>
      <c r="AJ44" s="43">
        <f>(-LN(1-AQ44)/0.0000091705)/1000</f>
        <v>131.29453232768086</v>
      </c>
      <c r="AK44" s="43">
        <f>((-LN(1-(AQ44+AR44))/0.0000091705)/1000)-AJ44</f>
        <v>15.781613766432542</v>
      </c>
      <c r="AL44" s="43">
        <f>AJ44-((-LN(1-(AQ44-AR44))/0.0000091705)/1000)</f>
        <v>13.783718207816904</v>
      </c>
      <c r="AM44" s="44">
        <v>0.84</v>
      </c>
      <c r="AN44" s="44">
        <v>0.02</v>
      </c>
      <c r="AO44" s="44">
        <v>0.95</v>
      </c>
      <c r="AP44" s="44">
        <v>0.01</v>
      </c>
      <c r="AQ44" s="44">
        <f t="shared" si="36"/>
        <v>0.70001911070679401</v>
      </c>
      <c r="AR44" s="44">
        <f>SQRT(AQ44^2*((AT44^2/AS44^2)+(AV44^2/AU44^2)))</f>
        <v>4.0419437966389922E-2</v>
      </c>
      <c r="AS44" s="45">
        <f t="shared" si="37"/>
        <v>4.4820797888336683</v>
      </c>
      <c r="AT44" s="45">
        <f t="shared" si="38"/>
        <v>0.15933534767933727</v>
      </c>
      <c r="AU44" s="45">
        <f>AF44-AO44</f>
        <v>3.1375415078962394</v>
      </c>
      <c r="AV44" s="45">
        <f>SQRT(AP44^2+(AF44*AH44/100)^2)</f>
        <v>0.14275646123752284</v>
      </c>
      <c r="AW44" s="46">
        <f t="shared" si="39"/>
        <v>927.49374382055407</v>
      </c>
      <c r="AX44" s="2"/>
    </row>
    <row r="45" spans="1:50" x14ac:dyDescent="0.2">
      <c r="A45" s="34" t="s">
        <v>101</v>
      </c>
      <c r="B45" s="100" t="s">
        <v>102</v>
      </c>
      <c r="C45" s="35">
        <v>25.183</v>
      </c>
      <c r="D45" s="36">
        <v>66327.147634773675</v>
      </c>
      <c r="E45" s="36">
        <v>18537.289998542339</v>
      </c>
      <c r="F45" s="37">
        <v>5.0000000624999999E-2</v>
      </c>
      <c r="G45" s="38">
        <v>1.0637346266762817</v>
      </c>
      <c r="H45" s="37">
        <v>9.7222222322530857E-3</v>
      </c>
      <c r="I45" s="36">
        <v>47392.445033568976</v>
      </c>
      <c r="J45" s="36">
        <v>108160.27755659794</v>
      </c>
      <c r="K45" s="39">
        <v>5.6702737147788156</v>
      </c>
      <c r="L45" s="40">
        <v>0.86738453246369918</v>
      </c>
      <c r="M45" s="41">
        <v>2.2915405319210154E-5</v>
      </c>
      <c r="N45" s="40">
        <v>3.9738577280106582</v>
      </c>
      <c r="O45" s="41">
        <v>9.9044421323087735E-6</v>
      </c>
      <c r="P45" s="40">
        <v>3.9011820029869173</v>
      </c>
      <c r="Q45" s="39">
        <v>2.2900253742534513</v>
      </c>
      <c r="R45" s="40">
        <v>2.8468151168055345</v>
      </c>
      <c r="S45" s="38">
        <v>0.43656235336764349</v>
      </c>
      <c r="T45" s="40">
        <v>2.9063073814993703</v>
      </c>
      <c r="U45" s="38">
        <v>1.5925177921684288</v>
      </c>
      <c r="V45" s="40">
        <v>6.8340157349143063</v>
      </c>
      <c r="W45" s="39">
        <v>7.1839478590585601</v>
      </c>
      <c r="X45" s="40">
        <v>2.49436433790666</v>
      </c>
      <c r="Y45" s="39">
        <v>4.2616545342947703</v>
      </c>
      <c r="Z45" s="40">
        <v>4.0462911154779997</v>
      </c>
      <c r="AA45" s="38">
        <v>0.586775386678001</v>
      </c>
      <c r="AB45" s="40">
        <v>3.9907873668465501</v>
      </c>
      <c r="AC45" s="4">
        <f t="shared" ref="AC45:AC50" si="40">$AC$3*W45</f>
        <v>6.0848038366226005</v>
      </c>
      <c r="AD45" s="4">
        <f t="shared" si="32"/>
        <v>0.15433650573958943</v>
      </c>
      <c r="AE45" s="42">
        <f t="shared" si="33"/>
        <v>2.5364253291237513</v>
      </c>
      <c r="AF45" s="4">
        <f t="shared" si="34"/>
        <v>4.2616545342947703</v>
      </c>
      <c r="AG45" s="4">
        <f t="shared" ref="AG45:AG50" si="41">AF45*(AH45/100)</f>
        <v>0.17243894879353461</v>
      </c>
      <c r="AH45" s="4">
        <f t="shared" si="35"/>
        <v>4.0462911154779997</v>
      </c>
      <c r="AJ45" s="43">
        <f t="shared" ref="AJ45:AJ50" si="42">(-LN(1-AQ45)/0.0000091705)/1000</f>
        <v>108.83674883315769</v>
      </c>
      <c r="AK45" s="43">
        <f t="shared" ref="AK45:AK50" si="43">((-LN(1-(AQ45+AR45))/0.0000091705)/1000)-AJ45</f>
        <v>11.828623616234523</v>
      </c>
      <c r="AL45" s="43">
        <f t="shared" ref="AL45:AL50" si="44">AJ45-((-LN(1-(AQ45-AR45))/0.0000091705)/1000)</f>
        <v>10.670160310824741</v>
      </c>
      <c r="AM45" s="44">
        <v>0.84</v>
      </c>
      <c r="AN45" s="44">
        <v>0.02</v>
      </c>
      <c r="AO45" s="44">
        <v>0.95</v>
      </c>
      <c r="AP45" s="44">
        <v>0.01</v>
      </c>
      <c r="AQ45" s="44">
        <f t="shared" si="36"/>
        <v>0.63141628122879712</v>
      </c>
      <c r="AR45" s="44">
        <f t="shared" ref="AR45:AR50" si="45">SQRT(AQ45^2*((AT45^2/AS45^2)+(AV45^2/AU45^2)))</f>
        <v>3.7889717301546985E-2</v>
      </c>
      <c r="AS45" s="45">
        <f t="shared" si="37"/>
        <v>5.2448038366226006</v>
      </c>
      <c r="AT45" s="45">
        <f t="shared" si="38"/>
        <v>0.15562698032123584</v>
      </c>
      <c r="AU45" s="45">
        <f t="shared" ref="AU45:AU50" si="46">AF45-AO45</f>
        <v>3.3116545342947701</v>
      </c>
      <c r="AV45" s="45">
        <f t="shared" ref="AV45:AV50" si="47">SQRT(AP45^2+(AF45*AH45/100)^2)</f>
        <v>0.17272866311362237</v>
      </c>
      <c r="AW45" s="46">
        <f t="shared" si="39"/>
        <v>308.17878689310459</v>
      </c>
    </row>
    <row r="46" spans="1:50" x14ac:dyDescent="0.2">
      <c r="A46" s="34" t="s">
        <v>103</v>
      </c>
      <c r="B46" s="100" t="s">
        <v>104</v>
      </c>
      <c r="C46" s="35">
        <v>26.317</v>
      </c>
      <c r="D46" s="36">
        <v>101611.75611804376</v>
      </c>
      <c r="E46" s="36">
        <v>20617.242113829652</v>
      </c>
      <c r="F46" s="37">
        <v>8.750000081250002E-2</v>
      </c>
      <c r="G46" s="38">
        <v>1.2049383457468419</v>
      </c>
      <c r="H46" s="37">
        <v>1.5277777801697529E-2</v>
      </c>
      <c r="I46" s="36">
        <v>46884.881854930332</v>
      </c>
      <c r="J46" s="36">
        <v>118112.68965666063</v>
      </c>
      <c r="K46" s="39">
        <v>5.4978483425110838</v>
      </c>
      <c r="L46" s="40">
        <v>0.45366529316243465</v>
      </c>
      <c r="M46" s="41">
        <v>2.608955010054989E-5</v>
      </c>
      <c r="N46" s="40">
        <v>3.5992760409221809</v>
      </c>
      <c r="O46" s="41">
        <v>1.0412814334273597E-5</v>
      </c>
      <c r="P46" s="40">
        <v>3.5909859561387329</v>
      </c>
      <c r="Q46" s="39">
        <v>2.5142413158451848</v>
      </c>
      <c r="R46" s="40">
        <v>0.86080652501399779</v>
      </c>
      <c r="S46" s="38">
        <v>0.39740633160949151</v>
      </c>
      <c r="T46" s="40">
        <v>0.8659761114132124</v>
      </c>
      <c r="U46" s="38">
        <v>1.2035695124092849</v>
      </c>
      <c r="V46" s="40">
        <v>3.4094150875598319</v>
      </c>
      <c r="W46" s="39">
        <v>7.8665100569941702</v>
      </c>
      <c r="X46" s="40">
        <v>0.76498898576140595</v>
      </c>
      <c r="Y46" s="39">
        <v>4.8432115749170199</v>
      </c>
      <c r="Z46" s="40">
        <v>3.5569548301365201</v>
      </c>
      <c r="AA46" s="38">
        <v>0.61704201671618697</v>
      </c>
      <c r="AB46" s="40">
        <v>3.6274166158080998</v>
      </c>
      <c r="AC46" s="4">
        <f t="shared" si="40"/>
        <v>6.6629340182740622</v>
      </c>
      <c r="AD46" s="4">
        <f t="shared" si="32"/>
        <v>5.9476088070095273E-2</v>
      </c>
      <c r="AE46" s="42">
        <f t="shared" si="33"/>
        <v>0.89264110836117361</v>
      </c>
      <c r="AF46" s="4">
        <f t="shared" si="34"/>
        <v>4.8432115749170199</v>
      </c>
      <c r="AG46" s="4">
        <f t="shared" si="41"/>
        <v>0.17227084804774198</v>
      </c>
      <c r="AH46" s="4">
        <f t="shared" si="35"/>
        <v>3.5569548301365201</v>
      </c>
      <c r="AJ46" s="43">
        <f t="shared" si="42"/>
        <v>120.43270058584771</v>
      </c>
      <c r="AK46" s="43">
        <f t="shared" si="43"/>
        <v>10.527369458356659</v>
      </c>
      <c r="AL46" s="43">
        <f t="shared" si="44"/>
        <v>9.5999242588624867</v>
      </c>
      <c r="AM46" s="44">
        <v>0.84</v>
      </c>
      <c r="AN46" s="44">
        <v>0.02</v>
      </c>
      <c r="AO46" s="44">
        <v>0.95</v>
      </c>
      <c r="AP46" s="44">
        <v>0.01</v>
      </c>
      <c r="AQ46" s="44">
        <f t="shared" si="36"/>
        <v>0.66859963769106578</v>
      </c>
      <c r="AR46" s="44">
        <f t="shared" si="45"/>
        <v>3.0497963221936698E-2</v>
      </c>
      <c r="AS46" s="45">
        <f t="shared" si="37"/>
        <v>5.8229340182740623</v>
      </c>
      <c r="AT46" s="45">
        <f t="shared" si="38"/>
        <v>6.2748745422691363E-2</v>
      </c>
      <c r="AU46" s="45">
        <f t="shared" si="46"/>
        <v>3.8932115749170197</v>
      </c>
      <c r="AV46" s="45">
        <f t="shared" si="47"/>
        <v>0.17256084459427118</v>
      </c>
      <c r="AW46" s="46">
        <f t="shared" si="39"/>
        <v>232.91079955268088</v>
      </c>
    </row>
    <row r="47" spans="1:50" x14ac:dyDescent="0.2">
      <c r="A47" s="34" t="s">
        <v>105</v>
      </c>
      <c r="B47" s="100" t="s">
        <v>106</v>
      </c>
      <c r="C47" s="35">
        <v>26.882999999999999</v>
      </c>
      <c r="D47" s="36">
        <v>101246.26140623305</v>
      </c>
      <c r="E47" s="36">
        <v>22816.913720384611</v>
      </c>
      <c r="F47" s="37">
        <v>0.1375000015625</v>
      </c>
      <c r="G47" s="38">
        <v>1.2282408191158127</v>
      </c>
      <c r="H47" s="37">
        <v>1.9444444467592591E-2</v>
      </c>
      <c r="I47" s="36">
        <v>54238.945169488776</v>
      </c>
      <c r="J47" s="36">
        <v>117120.46581546873</v>
      </c>
      <c r="K47" s="39">
        <v>5.5415502340340002</v>
      </c>
      <c r="L47" s="40">
        <v>0.48844567807132888</v>
      </c>
      <c r="M47" s="41">
        <v>2.0886436967467445E-5</v>
      </c>
      <c r="N47" s="40">
        <v>3.8332836153212244</v>
      </c>
      <c r="O47" s="41">
        <v>9.6437031166760547E-6</v>
      </c>
      <c r="P47" s="40">
        <v>3.7897205761015318</v>
      </c>
      <c r="Q47" s="39">
        <v>2.161940594154613</v>
      </c>
      <c r="R47" s="40">
        <v>1.6347220712630315</v>
      </c>
      <c r="S47" s="38">
        <v>0.46155188767371258</v>
      </c>
      <c r="T47" s="40">
        <v>1.6471785359560838</v>
      </c>
      <c r="U47" s="38">
        <v>1.1772700273869372</v>
      </c>
      <c r="V47" s="40">
        <v>4.0816479395935508</v>
      </c>
      <c r="W47" s="39">
        <v>6.7552459360809696</v>
      </c>
      <c r="X47" s="40">
        <v>1.52246128131836</v>
      </c>
      <c r="Y47" s="39">
        <v>3.8709891223324</v>
      </c>
      <c r="Z47" s="40">
        <v>3.8123724548203501</v>
      </c>
      <c r="AA47" s="38">
        <v>0.57244253009507995</v>
      </c>
      <c r="AB47" s="40">
        <v>3.9264002325686902</v>
      </c>
      <c r="AC47" s="4">
        <f t="shared" si="40"/>
        <v>5.7216933078605807</v>
      </c>
      <c r="AD47" s="4">
        <f t="shared" si="32"/>
        <v>9.0999900451606552E-2</v>
      </c>
      <c r="AE47" s="42">
        <f t="shared" si="33"/>
        <v>1.5904365291056235</v>
      </c>
      <c r="AF47" s="4">
        <f t="shared" si="34"/>
        <v>3.8709891223324</v>
      </c>
      <c r="AG47" s="4">
        <f t="shared" si="41"/>
        <v>0.14757652302889243</v>
      </c>
      <c r="AH47" s="4">
        <f t="shared" si="35"/>
        <v>3.8123724548203501</v>
      </c>
      <c r="AJ47" s="43">
        <f t="shared" si="42"/>
        <v>99.469872083937929</v>
      </c>
      <c r="AK47" s="43">
        <f t="shared" si="43"/>
        <v>9.1659099976671428</v>
      </c>
      <c r="AL47" s="43">
        <f t="shared" si="44"/>
        <v>8.4548437786587556</v>
      </c>
      <c r="AM47" s="44">
        <v>0.84</v>
      </c>
      <c r="AN47" s="44">
        <v>0.02</v>
      </c>
      <c r="AO47" s="44">
        <v>0.95</v>
      </c>
      <c r="AP47" s="44">
        <v>0.01</v>
      </c>
      <c r="AQ47" s="44">
        <f t="shared" si="36"/>
        <v>0.59835572169783302</v>
      </c>
      <c r="AR47" s="44">
        <f t="shared" si="45"/>
        <v>3.2380646082248062E-2</v>
      </c>
      <c r="AS47" s="45">
        <f t="shared" si="37"/>
        <v>4.8816933078605809</v>
      </c>
      <c r="AT47" s="45">
        <f t="shared" si="38"/>
        <v>9.3171786943271093E-2</v>
      </c>
      <c r="AU47" s="45">
        <f t="shared" si="46"/>
        <v>2.9209891223323998</v>
      </c>
      <c r="AV47" s="45">
        <f t="shared" si="47"/>
        <v>0.14791494227865293</v>
      </c>
      <c r="AW47" s="46">
        <f t="shared" si="39"/>
        <v>227.82141001495739</v>
      </c>
    </row>
    <row r="48" spans="1:50" x14ac:dyDescent="0.2">
      <c r="A48" s="34" t="s">
        <v>107</v>
      </c>
      <c r="B48" s="100" t="s">
        <v>108</v>
      </c>
      <c r="C48" s="35">
        <v>4.9829999999999997</v>
      </c>
      <c r="D48" s="36">
        <v>29565.879229835213</v>
      </c>
      <c r="E48" s="36">
        <v>12145.08056778601</v>
      </c>
      <c r="F48" s="37">
        <v>6.2500000437499995E-2</v>
      </c>
      <c r="G48" s="38">
        <v>0.83533956345848004</v>
      </c>
      <c r="H48" s="37">
        <v>1.666666669907407E-2</v>
      </c>
      <c r="I48" s="36">
        <v>33037.297399538409</v>
      </c>
      <c r="J48" s="36">
        <v>76853.625352329633</v>
      </c>
      <c r="K48" s="39">
        <v>5.7341803181238822</v>
      </c>
      <c r="L48" s="40">
        <v>20.60293474588239</v>
      </c>
      <c r="M48" s="41">
        <v>2.1020409664608635E-5</v>
      </c>
      <c r="N48" s="40">
        <v>37.735708209440759</v>
      </c>
      <c r="O48" s="41">
        <v>8.7518508572228806E-6</v>
      </c>
      <c r="P48" s="40">
        <v>38.796307033905151</v>
      </c>
      <c r="Q48" s="39">
        <v>2.4808361089000615</v>
      </c>
      <c r="R48" s="40">
        <v>3.6677080922240495</v>
      </c>
      <c r="S48" s="38">
        <v>0.4040807948629912</v>
      </c>
      <c r="T48" s="40">
        <v>3.7248134418818606</v>
      </c>
      <c r="U48" s="38">
        <v>2.4777496844419549</v>
      </c>
      <c r="V48" s="40">
        <v>19.430915509917583</v>
      </c>
      <c r="W48" s="39">
        <v>7.5901372493601</v>
      </c>
      <c r="X48" s="40">
        <v>2.07195945490251</v>
      </c>
      <c r="Y48" s="39">
        <v>2.94011462555178</v>
      </c>
      <c r="Z48" s="40">
        <v>66.765441796932805</v>
      </c>
      <c r="AA48" s="38">
        <v>0.38988491997093899</v>
      </c>
      <c r="AB48" s="40">
        <v>69.553600073983603</v>
      </c>
      <c r="AC48" s="4">
        <f t="shared" si="40"/>
        <v>6.4288462502080046</v>
      </c>
      <c r="AD48" s="4">
        <f t="shared" si="32"/>
        <v>0.13644635112492126</v>
      </c>
      <c r="AE48" s="42">
        <f t="shared" si="33"/>
        <v>2.1224080622632178</v>
      </c>
      <c r="AF48" s="4">
        <f t="shared" si="34"/>
        <v>2.94011462555178</v>
      </c>
      <c r="AG48" s="4">
        <f t="shared" si="41"/>
        <v>1.9629805190858824</v>
      </c>
      <c r="AH48" s="4">
        <f t="shared" si="35"/>
        <v>66.765441796932805</v>
      </c>
      <c r="AJ48" s="43">
        <f t="shared" si="42"/>
        <v>48.000808424493009</v>
      </c>
      <c r="AK48" s="43">
        <f t="shared" si="43"/>
        <v>86.022621017989394</v>
      </c>
      <c r="AL48" s="43">
        <f t="shared" si="44"/>
        <v>47.482638305308988</v>
      </c>
      <c r="AM48" s="44">
        <v>0.84</v>
      </c>
      <c r="AN48" s="44">
        <v>0.02</v>
      </c>
      <c r="AO48" s="44">
        <v>0.95</v>
      </c>
      <c r="AP48" s="44">
        <v>0.01</v>
      </c>
      <c r="AQ48" s="44">
        <f t="shared" si="36"/>
        <v>0.35608684448560601</v>
      </c>
      <c r="AR48" s="44">
        <f t="shared" si="45"/>
        <v>0.35134623772305335</v>
      </c>
      <c r="AS48" s="45">
        <f t="shared" si="37"/>
        <v>5.5888462502080047</v>
      </c>
      <c r="AT48" s="45">
        <f t="shared" si="38"/>
        <v>0.13790433907352337</v>
      </c>
      <c r="AU48" s="45">
        <f t="shared" si="46"/>
        <v>1.9901146255517801</v>
      </c>
      <c r="AV48" s="45">
        <f t="shared" si="47"/>
        <v>1.9630059903909314</v>
      </c>
      <c r="AW48" s="46">
        <f t="shared" si="39"/>
        <v>479.48594089888519</v>
      </c>
    </row>
    <row r="49" spans="1:49" x14ac:dyDescent="0.2">
      <c r="A49" s="34" t="s">
        <v>109</v>
      </c>
      <c r="B49" s="100" t="s">
        <v>110</v>
      </c>
      <c r="C49" s="35">
        <v>8.7170000000000005</v>
      </c>
      <c r="D49" s="36">
        <v>53138.616881937232</v>
      </c>
      <c r="E49" s="36">
        <v>20501.639399877899</v>
      </c>
      <c r="F49" s="37">
        <v>0.11250000143750002</v>
      </c>
      <c r="G49" s="38">
        <v>1.3893519519536826</v>
      </c>
      <c r="H49" s="37">
        <v>1.8055555585648145E-2</v>
      </c>
      <c r="I49" s="36">
        <v>58446.691404388737</v>
      </c>
      <c r="J49" s="36">
        <v>144653.07553205203</v>
      </c>
      <c r="K49" s="39">
        <v>6.7405064256975331</v>
      </c>
      <c r="L49" s="40">
        <v>3.2813685865510243</v>
      </c>
      <c r="M49" s="41">
        <v>2.3491792237548282E-5</v>
      </c>
      <c r="N49" s="40">
        <v>3.4885389282359056</v>
      </c>
      <c r="O49" s="41">
        <v>9.5013933271281453E-6</v>
      </c>
      <c r="P49" s="40">
        <v>3.4448091176817215</v>
      </c>
      <c r="Q49" s="39">
        <v>2.4897613267501124</v>
      </c>
      <c r="R49" s="40">
        <v>1.6137968666451576</v>
      </c>
      <c r="S49" s="38">
        <v>0.40071150218330065</v>
      </c>
      <c r="T49" s="40">
        <v>1.6369811425173328</v>
      </c>
      <c r="U49" s="38">
        <v>2.550752856694722</v>
      </c>
      <c r="V49" s="40">
        <v>8.7085503334483434</v>
      </c>
      <c r="W49" s="39">
        <v>7.8049473483799696</v>
      </c>
      <c r="X49" s="40">
        <v>1.5399432188242199</v>
      </c>
      <c r="Y49" s="39">
        <v>4.3574718256424196</v>
      </c>
      <c r="Z49" s="40">
        <v>3.4865540435184599</v>
      </c>
      <c r="AA49" s="38">
        <v>0.56261068013278503</v>
      </c>
      <c r="AB49" s="40">
        <v>3.51604054176115</v>
      </c>
      <c r="AC49" s="4">
        <f t="shared" si="40"/>
        <v>6.610790404077834</v>
      </c>
      <c r="AD49" s="4">
        <f t="shared" si="32"/>
        <v>0.10624725113293597</v>
      </c>
      <c r="AE49" s="42">
        <f t="shared" si="33"/>
        <v>1.6071792424003923</v>
      </c>
      <c r="AF49" s="4">
        <f t="shared" si="34"/>
        <v>4.3574718256424196</v>
      </c>
      <c r="AG49" s="4">
        <f t="shared" si="41"/>
        <v>0.15192561013211342</v>
      </c>
      <c r="AH49" s="4">
        <f t="shared" si="35"/>
        <v>3.4865540435184599</v>
      </c>
      <c r="AJ49" s="43">
        <f t="shared" si="42"/>
        <v>97.349353650074377</v>
      </c>
      <c r="AK49" s="43">
        <f t="shared" si="43"/>
        <v>7.8967992037347017</v>
      </c>
      <c r="AL49" s="43">
        <f t="shared" si="44"/>
        <v>7.3633460458211317</v>
      </c>
      <c r="AM49" s="44">
        <v>0.84</v>
      </c>
      <c r="AN49" s="44">
        <v>0.02</v>
      </c>
      <c r="AO49" s="44">
        <v>0.95</v>
      </c>
      <c r="AP49" s="44">
        <v>0.01</v>
      </c>
      <c r="AQ49" s="44">
        <f t="shared" si="36"/>
        <v>0.5904688243805537</v>
      </c>
      <c r="AR49" s="44">
        <f t="shared" si="45"/>
        <v>2.8608869175980465E-2</v>
      </c>
      <c r="AS49" s="45">
        <f t="shared" si="37"/>
        <v>5.7707904040778342</v>
      </c>
      <c r="AT49" s="45">
        <f t="shared" si="38"/>
        <v>0.10811326640752819</v>
      </c>
      <c r="AU49" s="45">
        <f t="shared" si="46"/>
        <v>3.4074718256424195</v>
      </c>
      <c r="AV49" s="45">
        <f t="shared" si="47"/>
        <v>0.15225436287349842</v>
      </c>
      <c r="AW49" s="46">
        <f t="shared" si="39"/>
        <v>493.61327383974486</v>
      </c>
    </row>
    <row r="50" spans="1:49" x14ac:dyDescent="0.2">
      <c r="A50" s="34" t="s">
        <v>111</v>
      </c>
      <c r="B50" s="100" t="s">
        <v>112</v>
      </c>
      <c r="C50" s="35">
        <v>9.2829999999999995</v>
      </c>
      <c r="D50" s="36">
        <v>50153.894886903348</v>
      </c>
      <c r="E50" s="36">
        <v>20448.761220981432</v>
      </c>
      <c r="F50" s="37">
        <v>5.000000062500002E-2</v>
      </c>
      <c r="G50" s="38">
        <v>1.5080248071226849</v>
      </c>
      <c r="H50" s="37">
        <v>1.8055555581018519E-2</v>
      </c>
      <c r="I50" s="36">
        <v>61698.956583657964</v>
      </c>
      <c r="J50" s="36">
        <v>141900.69301613077</v>
      </c>
      <c r="K50" s="39">
        <v>6.7210868926576719</v>
      </c>
      <c r="L50" s="40">
        <v>3.4717049430608666</v>
      </c>
      <c r="M50" s="41">
        <v>2.4044720453268331E-5</v>
      </c>
      <c r="N50" s="40">
        <v>3.275011201650655</v>
      </c>
      <c r="O50" s="41">
        <v>1.0549439105157932E-5</v>
      </c>
      <c r="P50" s="40">
        <v>3.2941342354568839</v>
      </c>
      <c r="Q50" s="39">
        <v>2.3047024360818105</v>
      </c>
      <c r="R50" s="40">
        <v>1.7254335377760097</v>
      </c>
      <c r="S50" s="38">
        <v>0.43139129241451646</v>
      </c>
      <c r="T50" s="40">
        <v>1.8493970043938865</v>
      </c>
      <c r="U50" s="38">
        <v>2.7605810248100831</v>
      </c>
      <c r="V50" s="40">
        <v>9.3379038265874001</v>
      </c>
      <c r="W50" s="39">
        <v>7.2092072864828998</v>
      </c>
      <c r="X50" s="40">
        <v>1.6268369468797801</v>
      </c>
      <c r="Y50" s="39">
        <v>4.4593237402025796</v>
      </c>
      <c r="Z50" s="40">
        <v>3.3307634017810002</v>
      </c>
      <c r="AA50" s="38">
        <v>0.623438789334812</v>
      </c>
      <c r="AB50" s="40">
        <v>3.4038505409177802</v>
      </c>
      <c r="AC50" s="4">
        <f t="shared" si="40"/>
        <v>6.1061985716510163</v>
      </c>
      <c r="AD50" s="4">
        <f t="shared" si="32"/>
        <v>0.10323265884973161</v>
      </c>
      <c r="AE50" s="42">
        <f t="shared" si="33"/>
        <v>1.6906207297123517</v>
      </c>
      <c r="AF50" s="4">
        <f t="shared" si="34"/>
        <v>4.4593237402025796</v>
      </c>
      <c r="AG50" s="4">
        <f t="shared" si="41"/>
        <v>0.14852952310559916</v>
      </c>
      <c r="AH50" s="4">
        <f t="shared" si="35"/>
        <v>3.3307634017810002</v>
      </c>
      <c r="AJ50" s="43">
        <f t="shared" si="42"/>
        <v>119.70690822463779</v>
      </c>
      <c r="AK50" s="43">
        <f t="shared" si="43"/>
        <v>10.722509854174618</v>
      </c>
      <c r="AL50" s="43">
        <f t="shared" si="44"/>
        <v>9.7619093762047413</v>
      </c>
      <c r="AM50" s="44">
        <v>0.84</v>
      </c>
      <c r="AN50" s="44">
        <v>0.02</v>
      </c>
      <c r="AO50" s="44">
        <v>0.95</v>
      </c>
      <c r="AP50" s="44">
        <v>0.01</v>
      </c>
      <c r="AQ50" s="44">
        <f t="shared" si="36"/>
        <v>0.66638652007806165</v>
      </c>
      <c r="AR50" s="44">
        <f t="shared" si="45"/>
        <v>3.1243217629307471E-2</v>
      </c>
      <c r="AS50" s="45">
        <f t="shared" si="37"/>
        <v>5.2661985716510165</v>
      </c>
      <c r="AT50" s="45">
        <f t="shared" si="38"/>
        <v>0.10515218425303903</v>
      </c>
      <c r="AU50" s="45">
        <f t="shared" si="46"/>
        <v>3.5093237402025794</v>
      </c>
      <c r="AV50" s="45">
        <f t="shared" si="47"/>
        <v>0.14886577589888389</v>
      </c>
      <c r="AW50" s="46">
        <f t="shared" si="39"/>
        <v>534.21852837680387</v>
      </c>
    </row>
    <row r="51" spans="1:49" x14ac:dyDescent="0.2">
      <c r="A51" s="34" t="s">
        <v>113</v>
      </c>
      <c r="B51" s="100" t="s">
        <v>114</v>
      </c>
      <c r="C51" s="35">
        <v>9.85</v>
      </c>
      <c r="D51" s="36">
        <v>56631.288845851828</v>
      </c>
      <c r="E51" s="36">
        <v>19325.276119634258</v>
      </c>
      <c r="F51" s="37">
        <v>6.2500000437499995E-2</v>
      </c>
      <c r="G51" s="38">
        <v>1.2847223080026255</v>
      </c>
      <c r="H51" s="37">
        <v>2.9166666733796292E-2</v>
      </c>
      <c r="I51" s="36">
        <v>57972.933993618019</v>
      </c>
      <c r="J51" s="36">
        <v>134139.28973103684</v>
      </c>
      <c r="K51" s="39">
        <v>6.5460688959675766</v>
      </c>
      <c r="L51" s="40">
        <v>2.2872343107028827</v>
      </c>
      <c r="M51" s="41">
        <v>2.2800870782087528E-5</v>
      </c>
      <c r="N51" s="40">
        <v>3.7373701412261759</v>
      </c>
      <c r="O51" s="41">
        <v>9.5509829938904012E-6</v>
      </c>
      <c r="P51" s="40">
        <v>5.86815569608122</v>
      </c>
      <c r="Q51" s="39">
        <v>2.3503663201632086</v>
      </c>
      <c r="R51" s="40">
        <v>4.9731139905169712</v>
      </c>
      <c r="S51" s="38">
        <v>0.4265099491356461</v>
      </c>
      <c r="T51" s="40">
        <v>5.3558762013260734</v>
      </c>
      <c r="U51" s="38">
        <v>2.2102962498939602</v>
      </c>
      <c r="V51" s="40">
        <v>4.8096077256988918</v>
      </c>
      <c r="W51" s="39">
        <v>7.3891117467600997</v>
      </c>
      <c r="X51" s="40">
        <v>4.7119989600489101</v>
      </c>
      <c r="Y51" s="39">
        <v>4.2148283561635997</v>
      </c>
      <c r="Z51" s="40">
        <v>3.7272265404970799</v>
      </c>
      <c r="AA51" s="38">
        <v>0.56609339823076599</v>
      </c>
      <c r="AB51" s="40">
        <v>6.0752114227252596</v>
      </c>
      <c r="AC51" s="4">
        <f>$AC$3*W51</f>
        <v>6.2585776495058045</v>
      </c>
      <c r="AD51" s="4">
        <f t="shared" si="32"/>
        <v>0.29630603969019903</v>
      </c>
      <c r="AE51" s="42">
        <f t="shared" si="33"/>
        <v>4.7343990325596783</v>
      </c>
      <c r="AF51" s="4">
        <f t="shared" si="34"/>
        <v>4.2148283561635997</v>
      </c>
      <c r="AG51" s="4">
        <f>AF51*(AH51/100)</f>
        <v>0.15709620112732647</v>
      </c>
      <c r="AH51" s="4">
        <f t="shared" si="35"/>
        <v>3.7272265404970799</v>
      </c>
      <c r="AJ51" s="43">
        <f>(-LN(1-AQ51)/0.0000091705)/1000</f>
        <v>100.60772847359759</v>
      </c>
      <c r="AK51" s="43">
        <f>((-LN(1-(AQ51+AR51))/0.0000091705)/1000)-AJ51</f>
        <v>12.787761912654958</v>
      </c>
      <c r="AL51" s="43">
        <f>AJ51-((-LN(1-(AQ51-AR51))/0.0000091705)/1000)</f>
        <v>11.444308834034288</v>
      </c>
      <c r="AM51" s="44">
        <v>0.84</v>
      </c>
      <c r="AN51" s="44">
        <v>0.02</v>
      </c>
      <c r="AO51" s="44">
        <v>0.95</v>
      </c>
      <c r="AP51" s="44">
        <v>0.01</v>
      </c>
      <c r="AQ51" s="44">
        <f t="shared" si="36"/>
        <v>0.6025249737745042</v>
      </c>
      <c r="AR51" s="44">
        <f>SQRT(AQ51^2*((AT51^2/AS51^2)+(AV51^2/AU51^2)))</f>
        <v>4.3982644401268547E-2</v>
      </c>
      <c r="AS51" s="45">
        <f t="shared" si="37"/>
        <v>5.4185776495058047</v>
      </c>
      <c r="AT51" s="45">
        <f t="shared" si="38"/>
        <v>0.2969802504492341</v>
      </c>
      <c r="AU51" s="45">
        <f>AF51-AO51</f>
        <v>3.2648283561635996</v>
      </c>
      <c r="AV51" s="45">
        <f>SQRT(AP51^2+(AF51*AH51/100)^2)</f>
        <v>0.15741415568060393</v>
      </c>
      <c r="AW51" s="46">
        <f t="shared" si="39"/>
        <v>427.72923499912588</v>
      </c>
    </row>
    <row r="52" spans="1:49" x14ac:dyDescent="0.2">
      <c r="A52" s="34" t="s">
        <v>115</v>
      </c>
      <c r="B52" s="100" t="s">
        <v>116</v>
      </c>
      <c r="C52" s="35">
        <v>11.55</v>
      </c>
      <c r="D52" s="36">
        <v>69751.260197721538</v>
      </c>
      <c r="E52" s="36">
        <v>70448.069681543711</v>
      </c>
      <c r="F52" s="37">
        <v>3.7500000187499993E-2</v>
      </c>
      <c r="G52" s="38">
        <v>6.7112353295516867</v>
      </c>
      <c r="H52" s="37">
        <v>2.5000000050925925E-2</v>
      </c>
      <c r="I52" s="36">
        <v>88310.876515248368</v>
      </c>
      <c r="J52" s="36">
        <v>430110.06969275052</v>
      </c>
      <c r="K52" s="39">
        <v>6.7284569290878737</v>
      </c>
      <c r="L52" s="40">
        <v>3.133254149283323</v>
      </c>
      <c r="M52" s="41">
        <v>7.7206726408214578E-5</v>
      </c>
      <c r="N52" s="40">
        <v>30.137971457922951</v>
      </c>
      <c r="O52" s="41">
        <v>1.4066005949148909E-5</v>
      </c>
      <c r="P52" s="40">
        <v>3.5497526897750218</v>
      </c>
      <c r="Q52" s="39">
        <v>3.4906233736777539</v>
      </c>
      <c r="R52" s="40">
        <v>23.581524244294407</v>
      </c>
      <c r="S52" s="38">
        <v>0.21548177182945061</v>
      </c>
      <c r="T52" s="40">
        <v>23.3705223911785</v>
      </c>
      <c r="U52" s="38">
        <v>4.5226116731883961</v>
      </c>
      <c r="V52" s="40">
        <v>18.665182561788608</v>
      </c>
      <c r="W52" s="39">
        <v>11.6535747817741</v>
      </c>
      <c r="X52" s="40">
        <v>24.401926685702101</v>
      </c>
      <c r="Y52" s="39">
        <v>13.8109736544403</v>
      </c>
      <c r="Z52" s="40">
        <v>30.437954176216401</v>
      </c>
      <c r="AA52" s="38">
        <v>0.82797432225492995</v>
      </c>
      <c r="AB52" s="40">
        <v>3.4179718221069</v>
      </c>
      <c r="AC52" s="4">
        <f>$AC$3*W52</f>
        <v>9.870577840162662</v>
      </c>
      <c r="AD52" s="4">
        <f t="shared" si="32"/>
        <v>2.4090390909332347</v>
      </c>
      <c r="AE52" s="42">
        <f t="shared" si="33"/>
        <v>24.406262023799965</v>
      </c>
      <c r="AF52" s="4">
        <f t="shared" si="34"/>
        <v>13.8109736544403</v>
      </c>
      <c r="AG52" s="4">
        <f>AF52*(AH52/100)</f>
        <v>4.2037778322278587</v>
      </c>
      <c r="AH52" s="4">
        <f t="shared" si="35"/>
        <v>30.437954176216401</v>
      </c>
      <c r="AJ52" s="43" t="e">
        <f>(-LN(1-AQ52)/0.0000091705)/1000</f>
        <v>#NUM!</v>
      </c>
      <c r="AK52" s="43" t="e">
        <f>((-LN(1-(AQ52+AR52))/0.0000091705)/1000)-AJ52</f>
        <v>#NUM!</v>
      </c>
      <c r="AL52" s="43" t="e">
        <f>AJ52-((-LN(1-(AQ52-AR52))/0.0000091705)/1000)</f>
        <v>#NUM!</v>
      </c>
      <c r="AM52" s="44">
        <v>0.84</v>
      </c>
      <c r="AN52" s="44">
        <v>0.02</v>
      </c>
      <c r="AO52" s="44">
        <v>0.95</v>
      </c>
      <c r="AP52" s="44">
        <v>0.01</v>
      </c>
      <c r="AQ52" s="44">
        <f t="shared" si="36"/>
        <v>1.4241584405864158</v>
      </c>
      <c r="AR52" s="44">
        <f>SQRT(AQ52^2*((AT52^2/AS52^2)+(AV52^2/AU52^2)))</f>
        <v>0.60086726305690474</v>
      </c>
      <c r="AS52" s="45">
        <f t="shared" si="37"/>
        <v>9.0305778401626622</v>
      </c>
      <c r="AT52" s="45">
        <f t="shared" si="38"/>
        <v>2.4091221101564</v>
      </c>
      <c r="AU52" s="45">
        <f>AF52-AO52</f>
        <v>12.860973654440301</v>
      </c>
      <c r="AV52" s="45">
        <f>SQRT(AP52^2+(AF52*AH52/100)^2)</f>
        <v>4.2037897262744179</v>
      </c>
      <c r="AW52" s="46">
        <f t="shared" si="39"/>
        <v>875.20088371131055</v>
      </c>
    </row>
    <row r="53" spans="1:49" s="47" customFormat="1" x14ac:dyDescent="0.2">
      <c r="A53" s="34" t="s">
        <v>117</v>
      </c>
      <c r="B53" s="100" t="s">
        <v>118</v>
      </c>
      <c r="C53" s="35">
        <v>12.117000000000001</v>
      </c>
      <c r="D53" s="36">
        <v>61533.55193231607</v>
      </c>
      <c r="E53" s="36">
        <v>4541.9342181246766</v>
      </c>
      <c r="F53" s="37">
        <v>6.2500000312499998E-2</v>
      </c>
      <c r="G53" s="38">
        <v>0.32515432826498464</v>
      </c>
      <c r="H53" s="37">
        <v>2.3611111145833329E-2</v>
      </c>
      <c r="I53" s="36">
        <v>9060.1711592828287</v>
      </c>
      <c r="J53" s="36">
        <v>22015.481757148867</v>
      </c>
      <c r="K53" s="39">
        <v>6.3466658985367497</v>
      </c>
      <c r="L53" s="40">
        <v>2.311626828797297</v>
      </c>
      <c r="M53" s="41">
        <v>2.6101594144384594E-5</v>
      </c>
      <c r="N53" s="40">
        <v>13.517701806782128</v>
      </c>
      <c r="O53" s="41">
        <v>1.0615890757275858E-5</v>
      </c>
      <c r="P53" s="40">
        <v>12.863104370768275</v>
      </c>
      <c r="Q53" s="39">
        <v>2.4330682815120102</v>
      </c>
      <c r="R53" s="40">
        <v>1.1150051415452107</v>
      </c>
      <c r="S53" s="38">
        <v>0.41084134693687113</v>
      </c>
      <c r="T53" s="40">
        <v>1.1355077130419391</v>
      </c>
      <c r="U53" s="38">
        <v>0.35244373047340677</v>
      </c>
      <c r="V53" s="40">
        <v>3.5114882229468098</v>
      </c>
      <c r="W53" s="39">
        <v>7.6201576698879103</v>
      </c>
      <c r="X53" s="40">
        <v>0.99994030997620198</v>
      </c>
      <c r="Y53" s="39">
        <v>4.6617274401312798</v>
      </c>
      <c r="Z53" s="40">
        <v>9.3025468258540691</v>
      </c>
      <c r="AA53" s="38">
        <v>0.61021796249357196</v>
      </c>
      <c r="AB53" s="40">
        <v>9.3818350902004699</v>
      </c>
      <c r="AC53" s="4">
        <f>$AC$3*W53</f>
        <v>6.4542735463950596</v>
      </c>
      <c r="AD53" s="4">
        <f t="shared" si="32"/>
        <v>7.1040433681044443E-2</v>
      </c>
      <c r="AE53" s="42">
        <f t="shared" si="33"/>
        <v>1.1006728049312853</v>
      </c>
      <c r="AF53" s="4">
        <f t="shared" si="34"/>
        <v>4.6617274401312798</v>
      </c>
      <c r="AG53" s="4">
        <f>AF53*(AH53/100)</f>
        <v>0.43365937801190052</v>
      </c>
      <c r="AH53" s="4">
        <f t="shared" si="35"/>
        <v>9.3025468258540691</v>
      </c>
      <c r="AI53" s="2"/>
      <c r="AJ53" s="43">
        <f>(-LN(1-AQ53)/0.0000091705)/1000</f>
        <v>118.00001717264067</v>
      </c>
      <c r="AK53" s="43">
        <f>((-LN(1-(AQ53+AR53))/0.0000091705)/1000)-AJ53</f>
        <v>28.420581049217276</v>
      </c>
      <c r="AL53" s="43">
        <f>AJ53-((-LN(1-(AQ53-AR53))/0.0000091705)/1000)</f>
        <v>22.523800053259833</v>
      </c>
      <c r="AM53" s="44">
        <v>0.84</v>
      </c>
      <c r="AN53" s="44">
        <v>0.02</v>
      </c>
      <c r="AO53" s="44">
        <v>0.95</v>
      </c>
      <c r="AP53" s="44">
        <v>0.01</v>
      </c>
      <c r="AQ53" s="44">
        <f t="shared" si="36"/>
        <v>0.66112336875971955</v>
      </c>
      <c r="AR53" s="44">
        <f>SQRT(AQ53^2*((AT53^2/AS53^2)+(AV53^2/AU53^2)))</f>
        <v>7.7750074118053653E-2</v>
      </c>
      <c r="AS53" s="45">
        <f t="shared" si="37"/>
        <v>5.6142735463950597</v>
      </c>
      <c r="AT53" s="45">
        <f t="shared" si="38"/>
        <v>7.3802054291129821E-2</v>
      </c>
      <c r="AU53" s="45">
        <f>AF53-AO53</f>
        <v>3.7117274401312796</v>
      </c>
      <c r="AV53" s="45">
        <f>SQRT(AP53^2+(AF53*AH53/100)^2)</f>
        <v>0.4337746605527672</v>
      </c>
      <c r="AW53" s="46">
        <f t="shared" si="39"/>
        <v>68.203747449175964</v>
      </c>
    </row>
    <row r="54" spans="1:49" x14ac:dyDescent="0.2">
      <c r="A54" s="34" t="s">
        <v>119</v>
      </c>
      <c r="B54" s="100" t="s">
        <v>120</v>
      </c>
      <c r="C54" s="35">
        <v>12.683</v>
      </c>
      <c r="D54" s="36">
        <v>58996.388898159821</v>
      </c>
      <c r="E54" s="36">
        <v>12080.559100520675</v>
      </c>
      <c r="F54" s="37">
        <v>0.11250000106249998</v>
      </c>
      <c r="G54" s="38">
        <v>0.7484568199095234</v>
      </c>
      <c r="H54" s="37">
        <v>1.2500000013117284E-2</v>
      </c>
      <c r="I54" s="36">
        <v>23903.952772260251</v>
      </c>
      <c r="J54" s="36">
        <v>82089.560042353056</v>
      </c>
      <c r="K54" s="39">
        <v>6.4062247287562295</v>
      </c>
      <c r="L54" s="40">
        <v>2.3946342334311521</v>
      </c>
      <c r="M54" s="41">
        <v>3.1520340850028171E-5</v>
      </c>
      <c r="N54" s="40">
        <v>4.650482247826603</v>
      </c>
      <c r="O54" s="41">
        <v>9.1909569594556055E-6</v>
      </c>
      <c r="P54" s="40">
        <v>4.7017380602681387</v>
      </c>
      <c r="Q54" s="39">
        <v>3.3973670542641576</v>
      </c>
      <c r="R54" s="40">
        <v>2.7548487019703209</v>
      </c>
      <c r="S54" s="38">
        <v>0.29007234318927694</v>
      </c>
      <c r="T54" s="40">
        <v>3.1729907682626859</v>
      </c>
      <c r="U54" s="38">
        <v>1.3119428304514826</v>
      </c>
      <c r="V54" s="40">
        <v>5.8077117481320153</v>
      </c>
      <c r="W54" s="39">
        <v>10.612416345299801</v>
      </c>
      <c r="X54" s="40">
        <v>2.4719022868022802</v>
      </c>
      <c r="Y54" s="39">
        <v>5.8549222222552402</v>
      </c>
      <c r="Z54" s="40">
        <v>4.6594781358197803</v>
      </c>
      <c r="AA54" s="38">
        <v>0.54419597326089297</v>
      </c>
      <c r="AB54" s="40">
        <v>4.7917809170294001</v>
      </c>
      <c r="AC54" s="4">
        <f>$AC$3*W54</f>
        <v>8.9887166444689317</v>
      </c>
      <c r="AD54" s="4">
        <f t="shared" si="32"/>
        <v>0.22600681370716585</v>
      </c>
      <c r="AE54" s="42">
        <f t="shared" si="33"/>
        <v>2.5143390613635113</v>
      </c>
      <c r="AF54" s="4">
        <f t="shared" si="34"/>
        <v>5.8549222222552402</v>
      </c>
      <c r="AG54" s="4">
        <f>AF54*(AH54/100)</f>
        <v>0.27280882081523655</v>
      </c>
      <c r="AH54" s="4">
        <f t="shared" si="35"/>
        <v>4.6594781358197803</v>
      </c>
      <c r="AJ54" s="43">
        <f>(-LN(1-AQ54)/0.0000091705)/1000</f>
        <v>100.44345295998156</v>
      </c>
      <c r="AK54" s="43">
        <f>((-LN(1-(AQ54+AR54))/0.0000091705)/1000)-AJ54</f>
        <v>10.776803898551208</v>
      </c>
      <c r="AL54" s="43">
        <f>AJ54-((-LN(1-(AQ54-AR54))/0.0000091705)/1000)</f>
        <v>9.8068843862951951</v>
      </c>
      <c r="AM54" s="44">
        <v>0.84</v>
      </c>
      <c r="AN54" s="44">
        <v>0.02</v>
      </c>
      <c r="AO54" s="44">
        <v>0.95</v>
      </c>
      <c r="AP54" s="44">
        <v>0.01</v>
      </c>
      <c r="AQ54" s="44">
        <f t="shared" si="36"/>
        <v>0.60192573091672441</v>
      </c>
      <c r="AR54" s="44">
        <f>SQRT(AQ54^2*((AT54^2/AS54^2)+(AV54^2/AU54^2)))</f>
        <v>3.7459627455389409E-2</v>
      </c>
      <c r="AS54" s="45">
        <f t="shared" si="37"/>
        <v>8.1487166444689318</v>
      </c>
      <c r="AT54" s="45">
        <f t="shared" si="38"/>
        <v>0.22689001706127476</v>
      </c>
      <c r="AU54" s="45">
        <f>AF54-AO54</f>
        <v>4.90492222225524</v>
      </c>
      <c r="AV54" s="45">
        <f>SQRT(AP54^2+(AF54*AH54/100)^2)</f>
        <v>0.27299203782271719</v>
      </c>
      <c r="AW54" s="46">
        <f t="shared" si="39"/>
        <v>253.8828463643832</v>
      </c>
    </row>
    <row r="55" spans="1:49" x14ac:dyDescent="0.2">
      <c r="A55" s="34" t="s">
        <v>121</v>
      </c>
      <c r="B55" s="100" t="s">
        <v>122</v>
      </c>
      <c r="C55" s="35">
        <v>13.25</v>
      </c>
      <c r="D55" s="36">
        <v>55939.684752199981</v>
      </c>
      <c r="E55" s="36">
        <v>26617.149938507471</v>
      </c>
      <c r="F55" s="37">
        <v>6.2500000812500012E-2</v>
      </c>
      <c r="G55" s="38">
        <v>1.8217594337775567</v>
      </c>
      <c r="H55" s="37">
        <v>3.3333333393518516E-2</v>
      </c>
      <c r="I55" s="36">
        <v>91026.142223239687</v>
      </c>
      <c r="J55" s="36">
        <v>186411.03912775023</v>
      </c>
      <c r="K55" s="39">
        <v>6.5811445505780588</v>
      </c>
      <c r="L55" s="40">
        <v>2.2503257435757664</v>
      </c>
      <c r="M55" s="41">
        <v>2.0989419907998707E-5</v>
      </c>
      <c r="N55" s="40">
        <v>7.8561850898012491</v>
      </c>
      <c r="O55" s="41">
        <v>1.0101239986362653E-5</v>
      </c>
      <c r="P55" s="40">
        <v>3.0502932302491326</v>
      </c>
      <c r="Q55" s="39">
        <v>2.0175003688184416</v>
      </c>
      <c r="R55" s="40">
        <v>5.6046010024341575</v>
      </c>
      <c r="S55" s="38">
        <v>0.4750018961250459</v>
      </c>
      <c r="T55" s="40">
        <v>6.2107192519066308</v>
      </c>
      <c r="U55" s="38">
        <v>3.1071602980434418</v>
      </c>
      <c r="V55" s="40">
        <v>6.0674277855002989</v>
      </c>
      <c r="W55" s="39">
        <v>6.3344313846552396</v>
      </c>
      <c r="X55" s="40">
        <v>5.2917920740057696</v>
      </c>
      <c r="Y55" s="39">
        <v>3.9025073624162698</v>
      </c>
      <c r="Z55" s="40">
        <v>7.8849975988543104</v>
      </c>
      <c r="AA55" s="38">
        <v>0.59757077192681596</v>
      </c>
      <c r="AB55" s="40">
        <v>3.07592977138752</v>
      </c>
      <c r="AC55" s="4">
        <f>$AC$3*W55</f>
        <v>5.3652633828029881</v>
      </c>
      <c r="AD55" s="4">
        <f t="shared" si="32"/>
        <v>0.28498925295145489</v>
      </c>
      <c r="AE55" s="42">
        <f t="shared" si="33"/>
        <v>5.3117476742132883</v>
      </c>
      <c r="AF55" s="4">
        <f t="shared" si="34"/>
        <v>3.9025073624162698</v>
      </c>
      <c r="AG55" s="4">
        <f>AF55*(AH55/100)</f>
        <v>0.30771261182163551</v>
      </c>
      <c r="AH55" s="4">
        <f t="shared" si="35"/>
        <v>7.8849975988543104</v>
      </c>
      <c r="AJ55" s="43">
        <f>(-LN(1-AQ55)/0.0000091705)/1000</f>
        <v>115.2441278234961</v>
      </c>
      <c r="AK55" s="43">
        <f>((-LN(1-(AQ55+AR55))/0.0000091705)/1000)-AJ55</f>
        <v>28.336026096346345</v>
      </c>
      <c r="AL55" s="43">
        <f>AJ55-((-LN(1-(AQ55-AR55))/0.0000091705)/1000)</f>
        <v>22.47077062127309</v>
      </c>
      <c r="AM55" s="44">
        <v>0.84</v>
      </c>
      <c r="AN55" s="44">
        <v>0.02</v>
      </c>
      <c r="AO55" s="44">
        <v>0.95</v>
      </c>
      <c r="AP55" s="44">
        <v>0.01</v>
      </c>
      <c r="AQ55" s="44">
        <f t="shared" si="36"/>
        <v>0.65244983830918168</v>
      </c>
      <c r="AR55" s="44">
        <f>SQRT(AQ55^2*((AT55^2/AS55^2)+(AV55^2/AU55^2)))</f>
        <v>7.9532339915848155E-2</v>
      </c>
      <c r="AS55" s="45">
        <f t="shared" si="37"/>
        <v>4.5252633828029882</v>
      </c>
      <c r="AT55" s="45">
        <f t="shared" si="38"/>
        <v>0.28569017186075607</v>
      </c>
      <c r="AU55" s="45">
        <f>AF55-AO55</f>
        <v>2.9525073624162701</v>
      </c>
      <c r="AV55" s="45">
        <f>SQRT(AP55^2+(AF55*AH55/100)^2)</f>
        <v>0.30787505822020167</v>
      </c>
      <c r="AW55" s="46">
        <f t="shared" si="39"/>
        <v>601.2874054170511</v>
      </c>
    </row>
    <row r="56" spans="1:49" x14ac:dyDescent="0.2">
      <c r="A56" s="34" t="s">
        <v>123</v>
      </c>
      <c r="B56" s="100" t="s">
        <v>124</v>
      </c>
      <c r="C56" s="35">
        <v>13.817</v>
      </c>
      <c r="D56" s="36">
        <v>63070.195630502159</v>
      </c>
      <c r="E56" s="36">
        <v>18071.172342445534</v>
      </c>
      <c r="F56" s="37">
        <v>0.11250000106250001</v>
      </c>
      <c r="G56" s="38">
        <v>1.1859568612418596</v>
      </c>
      <c r="H56" s="37">
        <v>2.9166666724537039E-2</v>
      </c>
      <c r="I56" s="36">
        <v>46725.235754654903</v>
      </c>
      <c r="J56" s="36">
        <v>119681.05768446917</v>
      </c>
      <c r="K56" s="39">
        <v>6.3871317180005143</v>
      </c>
      <c r="L56" s="40">
        <v>2.7748197838383728</v>
      </c>
      <c r="M56" s="41">
        <v>2.501215534401385E-5</v>
      </c>
      <c r="N56" s="40">
        <v>3.7078754604919593</v>
      </c>
      <c r="O56" s="41">
        <v>9.7538974225320638E-6</v>
      </c>
      <c r="P56" s="40">
        <v>3.7043042527983752</v>
      </c>
      <c r="Q56" s="39">
        <v>2.5590674328779004</v>
      </c>
      <c r="R56" s="40">
        <v>1.0186782514579082</v>
      </c>
      <c r="S56" s="38">
        <v>0.39020686316323344</v>
      </c>
      <c r="T56" s="40">
        <v>1.0347044431566446</v>
      </c>
      <c r="U56" s="38">
        <v>1.8607306244894346</v>
      </c>
      <c r="V56" s="40">
        <v>5.150148090609</v>
      </c>
      <c r="W56" s="39">
        <v>8.0061499596548007</v>
      </c>
      <c r="X56" s="40">
        <v>0.86503968256018204</v>
      </c>
      <c r="Y56" s="39">
        <v>4.6361796749484396</v>
      </c>
      <c r="Z56" s="40">
        <v>3.7074855193318399</v>
      </c>
      <c r="AA56" s="38">
        <v>0.57639193285213897</v>
      </c>
      <c r="AB56" s="40">
        <v>3.7823509990414301</v>
      </c>
      <c r="AC56" s="4">
        <f t="shared" ref="AC56:AC67" si="48">$AC$3*W56</f>
        <v>6.7812090158276161</v>
      </c>
      <c r="AD56" s="4">
        <f t="shared" si="32"/>
        <v>6.6438327428678418E-2</v>
      </c>
      <c r="AE56" s="42">
        <f t="shared" si="33"/>
        <v>0.9797416253297706</v>
      </c>
      <c r="AF56" s="4">
        <f t="shared" si="34"/>
        <v>4.6361796749484396</v>
      </c>
      <c r="AG56" s="4">
        <f t="shared" ref="AG56:AG67" si="49">AF56*(AH56/100)</f>
        <v>0.17188569009891938</v>
      </c>
      <c r="AH56" s="4">
        <f t="shared" si="35"/>
        <v>3.7074855193318399</v>
      </c>
      <c r="AJ56" s="43">
        <f t="shared" ref="AJ56:AJ67" si="50">(-LN(1-AQ56)/0.0000091705)/1000</f>
        <v>105.63760605586087</v>
      </c>
      <c r="AK56" s="43">
        <f t="shared" ref="AK56:AK67" si="51">((-LN(1-(AQ56+AR56))/0.0000091705)/1000)-AJ56</f>
        <v>8.9386871570464876</v>
      </c>
      <c r="AL56" s="43">
        <f t="shared" ref="AL56:AL67" si="52">AJ56-((-LN(1-(AQ56-AR56))/0.0000091705)/1000)</f>
        <v>8.2611516098343856</v>
      </c>
      <c r="AM56" s="44">
        <v>0.84</v>
      </c>
      <c r="AN56" s="44">
        <v>0.02</v>
      </c>
      <c r="AO56" s="44">
        <v>0.95</v>
      </c>
      <c r="AP56" s="44">
        <v>0.01</v>
      </c>
      <c r="AQ56" s="44">
        <f t="shared" si="36"/>
        <v>0.62044268517204337</v>
      </c>
      <c r="AR56" s="44">
        <f t="shared" ref="AR56:AR67" si="53">SQRT(AQ56^2*((AT56^2/AS56^2)+(AV56^2/AU56^2)))</f>
        <v>2.9872093535722694E-2</v>
      </c>
      <c r="AS56" s="45">
        <f t="shared" si="37"/>
        <v>5.9412090158276163</v>
      </c>
      <c r="AT56" s="45">
        <f t="shared" si="38"/>
        <v>6.9383365092219942E-2</v>
      </c>
      <c r="AU56" s="45">
        <f t="shared" ref="AU56:AU67" si="54">AF56-AO56</f>
        <v>3.6861796749484395</v>
      </c>
      <c r="AV56" s="45">
        <f t="shared" ref="AV56:AV67" si="55">SQRT(AP56^2+(AF56*AH56/100)^2)</f>
        <v>0.17217633536808052</v>
      </c>
      <c r="AW56" s="46">
        <f t="shared" si="39"/>
        <v>360.08244894343676</v>
      </c>
    </row>
    <row r="57" spans="1:49" x14ac:dyDescent="0.2">
      <c r="A57" s="34" t="s">
        <v>125</v>
      </c>
      <c r="B57" s="100" t="s">
        <v>126</v>
      </c>
      <c r="C57" s="35">
        <v>15.516999999999999</v>
      </c>
      <c r="D57" s="36">
        <v>72673.406642400296</v>
      </c>
      <c r="E57" s="36">
        <v>22321.606211419326</v>
      </c>
      <c r="F57" s="37">
        <v>6.2500000562499991E-2</v>
      </c>
      <c r="G57" s="38">
        <v>1.4415124512432729</v>
      </c>
      <c r="H57" s="37">
        <v>3.0555555617283948E-2</v>
      </c>
      <c r="I57" s="36">
        <v>71265.910526016378</v>
      </c>
      <c r="J57" s="36">
        <v>132602.3933202551</v>
      </c>
      <c r="K57" s="39">
        <v>5.8079203861793696</v>
      </c>
      <c r="L57" s="40">
        <v>2.9374501830952067</v>
      </c>
      <c r="M57" s="41">
        <v>2.0115015281278734E-5</v>
      </c>
      <c r="N57" s="40">
        <v>3.319328850260364</v>
      </c>
      <c r="O57" s="41">
        <v>1.0755116651748375E-5</v>
      </c>
      <c r="P57" s="40">
        <v>3.3212502474737824</v>
      </c>
      <c r="Q57" s="39">
        <v>1.8525411307290989</v>
      </c>
      <c r="R57" s="40">
        <v>2.0212885876664508</v>
      </c>
      <c r="S57" s="38">
        <v>0.53739443072301696</v>
      </c>
      <c r="T57" s="40">
        <v>2.0838278777766259</v>
      </c>
      <c r="U57" s="38">
        <v>1.7228503852524868</v>
      </c>
      <c r="V57" s="40">
        <v>7.106156067709585</v>
      </c>
      <c r="W57" s="39">
        <v>5.7887135061343198</v>
      </c>
      <c r="X57" s="40">
        <v>1.7820472347887</v>
      </c>
      <c r="Y57" s="39">
        <v>3.7293123533826402</v>
      </c>
      <c r="Z57" s="40">
        <v>3.32080783818928</v>
      </c>
      <c r="AA57" s="38">
        <v>0.63527409889483799</v>
      </c>
      <c r="AB57" s="40">
        <v>3.3969872136641999</v>
      </c>
      <c r="AC57" s="4">
        <f t="shared" si="48"/>
        <v>4.9030403396957691</v>
      </c>
      <c r="AD57" s="4">
        <f t="shared" si="32"/>
        <v>9.0238487383633645E-2</v>
      </c>
      <c r="AE57" s="42">
        <f t="shared" si="33"/>
        <v>1.8404598194522073</v>
      </c>
      <c r="AF57" s="4">
        <f t="shared" si="34"/>
        <v>3.7293123533826402</v>
      </c>
      <c r="AG57" s="4">
        <f t="shared" si="49"/>
        <v>0.1238432969416918</v>
      </c>
      <c r="AH57" s="4">
        <f t="shared" si="35"/>
        <v>3.32080783818928</v>
      </c>
      <c r="AJ57" s="43">
        <f t="shared" si="50"/>
        <v>125.63799262272609</v>
      </c>
      <c r="AK57" s="43">
        <f t="shared" si="51"/>
        <v>12.535610069936851</v>
      </c>
      <c r="AL57" s="43">
        <f t="shared" si="52"/>
        <v>11.241979802845137</v>
      </c>
      <c r="AM57" s="44">
        <v>0.84</v>
      </c>
      <c r="AN57" s="44">
        <v>0.02</v>
      </c>
      <c r="AO57" s="44">
        <v>0.95</v>
      </c>
      <c r="AP57" s="44">
        <v>0.01</v>
      </c>
      <c r="AQ57" s="44">
        <f t="shared" si="36"/>
        <v>0.68404744255892591</v>
      </c>
      <c r="AR57" s="44">
        <f t="shared" si="53"/>
        <v>3.4311263066246239E-2</v>
      </c>
      <c r="AS57" s="45">
        <f t="shared" si="37"/>
        <v>4.0630403396957693</v>
      </c>
      <c r="AT57" s="45">
        <f t="shared" si="38"/>
        <v>9.2428267349800558E-2</v>
      </c>
      <c r="AU57" s="45">
        <f t="shared" si="54"/>
        <v>2.7793123533826405</v>
      </c>
      <c r="AV57" s="45">
        <f t="shared" si="55"/>
        <v>0.12424637699904192</v>
      </c>
      <c r="AW57" s="46">
        <f t="shared" si="39"/>
        <v>333.40032013235748</v>
      </c>
    </row>
    <row r="58" spans="1:49" x14ac:dyDescent="0.2">
      <c r="A58" s="34" t="s">
        <v>127</v>
      </c>
      <c r="B58" s="100" t="s">
        <v>128</v>
      </c>
      <c r="C58" s="35">
        <v>16.082999999999998</v>
      </c>
      <c r="D58" s="36">
        <v>64499.668856819888</v>
      </c>
      <c r="E58" s="36">
        <v>5839.7358075351467</v>
      </c>
      <c r="F58" s="37">
        <v>7.5000000499999997E-2</v>
      </c>
      <c r="G58" s="38">
        <v>0.43626544205133583</v>
      </c>
      <c r="H58" s="37">
        <v>2.3611111147376535E-2</v>
      </c>
      <c r="I58" s="36">
        <v>17607.752838025452</v>
      </c>
      <c r="J58" s="36">
        <v>35322.380605160542</v>
      </c>
      <c r="K58" s="39">
        <v>6.0278449962187395</v>
      </c>
      <c r="L58" s="40">
        <v>2.1182564901726213</v>
      </c>
      <c r="M58" s="41">
        <v>2.2177535050879746E-5</v>
      </c>
      <c r="N58" s="40">
        <v>6.4400611387302478</v>
      </c>
      <c r="O58" s="41">
        <v>1.1013827089850872E-5</v>
      </c>
      <c r="P58" s="40">
        <v>6.3591910732537835</v>
      </c>
      <c r="Q58" s="39">
        <v>2.0174165670846671</v>
      </c>
      <c r="R58" s="40">
        <v>1.8782003832537901</v>
      </c>
      <c r="S58" s="38">
        <v>0.49589983231113077</v>
      </c>
      <c r="T58" s="40">
        <v>1.9321732111068322</v>
      </c>
      <c r="U58" s="38">
        <v>0.54768791653352367</v>
      </c>
      <c r="V58" s="40">
        <v>7.6757135503048648</v>
      </c>
      <c r="W58" s="39">
        <v>6.3357965529704003</v>
      </c>
      <c r="X58" s="40">
        <v>1.75821319025887</v>
      </c>
      <c r="Y58" s="39">
        <v>4.1417660979147399</v>
      </c>
      <c r="Z58" s="40">
        <v>6.5364984457240398</v>
      </c>
      <c r="AA58" s="38">
        <v>0.65850209841780205</v>
      </c>
      <c r="AB58" s="40">
        <v>6.6732426307980601</v>
      </c>
      <c r="AC58" s="4">
        <f t="shared" si="48"/>
        <v>5.3664196803659285</v>
      </c>
      <c r="AD58" s="4">
        <f t="shared" si="32"/>
        <v>9.7528881082422275E-2</v>
      </c>
      <c r="AE58" s="42">
        <f t="shared" si="33"/>
        <v>1.8173919836953922</v>
      </c>
      <c r="AF58" s="4">
        <f t="shared" si="34"/>
        <v>4.1417660979147399</v>
      </c>
      <c r="AG58" s="4">
        <f t="shared" si="49"/>
        <v>0.27072647661572219</v>
      </c>
      <c r="AH58" s="4">
        <f t="shared" si="35"/>
        <v>6.5364984457240398</v>
      </c>
      <c r="AJ58" s="43">
        <f t="shared" si="50"/>
        <v>133.17261873224822</v>
      </c>
      <c r="AK58" s="43">
        <f t="shared" si="51"/>
        <v>25.661202925652589</v>
      </c>
      <c r="AL58" s="43">
        <f t="shared" si="52"/>
        <v>20.75803410399233</v>
      </c>
      <c r="AM58" s="44">
        <v>0.84</v>
      </c>
      <c r="AN58" s="44">
        <v>0.02</v>
      </c>
      <c r="AO58" s="44">
        <v>0.95</v>
      </c>
      <c r="AP58" s="44">
        <v>0.01</v>
      </c>
      <c r="AQ58" s="44">
        <f t="shared" si="36"/>
        <v>0.70514144142655111</v>
      </c>
      <c r="AR58" s="44">
        <f t="shared" si="53"/>
        <v>6.1827972076722158E-2</v>
      </c>
      <c r="AS58" s="45">
        <f t="shared" si="37"/>
        <v>4.5264196803659287</v>
      </c>
      <c r="AT58" s="45">
        <f t="shared" si="38"/>
        <v>9.9558438342459282E-2</v>
      </c>
      <c r="AU58" s="45">
        <f t="shared" si="54"/>
        <v>3.1917660979147398</v>
      </c>
      <c r="AV58" s="45">
        <f t="shared" si="55"/>
        <v>0.27091110191493295</v>
      </c>
      <c r="AW58" s="46">
        <f t="shared" si="39"/>
        <v>105.98675791464065</v>
      </c>
    </row>
    <row r="59" spans="1:49" x14ac:dyDescent="0.2">
      <c r="A59" s="34" t="s">
        <v>129</v>
      </c>
      <c r="B59" s="100" t="s">
        <v>130</v>
      </c>
      <c r="C59" s="35">
        <v>22.9</v>
      </c>
      <c r="D59" s="36">
        <v>71544.980760842285</v>
      </c>
      <c r="E59" s="36">
        <v>7174.2300157139116</v>
      </c>
      <c r="F59" s="37">
        <v>6.2500000562499991E-2</v>
      </c>
      <c r="G59" s="38">
        <v>0.5171296434516941</v>
      </c>
      <c r="H59" s="37">
        <v>1.1111111120370372E-2</v>
      </c>
      <c r="I59" s="36">
        <v>30059.594273931267</v>
      </c>
      <c r="J59" s="36">
        <v>38392.949614723402</v>
      </c>
      <c r="K59" s="39">
        <v>5.2122294122563346</v>
      </c>
      <c r="L59" s="40">
        <v>1.483752255419716</v>
      </c>
      <c r="M59" s="41">
        <v>1.5641807428854386E-5</v>
      </c>
      <c r="N59" s="40">
        <v>10.577808514199049</v>
      </c>
      <c r="O59" s="41">
        <v>1.2312892873012058E-5</v>
      </c>
      <c r="P59" s="40">
        <v>9.644225766969722</v>
      </c>
      <c r="Q59" s="39">
        <v>1.2784052848944134</v>
      </c>
      <c r="R59" s="40">
        <v>1.5376035215341206</v>
      </c>
      <c r="S59" s="38">
        <v>0.78055170499181392</v>
      </c>
      <c r="T59" s="40">
        <v>1.5615552887527071</v>
      </c>
      <c r="U59" s="38">
        <v>0.55742257247945315</v>
      </c>
      <c r="V59" s="40">
        <v>5.3338980951228878</v>
      </c>
      <c r="W59" s="39">
        <v>4.0027095108047304</v>
      </c>
      <c r="X59" s="40">
        <v>1.5109101735733199</v>
      </c>
      <c r="Y59" s="39">
        <v>2.9326705299270701</v>
      </c>
      <c r="Z59" s="40">
        <v>10.9521060308111</v>
      </c>
      <c r="AA59" s="38">
        <v>0.73328885931709997</v>
      </c>
      <c r="AB59" s="40">
        <v>10.130515572792699</v>
      </c>
      <c r="AC59" s="4">
        <f t="shared" si="48"/>
        <v>3.3902949556516067</v>
      </c>
      <c r="AD59" s="4">
        <f t="shared" si="32"/>
        <v>5.3545730286407592E-2</v>
      </c>
      <c r="AE59" s="42">
        <f t="shared" si="33"/>
        <v>1.5793826492042262</v>
      </c>
      <c r="AF59" s="4">
        <f t="shared" si="34"/>
        <v>2.9326705299270701</v>
      </c>
      <c r="AG59" s="4">
        <f t="shared" si="49"/>
        <v>0.3211891859719625</v>
      </c>
      <c r="AH59" s="4">
        <f t="shared" si="35"/>
        <v>10.9521060308111</v>
      </c>
      <c r="AJ59" s="43">
        <f t="shared" si="50"/>
        <v>163.84104712338691</v>
      </c>
      <c r="AK59" s="43">
        <f t="shared" si="51"/>
        <v>92.414443848181321</v>
      </c>
      <c r="AL59" s="43">
        <f t="shared" si="52"/>
        <v>49.292471253175549</v>
      </c>
      <c r="AM59" s="44">
        <v>0.84</v>
      </c>
      <c r="AN59" s="44">
        <v>0.02</v>
      </c>
      <c r="AO59" s="44">
        <v>0.95</v>
      </c>
      <c r="AP59" s="44">
        <v>0.01</v>
      </c>
      <c r="AQ59" s="44">
        <f t="shared" si="36"/>
        <v>0.7774279306530224</v>
      </c>
      <c r="AR59" s="44">
        <f t="shared" si="53"/>
        <v>0.12720204689339118</v>
      </c>
      <c r="AS59" s="45">
        <f t="shared" si="37"/>
        <v>2.5502949556516068</v>
      </c>
      <c r="AT59" s="45">
        <f t="shared" si="38"/>
        <v>5.7158947085340084E-2</v>
      </c>
      <c r="AU59" s="45">
        <f t="shared" si="54"/>
        <v>1.9826705299270702</v>
      </c>
      <c r="AV59" s="45">
        <f t="shared" si="55"/>
        <v>0.3213448197580473</v>
      </c>
      <c r="AW59" s="46">
        <f t="shared" si="39"/>
        <v>107.87057640319478</v>
      </c>
    </row>
    <row r="60" spans="1:49" x14ac:dyDescent="0.2">
      <c r="A60" s="34" t="s">
        <v>131</v>
      </c>
      <c r="B60" s="100" t="s">
        <v>132</v>
      </c>
      <c r="C60" s="35">
        <v>16.649999999999999</v>
      </c>
      <c r="D60" s="36">
        <v>57581.382684949102</v>
      </c>
      <c r="E60" s="36">
        <v>1897.5659744651334</v>
      </c>
      <c r="F60" s="37">
        <v>7.5000000499999997E-2</v>
      </c>
      <c r="G60" s="38">
        <v>0.19876543412296147</v>
      </c>
      <c r="H60" s="37">
        <v>2.3611111142746909E-2</v>
      </c>
      <c r="I60" s="36">
        <v>6441.7166619663221</v>
      </c>
      <c r="J60" s="36">
        <v>12478.260989251459</v>
      </c>
      <c r="K60" s="39">
        <v>6.2926330968697748</v>
      </c>
      <c r="L60" s="40">
        <v>2.4975108832672945</v>
      </c>
      <c r="M60" s="41">
        <v>2.4991194690618067E-5</v>
      </c>
      <c r="N60" s="40">
        <v>10.995064657345797</v>
      </c>
      <c r="O60" s="41">
        <v>1.3718432940190725E-5</v>
      </c>
      <c r="P60" s="40">
        <v>10.827103460388024</v>
      </c>
      <c r="Q60" s="39">
        <v>1.9365359754543818</v>
      </c>
      <c r="R60" s="40">
        <v>6.1891033353885812</v>
      </c>
      <c r="S60" s="38">
        <v>0.511265949630482</v>
      </c>
      <c r="T60" s="40">
        <v>6.3310542338536973</v>
      </c>
      <c r="U60" s="38">
        <v>0.20018968410594482</v>
      </c>
      <c r="V60" s="40">
        <v>7.0592428894809682</v>
      </c>
      <c r="W60" s="39">
        <v>5.9812029735952503</v>
      </c>
      <c r="X60" s="40">
        <v>5.5049729235015699</v>
      </c>
      <c r="Y60" s="39">
        <v>4.6947889280972603</v>
      </c>
      <c r="Z60" s="40">
        <v>11.4993459615958</v>
      </c>
      <c r="AA60" s="38">
        <v>0.80549009815480299</v>
      </c>
      <c r="AB60" s="40">
        <v>11.038381525259</v>
      </c>
      <c r="AC60" s="4">
        <f t="shared" si="48"/>
        <v>5.0660789186351769</v>
      </c>
      <c r="AD60" s="4">
        <f t="shared" si="32"/>
        <v>0.27985822807873911</v>
      </c>
      <c r="AE60" s="42">
        <f t="shared" si="33"/>
        <v>5.5241584778575481</v>
      </c>
      <c r="AF60" s="4">
        <f t="shared" si="34"/>
        <v>4.6947889280972603</v>
      </c>
      <c r="AG60" s="4">
        <f t="shared" si="49"/>
        <v>0.53987002100859904</v>
      </c>
      <c r="AH60" s="4">
        <f t="shared" si="35"/>
        <v>11.4993459615958</v>
      </c>
      <c r="AJ60" s="43">
        <f t="shared" si="50"/>
        <v>236.90746340736854</v>
      </c>
      <c r="AK60" s="43" t="e">
        <f t="shared" si="51"/>
        <v>#NUM!</v>
      </c>
      <c r="AL60" s="43">
        <f t="shared" si="52"/>
        <v>87.704510328501698</v>
      </c>
      <c r="AM60" s="44">
        <v>0.84</v>
      </c>
      <c r="AN60" s="44">
        <v>0.02</v>
      </c>
      <c r="AO60" s="44">
        <v>0.95</v>
      </c>
      <c r="AP60" s="44">
        <v>0.01</v>
      </c>
      <c r="AQ60" s="44">
        <f t="shared" si="36"/>
        <v>0.88611429180471846</v>
      </c>
      <c r="AR60" s="44">
        <f t="shared" si="53"/>
        <v>0.14066233621252083</v>
      </c>
      <c r="AS60" s="45">
        <f t="shared" si="37"/>
        <v>4.226078918635177</v>
      </c>
      <c r="AT60" s="45">
        <f t="shared" si="38"/>
        <v>0.2805719654979299</v>
      </c>
      <c r="AU60" s="45">
        <f t="shared" si="54"/>
        <v>3.7447889280972602</v>
      </c>
      <c r="AV60" s="45">
        <f t="shared" si="55"/>
        <v>0.53996262795106953</v>
      </c>
      <c r="AW60" s="46">
        <f t="shared" si="39"/>
        <v>38.740046924234903</v>
      </c>
    </row>
    <row r="61" spans="1:49" x14ac:dyDescent="0.2">
      <c r="A61" s="34" t="s">
        <v>133</v>
      </c>
      <c r="B61" s="100" t="s">
        <v>134</v>
      </c>
      <c r="C61" s="35">
        <v>17.216999999999999</v>
      </c>
      <c r="D61" s="36">
        <v>66473.096334854767</v>
      </c>
      <c r="E61" s="36">
        <v>28025.348087132559</v>
      </c>
      <c r="F61" s="37">
        <v>0.10000000074999998</v>
      </c>
      <c r="G61" s="38">
        <v>3.6516985051690662</v>
      </c>
      <c r="H61" s="37">
        <v>1.8055555576388885E-2</v>
      </c>
      <c r="I61" s="36">
        <v>121033.67773838095</v>
      </c>
      <c r="J61" s="36">
        <v>183854.01940088405</v>
      </c>
      <c r="K61" s="39">
        <v>6.7112305806378574</v>
      </c>
      <c r="L61" s="40">
        <v>3.5526986961297071</v>
      </c>
      <c r="M61" s="41">
        <v>2.2001734685603781E-5</v>
      </c>
      <c r="N61" s="40">
        <v>2.8782242801677604</v>
      </c>
      <c r="O61" s="41">
        <v>1.5751229282582167E-5</v>
      </c>
      <c r="P61" s="40">
        <v>4.5925970262319371</v>
      </c>
      <c r="Q61" s="39">
        <v>1.4926602568733451</v>
      </c>
      <c r="R61" s="40">
        <v>3.0264463733172069</v>
      </c>
      <c r="S61" s="38">
        <v>0.67097543458851527</v>
      </c>
      <c r="T61" s="40">
        <v>2.8906853244702284</v>
      </c>
      <c r="U61" s="38">
        <v>2.0158880216222639</v>
      </c>
      <c r="V61" s="40">
        <v>18.882041795310915</v>
      </c>
      <c r="W61" s="39">
        <v>4.6467464876887199</v>
      </c>
      <c r="X61" s="40">
        <v>2.32959910136297</v>
      </c>
      <c r="Y61" s="39">
        <v>4.0828014774262504</v>
      </c>
      <c r="Z61" s="40">
        <v>2.9623215495698898</v>
      </c>
      <c r="AA61" s="38">
        <v>0.93290235094790697</v>
      </c>
      <c r="AB61" s="40">
        <v>4.7764134074457703</v>
      </c>
      <c r="AC61" s="4">
        <f t="shared" si="48"/>
        <v>3.9357942750723458</v>
      </c>
      <c r="AD61" s="4">
        <f t="shared" si="32"/>
        <v>9.3458598586651273E-2</v>
      </c>
      <c r="AE61" s="42">
        <f t="shared" si="33"/>
        <v>2.3745803783134312</v>
      </c>
      <c r="AF61" s="4">
        <f t="shared" si="34"/>
        <v>4.0828014774262504</v>
      </c>
      <c r="AG61" s="4">
        <f t="shared" si="49"/>
        <v>0.12094570799195566</v>
      </c>
      <c r="AH61" s="4">
        <f t="shared" si="35"/>
        <v>2.9623215495698898</v>
      </c>
      <c r="AJ61" s="43" t="e">
        <f t="shared" si="50"/>
        <v>#NUM!</v>
      </c>
      <c r="AK61" s="43" t="e">
        <f t="shared" si="51"/>
        <v>#NUM!</v>
      </c>
      <c r="AL61" s="43" t="e">
        <f t="shared" si="52"/>
        <v>#NUM!</v>
      </c>
      <c r="AM61" s="44">
        <v>0.84</v>
      </c>
      <c r="AN61" s="44">
        <v>0.02</v>
      </c>
      <c r="AO61" s="44">
        <v>0.95</v>
      </c>
      <c r="AP61" s="44">
        <v>0.01</v>
      </c>
      <c r="AQ61" s="44">
        <f t="shared" si="36"/>
        <v>1.0119540250629346</v>
      </c>
      <c r="AR61" s="44">
        <f t="shared" si="53"/>
        <v>5.0127355344703056E-2</v>
      </c>
      <c r="AS61" s="45">
        <f t="shared" si="37"/>
        <v>3.0957942750723459</v>
      </c>
      <c r="AT61" s="45">
        <f t="shared" si="38"/>
        <v>9.5574628692874419E-2</v>
      </c>
      <c r="AU61" s="45">
        <f t="shared" si="54"/>
        <v>3.1328014774262503</v>
      </c>
      <c r="AV61" s="45">
        <f t="shared" si="55"/>
        <v>0.12135841248827955</v>
      </c>
      <c r="AW61" s="46">
        <f t="shared" si="39"/>
        <v>390.10799632572298</v>
      </c>
    </row>
    <row r="62" spans="1:49" x14ac:dyDescent="0.2">
      <c r="A62" s="34" t="s">
        <v>135</v>
      </c>
      <c r="B62" s="100" t="s">
        <v>136</v>
      </c>
      <c r="C62" s="35">
        <v>17.783000000000001</v>
      </c>
      <c r="D62" s="36">
        <v>47257.77203674378</v>
      </c>
      <c r="E62" s="36">
        <v>11298.025380984864</v>
      </c>
      <c r="F62" s="37">
        <v>0.10000000187500002</v>
      </c>
      <c r="G62" s="38">
        <v>0.82083337268893108</v>
      </c>
      <c r="H62" s="37">
        <v>2.7777777848765429E-2</v>
      </c>
      <c r="I62" s="36">
        <v>35516.008017206295</v>
      </c>
      <c r="J62" s="36">
        <v>90411.881779515563</v>
      </c>
      <c r="K62" s="39">
        <v>7.1509513598822823</v>
      </c>
      <c r="L62" s="40">
        <v>2.2440782257169523</v>
      </c>
      <c r="M62" s="41">
        <v>2.30248882235475E-5</v>
      </c>
      <c r="N62" s="40">
        <v>8.035605406550971</v>
      </c>
      <c r="O62" s="41">
        <v>9.1395927970240453E-6</v>
      </c>
      <c r="P62" s="40">
        <v>4.6767698725351705</v>
      </c>
      <c r="Q62" s="39">
        <v>2.4910218194582008</v>
      </c>
      <c r="R62" s="40">
        <v>4.3957010583722465</v>
      </c>
      <c r="S62" s="38">
        <v>0.39034015666858107</v>
      </c>
      <c r="T62" s="40">
        <v>3.6592563809526051</v>
      </c>
      <c r="U62" s="38">
        <v>1.7217005132754235</v>
      </c>
      <c r="V62" s="40">
        <v>8.9128886500571713</v>
      </c>
      <c r="W62" s="39">
        <v>7.90064609885229</v>
      </c>
      <c r="X62" s="40">
        <v>3.8483563589547498</v>
      </c>
      <c r="Y62" s="39">
        <v>4.2706799532884103</v>
      </c>
      <c r="Z62" s="40">
        <v>8.0399082684603709</v>
      </c>
      <c r="AA62" s="38">
        <v>0.54391802789449195</v>
      </c>
      <c r="AB62" s="40">
        <v>4.5919776100701197</v>
      </c>
      <c r="AC62" s="4">
        <f t="shared" si="48"/>
        <v>6.6918472457278897</v>
      </c>
      <c r="AD62" s="4">
        <f t="shared" si="32"/>
        <v>0.25935934389579945</v>
      </c>
      <c r="AE62" s="42">
        <f t="shared" si="33"/>
        <v>3.8757511098505102</v>
      </c>
      <c r="AF62" s="4">
        <f t="shared" si="34"/>
        <v>4.2706799532884103</v>
      </c>
      <c r="AG62" s="4">
        <f t="shared" si="49"/>
        <v>0.34335875068391436</v>
      </c>
      <c r="AH62" s="4">
        <f t="shared" si="35"/>
        <v>8.0399082684603709</v>
      </c>
      <c r="AJ62" s="43">
        <f t="shared" si="50"/>
        <v>91.388343400338371</v>
      </c>
      <c r="AK62" s="43">
        <f t="shared" si="51"/>
        <v>17.428500829910121</v>
      </c>
      <c r="AL62" s="43">
        <f t="shared" si="52"/>
        <v>15.022995447363982</v>
      </c>
      <c r="AM62" s="44">
        <v>0.84</v>
      </c>
      <c r="AN62" s="44">
        <v>0.02</v>
      </c>
      <c r="AO62" s="44">
        <v>0.95</v>
      </c>
      <c r="AP62" s="44">
        <v>0.01</v>
      </c>
      <c r="AQ62" s="44">
        <f t="shared" si="36"/>
        <v>0.56745841336044012</v>
      </c>
      <c r="AR62" s="44">
        <f t="shared" si="53"/>
        <v>6.3890582239107124E-2</v>
      </c>
      <c r="AS62" s="45">
        <f t="shared" si="37"/>
        <v>5.8518472457278898</v>
      </c>
      <c r="AT62" s="45">
        <f t="shared" si="38"/>
        <v>0.26012933180642966</v>
      </c>
      <c r="AU62" s="45">
        <f t="shared" si="54"/>
        <v>3.3206799532884101</v>
      </c>
      <c r="AV62" s="45">
        <f t="shared" si="55"/>
        <v>0.34350434010535946</v>
      </c>
      <c r="AW62" s="46">
        <f t="shared" si="39"/>
        <v>333.17780070261142</v>
      </c>
    </row>
    <row r="63" spans="1:49" x14ac:dyDescent="0.2">
      <c r="A63" s="34" t="s">
        <v>137</v>
      </c>
      <c r="B63" s="100" t="s">
        <v>138</v>
      </c>
      <c r="C63" s="35">
        <v>18.917000000000002</v>
      </c>
      <c r="D63" s="36">
        <v>66896.300393618585</v>
      </c>
      <c r="E63" s="36">
        <v>24316.895212483345</v>
      </c>
      <c r="F63" s="37">
        <v>0.10000000074999997</v>
      </c>
      <c r="G63" s="38">
        <v>1.4574075187764151</v>
      </c>
      <c r="H63" s="37">
        <v>1.6666666689814816E-2</v>
      </c>
      <c r="I63" s="36">
        <v>63533.441580169223</v>
      </c>
      <c r="J63" s="36">
        <v>144258.13876624426</v>
      </c>
      <c r="K63" s="39">
        <v>5.6813576261306551</v>
      </c>
      <c r="L63" s="40">
        <v>2.0274076652617508</v>
      </c>
      <c r="M63" s="41">
        <v>2.3076094126497795E-5</v>
      </c>
      <c r="N63" s="40">
        <v>5.5162367700911386</v>
      </c>
      <c r="O63" s="41">
        <v>1.0114631764900377E-5</v>
      </c>
      <c r="P63" s="40">
        <v>3.3358640179070282</v>
      </c>
      <c r="Q63" s="39">
        <v>2.2548286012106664</v>
      </c>
      <c r="R63" s="40">
        <v>3.3462624422178804</v>
      </c>
      <c r="S63" s="38">
        <v>0.43764151700934567</v>
      </c>
      <c r="T63" s="40">
        <v>3.5508214723516516</v>
      </c>
      <c r="U63" s="38">
        <v>2.0550268317272709</v>
      </c>
      <c r="V63" s="40">
        <v>5.7661915254703775</v>
      </c>
      <c r="W63" s="39">
        <v>7.0986514340347799</v>
      </c>
      <c r="X63" s="40">
        <v>3.27105769925056</v>
      </c>
      <c r="Y63" s="39">
        <v>4.2915772113088799</v>
      </c>
      <c r="Z63" s="40">
        <v>5.5950131128855203</v>
      </c>
      <c r="AA63" s="38">
        <v>0.59905770257850599</v>
      </c>
      <c r="AB63" s="40">
        <v>3.3822181992431499</v>
      </c>
      <c r="AC63" s="4">
        <f t="shared" si="48"/>
        <v>6.0125577646274584</v>
      </c>
      <c r="AD63" s="4">
        <f t="shared" si="32"/>
        <v>0.19860943129360584</v>
      </c>
      <c r="AE63" s="42">
        <f t="shared" si="33"/>
        <v>3.3032436288936311</v>
      </c>
      <c r="AF63" s="4">
        <f t="shared" si="34"/>
        <v>4.2915772113088799</v>
      </c>
      <c r="AG63" s="4">
        <f t="shared" si="49"/>
        <v>0.24011430772233858</v>
      </c>
      <c r="AH63" s="4">
        <f t="shared" si="35"/>
        <v>5.5950131128855203</v>
      </c>
      <c r="AJ63" s="43">
        <f t="shared" si="50"/>
        <v>113.24525962371008</v>
      </c>
      <c r="AK63" s="43">
        <f t="shared" si="51"/>
        <v>17.588011658916415</v>
      </c>
      <c r="AL63" s="43">
        <f t="shared" si="52"/>
        <v>15.141297552429634</v>
      </c>
      <c r="AM63" s="44">
        <v>0.84</v>
      </c>
      <c r="AN63" s="44">
        <v>0.02</v>
      </c>
      <c r="AO63" s="44">
        <v>0.95</v>
      </c>
      <c r="AP63" s="44">
        <v>0.01</v>
      </c>
      <c r="AQ63" s="44">
        <f t="shared" si="36"/>
        <v>0.6460202792050499</v>
      </c>
      <c r="AR63" s="44">
        <f t="shared" si="53"/>
        <v>5.2727226470790034E-2</v>
      </c>
      <c r="AS63" s="45">
        <f t="shared" si="37"/>
        <v>5.1725577646274585</v>
      </c>
      <c r="AT63" s="45">
        <f t="shared" si="38"/>
        <v>0.19961389279999914</v>
      </c>
      <c r="AU63" s="45">
        <f t="shared" si="54"/>
        <v>3.3415772113088797</v>
      </c>
      <c r="AV63" s="45">
        <f t="shared" si="55"/>
        <v>0.24032245166229871</v>
      </c>
      <c r="AW63" s="46">
        <f t="shared" si="39"/>
        <v>397.6820096761025</v>
      </c>
    </row>
    <row r="64" spans="1:49" x14ac:dyDescent="0.2">
      <c r="A64" s="34" t="s">
        <v>139</v>
      </c>
      <c r="B64" s="100" t="s">
        <v>140</v>
      </c>
      <c r="C64" s="35">
        <v>19.5</v>
      </c>
      <c r="D64" s="36">
        <v>58879.502645898967</v>
      </c>
      <c r="E64" s="36">
        <v>26029.124908975795</v>
      </c>
      <c r="F64" s="37">
        <v>0.13750000193750003</v>
      </c>
      <c r="G64" s="38">
        <v>1.6192902581190196</v>
      </c>
      <c r="H64" s="37">
        <v>1.8055555587191355E-2</v>
      </c>
      <c r="I64" s="36">
        <v>74363.806878973541</v>
      </c>
      <c r="J64" s="36">
        <v>164896.98881501512</v>
      </c>
      <c r="K64" s="39">
        <v>6.1326269191809333</v>
      </c>
      <c r="L64" s="40">
        <v>1.9009256815522217</v>
      </c>
      <c r="M64" s="41">
        <v>2.1675069084156783E-5</v>
      </c>
      <c r="N64" s="40">
        <v>5.2865089679453163</v>
      </c>
      <c r="O64" s="41">
        <v>9.794439681145965E-6</v>
      </c>
      <c r="P64" s="40">
        <v>3.1037045171338247</v>
      </c>
      <c r="Q64" s="39">
        <v>2.1894594544423667</v>
      </c>
      <c r="R64" s="40">
        <v>3.6052973734176401</v>
      </c>
      <c r="S64" s="38">
        <v>0.44700534197237851</v>
      </c>
      <c r="T64" s="40">
        <v>3.9405075935254219</v>
      </c>
      <c r="U64" s="38">
        <v>2.7368085835565643</v>
      </c>
      <c r="V64" s="40">
        <v>3.5537926021057977</v>
      </c>
      <c r="W64" s="39">
        <v>6.8431832483035899</v>
      </c>
      <c r="X64" s="40">
        <v>3.4823941986053399</v>
      </c>
      <c r="Y64" s="39">
        <v>4.0353152843129898</v>
      </c>
      <c r="Z64" s="40">
        <v>5.4490055937071302</v>
      </c>
      <c r="AA64" s="38">
        <v>0.58074320810713298</v>
      </c>
      <c r="AB64" s="40">
        <v>3.1703478839226999</v>
      </c>
      <c r="AC64" s="4">
        <f t="shared" si="48"/>
        <v>5.7961762113131403</v>
      </c>
      <c r="AD64" s="4">
        <f t="shared" si="32"/>
        <v>0.20359904815766941</v>
      </c>
      <c r="AE64" s="42">
        <f t="shared" si="33"/>
        <v>3.5126442112004641</v>
      </c>
      <c r="AF64" s="4">
        <f t="shared" si="34"/>
        <v>4.0353152843129898</v>
      </c>
      <c r="AG64" s="4">
        <f t="shared" si="49"/>
        <v>0.21988455556593361</v>
      </c>
      <c r="AH64" s="4">
        <f t="shared" si="35"/>
        <v>5.4490055937071302</v>
      </c>
      <c r="AJ64" s="43">
        <f t="shared" si="50"/>
        <v>106.23584369363945</v>
      </c>
      <c r="AK64" s="43">
        <f t="shared" si="51"/>
        <v>15.931251597582772</v>
      </c>
      <c r="AL64" s="43">
        <f t="shared" si="52"/>
        <v>13.897681955214409</v>
      </c>
      <c r="AM64" s="44">
        <v>0.84</v>
      </c>
      <c r="AN64" s="44">
        <v>0.02</v>
      </c>
      <c r="AO64" s="44">
        <v>0.95</v>
      </c>
      <c r="AP64" s="44">
        <v>0.01</v>
      </c>
      <c r="AQ64" s="44">
        <f t="shared" si="36"/>
        <v>0.62251928760529973</v>
      </c>
      <c r="AR64" s="44">
        <f t="shared" si="53"/>
        <v>5.1309664156312447E-2</v>
      </c>
      <c r="AS64" s="45">
        <f t="shared" si="37"/>
        <v>4.9561762113131405</v>
      </c>
      <c r="AT64" s="45">
        <f t="shared" si="38"/>
        <v>0.20457901263499384</v>
      </c>
      <c r="AU64" s="45">
        <f t="shared" si="54"/>
        <v>3.0853152843129896</v>
      </c>
      <c r="AV64" s="45">
        <f t="shared" si="55"/>
        <v>0.22011183016009875</v>
      </c>
      <c r="AW64" s="46">
        <f t="shared" si="39"/>
        <v>529.61816400849034</v>
      </c>
    </row>
    <row r="65" spans="1:49" x14ac:dyDescent="0.2">
      <c r="A65" s="34" t="s">
        <v>141</v>
      </c>
      <c r="B65" s="100" t="s">
        <v>142</v>
      </c>
      <c r="C65" s="35">
        <v>20.067</v>
      </c>
      <c r="D65" s="36">
        <v>36989.855259564079</v>
      </c>
      <c r="E65" s="36">
        <v>9321.2184939624585</v>
      </c>
      <c r="F65" s="37">
        <v>5.0000000625000006E-2</v>
      </c>
      <c r="G65" s="38">
        <v>0.73395064503067475</v>
      </c>
      <c r="H65" s="37">
        <v>1.1111111120370372E-2</v>
      </c>
      <c r="I65" s="36">
        <v>25233.19132751814</v>
      </c>
      <c r="J65" s="36">
        <v>76198.947648154441</v>
      </c>
      <c r="K65" s="39">
        <v>7.8506865001997799</v>
      </c>
      <c r="L65" s="40">
        <v>3.063684968250683</v>
      </c>
      <c r="M65" s="41">
        <v>2.9185857713459138E-5</v>
      </c>
      <c r="N65" s="40">
        <v>4.8089381049669573</v>
      </c>
      <c r="O65" s="41">
        <v>9.5060787898411439E-6</v>
      </c>
      <c r="P65" s="40">
        <v>4.7045403391259812</v>
      </c>
      <c r="Q65" s="39">
        <v>3.0065676087002151</v>
      </c>
      <c r="R65" s="40">
        <v>1.9750520451135112</v>
      </c>
      <c r="S65" s="38">
        <v>0.33065140245077096</v>
      </c>
      <c r="T65" s="40">
        <v>2.0980566860163035</v>
      </c>
      <c r="U65" s="38">
        <v>2.0038494963798845</v>
      </c>
      <c r="V65" s="40">
        <v>3.8940940063379612</v>
      </c>
      <c r="W65" s="39">
        <v>9.4200463469890803</v>
      </c>
      <c r="X65" s="40">
        <v>1.7696794825811599</v>
      </c>
      <c r="Y65" s="39">
        <v>5.4204684359209701</v>
      </c>
      <c r="Z65" s="40">
        <v>4.7481686789813802</v>
      </c>
      <c r="AA65" s="38">
        <v>0.56525414180813105</v>
      </c>
      <c r="AB65" s="40">
        <v>4.8257544639580301</v>
      </c>
      <c r="AC65" s="4">
        <f t="shared" si="48"/>
        <v>7.9787792558997506</v>
      </c>
      <c r="AD65" s="4">
        <f t="shared" si="32"/>
        <v>0.14589095807593705</v>
      </c>
      <c r="AE65" s="42">
        <f t="shared" si="33"/>
        <v>1.8284872083415626</v>
      </c>
      <c r="AF65" s="4">
        <f t="shared" si="34"/>
        <v>5.4204684359209701</v>
      </c>
      <c r="AG65" s="4">
        <f t="shared" si="49"/>
        <v>0.2573729845284714</v>
      </c>
      <c r="AH65" s="4">
        <f t="shared" si="35"/>
        <v>4.7481686789813802</v>
      </c>
      <c r="AJ65" s="43">
        <f t="shared" si="50"/>
        <v>107.31107013365344</v>
      </c>
      <c r="AK65" s="43">
        <f t="shared" si="51"/>
        <v>11.795820087618637</v>
      </c>
      <c r="AL65" s="43">
        <f t="shared" si="52"/>
        <v>10.643465109884772</v>
      </c>
      <c r="AM65" s="44">
        <v>0.84</v>
      </c>
      <c r="AN65" s="44">
        <v>0.02</v>
      </c>
      <c r="AO65" s="44">
        <v>0.95</v>
      </c>
      <c r="AP65" s="44">
        <v>0.01</v>
      </c>
      <c r="AQ65" s="44">
        <f t="shared" si="36"/>
        <v>0.62622309440740997</v>
      </c>
      <c r="AR65" s="44">
        <f t="shared" si="53"/>
        <v>3.8322669436466401E-2</v>
      </c>
      <c r="AS65" s="45">
        <f t="shared" si="37"/>
        <v>7.1387792558997507</v>
      </c>
      <c r="AT65" s="45">
        <f t="shared" si="38"/>
        <v>0.14725546389969651</v>
      </c>
      <c r="AU65" s="45">
        <f t="shared" si="54"/>
        <v>4.4704684359209699</v>
      </c>
      <c r="AV65" s="45">
        <f t="shared" si="55"/>
        <v>0.2575671818479458</v>
      </c>
      <c r="AW65" s="46">
        <f t="shared" si="39"/>
        <v>387.77834065504646</v>
      </c>
    </row>
    <row r="66" spans="1:49" x14ac:dyDescent="0.2">
      <c r="A66" s="34" t="s">
        <v>143</v>
      </c>
      <c r="B66" s="100" t="s">
        <v>144</v>
      </c>
      <c r="C66" s="35">
        <v>20.632999999999999</v>
      </c>
      <c r="D66" s="36">
        <v>68590.402228272069</v>
      </c>
      <c r="E66" s="36">
        <v>6097.9638025190079</v>
      </c>
      <c r="F66" s="37">
        <v>0.12500000124999999</v>
      </c>
      <c r="G66" s="38">
        <v>0.42700618249435135</v>
      </c>
      <c r="H66" s="37">
        <v>2.0833333371141974E-2</v>
      </c>
      <c r="I66" s="36">
        <v>24979.87764054726</v>
      </c>
      <c r="J66" s="36">
        <v>35048.931823371895</v>
      </c>
      <c r="K66" s="39">
        <v>5.547165198750224</v>
      </c>
      <c r="L66" s="40">
        <v>1.9953812705165244</v>
      </c>
      <c r="M66" s="41">
        <v>1.5648558247677275E-5</v>
      </c>
      <c r="N66" s="40">
        <v>13.265918069008931</v>
      </c>
      <c r="O66" s="41">
        <v>1.1333337343904502E-5</v>
      </c>
      <c r="P66" s="40">
        <v>12.129117448416116</v>
      </c>
      <c r="Q66" s="39">
        <v>1.3976044752163415</v>
      </c>
      <c r="R66" s="40">
        <v>1.5545963563843168</v>
      </c>
      <c r="S66" s="38">
        <v>0.7125496090139819</v>
      </c>
      <c r="T66" s="40">
        <v>1.6375933072967264</v>
      </c>
      <c r="U66" s="38">
        <v>0.46736193980856333</v>
      </c>
      <c r="V66" s="40">
        <v>5.4957157197007032</v>
      </c>
      <c r="W66" s="39">
        <v>4.3740813225492596</v>
      </c>
      <c r="X66" s="40">
        <v>1.38664481669197</v>
      </c>
      <c r="Y66" s="39">
        <v>2.91993223947222</v>
      </c>
      <c r="Z66" s="40">
        <v>13.3396357077426</v>
      </c>
      <c r="AA66" s="38">
        <v>0.67027528768997502</v>
      </c>
      <c r="AB66" s="40">
        <v>12.389707128717401</v>
      </c>
      <c r="AC66" s="4">
        <f t="shared" si="48"/>
        <v>3.7048468801992227</v>
      </c>
      <c r="AD66" s="4">
        <f t="shared" si="32"/>
        <v>5.4126073917019395E-2</v>
      </c>
      <c r="AE66" s="42">
        <f t="shared" si="33"/>
        <v>1.4609530614152897</v>
      </c>
      <c r="AF66" s="4">
        <f t="shared" si="34"/>
        <v>2.91993223947222</v>
      </c>
      <c r="AG66" s="4">
        <f t="shared" si="49"/>
        <v>0.38950832365852445</v>
      </c>
      <c r="AH66" s="4">
        <f t="shared" si="35"/>
        <v>13.3396357077426</v>
      </c>
      <c r="AJ66" s="43">
        <f t="shared" si="50"/>
        <v>126.87877896808614</v>
      </c>
      <c r="AK66" s="43">
        <f t="shared" si="51"/>
        <v>62.768179392682654</v>
      </c>
      <c r="AL66" s="43">
        <f t="shared" si="52"/>
        <v>39.583868676400897</v>
      </c>
      <c r="AM66" s="44">
        <v>0.84</v>
      </c>
      <c r="AN66" s="44">
        <v>0.02</v>
      </c>
      <c r="AO66" s="44">
        <v>0.95</v>
      </c>
      <c r="AP66" s="44">
        <v>0.01</v>
      </c>
      <c r="AQ66" s="44">
        <f t="shared" si="36"/>
        <v>0.68762217383681956</v>
      </c>
      <c r="AR66" s="44">
        <f t="shared" si="53"/>
        <v>0.13670947529104474</v>
      </c>
      <c r="AS66" s="45">
        <f t="shared" si="37"/>
        <v>2.8648468801992228</v>
      </c>
      <c r="AT66" s="45">
        <f t="shared" si="38"/>
        <v>5.7702962468755864E-2</v>
      </c>
      <c r="AU66" s="45">
        <f t="shared" si="54"/>
        <v>1.9699322394722201</v>
      </c>
      <c r="AV66" s="45">
        <f t="shared" si="55"/>
        <v>0.38963666947461933</v>
      </c>
      <c r="AW66" s="46">
        <f t="shared" si="39"/>
        <v>90.442340021892903</v>
      </c>
    </row>
    <row r="67" spans="1:49" x14ac:dyDescent="0.2">
      <c r="A67" s="34" t="s">
        <v>145</v>
      </c>
      <c r="B67" s="100" t="s">
        <v>146</v>
      </c>
      <c r="C67" s="35">
        <v>21.2</v>
      </c>
      <c r="D67" s="36">
        <v>101734.69158168123</v>
      </c>
      <c r="E67" s="36">
        <v>34384.290401452308</v>
      </c>
      <c r="F67" s="37">
        <v>0.11250000093749998</v>
      </c>
      <c r="G67" s="38">
        <v>1.8589507940508094</v>
      </c>
      <c r="H67" s="37">
        <v>1.9444444473765428E-2</v>
      </c>
      <c r="I67" s="36">
        <v>94120.172715369205</v>
      </c>
      <c r="J67" s="36">
        <v>199017.55601550703</v>
      </c>
      <c r="K67" s="39">
        <v>5.6194508934005674</v>
      </c>
      <c r="L67" s="40">
        <v>1.2013569410968696</v>
      </c>
      <c r="M67" s="41">
        <v>2.0207562656809936E-5</v>
      </c>
      <c r="N67" s="40">
        <v>4.2884623316669535</v>
      </c>
      <c r="O67" s="41">
        <v>9.5819379989344083E-6</v>
      </c>
      <c r="P67" s="40">
        <v>2.9490152072582352</v>
      </c>
      <c r="Q67" s="39">
        <v>2.1026629841094095</v>
      </c>
      <c r="R67" s="40">
        <v>2.644701749847612</v>
      </c>
      <c r="S67" s="38">
        <v>0.47338962376009308</v>
      </c>
      <c r="T67" s="40">
        <v>2.672417592935544</v>
      </c>
      <c r="U67" s="38">
        <v>1.9559205261917065</v>
      </c>
      <c r="V67" s="40">
        <v>2.3886928861787884</v>
      </c>
      <c r="W67" s="39">
        <v>6.5924852872058599</v>
      </c>
      <c r="X67" s="40">
        <v>2.30997688316</v>
      </c>
      <c r="Y67" s="39">
        <v>3.6433444727679798</v>
      </c>
      <c r="Z67" s="40">
        <v>3.1583661089265398</v>
      </c>
      <c r="AA67" s="38">
        <v>0.56700070281206005</v>
      </c>
      <c r="AB67" s="40">
        <v>2.9455333612673398</v>
      </c>
      <c r="AC67" s="4">
        <f t="shared" si="48"/>
        <v>5.5838350382633628</v>
      </c>
      <c r="AD67" s="4">
        <f t="shared" si="32"/>
        <v>0.13151790528971335</v>
      </c>
      <c r="AE67" s="42">
        <f t="shared" si="33"/>
        <v>2.3553329277903767</v>
      </c>
      <c r="AF67" s="4">
        <f t="shared" si="34"/>
        <v>3.6433444727679798</v>
      </c>
      <c r="AG67" s="4">
        <f t="shared" si="49"/>
        <v>0.11507015705935221</v>
      </c>
      <c r="AH67" s="4">
        <f t="shared" si="35"/>
        <v>3.1583661089265398</v>
      </c>
      <c r="AJ67" s="43">
        <f t="shared" si="50"/>
        <v>91.463586894555888</v>
      </c>
      <c r="AK67" s="43">
        <f t="shared" si="51"/>
        <v>7.5978367908273441</v>
      </c>
      <c r="AL67" s="43">
        <f t="shared" si="52"/>
        <v>7.1027580896883507</v>
      </c>
      <c r="AM67" s="44">
        <v>0.84</v>
      </c>
      <c r="AN67" s="44">
        <v>0.02</v>
      </c>
      <c r="AO67" s="44">
        <v>0.95</v>
      </c>
      <c r="AP67" s="44">
        <v>0.01</v>
      </c>
      <c r="AQ67" s="44">
        <f t="shared" si="36"/>
        <v>0.56775677295768012</v>
      </c>
      <c r="AR67" s="44">
        <f t="shared" si="53"/>
        <v>2.9091698317077235E-2</v>
      </c>
      <c r="AS67" s="45">
        <f t="shared" si="37"/>
        <v>4.7438350382633629</v>
      </c>
      <c r="AT67" s="45">
        <f t="shared" si="38"/>
        <v>0.13302991923546378</v>
      </c>
      <c r="AU67" s="45">
        <f t="shared" si="54"/>
        <v>2.6933444727679801</v>
      </c>
      <c r="AV67" s="45">
        <f t="shared" si="55"/>
        <v>0.11550385727612729</v>
      </c>
      <c r="AW67" s="46">
        <f t="shared" si="39"/>
        <v>378.50328453808078</v>
      </c>
    </row>
    <row r="68" spans="1:49" ht="15" x14ac:dyDescent="0.25">
      <c r="A68" s="34"/>
      <c r="C68" s="35"/>
      <c r="D68" s="36"/>
      <c r="E68" s="36"/>
      <c r="F68" s="37"/>
      <c r="G68" s="38"/>
      <c r="H68" s="37"/>
      <c r="I68" s="36"/>
      <c r="J68" s="36"/>
      <c r="K68" s="39"/>
      <c r="L68" s="40"/>
      <c r="M68" s="41"/>
      <c r="N68" s="40"/>
      <c r="O68" s="41"/>
      <c r="P68" s="40"/>
      <c r="Q68" s="39"/>
      <c r="R68" s="40"/>
      <c r="S68" s="38"/>
      <c r="T68" s="40"/>
      <c r="U68" s="38"/>
      <c r="V68" s="40"/>
      <c r="W68" s="39"/>
      <c r="X68" s="40"/>
      <c r="Y68" s="39"/>
      <c r="Z68" s="40"/>
      <c r="AA68" s="38"/>
      <c r="AB68" s="40"/>
      <c r="AC68" s="4"/>
      <c r="AD68" s="4"/>
      <c r="AE68" s="42"/>
      <c r="AF68" s="4"/>
      <c r="AG68" s="4"/>
      <c r="AH68" s="4"/>
      <c r="AI68" s="63"/>
      <c r="AJ68" s="48"/>
      <c r="AK68" s="48"/>
      <c r="AL68" s="48"/>
      <c r="AM68" s="44"/>
      <c r="AN68" s="44"/>
      <c r="AO68" s="44"/>
      <c r="AP68" s="44"/>
      <c r="AQ68" s="44"/>
      <c r="AR68" s="44"/>
      <c r="AS68" s="45"/>
      <c r="AT68" s="45"/>
      <c r="AU68" s="45"/>
      <c r="AV68" s="45"/>
      <c r="AW68" s="46">
        <f t="shared" si="39"/>
        <v>0</v>
      </c>
    </row>
    <row r="69" spans="1:49" s="59" customFormat="1" x14ac:dyDescent="0.2">
      <c r="A69" s="49" t="s">
        <v>147</v>
      </c>
      <c r="B69" s="131" t="s">
        <v>148</v>
      </c>
      <c r="C69" s="50">
        <v>59.832999999999998</v>
      </c>
      <c r="D69" s="51">
        <v>93239.933839311547</v>
      </c>
      <c r="E69" s="51">
        <v>22438.792647790975</v>
      </c>
      <c r="F69" s="52">
        <v>7.500000024999999E-2</v>
      </c>
      <c r="G69" s="53">
        <v>1.4344136337760032</v>
      </c>
      <c r="H69" s="52">
        <v>3.1944444476466043E-2</v>
      </c>
      <c r="I69" s="51">
        <v>60810.867931563524</v>
      </c>
      <c r="J69" s="51">
        <v>128718.25802790633</v>
      </c>
      <c r="K69" s="54">
        <v>5.4235954708283245</v>
      </c>
      <c r="L69" s="55">
        <v>0.92984983813790467</v>
      </c>
      <c r="M69" s="56">
        <v>2.3703373808530733E-5</v>
      </c>
      <c r="N69" s="55">
        <v>7.2543211363763582</v>
      </c>
      <c r="O69" s="56">
        <v>1.1158157677019325E-5</v>
      </c>
      <c r="P69" s="55">
        <v>6.0601504137314386</v>
      </c>
      <c r="Q69" s="54">
        <v>2.0955209638421364</v>
      </c>
      <c r="R69" s="55">
        <v>5.0959219145650332</v>
      </c>
      <c r="S69" s="53">
        <v>0.46468029691329144</v>
      </c>
      <c r="T69" s="55">
        <v>5.3766025698261188</v>
      </c>
      <c r="U69" s="53">
        <v>1.3528413196941838</v>
      </c>
      <c r="V69" s="55">
        <v>6.1616520684405787</v>
      </c>
      <c r="W69" s="54">
        <v>6.5613907539078999</v>
      </c>
      <c r="X69" s="55">
        <v>4.8809724157268297</v>
      </c>
      <c r="Y69" s="54">
        <v>4.4050274492211203</v>
      </c>
      <c r="Z69" s="55">
        <v>7.41645647204244</v>
      </c>
      <c r="AA69" s="53">
        <v>0.66051420716035003</v>
      </c>
      <c r="AB69" s="55">
        <v>6.31005708672261</v>
      </c>
      <c r="AC69" s="57">
        <f>$AC$4*W69</f>
        <v>5.8199535987163076</v>
      </c>
      <c r="AD69" s="57">
        <f t="shared" ref="AD69:AD112" si="56">AC69*(AE69/100)</f>
        <v>0.28593386259232018</v>
      </c>
      <c r="AE69" s="42">
        <f>SQRT((X69/100)^2+(($AD$4/100)^2))*100</f>
        <v>4.9129921354594286</v>
      </c>
      <c r="AF69" s="57">
        <f t="shared" ref="AF69:AF112" si="57">Y69</f>
        <v>4.4050274492211203</v>
      </c>
      <c r="AG69" s="57">
        <f t="shared" ref="AG69:AG112" si="58">AF69*(AH69/100)</f>
        <v>0.32669694335300581</v>
      </c>
      <c r="AH69" s="57">
        <f t="shared" ref="AH69:AH112" si="59">Z69</f>
        <v>7.41645647204244</v>
      </c>
      <c r="AJ69" s="60">
        <f t="shared" ref="AJ69:AL112" si="60">(-LN(1-AQ69)/0.0000091705)/1000</f>
        <v>129.05235168639319</v>
      </c>
      <c r="AK69" s="60">
        <f t="shared" ref="AK69:AK111" si="61">((-LN(1-(AQ69+AR69))/0.0000091705)/1000)-AJ69</f>
        <v>31.50020935645631</v>
      </c>
      <c r="AL69" s="60">
        <f t="shared" ref="AL69:AL111" si="62">AJ69-((-LN(1-(AQ69-AR69))/0.0000091705)/1000)</f>
        <v>24.41058066277715</v>
      </c>
      <c r="AM69" s="61">
        <v>0.84</v>
      </c>
      <c r="AN69" s="61">
        <v>0.02</v>
      </c>
      <c r="AO69" s="61">
        <v>0.95</v>
      </c>
      <c r="AP69" s="61">
        <v>0.01</v>
      </c>
      <c r="AQ69" s="61">
        <f t="shared" ref="AQ69:AQ112" si="63">(AF69-AO69)/(AC69-AM69)</f>
        <v>0.69378707667310979</v>
      </c>
      <c r="AR69" s="61">
        <f t="shared" ref="AR69:AR112" si="64">SQRT(AQ69^2*((AT69^2/AS69^2)+(AV69^2/AU69^2)))</f>
        <v>7.682650036705628E-2</v>
      </c>
      <c r="AS69" s="62">
        <f t="shared" ref="AS69:AS112" si="65">AC69-AM69</f>
        <v>4.9799535987163077</v>
      </c>
      <c r="AT69" s="62">
        <f t="shared" ref="AT69:AT112" si="66">SQRT(AN69^2+(AC69*AE69/100)^2)</f>
        <v>0.28663247160251021</v>
      </c>
      <c r="AU69" s="62">
        <f t="shared" ref="AU69:AU112" si="67">AF69-AO69</f>
        <v>3.4550274492211202</v>
      </c>
      <c r="AV69" s="62">
        <f t="shared" ref="AV69:AV112" si="68">SQRT(AP69^2+(AF69*AH69/100)^2)</f>
        <v>0.32684995456049409</v>
      </c>
      <c r="AW69" s="46">
        <f t="shared" si="39"/>
        <v>261.79738701351101</v>
      </c>
    </row>
    <row r="70" spans="1:49" s="59" customFormat="1" x14ac:dyDescent="0.2">
      <c r="A70" s="49" t="s">
        <v>149</v>
      </c>
      <c r="B70" s="131" t="s">
        <v>150</v>
      </c>
      <c r="C70" s="50">
        <v>60.4</v>
      </c>
      <c r="D70" s="51">
        <v>92963.748808443139</v>
      </c>
      <c r="E70" s="51">
        <v>14762.223854860496</v>
      </c>
      <c r="F70" s="52">
        <v>5.0000000187499997E-2</v>
      </c>
      <c r="G70" s="53">
        <v>0.92793212077169596</v>
      </c>
      <c r="H70" s="52">
        <v>2.3611111130787038E-2</v>
      </c>
      <c r="I70" s="51">
        <v>27005.699177285427</v>
      </c>
      <c r="J70" s="51">
        <v>83302.102207898031</v>
      </c>
      <c r="K70" s="54">
        <v>5.4431939280129145</v>
      </c>
      <c r="L70" s="55">
        <v>0.7225282145285894</v>
      </c>
      <c r="M70" s="56">
        <v>3.3957809021653252E-5</v>
      </c>
      <c r="N70" s="55">
        <v>4.2171242306523231</v>
      </c>
      <c r="O70" s="56">
        <v>1.097402465164373E-5</v>
      </c>
      <c r="P70" s="55">
        <v>4.1747243683089081</v>
      </c>
      <c r="Q70" s="54">
        <v>3.0748628190349594</v>
      </c>
      <c r="R70" s="55">
        <v>2.1319511810113014</v>
      </c>
      <c r="S70" s="53">
        <v>0.32517347380304179</v>
      </c>
      <c r="T70" s="55">
        <v>2.1591112845187559</v>
      </c>
      <c r="U70" s="53">
        <v>0.85980551403467032</v>
      </c>
      <c r="V70" s="55">
        <v>3.8225376794941326</v>
      </c>
      <c r="W70" s="54">
        <v>9.63777803465881</v>
      </c>
      <c r="X70" s="55">
        <v>1.85022519033058</v>
      </c>
      <c r="Y70" s="54">
        <v>6.3394005182428099</v>
      </c>
      <c r="Z70" s="55">
        <v>4.2891474256359796</v>
      </c>
      <c r="AA70" s="53">
        <v>0.65280889757282501</v>
      </c>
      <c r="AB70" s="55">
        <v>4.3311995723261099</v>
      </c>
      <c r="AC70" s="57">
        <f t="shared" ref="AC70:AC112" si="69">$AC$4*W70</f>
        <v>8.5487091167423639</v>
      </c>
      <c r="AD70" s="57">
        <f t="shared" si="56"/>
        <v>0.1652563705409687</v>
      </c>
      <c r="AE70" s="42">
        <f t="shared" ref="AE70:AE112" si="70">SQRT((X70/100)^2+(($AD$4/100)^2))*100</f>
        <v>1.9331149099145222</v>
      </c>
      <c r="AF70" s="57">
        <f t="shared" si="57"/>
        <v>6.3394005182428099</v>
      </c>
      <c r="AG70" s="57">
        <f t="shared" si="58"/>
        <v>0.27190623412896542</v>
      </c>
      <c r="AH70" s="57">
        <f t="shared" si="59"/>
        <v>4.2891474256359796</v>
      </c>
      <c r="AJ70" s="60">
        <f t="shared" si="60"/>
        <v>130.97231562600444</v>
      </c>
      <c r="AK70" s="60">
        <f t="shared" si="61"/>
        <v>14.88495945989348</v>
      </c>
      <c r="AL70" s="60">
        <f t="shared" si="62"/>
        <v>13.095013951331708</v>
      </c>
      <c r="AM70" s="61">
        <v>0.84</v>
      </c>
      <c r="AN70" s="61">
        <v>0.02</v>
      </c>
      <c r="AO70" s="61">
        <v>0.95</v>
      </c>
      <c r="AP70" s="61">
        <v>0.01</v>
      </c>
      <c r="AQ70" s="61">
        <f t="shared" si="63"/>
        <v>0.699131389785833</v>
      </c>
      <c r="AR70" s="61">
        <f t="shared" si="64"/>
        <v>3.8389594734361855E-2</v>
      </c>
      <c r="AS70" s="62">
        <f t="shared" si="65"/>
        <v>7.708709116742364</v>
      </c>
      <c r="AT70" s="62">
        <f t="shared" si="66"/>
        <v>0.16646221194125094</v>
      </c>
      <c r="AU70" s="62">
        <f t="shared" si="67"/>
        <v>5.3894005182428097</v>
      </c>
      <c r="AV70" s="62">
        <f t="shared" si="68"/>
        <v>0.2720900589110079</v>
      </c>
      <c r="AW70" s="46">
        <f t="shared" si="39"/>
        <v>166.38672521103149</v>
      </c>
    </row>
    <row r="71" spans="1:49" s="59" customFormat="1" x14ac:dyDescent="0.2">
      <c r="A71" s="49" t="s">
        <v>151</v>
      </c>
      <c r="B71" s="131" t="s">
        <v>152</v>
      </c>
      <c r="C71" s="50">
        <v>60.966999999999999</v>
      </c>
      <c r="D71" s="51">
        <v>45933.287992894206</v>
      </c>
      <c r="E71" s="51">
        <v>20126.567006547106</v>
      </c>
      <c r="F71" s="52">
        <v>8.750000028124999E-2</v>
      </c>
      <c r="G71" s="53">
        <v>1.4785494395013692</v>
      </c>
      <c r="H71" s="52">
        <v>1.388888889660494E-2</v>
      </c>
      <c r="I71" s="51">
        <v>67404.262122067244</v>
      </c>
      <c r="J71" s="51">
        <v>151377.8414641706</v>
      </c>
      <c r="K71" s="54">
        <v>6.946920423008681</v>
      </c>
      <c r="L71" s="55">
        <v>1.4580775978640781</v>
      </c>
      <c r="M71" s="56">
        <v>2.3275385573338319E-5</v>
      </c>
      <c r="N71" s="55">
        <v>5.3051498101732237</v>
      </c>
      <c r="O71" s="56">
        <v>1.01716113991493E-5</v>
      </c>
      <c r="P71" s="55">
        <v>3.3486788736056172</v>
      </c>
      <c r="Q71" s="54">
        <v>2.246011124787906</v>
      </c>
      <c r="R71" s="55">
        <v>3.0193306157534003</v>
      </c>
      <c r="S71" s="53">
        <v>0.44322591908524817</v>
      </c>
      <c r="T71" s="55">
        <v>3.13577919145688</v>
      </c>
      <c r="U71" s="53">
        <v>3.0767194484628599</v>
      </c>
      <c r="V71" s="55">
        <v>3.4406109642681191</v>
      </c>
      <c r="W71" s="54">
        <v>7.0437688414602402</v>
      </c>
      <c r="X71" s="55">
        <v>2.77231362443804</v>
      </c>
      <c r="Y71" s="54">
        <v>4.3197685024282304</v>
      </c>
      <c r="Z71" s="55">
        <v>5.3524810433246204</v>
      </c>
      <c r="AA71" s="53">
        <v>0.60082975457718901</v>
      </c>
      <c r="AB71" s="55">
        <v>3.4024329304385299</v>
      </c>
      <c r="AC71" s="57">
        <f t="shared" si="69"/>
        <v>6.247822962375233</v>
      </c>
      <c r="AD71" s="57">
        <f t="shared" si="56"/>
        <v>0.17670764010437248</v>
      </c>
      <c r="AE71" s="42">
        <f t="shared" si="70"/>
        <v>2.8283074147349652</v>
      </c>
      <c r="AF71" s="57">
        <f t="shared" si="57"/>
        <v>4.3197685024282304</v>
      </c>
      <c r="AG71" s="57">
        <f t="shared" si="58"/>
        <v>0.23121479020797886</v>
      </c>
      <c r="AH71" s="57">
        <f t="shared" si="59"/>
        <v>5.3524810433246204</v>
      </c>
      <c r="AJ71" s="60">
        <f t="shared" si="60"/>
        <v>106.4119672060847</v>
      </c>
      <c r="AK71" s="60">
        <f t="shared" si="61"/>
        <v>14.673331347113674</v>
      </c>
      <c r="AL71" s="60">
        <f t="shared" si="62"/>
        <v>12.930998164069763</v>
      </c>
      <c r="AM71" s="61">
        <v>0.84</v>
      </c>
      <c r="AN71" s="61">
        <v>0.02</v>
      </c>
      <c r="AO71" s="61">
        <v>0.95</v>
      </c>
      <c r="AP71" s="61">
        <v>0.01</v>
      </c>
      <c r="AQ71" s="61">
        <f t="shared" si="63"/>
        <v>0.62312847995825571</v>
      </c>
      <c r="AR71" s="61">
        <f t="shared" si="64"/>
        <v>4.7448549896761401E-2</v>
      </c>
      <c r="AS71" s="62">
        <f t="shared" si="65"/>
        <v>5.4078229623752332</v>
      </c>
      <c r="AT71" s="62">
        <f t="shared" si="66"/>
        <v>0.17783585147898728</v>
      </c>
      <c r="AU71" s="62">
        <f t="shared" si="67"/>
        <v>3.3697685024282302</v>
      </c>
      <c r="AV71" s="62">
        <f t="shared" si="68"/>
        <v>0.23143093831836678</v>
      </c>
      <c r="AW71" s="46">
        <f t="shared" si="39"/>
        <v>595.39659267896207</v>
      </c>
    </row>
    <row r="72" spans="1:49" s="59" customFormat="1" x14ac:dyDescent="0.2">
      <c r="A72" s="49" t="s">
        <v>153</v>
      </c>
      <c r="B72" s="131" t="s">
        <v>154</v>
      </c>
      <c r="C72" s="50">
        <v>61.533000000000001</v>
      </c>
      <c r="D72" s="51">
        <v>54068.340396253734</v>
      </c>
      <c r="E72" s="51">
        <v>32640.14498039709</v>
      </c>
      <c r="F72" s="52">
        <v>0.10000000050000002</v>
      </c>
      <c r="G72" s="53">
        <v>2.2910495213826962</v>
      </c>
      <c r="H72" s="52">
        <v>4.8611111174768511E-2</v>
      </c>
      <c r="I72" s="51">
        <v>108164.98073486114</v>
      </c>
      <c r="J72" s="51">
        <v>226725.96439018668</v>
      </c>
      <c r="K72" s="54">
        <v>6.4788548940865267</v>
      </c>
      <c r="L72" s="55">
        <v>1.4199432215800687</v>
      </c>
      <c r="M72" s="56">
        <v>2.1726353016317352E-5</v>
      </c>
      <c r="N72" s="55">
        <v>2.6877133845837435</v>
      </c>
      <c r="O72" s="56">
        <v>1.031295376893215E-5</v>
      </c>
      <c r="P72" s="55">
        <v>2.67104437281961</v>
      </c>
      <c r="Q72" s="54">
        <v>2.0831188081305867</v>
      </c>
      <c r="R72" s="55">
        <v>2.0721603903758385</v>
      </c>
      <c r="S72" s="53">
        <v>0.47784241951176731</v>
      </c>
      <c r="T72" s="55">
        <v>2.1609016574883921</v>
      </c>
      <c r="U72" s="53">
        <v>4.0122399847686498</v>
      </c>
      <c r="V72" s="55">
        <v>5.0386849534683735</v>
      </c>
      <c r="W72" s="54">
        <v>6.5271935568409303</v>
      </c>
      <c r="X72" s="55">
        <v>1.8810553637821099</v>
      </c>
      <c r="Y72" s="54">
        <v>4.0245289615432904</v>
      </c>
      <c r="Z72" s="55">
        <v>2.6339397522061101</v>
      </c>
      <c r="AA72" s="53">
        <v>0.60928573288490895</v>
      </c>
      <c r="AB72" s="55">
        <v>2.66627183147842</v>
      </c>
      <c r="AC72" s="57">
        <f t="shared" si="69"/>
        <v>5.7896206849179048</v>
      </c>
      <c r="AD72" s="57">
        <f t="shared" si="56"/>
        <v>0.11362961070673683</v>
      </c>
      <c r="AE72" s="42">
        <f t="shared" si="70"/>
        <v>1.962643442302612</v>
      </c>
      <c r="AF72" s="57">
        <f t="shared" si="57"/>
        <v>4.0245289615432904</v>
      </c>
      <c r="AG72" s="57">
        <f t="shared" si="58"/>
        <v>0.10600366815713648</v>
      </c>
      <c r="AH72" s="57">
        <f t="shared" si="59"/>
        <v>2.6339397522061101</v>
      </c>
      <c r="AJ72" s="60">
        <f t="shared" si="60"/>
        <v>105.84519567917879</v>
      </c>
      <c r="AK72" s="60">
        <f t="shared" si="61"/>
        <v>7.7317328709423805</v>
      </c>
      <c r="AL72" s="60">
        <f t="shared" si="62"/>
        <v>7.2196327803053464</v>
      </c>
      <c r="AM72" s="61">
        <v>0.84</v>
      </c>
      <c r="AN72" s="61">
        <v>0.02</v>
      </c>
      <c r="AO72" s="61">
        <v>0.95</v>
      </c>
      <c r="AP72" s="61">
        <v>0.01</v>
      </c>
      <c r="AQ72" s="61">
        <f t="shared" si="63"/>
        <v>0.62116456133936748</v>
      </c>
      <c r="AR72" s="61">
        <f t="shared" si="64"/>
        <v>2.5930736225500302E-2</v>
      </c>
      <c r="AS72" s="62">
        <f t="shared" si="65"/>
        <v>4.949620684917905</v>
      </c>
      <c r="AT72" s="62">
        <f t="shared" si="66"/>
        <v>0.11537629058591094</v>
      </c>
      <c r="AU72" s="62">
        <f t="shared" si="67"/>
        <v>3.0745289615432903</v>
      </c>
      <c r="AV72" s="62">
        <f t="shared" si="68"/>
        <v>0.10647430517626454</v>
      </c>
      <c r="AW72" s="46">
        <f t="shared" si="39"/>
        <v>776.43543909570144</v>
      </c>
    </row>
    <row r="73" spans="1:49" s="59" customFormat="1" x14ac:dyDescent="0.2">
      <c r="A73" s="49" t="s">
        <v>155</v>
      </c>
      <c r="B73" s="131" t="s">
        <v>156</v>
      </c>
      <c r="C73" s="50">
        <v>62.1</v>
      </c>
      <c r="D73" s="51">
        <v>34494.398614496473</v>
      </c>
      <c r="E73" s="51">
        <v>12900.434085985326</v>
      </c>
      <c r="F73" s="52">
        <v>7.5000000375000014E-2</v>
      </c>
      <c r="G73" s="53">
        <v>0.96805557988541724</v>
      </c>
      <c r="H73" s="52">
        <v>9.7222222264660499E-3</v>
      </c>
      <c r="I73" s="51">
        <v>42827.0249011212</v>
      </c>
      <c r="J73" s="51">
        <v>104695.39653494874</v>
      </c>
      <c r="K73" s="54">
        <v>7.5687763801155068</v>
      </c>
      <c r="L73" s="55">
        <v>1.3191556542123344</v>
      </c>
      <c r="M73" s="56">
        <v>2.3332364440500482E-5</v>
      </c>
      <c r="N73" s="55">
        <v>4.1212914864902315</v>
      </c>
      <c r="O73" s="56">
        <v>9.5000530080981471E-6</v>
      </c>
      <c r="P73" s="55">
        <v>4.0517062185097226</v>
      </c>
      <c r="Q73" s="54">
        <v>2.4331724398303503</v>
      </c>
      <c r="R73" s="55">
        <v>2.4289812056775668</v>
      </c>
      <c r="S73" s="53">
        <v>0.40835071060138517</v>
      </c>
      <c r="T73" s="55">
        <v>2.5081225703489975</v>
      </c>
      <c r="U73" s="53">
        <v>2.8466176693763745</v>
      </c>
      <c r="V73" s="55">
        <v>1.0605888256264224</v>
      </c>
      <c r="W73" s="54">
        <v>7.6172619600929901</v>
      </c>
      <c r="X73" s="55">
        <v>2.2488376058616102</v>
      </c>
      <c r="Y73" s="54">
        <v>4.3260531668183599</v>
      </c>
      <c r="Z73" s="55">
        <v>4.0922318396042998</v>
      </c>
      <c r="AA73" s="53">
        <v>0.56199080033807103</v>
      </c>
      <c r="AB73" s="55">
        <v>4.0751840311252403</v>
      </c>
      <c r="AC73" s="57">
        <f t="shared" si="69"/>
        <v>6.7565113586024825</v>
      </c>
      <c r="AD73" s="57">
        <f t="shared" si="56"/>
        <v>0.15658308844529012</v>
      </c>
      <c r="AE73" s="42">
        <f t="shared" si="70"/>
        <v>2.3175138786072842</v>
      </c>
      <c r="AF73" s="57">
        <f t="shared" si="57"/>
        <v>4.3260531668183599</v>
      </c>
      <c r="AG73" s="57">
        <f t="shared" si="58"/>
        <v>0.17703212509075103</v>
      </c>
      <c r="AH73" s="57">
        <f t="shared" si="59"/>
        <v>4.0922318396042998</v>
      </c>
      <c r="AJ73" s="60">
        <f t="shared" si="60"/>
        <v>92.187178717657858</v>
      </c>
      <c r="AK73" s="60">
        <f t="shared" si="61"/>
        <v>8.8893637492478632</v>
      </c>
      <c r="AL73" s="60">
        <f t="shared" si="62"/>
        <v>8.2190078320665663</v>
      </c>
      <c r="AM73" s="61">
        <v>0.84</v>
      </c>
      <c r="AN73" s="61">
        <v>0.02</v>
      </c>
      <c r="AO73" s="61">
        <v>0.95</v>
      </c>
      <c r="AP73" s="61">
        <v>0.01</v>
      </c>
      <c r="AQ73" s="61">
        <f t="shared" si="63"/>
        <v>0.5706155134663351</v>
      </c>
      <c r="AR73" s="61">
        <f t="shared" si="64"/>
        <v>3.361464015173795E-2</v>
      </c>
      <c r="AS73" s="62">
        <f t="shared" si="65"/>
        <v>5.9165113586024827</v>
      </c>
      <c r="AT73" s="62">
        <f t="shared" si="66"/>
        <v>0.15785519816295421</v>
      </c>
      <c r="AU73" s="62">
        <f t="shared" si="67"/>
        <v>3.3760531668183598</v>
      </c>
      <c r="AV73" s="62">
        <f t="shared" si="68"/>
        <v>0.17731433476779968</v>
      </c>
      <c r="AW73" s="46">
        <f t="shared" si="39"/>
        <v>550.86805586163632</v>
      </c>
    </row>
    <row r="74" spans="1:49" s="59" customFormat="1" x14ac:dyDescent="0.2">
      <c r="A74" s="49" t="s">
        <v>157</v>
      </c>
      <c r="B74" s="131" t="s">
        <v>158</v>
      </c>
      <c r="C74" s="50">
        <v>63.232999999999997</v>
      </c>
      <c r="D74" s="51">
        <v>50339.728996522084</v>
      </c>
      <c r="E74" s="51">
        <v>9159.1152603850387</v>
      </c>
      <c r="F74" s="52">
        <v>6.2500000281249996E-2</v>
      </c>
      <c r="G74" s="53">
        <v>0.91666668937478157</v>
      </c>
      <c r="H74" s="52">
        <v>1.527777778742284E-2</v>
      </c>
      <c r="I74" s="51">
        <v>20471.991574341406</v>
      </c>
      <c r="J74" s="51">
        <v>61570.21079344656</v>
      </c>
      <c r="K74" s="54">
        <v>6.7254235944824634</v>
      </c>
      <c r="L74" s="55">
        <v>1.4347930895051275</v>
      </c>
      <c r="M74" s="56">
        <v>4.1708686297120467E-5</v>
      </c>
      <c r="N74" s="55">
        <v>4.5443223204209984</v>
      </c>
      <c r="O74" s="56">
        <v>1.3824004783127308E-5</v>
      </c>
      <c r="P74" s="55">
        <v>4.5835507357684708</v>
      </c>
      <c r="Q74" s="54">
        <v>3.0135713651378531</v>
      </c>
      <c r="R74" s="55">
        <v>2.3433185958568901</v>
      </c>
      <c r="S74" s="53">
        <v>0.33029431234236101</v>
      </c>
      <c r="T74" s="55">
        <v>2.41858375042648</v>
      </c>
      <c r="U74" s="53">
        <v>1.0756855255813502</v>
      </c>
      <c r="V74" s="55">
        <v>9.2333028518189106</v>
      </c>
      <c r="W74" s="54">
        <v>9.4804800180290201</v>
      </c>
      <c r="X74" s="55">
        <v>2.1824390885131399</v>
      </c>
      <c r="Y74" s="54">
        <v>7.7549862445230504</v>
      </c>
      <c r="Z74" s="55">
        <v>4.5702764385394898</v>
      </c>
      <c r="AA74" s="53">
        <v>0.81908551743264502</v>
      </c>
      <c r="AB74" s="55">
        <v>4.6828405794531198</v>
      </c>
      <c r="AC74" s="57">
        <f t="shared" si="69"/>
        <v>8.409185775991741</v>
      </c>
      <c r="AD74" s="57">
        <f t="shared" si="56"/>
        <v>0.18947073801238601</v>
      </c>
      <c r="AE74" s="42">
        <f t="shared" si="70"/>
        <v>2.2531401143892635</v>
      </c>
      <c r="AF74" s="57">
        <f t="shared" si="57"/>
        <v>7.7549862445230504</v>
      </c>
      <c r="AG74" s="57">
        <f t="shared" si="58"/>
        <v>0.35442430914541539</v>
      </c>
      <c r="AH74" s="57">
        <f t="shared" si="59"/>
        <v>4.5702764385394898</v>
      </c>
      <c r="AJ74" s="60">
        <f t="shared" si="60"/>
        <v>250.04218520475155</v>
      </c>
      <c r="AK74" s="60">
        <f t="shared" si="61"/>
        <v>78.967350265431151</v>
      </c>
      <c r="AL74" s="60">
        <f t="shared" si="62"/>
        <v>45.318775363822084</v>
      </c>
      <c r="AM74" s="61">
        <v>0.84</v>
      </c>
      <c r="AN74" s="61">
        <v>0.02</v>
      </c>
      <c r="AO74" s="61">
        <v>0.95</v>
      </c>
      <c r="AP74" s="61">
        <v>0.01</v>
      </c>
      <c r="AQ74" s="61">
        <f t="shared" si="63"/>
        <v>0.89903807964489246</v>
      </c>
      <c r="AR74" s="61">
        <f t="shared" si="64"/>
        <v>5.2022983519138893E-2</v>
      </c>
      <c r="AS74" s="62">
        <f t="shared" si="65"/>
        <v>7.5691857759917411</v>
      </c>
      <c r="AT74" s="62">
        <f t="shared" si="66"/>
        <v>0.19052338586892215</v>
      </c>
      <c r="AU74" s="62">
        <f t="shared" si="67"/>
        <v>6.8049862445230502</v>
      </c>
      <c r="AV74" s="62">
        <f t="shared" si="68"/>
        <v>0.35456535492516039</v>
      </c>
      <c r="AW74" s="46">
        <f t="shared" si="39"/>
        <v>208.16311251426916</v>
      </c>
    </row>
    <row r="75" spans="1:49" s="59" customFormat="1" x14ac:dyDescent="0.2">
      <c r="A75" s="49" t="s">
        <v>159</v>
      </c>
      <c r="B75" s="131" t="s">
        <v>160</v>
      </c>
      <c r="C75" s="50">
        <v>63.8</v>
      </c>
      <c r="D75" s="51">
        <v>49304.578608906188</v>
      </c>
      <c r="E75" s="51">
        <v>16307.498428870776</v>
      </c>
      <c r="F75" s="52">
        <v>0.18750000140624998</v>
      </c>
      <c r="G75" s="53">
        <v>1.156172875117228</v>
      </c>
      <c r="H75" s="52">
        <v>2.7777777807870368E-2</v>
      </c>
      <c r="I75" s="51">
        <v>46475.428530688419</v>
      </c>
      <c r="J75" s="51">
        <v>119304.03107556983</v>
      </c>
      <c r="K75" s="54">
        <v>6.8050774739802913</v>
      </c>
      <c r="L75" s="55">
        <v>1.4881653401285655</v>
      </c>
      <c r="M75" s="56">
        <v>2.5625317990954585E-5</v>
      </c>
      <c r="N75" s="55">
        <v>3.9007332355051201</v>
      </c>
      <c r="O75" s="56">
        <v>1.0359045647066083E-5</v>
      </c>
      <c r="P75" s="55">
        <v>3.8539021645267035</v>
      </c>
      <c r="Q75" s="54">
        <v>2.5499913403686296</v>
      </c>
      <c r="R75" s="55">
        <v>3.0271831527712343</v>
      </c>
      <c r="S75" s="53">
        <v>0.38807429306700075</v>
      </c>
      <c r="T75" s="55">
        <v>3.2428779274931769</v>
      </c>
      <c r="U75" s="53">
        <v>2.3092506274123452</v>
      </c>
      <c r="V75" s="55">
        <v>3.1373262097660768</v>
      </c>
      <c r="W75" s="54">
        <v>7.9852462025155901</v>
      </c>
      <c r="X75" s="55">
        <v>2.6089529982097099</v>
      </c>
      <c r="Y75" s="54">
        <v>4.7537599238594304</v>
      </c>
      <c r="Z75" s="55">
        <v>3.8779076574090801</v>
      </c>
      <c r="AA75" s="53">
        <v>0.61287661170834595</v>
      </c>
      <c r="AB75" s="55">
        <v>3.8906637229444399</v>
      </c>
      <c r="AC75" s="57">
        <f t="shared" si="69"/>
        <v>7.0829133816313288</v>
      </c>
      <c r="AD75" s="57">
        <f t="shared" si="56"/>
        <v>0.18899883071268045</v>
      </c>
      <c r="AE75" s="42">
        <f t="shared" si="70"/>
        <v>2.6683769873965399</v>
      </c>
      <c r="AF75" s="57">
        <f t="shared" si="57"/>
        <v>4.7537599238594304</v>
      </c>
      <c r="AG75" s="57">
        <f t="shared" si="58"/>
        <v>0.18434642010218888</v>
      </c>
      <c r="AH75" s="57">
        <f t="shared" si="59"/>
        <v>3.8779076574090801</v>
      </c>
      <c r="AJ75" s="60">
        <f t="shared" si="60"/>
        <v>102.48033650670976</v>
      </c>
      <c r="AK75" s="60">
        <f t="shared" si="61"/>
        <v>10.205799077627304</v>
      </c>
      <c r="AL75" s="60">
        <f t="shared" si="62"/>
        <v>9.3318288388640553</v>
      </c>
      <c r="AM75" s="61">
        <v>0.84</v>
      </c>
      <c r="AN75" s="61">
        <v>0.02</v>
      </c>
      <c r="AO75" s="61">
        <v>0.95</v>
      </c>
      <c r="AP75" s="61">
        <v>0.01</v>
      </c>
      <c r="AQ75" s="61">
        <f t="shared" si="63"/>
        <v>0.60929243949648937</v>
      </c>
      <c r="AR75" s="61">
        <f t="shared" si="64"/>
        <v>3.4908166297240625E-2</v>
      </c>
      <c r="AS75" s="62">
        <f t="shared" si="65"/>
        <v>6.2429133816313289</v>
      </c>
      <c r="AT75" s="62">
        <f t="shared" si="66"/>
        <v>0.19005409232836959</v>
      </c>
      <c r="AU75" s="62">
        <f t="shared" si="67"/>
        <v>3.8037599238594302</v>
      </c>
      <c r="AV75" s="62">
        <f t="shared" si="68"/>
        <v>0.18461744934998078</v>
      </c>
      <c r="AW75" s="46">
        <f t="shared" si="39"/>
        <v>446.87855952871513</v>
      </c>
    </row>
    <row r="76" spans="1:49" s="59" customFormat="1" x14ac:dyDescent="0.2">
      <c r="A76" s="49" t="s">
        <v>161</v>
      </c>
      <c r="B76" s="131" t="s">
        <v>162</v>
      </c>
      <c r="C76" s="50">
        <v>64.367000000000004</v>
      </c>
      <c r="D76" s="51">
        <v>44524.907921002407</v>
      </c>
      <c r="E76" s="51">
        <v>15558.796587616982</v>
      </c>
      <c r="F76" s="52">
        <v>7.5000000250000004E-2</v>
      </c>
      <c r="G76" s="53">
        <v>1.1359568239118905</v>
      </c>
      <c r="H76" s="52">
        <v>1.9444444460648146E-2</v>
      </c>
      <c r="I76" s="51">
        <v>46588.309577144217</v>
      </c>
      <c r="J76" s="51">
        <v>119952.13352159319</v>
      </c>
      <c r="K76" s="54">
        <v>7.2965118398738067</v>
      </c>
      <c r="L76" s="55">
        <v>1.6250917780077831</v>
      </c>
      <c r="M76" s="56">
        <v>2.4607510998469701E-5</v>
      </c>
      <c r="N76" s="55">
        <v>8.9666653702977239</v>
      </c>
      <c r="O76" s="56">
        <v>9.5414043734124562E-6</v>
      </c>
      <c r="P76" s="55">
        <v>8.545813669159104</v>
      </c>
      <c r="Q76" s="54">
        <v>2.5712948651977645</v>
      </c>
      <c r="R76" s="55">
        <v>1.2927562851417318</v>
      </c>
      <c r="S76" s="53">
        <v>0.38834803770602966</v>
      </c>
      <c r="T76" s="55">
        <v>1.3161042068194997</v>
      </c>
      <c r="U76" s="53">
        <v>2.5792877789376467</v>
      </c>
      <c r="V76" s="55">
        <v>4.1390377412024186</v>
      </c>
      <c r="W76" s="54">
        <v>8.0618362851154508</v>
      </c>
      <c r="X76" s="55">
        <v>1.1593904111315101</v>
      </c>
      <c r="Y76" s="54">
        <v>4.8358271932621797</v>
      </c>
      <c r="Z76" s="55">
        <v>3.74940764216778</v>
      </c>
      <c r="AA76" s="53">
        <v>0.598046942627939</v>
      </c>
      <c r="AB76" s="55">
        <v>3.8190724468391202</v>
      </c>
      <c r="AC76" s="57">
        <f t="shared" si="69"/>
        <v>7.1508487848974047</v>
      </c>
      <c r="AD76" s="57">
        <f t="shared" si="56"/>
        <v>9.2070784712642975E-2</v>
      </c>
      <c r="AE76" s="42">
        <f t="shared" si="70"/>
        <v>1.2875504360698622</v>
      </c>
      <c r="AF76" s="57">
        <f t="shared" si="57"/>
        <v>4.8358271932621797</v>
      </c>
      <c r="AG76" s="57">
        <f t="shared" si="58"/>
        <v>0.18131487434619981</v>
      </c>
      <c r="AH76" s="57">
        <f t="shared" si="59"/>
        <v>3.74940764216778</v>
      </c>
      <c r="AJ76" s="60">
        <f t="shared" si="60"/>
        <v>104.29417737711093</v>
      </c>
      <c r="AK76" s="60">
        <f t="shared" si="61"/>
        <v>8.9278082344152949</v>
      </c>
      <c r="AL76" s="60">
        <f t="shared" si="62"/>
        <v>8.2518592867677398</v>
      </c>
      <c r="AM76" s="61">
        <v>0.84</v>
      </c>
      <c r="AN76" s="61">
        <v>0.02</v>
      </c>
      <c r="AO76" s="61">
        <v>0.95</v>
      </c>
      <c r="AP76" s="61">
        <v>0.01</v>
      </c>
      <c r="AQ76" s="61">
        <f t="shared" si="63"/>
        <v>0.6157376488819406</v>
      </c>
      <c r="AR76" s="61">
        <f t="shared" si="64"/>
        <v>3.0207070835809213E-2</v>
      </c>
      <c r="AS76" s="62">
        <f t="shared" si="65"/>
        <v>6.3108487848974049</v>
      </c>
      <c r="AT76" s="62">
        <f t="shared" si="66"/>
        <v>9.4217988715541212E-2</v>
      </c>
      <c r="AU76" s="62">
        <f t="shared" si="67"/>
        <v>3.8858271932621795</v>
      </c>
      <c r="AV76" s="62">
        <f t="shared" si="68"/>
        <v>0.1815904283247832</v>
      </c>
      <c r="AW76" s="46">
        <f t="shared" si="39"/>
        <v>499.13525781013402</v>
      </c>
    </row>
    <row r="77" spans="1:49" s="59" customFormat="1" x14ac:dyDescent="0.2">
      <c r="A77" s="49" t="s">
        <v>163</v>
      </c>
      <c r="B77" s="131" t="s">
        <v>164</v>
      </c>
      <c r="C77" s="50">
        <v>64.917000000000002</v>
      </c>
      <c r="D77" s="51">
        <v>66544.140704162186</v>
      </c>
      <c r="E77" s="51">
        <v>24783.353875391414</v>
      </c>
      <c r="F77" s="52">
        <v>0.15000000081250001</v>
      </c>
      <c r="G77" s="53">
        <v>1.462191413453787</v>
      </c>
      <c r="H77" s="52">
        <v>2.3611111133873455E-2</v>
      </c>
      <c r="I77" s="51">
        <v>66580.507071790998</v>
      </c>
      <c r="J77" s="51">
        <v>156473.55114066068</v>
      </c>
      <c r="K77" s="54">
        <v>6.056171876323944</v>
      </c>
      <c r="L77" s="55">
        <v>1.9987442475298514</v>
      </c>
      <c r="M77" s="56">
        <v>2.1877763698008394E-5</v>
      </c>
      <c r="N77" s="55">
        <v>5.0619065025129233</v>
      </c>
      <c r="O77" s="56">
        <v>9.3241947497705136E-6</v>
      </c>
      <c r="P77" s="55">
        <v>3.3255160180741621</v>
      </c>
      <c r="Q77" s="54">
        <v>2.33187399072819</v>
      </c>
      <c r="R77" s="55">
        <v>2.6888902448955658</v>
      </c>
      <c r="S77" s="53">
        <v>0.42443192293915416</v>
      </c>
      <c r="T77" s="55">
        <v>2.8345974599290709</v>
      </c>
      <c r="U77" s="53">
        <v>2.2698776816468182</v>
      </c>
      <c r="V77" s="55">
        <v>5.0477518932554668</v>
      </c>
      <c r="W77" s="54">
        <v>7.2898077637642302</v>
      </c>
      <c r="X77" s="55">
        <v>2.5267673827631101</v>
      </c>
      <c r="Y77" s="54">
        <v>4.0600818705333399</v>
      </c>
      <c r="Z77" s="55">
        <v>5.1466909926645599</v>
      </c>
      <c r="AA77" s="53">
        <v>0.55197257723266302</v>
      </c>
      <c r="AB77" s="55">
        <v>3.3642001238577399</v>
      </c>
      <c r="AC77" s="57">
        <f t="shared" si="69"/>
        <v>6.4660594864588719</v>
      </c>
      <c r="AD77" s="57">
        <f t="shared" si="56"/>
        <v>0.16734673389701346</v>
      </c>
      <c r="AE77" s="42">
        <f t="shared" si="70"/>
        <v>2.5880790958924607</v>
      </c>
      <c r="AF77" s="57">
        <f t="shared" si="57"/>
        <v>4.0600818705333399</v>
      </c>
      <c r="AG77" s="57">
        <f t="shared" si="58"/>
        <v>0.20895986792554619</v>
      </c>
      <c r="AH77" s="57">
        <f t="shared" si="59"/>
        <v>5.1466909926645599</v>
      </c>
      <c r="AJ77" s="60">
        <f t="shared" si="60"/>
        <v>87.753976489269647</v>
      </c>
      <c r="AK77" s="60">
        <f t="shared" si="61"/>
        <v>10.406582679263465</v>
      </c>
      <c r="AL77" s="60">
        <f t="shared" si="62"/>
        <v>9.4993934435935046</v>
      </c>
      <c r="AM77" s="61">
        <v>0.84</v>
      </c>
      <c r="AN77" s="61">
        <v>0.02</v>
      </c>
      <c r="AO77" s="61">
        <v>0.95</v>
      </c>
      <c r="AP77" s="61">
        <v>0.01</v>
      </c>
      <c r="AQ77" s="61">
        <f t="shared" si="63"/>
        <v>0.552799322157696</v>
      </c>
      <c r="AR77" s="61">
        <f t="shared" si="64"/>
        <v>4.0704766342142547E-2</v>
      </c>
      <c r="AS77" s="62">
        <f t="shared" si="65"/>
        <v>5.626059486458872</v>
      </c>
      <c r="AT77" s="62">
        <f t="shared" si="66"/>
        <v>0.16853761997250891</v>
      </c>
      <c r="AU77" s="62">
        <f t="shared" si="67"/>
        <v>3.1100818705333397</v>
      </c>
      <c r="AV77" s="62">
        <f t="shared" si="68"/>
        <v>0.20919901147821351</v>
      </c>
      <c r="AW77" s="46">
        <f t="shared" si="39"/>
        <v>439.25923701809745</v>
      </c>
    </row>
    <row r="78" spans="1:49" s="59" customFormat="1" x14ac:dyDescent="0.2">
      <c r="A78" s="49" t="s">
        <v>165</v>
      </c>
      <c r="B78" s="131" t="s">
        <v>166</v>
      </c>
      <c r="C78" s="50">
        <v>66.066999999999993</v>
      </c>
      <c r="D78" s="51">
        <v>27267.677997599501</v>
      </c>
      <c r="E78" s="51">
        <v>3730.3046861220269</v>
      </c>
      <c r="F78" s="52">
        <v>0.20000000225000003</v>
      </c>
      <c r="G78" s="53">
        <v>0.36543210231668194</v>
      </c>
      <c r="H78" s="52">
        <v>5.1388888972608016E-2</v>
      </c>
      <c r="I78" s="51">
        <v>15900.168573915422</v>
      </c>
      <c r="J78" s="51">
        <v>28656.645451054854</v>
      </c>
      <c r="K78" s="54">
        <v>7.704457970904655</v>
      </c>
      <c r="L78" s="55">
        <v>1.6682125922581554</v>
      </c>
      <c r="M78" s="56">
        <v>1.8386836734875065E-5</v>
      </c>
      <c r="N78" s="55">
        <v>7.8121074170254294</v>
      </c>
      <c r="O78" s="56">
        <v>1.0041730258603544E-5</v>
      </c>
      <c r="P78" s="55">
        <v>7.8003479161758467</v>
      </c>
      <c r="Q78" s="54">
        <v>1.81021472054628</v>
      </c>
      <c r="R78" s="55">
        <v>2.2829202658219074</v>
      </c>
      <c r="S78" s="53">
        <v>0.55048601495535121</v>
      </c>
      <c r="T78" s="55">
        <v>2.2555188966847539</v>
      </c>
      <c r="U78" s="53">
        <v>1.0218806621587171</v>
      </c>
      <c r="V78" s="55">
        <v>5.9892764351610461</v>
      </c>
      <c r="W78" s="54">
        <v>5.63292324065121</v>
      </c>
      <c r="X78" s="55">
        <v>1.7058544105056199</v>
      </c>
      <c r="Y78" s="54">
        <v>3.4361729648033501</v>
      </c>
      <c r="Z78" s="55">
        <v>8.0128864165805709</v>
      </c>
      <c r="AA78" s="53">
        <v>0.602205873885577</v>
      </c>
      <c r="AB78" s="55">
        <v>8.2655708002220596</v>
      </c>
      <c r="AC78" s="57">
        <f t="shared" si="69"/>
        <v>4.9964029144576232</v>
      </c>
      <c r="AD78" s="57">
        <f t="shared" si="56"/>
        <v>8.9706504775552282E-2</v>
      </c>
      <c r="AE78" s="42">
        <f t="shared" si="70"/>
        <v>1.7954217526368215</v>
      </c>
      <c r="AF78" s="57">
        <f t="shared" si="57"/>
        <v>3.4361729648033501</v>
      </c>
      <c r="AG78" s="57">
        <f t="shared" si="58"/>
        <v>0.27533663674694153</v>
      </c>
      <c r="AH78" s="57">
        <f t="shared" si="59"/>
        <v>8.0128864165805709</v>
      </c>
      <c r="AJ78" s="60">
        <f t="shared" si="60"/>
        <v>99.415375916282983</v>
      </c>
      <c r="AK78" s="60">
        <f t="shared" si="61"/>
        <v>20.083456232342698</v>
      </c>
      <c r="AL78" s="60">
        <f t="shared" si="62"/>
        <v>16.953569223445186</v>
      </c>
      <c r="AM78" s="61">
        <v>0.84</v>
      </c>
      <c r="AN78" s="61">
        <v>0.02</v>
      </c>
      <c r="AO78" s="61">
        <v>0.95</v>
      </c>
      <c r="AP78" s="61">
        <v>0.01</v>
      </c>
      <c r="AQ78" s="61">
        <f t="shared" si="63"/>
        <v>0.59815494695075178</v>
      </c>
      <c r="AR78" s="61">
        <f t="shared" si="64"/>
        <v>6.7594376933977351E-2</v>
      </c>
      <c r="AS78" s="62">
        <f t="shared" si="65"/>
        <v>4.1564029144576233</v>
      </c>
      <c r="AT78" s="62">
        <f t="shared" si="66"/>
        <v>9.1908960384971081E-2</v>
      </c>
      <c r="AU78" s="62">
        <f t="shared" si="67"/>
        <v>2.4861729648033499</v>
      </c>
      <c r="AV78" s="62">
        <f t="shared" si="68"/>
        <v>0.2755181727856027</v>
      </c>
      <c r="AW78" s="46">
        <f t="shared" si="39"/>
        <v>197.75097293248257</v>
      </c>
    </row>
    <row r="79" spans="1:49" s="59" customFormat="1" x14ac:dyDescent="0.2">
      <c r="A79" s="49" t="s">
        <v>167</v>
      </c>
      <c r="B79" s="131" t="s">
        <v>168</v>
      </c>
      <c r="C79" s="50">
        <v>66.632999999999996</v>
      </c>
      <c r="D79" s="51">
        <v>46656.975453793675</v>
      </c>
      <c r="E79" s="51">
        <v>14746.632235706</v>
      </c>
      <c r="F79" s="52">
        <v>8.7500000468750005E-2</v>
      </c>
      <c r="G79" s="53">
        <v>1.073456820355063</v>
      </c>
      <c r="H79" s="52">
        <v>2.6388888912422838E-2</v>
      </c>
      <c r="I79" s="51">
        <v>37965.362612342331</v>
      </c>
      <c r="J79" s="51">
        <v>107158.25504101839</v>
      </c>
      <c r="K79" s="54">
        <v>6.7596895626898741</v>
      </c>
      <c r="L79" s="55">
        <v>1.7997230403147779</v>
      </c>
      <c r="M79" s="56">
        <v>2.8872741119328654E-5</v>
      </c>
      <c r="N79" s="55">
        <v>6.7932634465879813</v>
      </c>
      <c r="O79" s="56">
        <v>1.0026269555316204E-5</v>
      </c>
      <c r="P79" s="55">
        <v>4.0443071022356181</v>
      </c>
      <c r="Q79" s="54">
        <v>2.8284446895373518</v>
      </c>
      <c r="R79" s="55">
        <v>3.4697997437801229</v>
      </c>
      <c r="S79" s="53">
        <v>0.35059637204349575</v>
      </c>
      <c r="T79" s="55">
        <v>3.5225491411701024</v>
      </c>
      <c r="U79" s="53">
        <v>2.1297784109732656</v>
      </c>
      <c r="V79" s="55">
        <v>5.4186469291133434</v>
      </c>
      <c r="W79" s="54">
        <v>8.8646733865262792</v>
      </c>
      <c r="X79" s="55">
        <v>3.4165776982677198</v>
      </c>
      <c r="Y79" s="54">
        <v>5.4036309456978904</v>
      </c>
      <c r="Z79" s="55">
        <v>6.9733307247836702</v>
      </c>
      <c r="AA79" s="53">
        <v>0.59643943320312198</v>
      </c>
      <c r="AB79" s="55">
        <v>4.2028219989232296</v>
      </c>
      <c r="AC79" s="57">
        <f t="shared" si="69"/>
        <v>7.8629652938488102</v>
      </c>
      <c r="AD79" s="57">
        <f t="shared" si="56"/>
        <v>0.27222902178868646</v>
      </c>
      <c r="AE79" s="42">
        <f t="shared" si="70"/>
        <v>3.4621674090517853</v>
      </c>
      <c r="AF79" s="57">
        <f t="shared" si="57"/>
        <v>5.4036309456978904</v>
      </c>
      <c r="AG79" s="57">
        <f t="shared" si="58"/>
        <v>0.3768130569902694</v>
      </c>
      <c r="AH79" s="57">
        <f t="shared" si="59"/>
        <v>6.9733307247836702</v>
      </c>
      <c r="AJ79" s="60">
        <f t="shared" si="60"/>
        <v>109.64927523290112</v>
      </c>
      <c r="AK79" s="60">
        <f t="shared" si="61"/>
        <v>19.199402510104591</v>
      </c>
      <c r="AL79" s="60">
        <f t="shared" si="62"/>
        <v>16.319707300179715</v>
      </c>
      <c r="AM79" s="61">
        <v>0.84</v>
      </c>
      <c r="AN79" s="61">
        <v>0.02</v>
      </c>
      <c r="AO79" s="61">
        <v>0.95</v>
      </c>
      <c r="AP79" s="61">
        <v>0.01</v>
      </c>
      <c r="AQ79" s="61">
        <f t="shared" si="63"/>
        <v>0.63415249248044592</v>
      </c>
      <c r="AR79" s="61">
        <f t="shared" si="64"/>
        <v>5.9062107708422761E-2</v>
      </c>
      <c r="AS79" s="62">
        <f t="shared" si="65"/>
        <v>7.0229652938488103</v>
      </c>
      <c r="AT79" s="62">
        <f t="shared" si="66"/>
        <v>0.27296270863256233</v>
      </c>
      <c r="AU79" s="62">
        <f t="shared" si="67"/>
        <v>4.4536309456978902</v>
      </c>
      <c r="AV79" s="62">
        <f t="shared" si="68"/>
        <v>0.37694572542788168</v>
      </c>
      <c r="AW79" s="46">
        <f t="shared" si="39"/>
        <v>412.147688567518</v>
      </c>
    </row>
    <row r="80" spans="1:49" s="59" customFormat="1" x14ac:dyDescent="0.2">
      <c r="A80" s="49" t="s">
        <v>169</v>
      </c>
      <c r="B80" s="131" t="s">
        <v>170</v>
      </c>
      <c r="C80" s="50">
        <v>67.2</v>
      </c>
      <c r="D80" s="51">
        <v>53115.377675646479</v>
      </c>
      <c r="E80" s="51">
        <v>7831.8392554325301</v>
      </c>
      <c r="F80" s="52">
        <v>7.5000000187499999E-2</v>
      </c>
      <c r="G80" s="53">
        <v>0.78842594172637115</v>
      </c>
      <c r="H80" s="52">
        <v>2.9166666691743819E-2</v>
      </c>
      <c r="I80" s="51">
        <v>15426.420004897445</v>
      </c>
      <c r="J80" s="51">
        <v>52151.044334770173</v>
      </c>
      <c r="K80" s="54">
        <v>6.7995248529010173</v>
      </c>
      <c r="L80" s="55">
        <v>1.2757379950702292</v>
      </c>
      <c r="M80" s="56">
        <v>4.7936264987200581E-5</v>
      </c>
      <c r="N80" s="55">
        <v>4.6500071346866445</v>
      </c>
      <c r="O80" s="56">
        <v>1.4068430790990901E-5</v>
      </c>
      <c r="P80" s="55">
        <v>4.7572732394558299</v>
      </c>
      <c r="Q80" s="54">
        <v>3.3599042609932579</v>
      </c>
      <c r="R80" s="55">
        <v>2.6255237202657722</v>
      </c>
      <c r="S80" s="53">
        <v>0.29640883489526998</v>
      </c>
      <c r="T80" s="55">
        <v>2.6192027508700213</v>
      </c>
      <c r="U80" s="53">
        <v>0.94902167559679929</v>
      </c>
      <c r="V80" s="55">
        <v>4.273856614310783</v>
      </c>
      <c r="W80" s="54">
        <v>10.505166352420501</v>
      </c>
      <c r="X80" s="55">
        <v>2.12902139440392</v>
      </c>
      <c r="Y80" s="54">
        <v>8.8881886215646109</v>
      </c>
      <c r="Z80" s="55">
        <v>4.7240192255343896</v>
      </c>
      <c r="AA80" s="53">
        <v>0.83132317517081</v>
      </c>
      <c r="AB80" s="55">
        <v>4.7921968979455096</v>
      </c>
      <c r="AC80" s="57">
        <f t="shared" si="69"/>
        <v>9.3180825545969839</v>
      </c>
      <c r="AD80" s="57">
        <f t="shared" si="56"/>
        <v>0.20513187012101999</v>
      </c>
      <c r="AE80" s="42">
        <f t="shared" si="70"/>
        <v>2.2014386427583239</v>
      </c>
      <c r="AF80" s="57">
        <f t="shared" si="57"/>
        <v>8.8881886215646109</v>
      </c>
      <c r="AG80" s="57">
        <f t="shared" si="58"/>
        <v>0.41987973928447231</v>
      </c>
      <c r="AH80" s="57">
        <f t="shared" si="59"/>
        <v>4.7240192255343896</v>
      </c>
      <c r="AJ80" s="60">
        <f t="shared" si="60"/>
        <v>300.29626404435521</v>
      </c>
      <c r="AK80" s="60">
        <f t="shared" si="61"/>
        <v>211.4118621591735</v>
      </c>
      <c r="AL80" s="60">
        <f t="shared" si="62"/>
        <v>67.443050076681203</v>
      </c>
      <c r="AM80" s="61">
        <v>0.84</v>
      </c>
      <c r="AN80" s="61">
        <v>0.02</v>
      </c>
      <c r="AO80" s="61">
        <v>0.95</v>
      </c>
      <c r="AP80" s="61">
        <v>0.01</v>
      </c>
      <c r="AQ80" s="61">
        <f t="shared" si="63"/>
        <v>0.93631886342748194</v>
      </c>
      <c r="AR80" s="61">
        <f t="shared" si="64"/>
        <v>5.4518482270871443E-2</v>
      </c>
      <c r="AS80" s="62">
        <f t="shared" si="65"/>
        <v>8.478082554596984</v>
      </c>
      <c r="AT80" s="62">
        <f t="shared" si="66"/>
        <v>0.20610454662463665</v>
      </c>
      <c r="AU80" s="62">
        <f t="shared" si="67"/>
        <v>7.9381886215646107</v>
      </c>
      <c r="AV80" s="62">
        <f t="shared" si="68"/>
        <v>0.41999880411924551</v>
      </c>
      <c r="AW80" s="46">
        <f t="shared" si="39"/>
        <v>183.65154233061833</v>
      </c>
    </row>
    <row r="81" spans="1:49" s="59" customFormat="1" x14ac:dyDescent="0.2">
      <c r="A81" s="49" t="s">
        <v>171</v>
      </c>
      <c r="B81" s="131" t="s">
        <v>172</v>
      </c>
      <c r="C81" s="50">
        <v>67.766999999999996</v>
      </c>
      <c r="D81" s="51">
        <v>53805.160750536452</v>
      </c>
      <c r="E81" s="51">
        <v>41540.012378705418</v>
      </c>
      <c r="F81" s="52">
        <v>5.0000000124999999E-2</v>
      </c>
      <c r="G81" s="53">
        <v>3.9432104364371656</v>
      </c>
      <c r="H81" s="52">
        <v>1.5277777788194445E-2</v>
      </c>
      <c r="I81" s="51">
        <v>10220.365065081221</v>
      </c>
      <c r="J81" s="51">
        <v>211984.1197493069</v>
      </c>
      <c r="K81" s="54">
        <v>6.6494348356531088</v>
      </c>
      <c r="L81" s="55">
        <v>1.6705136318571041</v>
      </c>
      <c r="M81" s="56">
        <v>3.4847293361258634E-4</v>
      </c>
      <c r="N81" s="55">
        <v>31.223742961326334</v>
      </c>
      <c r="O81" s="56">
        <v>1.556277497199968E-5</v>
      </c>
      <c r="P81" s="55">
        <v>2.7280693275688406</v>
      </c>
      <c r="Q81" s="54">
        <v>14.344176829000293</v>
      </c>
      <c r="R81" s="55">
        <v>37.255813115465422</v>
      </c>
      <c r="S81" s="53">
        <v>4.3131134428597388E-2</v>
      </c>
      <c r="T81" s="55">
        <v>40.687500390651635</v>
      </c>
      <c r="U81" s="53">
        <v>2.6053280413127413</v>
      </c>
      <c r="V81" s="55">
        <v>28.638401068454016</v>
      </c>
      <c r="W81" s="54">
        <v>45.983553604634302</v>
      </c>
      <c r="X81" s="55">
        <v>35.380526706698902</v>
      </c>
      <c r="Y81" s="54">
        <v>66.346026691178395</v>
      </c>
      <c r="Z81" s="55">
        <v>30.931827083683601</v>
      </c>
      <c r="AA81" s="53">
        <v>0.91908594862433102</v>
      </c>
      <c r="AB81" s="55">
        <v>3.00128159164275</v>
      </c>
      <c r="AC81" s="57">
        <f t="shared" si="69"/>
        <v>40.787412047310625</v>
      </c>
      <c r="AD81" s="57">
        <f t="shared" si="56"/>
        <v>14.432608722405021</v>
      </c>
      <c r="AE81" s="42">
        <f t="shared" si="70"/>
        <v>35.384958245608175</v>
      </c>
      <c r="AF81" s="57">
        <f t="shared" si="57"/>
        <v>66.346026691178395</v>
      </c>
      <c r="AG81" s="57">
        <f t="shared" si="58"/>
        <v>20.522038253009868</v>
      </c>
      <c r="AH81" s="57">
        <f t="shared" si="59"/>
        <v>30.931827083683601</v>
      </c>
      <c r="AJ81" s="60" t="e">
        <f t="shared" si="60"/>
        <v>#NUM!</v>
      </c>
      <c r="AK81" s="60" t="e">
        <f t="shared" si="61"/>
        <v>#NUM!</v>
      </c>
      <c r="AL81" s="60" t="e">
        <f t="shared" si="62"/>
        <v>#NUM!</v>
      </c>
      <c r="AM81" s="61">
        <v>0.84</v>
      </c>
      <c r="AN81" s="61">
        <v>0.02</v>
      </c>
      <c r="AO81" s="61">
        <v>0.95</v>
      </c>
      <c r="AP81" s="61">
        <v>0.01</v>
      </c>
      <c r="AQ81" s="61">
        <f t="shared" si="63"/>
        <v>1.6370528987892483</v>
      </c>
      <c r="AR81" s="61">
        <f t="shared" si="64"/>
        <v>0.7834092135181171</v>
      </c>
      <c r="AS81" s="62">
        <f t="shared" si="65"/>
        <v>39.947412047310621</v>
      </c>
      <c r="AT81" s="62">
        <f t="shared" si="66"/>
        <v>14.432622579907006</v>
      </c>
      <c r="AU81" s="62">
        <f t="shared" si="67"/>
        <v>65.396026691178392</v>
      </c>
      <c r="AV81" s="62">
        <f t="shared" si="68"/>
        <v>20.522040689414887</v>
      </c>
      <c r="AW81" s="46">
        <f t="shared" si="39"/>
        <v>504.17448343674857</v>
      </c>
    </row>
    <row r="82" spans="1:49" s="59" customFormat="1" x14ac:dyDescent="0.2">
      <c r="A82" s="49" t="s">
        <v>173</v>
      </c>
      <c r="B82" s="131" t="s">
        <v>174</v>
      </c>
      <c r="C82" s="50">
        <v>68.316999999999993</v>
      </c>
      <c r="D82" s="51">
        <v>56488.459471275914</v>
      </c>
      <c r="E82" s="51">
        <v>28703.274376446869</v>
      </c>
      <c r="F82" s="52">
        <v>0.11250000065624999</v>
      </c>
      <c r="G82" s="53">
        <v>1.901851946741784</v>
      </c>
      <c r="H82" s="52">
        <v>2.083333334529321E-2</v>
      </c>
      <c r="I82" s="51">
        <v>88716.766319353861</v>
      </c>
      <c r="J82" s="51">
        <v>190265.34454026943</v>
      </c>
      <c r="K82" s="54">
        <v>6.4062581190976315</v>
      </c>
      <c r="L82" s="55">
        <v>1.7121980489985527</v>
      </c>
      <c r="M82" s="56">
        <v>2.1472681180945929E-5</v>
      </c>
      <c r="N82" s="55">
        <v>4.6498217731903706</v>
      </c>
      <c r="O82" s="56">
        <v>9.9759692833096502E-6</v>
      </c>
      <c r="P82" s="55">
        <v>5.3530854853220937</v>
      </c>
      <c r="Q82" s="54">
        <v>2.1441880761001793</v>
      </c>
      <c r="R82" s="55">
        <v>2.0330747095646933</v>
      </c>
      <c r="S82" s="53">
        <v>0.46447535931643946</v>
      </c>
      <c r="T82" s="55">
        <v>2.0921970006692909</v>
      </c>
      <c r="U82" s="53">
        <v>3.2734002757235974</v>
      </c>
      <c r="V82" s="55">
        <v>4.8046016198972303</v>
      </c>
      <c r="W82" s="54">
        <v>6.7102031959402604</v>
      </c>
      <c r="X82" s="55">
        <v>1.9357303532425501</v>
      </c>
      <c r="Y82" s="54">
        <v>3.9803261696237602</v>
      </c>
      <c r="Z82" s="55">
        <v>4.6662102716088496</v>
      </c>
      <c r="AA82" s="53">
        <v>0.59041207209814195</v>
      </c>
      <c r="AB82" s="55">
        <v>5.5263242455526402</v>
      </c>
      <c r="AC82" s="57">
        <f t="shared" si="69"/>
        <v>5.9519502347990114</v>
      </c>
      <c r="AD82" s="57">
        <f t="shared" si="56"/>
        <v>0.1199381034810728</v>
      </c>
      <c r="AE82" s="42">
        <f t="shared" si="70"/>
        <v>2.0151059526646553</v>
      </c>
      <c r="AF82" s="57">
        <f t="shared" si="57"/>
        <v>3.9803261696237602</v>
      </c>
      <c r="AG82" s="57">
        <f t="shared" si="58"/>
        <v>0.18573038857051899</v>
      </c>
      <c r="AH82" s="57">
        <f t="shared" si="59"/>
        <v>4.6662102716088496</v>
      </c>
      <c r="AJ82" s="60">
        <f t="shared" si="60"/>
        <v>97.969859052293813</v>
      </c>
      <c r="AK82" s="60">
        <f t="shared" si="61"/>
        <v>10.984738164728668</v>
      </c>
      <c r="AL82" s="60">
        <f t="shared" si="62"/>
        <v>9.9787508592011847</v>
      </c>
      <c r="AM82" s="61">
        <v>0.84</v>
      </c>
      <c r="AN82" s="61">
        <v>0.02</v>
      </c>
      <c r="AO82" s="61">
        <v>0.95</v>
      </c>
      <c r="AP82" s="61">
        <v>0.01</v>
      </c>
      <c r="AQ82" s="61">
        <f t="shared" si="63"/>
        <v>0.592792580216287</v>
      </c>
      <c r="AR82" s="61">
        <f t="shared" si="64"/>
        <v>3.9021824809802659E-2</v>
      </c>
      <c r="AS82" s="62">
        <f t="shared" si="65"/>
        <v>5.1119502347990116</v>
      </c>
      <c r="AT82" s="62">
        <f t="shared" si="66"/>
        <v>0.12159419668157082</v>
      </c>
      <c r="AU82" s="62">
        <f t="shared" si="67"/>
        <v>3.03032616962376</v>
      </c>
      <c r="AV82" s="62">
        <f t="shared" si="68"/>
        <v>0.18599940117794997</v>
      </c>
      <c r="AW82" s="46">
        <f t="shared" si="39"/>
        <v>633.4576172078082</v>
      </c>
    </row>
    <row r="83" spans="1:49" s="59" customFormat="1" x14ac:dyDescent="0.2">
      <c r="A83" s="49" t="s">
        <v>175</v>
      </c>
      <c r="B83" s="131" t="s">
        <v>176</v>
      </c>
      <c r="C83" s="50">
        <v>69.466999999999999</v>
      </c>
      <c r="D83" s="51">
        <v>51959.20225572143</v>
      </c>
      <c r="E83" s="51">
        <v>19774.539988001707</v>
      </c>
      <c r="F83" s="52">
        <v>0.10000000049999999</v>
      </c>
      <c r="G83" s="53">
        <v>1.1734568251741837</v>
      </c>
      <c r="H83" s="52">
        <v>1.1111111114969137E-2</v>
      </c>
      <c r="I83" s="51">
        <v>53172.183424218776</v>
      </c>
      <c r="J83" s="51">
        <v>112250.18295320286</v>
      </c>
      <c r="K83" s="54">
        <v>5.5638645791517716</v>
      </c>
      <c r="L83" s="55">
        <v>2.0218980141529572</v>
      </c>
      <c r="M83" s="56">
        <v>2.1759408399209571E-5</v>
      </c>
      <c r="N83" s="55">
        <v>3.7435975021683241</v>
      </c>
      <c r="O83" s="56">
        <v>1.0210341757226672E-5</v>
      </c>
      <c r="P83" s="55">
        <v>6.0478759102697639</v>
      </c>
      <c r="Q83" s="54">
        <v>2.1106930036256806</v>
      </c>
      <c r="R83" s="55">
        <v>1.4410685618182226</v>
      </c>
      <c r="S83" s="53">
        <v>0.47398754802007248</v>
      </c>
      <c r="T83" s="55">
        <v>1.4202270779724382</v>
      </c>
      <c r="U83" s="53">
        <v>2.0462984342184356</v>
      </c>
      <c r="V83" s="55">
        <v>6.3075160938141392</v>
      </c>
      <c r="W83" s="54">
        <v>6.6180079499000399</v>
      </c>
      <c r="X83" s="55">
        <v>1.3198087567141601</v>
      </c>
      <c r="Y83" s="54">
        <v>4.0503565436997002</v>
      </c>
      <c r="Z83" s="55">
        <v>3.7659521363429298</v>
      </c>
      <c r="AA83" s="53">
        <v>0.60721638229262498</v>
      </c>
      <c r="AB83" s="55">
        <v>6.5153530417180301</v>
      </c>
      <c r="AC83" s="57">
        <f t="shared" si="69"/>
        <v>5.8701730515613351</v>
      </c>
      <c r="AD83" s="57">
        <f t="shared" si="56"/>
        <v>8.4160660073311647E-2</v>
      </c>
      <c r="AE83" s="42">
        <f t="shared" si="70"/>
        <v>1.4336998131754699</v>
      </c>
      <c r="AF83" s="57">
        <f t="shared" si="57"/>
        <v>4.0503565436997002</v>
      </c>
      <c r="AG83" s="57">
        <f t="shared" si="58"/>
        <v>0.15253448878696449</v>
      </c>
      <c r="AH83" s="57">
        <f t="shared" si="59"/>
        <v>3.7659521363429298</v>
      </c>
      <c r="AJ83" s="60">
        <f t="shared" si="60"/>
        <v>104.46861814062414</v>
      </c>
      <c r="AK83" s="60">
        <f t="shared" si="61"/>
        <v>9.5544935846082808</v>
      </c>
      <c r="AL83" s="60">
        <f t="shared" si="62"/>
        <v>8.7843596959025803</v>
      </c>
      <c r="AM83" s="61">
        <v>0.84</v>
      </c>
      <c r="AN83" s="61">
        <v>0.02</v>
      </c>
      <c r="AO83" s="61">
        <v>0.95</v>
      </c>
      <c r="AP83" s="61">
        <v>0.01</v>
      </c>
      <c r="AQ83" s="61">
        <f t="shared" si="63"/>
        <v>0.61635186541691012</v>
      </c>
      <c r="AR83" s="61">
        <f t="shared" si="64"/>
        <v>3.2184470193106489E-2</v>
      </c>
      <c r="AS83" s="62">
        <f t="shared" si="65"/>
        <v>5.0301730515613352</v>
      </c>
      <c r="AT83" s="62">
        <f t="shared" si="66"/>
        <v>8.6504431701361462E-2</v>
      </c>
      <c r="AU83" s="62">
        <f t="shared" si="67"/>
        <v>3.1003565436997</v>
      </c>
      <c r="AV83" s="62">
        <f t="shared" si="68"/>
        <v>0.15286193204817414</v>
      </c>
      <c r="AW83" s="46">
        <f t="shared" si="39"/>
        <v>395.99291899904892</v>
      </c>
    </row>
    <row r="84" spans="1:49" s="59" customFormat="1" x14ac:dyDescent="0.2">
      <c r="A84" s="49" t="s">
        <v>177</v>
      </c>
      <c r="B84" s="131" t="s">
        <v>178</v>
      </c>
      <c r="C84" s="50">
        <v>70.016999999999996</v>
      </c>
      <c r="D84" s="51">
        <v>50667.341114400435</v>
      </c>
      <c r="E84" s="51">
        <v>12107.863873281589</v>
      </c>
      <c r="F84" s="52">
        <v>3.7500000093750006E-2</v>
      </c>
      <c r="G84" s="53">
        <v>1.2682099182156412</v>
      </c>
      <c r="H84" s="52">
        <v>1.8055555566743826E-2</v>
      </c>
      <c r="I84" s="51">
        <v>13598.139483402285</v>
      </c>
      <c r="J84" s="51">
        <v>76448.389344092444</v>
      </c>
      <c r="K84" s="54">
        <v>6.3995917116244021</v>
      </c>
      <c r="L84" s="55">
        <v>3.5530911284865039</v>
      </c>
      <c r="M84" s="56">
        <v>9.4715105687778791E-5</v>
      </c>
      <c r="N84" s="55">
        <v>11.400454225123847</v>
      </c>
      <c r="O84" s="56">
        <v>1.5906211168779572E-5</v>
      </c>
      <c r="P84" s="55">
        <v>3.7802182427899798</v>
      </c>
      <c r="Q84" s="54">
        <v>5.0694121189339079</v>
      </c>
      <c r="R84" s="55">
        <v>11.922596776258834</v>
      </c>
      <c r="S84" s="53">
        <v>0.1805478009605207</v>
      </c>
      <c r="T84" s="55">
        <v>11.820005007681285</v>
      </c>
      <c r="U84" s="53">
        <v>1.3529561299953985</v>
      </c>
      <c r="V84" s="55">
        <v>9.3008495533471169</v>
      </c>
      <c r="W84" s="54">
        <v>15.920823789866301</v>
      </c>
      <c r="X84" s="55">
        <v>10.908126487397499</v>
      </c>
      <c r="Y84" s="54">
        <v>17.507252057693599</v>
      </c>
      <c r="Z84" s="55">
        <v>11.3500605573392</v>
      </c>
      <c r="AA84" s="53">
        <v>0.94031756750587003</v>
      </c>
      <c r="AB84" s="55">
        <v>3.9142598475057002</v>
      </c>
      <c r="AC84" s="57">
        <f t="shared" si="69"/>
        <v>14.121770701611409</v>
      </c>
      <c r="AD84" s="57">
        <f t="shared" si="56"/>
        <v>1.5424492232639329</v>
      </c>
      <c r="AE84" s="42">
        <f t="shared" si="70"/>
        <v>10.922491632638723</v>
      </c>
      <c r="AF84" s="57">
        <f t="shared" si="57"/>
        <v>17.507252057693599</v>
      </c>
      <c r="AG84" s="57">
        <f t="shared" si="58"/>
        <v>1.9870837104742365</v>
      </c>
      <c r="AH84" s="57">
        <f t="shared" si="59"/>
        <v>11.3500605573392</v>
      </c>
      <c r="AJ84" s="60" t="e">
        <f t="shared" si="60"/>
        <v>#NUM!</v>
      </c>
      <c r="AK84" s="60" t="e">
        <f t="shared" si="61"/>
        <v>#NUM!</v>
      </c>
      <c r="AL84" s="60" t="e">
        <f t="shared" si="62"/>
        <v>#NUM!</v>
      </c>
      <c r="AM84" s="61">
        <v>0.84</v>
      </c>
      <c r="AN84" s="61">
        <v>0.02</v>
      </c>
      <c r="AO84" s="61">
        <v>0.95</v>
      </c>
      <c r="AP84" s="61">
        <v>0.01</v>
      </c>
      <c r="AQ84" s="61">
        <f t="shared" si="63"/>
        <v>1.2466148098524841</v>
      </c>
      <c r="AR84" s="61">
        <f t="shared" si="64"/>
        <v>0.20819793738433506</v>
      </c>
      <c r="AS84" s="62">
        <f t="shared" si="65"/>
        <v>13.281770701611409</v>
      </c>
      <c r="AT84" s="62">
        <f t="shared" si="66"/>
        <v>1.542578881726153</v>
      </c>
      <c r="AU84" s="62">
        <f t="shared" si="67"/>
        <v>16.557252057693599</v>
      </c>
      <c r="AV84" s="62">
        <f t="shared" si="68"/>
        <v>1.9871088728180095</v>
      </c>
      <c r="AW84" s="46">
        <f t="shared" si="39"/>
        <v>261.81960472406041</v>
      </c>
    </row>
    <row r="85" spans="1:49" s="59" customFormat="1" x14ac:dyDescent="0.2">
      <c r="A85" s="49" t="s">
        <v>179</v>
      </c>
      <c r="B85" s="131" t="s">
        <v>180</v>
      </c>
      <c r="C85" s="50">
        <v>70.582999999999998</v>
      </c>
      <c r="D85" s="51">
        <v>51939.058615520727</v>
      </c>
      <c r="E85" s="51">
        <v>60140.140141665703</v>
      </c>
      <c r="F85" s="52">
        <v>0.10000000081249999</v>
      </c>
      <c r="G85" s="53">
        <v>5.5239931244339759</v>
      </c>
      <c r="H85" s="52">
        <v>2.6388888909336418E-2</v>
      </c>
      <c r="I85" s="51">
        <v>45595.249870136184</v>
      </c>
      <c r="J85" s="51">
        <v>260637.48118552627</v>
      </c>
      <c r="K85" s="54">
        <v>6.4371878872008992</v>
      </c>
      <c r="L85" s="55">
        <v>2.7397862120592604</v>
      </c>
      <c r="M85" s="56">
        <v>8.2488133162995835E-5</v>
      </c>
      <c r="N85" s="55">
        <v>16.802852735966216</v>
      </c>
      <c r="O85" s="56">
        <v>1.4861429632358799E-5</v>
      </c>
      <c r="P85" s="55">
        <v>4.0627076561682376</v>
      </c>
      <c r="Q85" s="54">
        <v>4.9650487222334299</v>
      </c>
      <c r="R85" s="55">
        <v>15.273705923491971</v>
      </c>
      <c r="S85" s="53">
        <v>0.18875129398407348</v>
      </c>
      <c r="T85" s="55">
        <v>13.304617203569777</v>
      </c>
      <c r="U85" s="53">
        <v>3.6487955518190631</v>
      </c>
      <c r="V85" s="55">
        <v>15.463813999930043</v>
      </c>
      <c r="W85" s="54">
        <v>15.2592473778656</v>
      </c>
      <c r="X85" s="55">
        <v>13.3989575239583</v>
      </c>
      <c r="Y85" s="54">
        <v>15.240075720483199</v>
      </c>
      <c r="Z85" s="55">
        <v>16.500535474921602</v>
      </c>
      <c r="AA85" s="53">
        <v>0.87663254427800197</v>
      </c>
      <c r="AB85" s="55">
        <v>4.13387863379576</v>
      </c>
      <c r="AC85" s="57">
        <f t="shared" si="69"/>
        <v>13.534952424166788</v>
      </c>
      <c r="AD85" s="57">
        <f t="shared" si="56"/>
        <v>1.8151257497957591</v>
      </c>
      <c r="AE85" s="42">
        <f t="shared" si="70"/>
        <v>13.41065482103088</v>
      </c>
      <c r="AF85" s="57">
        <f t="shared" si="57"/>
        <v>15.240075720483199</v>
      </c>
      <c r="AG85" s="57">
        <f t="shared" si="58"/>
        <v>2.5146941006632444</v>
      </c>
      <c r="AH85" s="57">
        <f t="shared" si="59"/>
        <v>16.500535474921602</v>
      </c>
      <c r="AJ85" s="60" t="e">
        <f t="shared" si="60"/>
        <v>#NUM!</v>
      </c>
      <c r="AK85" s="60" t="e">
        <f t="shared" si="61"/>
        <v>#NUM!</v>
      </c>
      <c r="AL85" s="60" t="e">
        <f t="shared" si="62"/>
        <v>#NUM!</v>
      </c>
      <c r="AM85" s="61">
        <v>0.84</v>
      </c>
      <c r="AN85" s="61">
        <v>0.02</v>
      </c>
      <c r="AO85" s="61">
        <v>0.95</v>
      </c>
      <c r="AP85" s="61">
        <v>0.01</v>
      </c>
      <c r="AQ85" s="61">
        <f t="shared" si="63"/>
        <v>1.125650198836496</v>
      </c>
      <c r="AR85" s="61">
        <f t="shared" si="64"/>
        <v>0.25523590622558751</v>
      </c>
      <c r="AS85" s="62">
        <f t="shared" si="65"/>
        <v>12.694952424166788</v>
      </c>
      <c r="AT85" s="62">
        <f t="shared" si="66"/>
        <v>1.815235931655061</v>
      </c>
      <c r="AU85" s="62">
        <f t="shared" si="67"/>
        <v>14.2900757204832</v>
      </c>
      <c r="AV85" s="62">
        <f t="shared" si="68"/>
        <v>2.5147139837187296</v>
      </c>
      <c r="AW85" s="46">
        <f t="shared" si="39"/>
        <v>706.10287201213691</v>
      </c>
    </row>
    <row r="86" spans="1:49" s="59" customFormat="1" x14ac:dyDescent="0.2">
      <c r="A86" s="49" t="s">
        <v>181</v>
      </c>
      <c r="B86" s="131" t="s">
        <v>182</v>
      </c>
      <c r="C86" s="50">
        <v>71.150000000000006</v>
      </c>
      <c r="D86" s="51">
        <v>49258.33904318382</v>
      </c>
      <c r="E86" s="51">
        <v>30611.708773834154</v>
      </c>
      <c r="F86" s="52">
        <v>5.0000000124999992E-2</v>
      </c>
      <c r="G86" s="53">
        <v>2.1449075256843964</v>
      </c>
      <c r="H86" s="52">
        <v>2.2222222238425925E-2</v>
      </c>
      <c r="I86" s="51">
        <v>124108.27507822534</v>
      </c>
      <c r="J86" s="51">
        <v>214690.02859154742</v>
      </c>
      <c r="K86" s="54">
        <v>6.6156727975757414</v>
      </c>
      <c r="L86" s="55">
        <v>1.610706811074742</v>
      </c>
      <c r="M86" s="56">
        <v>1.7830839131747236E-5</v>
      </c>
      <c r="N86" s="55">
        <v>4.084300173899293</v>
      </c>
      <c r="O86" s="56">
        <v>1.0351409934636832E-5</v>
      </c>
      <c r="P86" s="55">
        <v>2.7020572712378859</v>
      </c>
      <c r="Q86" s="54">
        <v>1.7250719451522467</v>
      </c>
      <c r="R86" s="55">
        <v>1.3250643808667431</v>
      </c>
      <c r="S86" s="53">
        <v>0.57841469233274745</v>
      </c>
      <c r="T86" s="55">
        <v>1.3515389483434546</v>
      </c>
      <c r="U86" s="53">
        <v>4.1704166463444512</v>
      </c>
      <c r="V86" s="55">
        <v>1.5940648485669746</v>
      </c>
      <c r="W86" s="54">
        <v>5.3948761015532298</v>
      </c>
      <c r="X86" s="55">
        <v>1.06569582728992</v>
      </c>
      <c r="Y86" s="54">
        <v>3.3182283204737901</v>
      </c>
      <c r="Z86" s="55">
        <v>4.1982973698501196</v>
      </c>
      <c r="AA86" s="53">
        <v>0.61335106478481005</v>
      </c>
      <c r="AB86" s="55">
        <v>2.7260782618665398</v>
      </c>
      <c r="AC86" s="57">
        <f t="shared" si="69"/>
        <v>4.7852551020777145</v>
      </c>
      <c r="AD86" s="57">
        <f t="shared" si="56"/>
        <v>5.7608342405488774E-2</v>
      </c>
      <c r="AE86" s="42">
        <f t="shared" si="70"/>
        <v>1.2038719185624138</v>
      </c>
      <c r="AF86" s="57">
        <f t="shared" si="57"/>
        <v>3.3182283204737901</v>
      </c>
      <c r="AG86" s="57">
        <f t="shared" si="58"/>
        <v>0.13930909230407293</v>
      </c>
      <c r="AH86" s="57">
        <f t="shared" si="59"/>
        <v>4.1982973698501196</v>
      </c>
      <c r="AJ86" s="60">
        <f t="shared" si="60"/>
        <v>99.991530058473032</v>
      </c>
      <c r="AK86" s="60">
        <f t="shared" si="61"/>
        <v>10.470643100025143</v>
      </c>
      <c r="AL86" s="60">
        <f t="shared" si="62"/>
        <v>9.5527363304594815</v>
      </c>
      <c r="AM86" s="61">
        <v>0.84</v>
      </c>
      <c r="AN86" s="61">
        <v>0.02</v>
      </c>
      <c r="AO86" s="61">
        <v>0.95</v>
      </c>
      <c r="AP86" s="61">
        <v>0.01</v>
      </c>
      <c r="AQ86" s="61">
        <f t="shared" si="63"/>
        <v>0.6002725449177152</v>
      </c>
      <c r="AR86" s="61">
        <f t="shared" si="64"/>
        <v>3.6597083542881416E-2</v>
      </c>
      <c r="AS86" s="62">
        <f t="shared" si="65"/>
        <v>3.9452551020777147</v>
      </c>
      <c r="AT86" s="62">
        <f t="shared" si="66"/>
        <v>6.0981317751488746E-2</v>
      </c>
      <c r="AU86" s="62">
        <f t="shared" si="67"/>
        <v>2.3682283204737899</v>
      </c>
      <c r="AV86" s="62">
        <f t="shared" si="68"/>
        <v>0.13966754525867744</v>
      </c>
      <c r="AW86" s="46">
        <f t="shared" si="39"/>
        <v>807.04526456763949</v>
      </c>
    </row>
    <row r="87" spans="1:49" s="59" customFormat="1" x14ac:dyDescent="0.2">
      <c r="A87" s="49" t="s">
        <v>183</v>
      </c>
      <c r="B87" s="131" t="s">
        <v>184</v>
      </c>
      <c r="C87" s="50">
        <v>72.283000000000001</v>
      </c>
      <c r="D87" s="51">
        <v>60160.067782925034</v>
      </c>
      <c r="E87" s="51">
        <v>16162.124918100486</v>
      </c>
      <c r="F87" s="52">
        <v>5.0000000187499991E-2</v>
      </c>
      <c r="G87" s="53">
        <v>1.0177469399133094</v>
      </c>
      <c r="H87" s="52">
        <v>2.0833333346064815E-2</v>
      </c>
      <c r="I87" s="51">
        <v>39214.025644358619</v>
      </c>
      <c r="J87" s="51">
        <v>105152.10252477188</v>
      </c>
      <c r="K87" s="54">
        <v>6.1850412856756334</v>
      </c>
      <c r="L87" s="55">
        <v>1.7840041001632476</v>
      </c>
      <c r="M87" s="56">
        <v>2.6050940618822109E-5</v>
      </c>
      <c r="N87" s="55">
        <v>4.0729126523725334</v>
      </c>
      <c r="O87" s="56">
        <v>9.6445887449385512E-6</v>
      </c>
      <c r="P87" s="55">
        <v>4.0750492995695842</v>
      </c>
      <c r="Q87" s="54">
        <v>2.6622576859452467</v>
      </c>
      <c r="R87" s="55">
        <v>2.3542394125287585</v>
      </c>
      <c r="S87" s="53">
        <v>0.37211307390894033</v>
      </c>
      <c r="T87" s="55">
        <v>2.4975099850955824</v>
      </c>
      <c r="U87" s="53">
        <v>1.6625052297535987</v>
      </c>
      <c r="V87" s="55">
        <v>2.7180165877785867</v>
      </c>
      <c r="W87" s="54">
        <v>8.3405717564383295</v>
      </c>
      <c r="X87" s="55">
        <v>2.1693557838750599</v>
      </c>
      <c r="Y87" s="54">
        <v>4.8254011468578302</v>
      </c>
      <c r="Z87" s="55">
        <v>4.0617680975346699</v>
      </c>
      <c r="AA87" s="53">
        <v>0.57008397038514402</v>
      </c>
      <c r="AB87" s="55">
        <v>4.1352874709737497</v>
      </c>
      <c r="AC87" s="57">
        <f t="shared" si="69"/>
        <v>7.3980871479607986</v>
      </c>
      <c r="AD87" s="57">
        <f t="shared" si="56"/>
        <v>0.16575190159689748</v>
      </c>
      <c r="AE87" s="42">
        <f t="shared" si="70"/>
        <v>2.2404697090191101</v>
      </c>
      <c r="AF87" s="57">
        <f t="shared" si="57"/>
        <v>4.8254011468578302</v>
      </c>
      <c r="AG87" s="57">
        <f t="shared" si="58"/>
        <v>0.19599660436114344</v>
      </c>
      <c r="AH87" s="57">
        <f t="shared" si="59"/>
        <v>4.0617680975346699</v>
      </c>
      <c r="AJ87" s="60">
        <f t="shared" si="60"/>
        <v>97.473467673720606</v>
      </c>
      <c r="AK87" s="60">
        <f t="shared" si="61"/>
        <v>9.3152804355595578</v>
      </c>
      <c r="AL87" s="60">
        <f t="shared" si="62"/>
        <v>8.5817656119412646</v>
      </c>
      <c r="AM87" s="61">
        <v>0.84</v>
      </c>
      <c r="AN87" s="61">
        <v>0.02</v>
      </c>
      <c r="AO87" s="61">
        <v>0.95</v>
      </c>
      <c r="AP87" s="61">
        <v>0.01</v>
      </c>
      <c r="AQ87" s="61">
        <f t="shared" si="63"/>
        <v>0.59093468254121395</v>
      </c>
      <c r="AR87" s="61">
        <f t="shared" si="64"/>
        <v>3.3493742875893233E-2</v>
      </c>
      <c r="AS87" s="62">
        <f t="shared" si="65"/>
        <v>6.5580871479607987</v>
      </c>
      <c r="AT87" s="62">
        <f t="shared" si="66"/>
        <v>0.16695416401811486</v>
      </c>
      <c r="AU87" s="62">
        <f t="shared" si="67"/>
        <v>3.87540114685783</v>
      </c>
      <c r="AV87" s="62">
        <f t="shared" si="68"/>
        <v>0.19625154501582553</v>
      </c>
      <c r="AW87" s="46">
        <f t="shared" si="39"/>
        <v>321.72252481479268</v>
      </c>
    </row>
    <row r="88" spans="1:49" s="59" customFormat="1" x14ac:dyDescent="0.2">
      <c r="A88" s="49" t="s">
        <v>185</v>
      </c>
      <c r="B88" s="131" t="s">
        <v>186</v>
      </c>
      <c r="C88" s="50">
        <v>72.849999999999994</v>
      </c>
      <c r="D88" s="51">
        <v>64509.374433725316</v>
      </c>
      <c r="E88" s="51">
        <v>115749.189536177</v>
      </c>
      <c r="F88" s="52">
        <v>0.11250000053124998</v>
      </c>
      <c r="G88" s="53">
        <v>11.440641513533345</v>
      </c>
      <c r="H88" s="52">
        <v>2.7777777807870364E-2</v>
      </c>
      <c r="I88" s="51">
        <v>56217.236113213185</v>
      </c>
      <c r="J88" s="51">
        <v>793362.64354400721</v>
      </c>
      <c r="K88" s="54">
        <v>6.6289703745172783</v>
      </c>
      <c r="L88" s="55">
        <v>1.3007730081043716</v>
      </c>
      <c r="M88" s="56">
        <v>2.191643913144833E-4</v>
      </c>
      <c r="N88" s="55">
        <v>14.09206683126768</v>
      </c>
      <c r="O88" s="56">
        <v>1.4325704874627509E-5</v>
      </c>
      <c r="P88" s="55">
        <v>1.2816804417581045</v>
      </c>
      <c r="Q88" s="54">
        <v>13.770629526497082</v>
      </c>
      <c r="R88" s="55">
        <v>17.362138357075089</v>
      </c>
      <c r="S88" s="53">
        <v>6.2697815293559001E-2</v>
      </c>
      <c r="T88" s="55">
        <v>17.767707041416354</v>
      </c>
      <c r="U88" s="53">
        <v>12.035304533613111</v>
      </c>
      <c r="V88" s="55">
        <v>15.70490865632028</v>
      </c>
      <c r="W88" s="54">
        <v>44.273084701681803</v>
      </c>
      <c r="X88" s="55">
        <v>15.7769492762281</v>
      </c>
      <c r="Y88" s="54">
        <v>41.067842009549899</v>
      </c>
      <c r="Z88" s="55">
        <v>14.0574179472786</v>
      </c>
      <c r="AA88" s="53">
        <v>0.84492787758114896</v>
      </c>
      <c r="AB88" s="55">
        <v>1.2795397479222299</v>
      </c>
      <c r="AC88" s="57">
        <f t="shared" si="69"/>
        <v>39.270226130391762</v>
      </c>
      <c r="AD88" s="57">
        <f t="shared" si="56"/>
        <v>6.1995453198081165</v>
      </c>
      <c r="AE88" s="42">
        <f t="shared" si="70"/>
        <v>15.786884697896364</v>
      </c>
      <c r="AF88" s="57">
        <f t="shared" si="57"/>
        <v>41.067842009549899</v>
      </c>
      <c r="AG88" s="57">
        <f t="shared" si="58"/>
        <v>5.7730781932104875</v>
      </c>
      <c r="AH88" s="57">
        <f t="shared" si="59"/>
        <v>14.0574179472786</v>
      </c>
      <c r="AJ88" s="60" t="e">
        <f t="shared" si="60"/>
        <v>#NUM!</v>
      </c>
      <c r="AK88" s="60" t="e">
        <f t="shared" si="61"/>
        <v>#NUM!</v>
      </c>
      <c r="AL88" s="60" t="e">
        <f t="shared" si="62"/>
        <v>#NUM!</v>
      </c>
      <c r="AM88" s="61">
        <v>0.84</v>
      </c>
      <c r="AN88" s="61">
        <v>0.02</v>
      </c>
      <c r="AO88" s="61">
        <v>0.95</v>
      </c>
      <c r="AP88" s="61">
        <v>0.01</v>
      </c>
      <c r="AQ88" s="61">
        <f t="shared" si="63"/>
        <v>1.0439137639584046</v>
      </c>
      <c r="AR88" s="61">
        <f t="shared" si="64"/>
        <v>0.22566990103268728</v>
      </c>
      <c r="AS88" s="62">
        <f t="shared" si="65"/>
        <v>38.430226130391759</v>
      </c>
      <c r="AT88" s="62">
        <f t="shared" si="66"/>
        <v>6.1995775801545321</v>
      </c>
      <c r="AU88" s="62">
        <f t="shared" si="67"/>
        <v>40.117842009549896</v>
      </c>
      <c r="AV88" s="62">
        <f t="shared" si="68"/>
        <v>5.7730868540948244</v>
      </c>
      <c r="AW88" s="46">
        <f t="shared" si="39"/>
        <v>2329.0324097463485</v>
      </c>
    </row>
    <row r="89" spans="1:49" s="59" customFormat="1" x14ac:dyDescent="0.2">
      <c r="A89" s="49" t="s">
        <v>187</v>
      </c>
      <c r="B89" s="131" t="s">
        <v>188</v>
      </c>
      <c r="C89" s="50">
        <v>73.417000000000002</v>
      </c>
      <c r="D89" s="51">
        <v>56948.783725587127</v>
      </c>
      <c r="E89" s="51">
        <v>18223.754255035314</v>
      </c>
      <c r="F89" s="52">
        <v>8.7500000343749995E-2</v>
      </c>
      <c r="G89" s="53">
        <v>1.1731481862113353</v>
      </c>
      <c r="H89" s="52">
        <v>2.9166666690972218E-2</v>
      </c>
      <c r="I89" s="51">
        <v>47765.723818100952</v>
      </c>
      <c r="J89" s="51">
        <v>128401.83890404415</v>
      </c>
      <c r="K89" s="54">
        <v>6.4553776488245509</v>
      </c>
      <c r="L89" s="55">
        <v>1.4894670603420817</v>
      </c>
      <c r="M89" s="56">
        <v>2.5514819124680052E-5</v>
      </c>
      <c r="N89" s="55">
        <v>3.9847173138587606</v>
      </c>
      <c r="O89" s="56">
        <v>9.393197549466846E-6</v>
      </c>
      <c r="P89" s="55">
        <v>3.8759519466470715</v>
      </c>
      <c r="Q89" s="54">
        <v>2.6807223463236092</v>
      </c>
      <c r="R89" s="55">
        <v>2.3308756757999753</v>
      </c>
      <c r="S89" s="53">
        <v>0.37105560057348241</v>
      </c>
      <c r="T89" s="55">
        <v>2.381449478798277</v>
      </c>
      <c r="U89" s="53">
        <v>2.0515483149784886</v>
      </c>
      <c r="V89" s="55">
        <v>8.3615120349496621</v>
      </c>
      <c r="W89" s="54">
        <v>8.4035455217868407</v>
      </c>
      <c r="X89" s="55">
        <v>2.2980849282097</v>
      </c>
      <c r="Y89" s="54">
        <v>4.7395703578428199</v>
      </c>
      <c r="Z89" s="55">
        <v>3.9057741029578201</v>
      </c>
      <c r="AA89" s="53">
        <v>0.55667094439463904</v>
      </c>
      <c r="AB89" s="55">
        <v>3.8697229892913998</v>
      </c>
      <c r="AC89" s="57">
        <f t="shared" si="69"/>
        <v>7.4539448778249273</v>
      </c>
      <c r="AD89" s="57">
        <f t="shared" si="56"/>
        <v>0.17631052560590035</v>
      </c>
      <c r="AE89" s="42">
        <f t="shared" si="70"/>
        <v>2.3653317605073041</v>
      </c>
      <c r="AF89" s="57">
        <f t="shared" si="57"/>
        <v>4.7395703578428199</v>
      </c>
      <c r="AG89" s="57">
        <f t="shared" si="58"/>
        <v>0.18511691162809013</v>
      </c>
      <c r="AH89" s="57">
        <f t="shared" si="59"/>
        <v>3.9057741029578201</v>
      </c>
      <c r="AJ89" s="60">
        <f t="shared" si="60"/>
        <v>92.785927608172301</v>
      </c>
      <c r="AK89" s="60">
        <f t="shared" si="61"/>
        <v>8.4849227028333161</v>
      </c>
      <c r="AL89" s="60">
        <f t="shared" si="62"/>
        <v>7.8721000685037552</v>
      </c>
      <c r="AM89" s="61">
        <v>0.84</v>
      </c>
      <c r="AN89" s="61">
        <v>0.02</v>
      </c>
      <c r="AO89" s="61">
        <v>0.95</v>
      </c>
      <c r="AP89" s="61">
        <v>0.01</v>
      </c>
      <c r="AQ89" s="61">
        <f t="shared" si="63"/>
        <v>0.57296672830588569</v>
      </c>
      <c r="AR89" s="61">
        <f t="shared" si="64"/>
        <v>3.1968019690001508E-2</v>
      </c>
      <c r="AS89" s="62">
        <f t="shared" si="65"/>
        <v>6.6139448778249275</v>
      </c>
      <c r="AT89" s="62">
        <f t="shared" si="66"/>
        <v>0.17744126194160378</v>
      </c>
      <c r="AU89" s="62">
        <f t="shared" si="67"/>
        <v>3.7895703578428197</v>
      </c>
      <c r="AV89" s="62">
        <f t="shared" si="68"/>
        <v>0.18538681444677271</v>
      </c>
      <c r="AW89" s="46">
        <f t="shared" si="39"/>
        <v>397.00885859603363</v>
      </c>
    </row>
    <row r="90" spans="1:49" s="59" customFormat="1" x14ac:dyDescent="0.2">
      <c r="A90" s="49" t="s">
        <v>189</v>
      </c>
      <c r="B90" s="131" t="s">
        <v>190</v>
      </c>
      <c r="C90" s="50">
        <v>73.983000000000004</v>
      </c>
      <c r="D90" s="51">
        <v>43443.046820291303</v>
      </c>
      <c r="E90" s="51">
        <v>14103.07082249674</v>
      </c>
      <c r="F90" s="52">
        <v>5.0000000187499997E-2</v>
      </c>
      <c r="G90" s="53">
        <v>1.0893518824497752</v>
      </c>
      <c r="H90" s="52">
        <v>2.500000002083333E-2</v>
      </c>
      <c r="I90" s="51">
        <v>41392.83885043081</v>
      </c>
      <c r="J90" s="51">
        <v>109401.60378713862</v>
      </c>
      <c r="K90" s="54">
        <v>7.2026072191473505</v>
      </c>
      <c r="L90" s="55">
        <v>1.1539649210732104</v>
      </c>
      <c r="M90" s="56">
        <v>2.7139580109697969E-5</v>
      </c>
      <c r="N90" s="55">
        <v>7.2949214493959618</v>
      </c>
      <c r="O90" s="56">
        <v>1.01320715405795E-5</v>
      </c>
      <c r="P90" s="55">
        <v>4.0520144610755944</v>
      </c>
      <c r="Q90" s="54">
        <v>2.6335751428036218</v>
      </c>
      <c r="R90" s="55">
        <v>3.3758064146417048</v>
      </c>
      <c r="S90" s="53">
        <v>0.3759958743286459</v>
      </c>
      <c r="T90" s="55">
        <v>3.4764228540474256</v>
      </c>
      <c r="U90" s="53">
        <v>2.3761321068867143</v>
      </c>
      <c r="V90" s="55">
        <v>7.7897555846771507</v>
      </c>
      <c r="W90" s="54">
        <v>8.2664981491296992</v>
      </c>
      <c r="X90" s="55">
        <v>3.2814173009152099</v>
      </c>
      <c r="Y90" s="54">
        <v>5.0334439753127898</v>
      </c>
      <c r="Z90" s="55">
        <v>7.3365171054493903</v>
      </c>
      <c r="AA90" s="53">
        <v>0.59939005025696601</v>
      </c>
      <c r="AB90" s="55">
        <v>4.0837270508190597</v>
      </c>
      <c r="AC90" s="57">
        <f t="shared" si="69"/>
        <v>7.3323838582780434</v>
      </c>
      <c r="AD90" s="57">
        <f t="shared" si="56"/>
        <v>0.24408468981375314</v>
      </c>
      <c r="AE90" s="42">
        <f t="shared" si="70"/>
        <v>3.3288585885774213</v>
      </c>
      <c r="AF90" s="57">
        <f t="shared" si="57"/>
        <v>5.0334439753127898</v>
      </c>
      <c r="AG90" s="57">
        <f t="shared" si="58"/>
        <v>0.36927947824203461</v>
      </c>
      <c r="AH90" s="57">
        <f t="shared" si="59"/>
        <v>7.3365171054493903</v>
      </c>
      <c r="AJ90" s="60">
        <f t="shared" si="60"/>
        <v>108.11220845734084</v>
      </c>
      <c r="AK90" s="60">
        <f t="shared" si="61"/>
        <v>19.813546342083086</v>
      </c>
      <c r="AL90" s="60">
        <f t="shared" si="62"/>
        <v>16.760979734728039</v>
      </c>
      <c r="AM90" s="61">
        <v>0.84</v>
      </c>
      <c r="AN90" s="61">
        <v>0.02</v>
      </c>
      <c r="AO90" s="61">
        <v>0.95</v>
      </c>
      <c r="AP90" s="61">
        <v>0.01</v>
      </c>
      <c r="AQ90" s="61">
        <f t="shared" si="63"/>
        <v>0.62895911031296137</v>
      </c>
      <c r="AR90" s="61">
        <f t="shared" si="64"/>
        <v>6.164794192947172E-2</v>
      </c>
      <c r="AS90" s="62">
        <f t="shared" si="65"/>
        <v>6.4923838582780435</v>
      </c>
      <c r="AT90" s="62">
        <f t="shared" si="66"/>
        <v>0.24490270680716472</v>
      </c>
      <c r="AU90" s="62">
        <f t="shared" si="67"/>
        <v>4.0834439753127896</v>
      </c>
      <c r="AV90" s="62">
        <f t="shared" si="68"/>
        <v>0.36941485223351439</v>
      </c>
      <c r="AW90" s="46">
        <f t="shared" si="39"/>
        <v>459.82124268829341</v>
      </c>
    </row>
    <row r="91" spans="1:49" s="59" customFormat="1" x14ac:dyDescent="0.2">
      <c r="A91" s="49" t="s">
        <v>191</v>
      </c>
      <c r="B91" s="131" t="s">
        <v>192</v>
      </c>
      <c r="C91" s="50">
        <v>74.55</v>
      </c>
      <c r="D91" s="51">
        <v>100659.47239265105</v>
      </c>
      <c r="E91" s="51">
        <v>38872.268932143314</v>
      </c>
      <c r="F91" s="52">
        <v>6.250000021874999E-2</v>
      </c>
      <c r="G91" s="53">
        <v>2.8700619839996251</v>
      </c>
      <c r="H91" s="52">
        <v>3.8888888944444443E-2</v>
      </c>
      <c r="I91" s="51">
        <v>251510.21650937066</v>
      </c>
      <c r="J91" s="51">
        <v>250588.82877655115</v>
      </c>
      <c r="K91" s="54">
        <v>5.3715708086180944</v>
      </c>
      <c r="L91" s="55">
        <v>1.4834500652098745</v>
      </c>
      <c r="M91" s="56">
        <v>1.3774333144337555E-5</v>
      </c>
      <c r="N91" s="55">
        <v>7.4357440018320622</v>
      </c>
      <c r="O91" s="56">
        <v>1.2564494793941151E-5</v>
      </c>
      <c r="P91" s="55">
        <v>2.6087559684065376</v>
      </c>
      <c r="Q91" s="54">
        <v>1.0147787931147454</v>
      </c>
      <c r="R91" s="55">
        <v>9.1036666165237214</v>
      </c>
      <c r="S91" s="53">
        <v>0.93728927786131822</v>
      </c>
      <c r="T91" s="55">
        <v>9.7854517074685585</v>
      </c>
      <c r="U91" s="53">
        <v>2.0020884116601541</v>
      </c>
      <c r="V91" s="55">
        <v>15.056772119107343</v>
      </c>
      <c r="W91" s="54">
        <v>3.1876352078689401</v>
      </c>
      <c r="X91" s="55">
        <v>8.8215339632649901</v>
      </c>
      <c r="Y91" s="54">
        <v>2.5407032747867602</v>
      </c>
      <c r="Z91" s="55">
        <v>7.5396836024343798</v>
      </c>
      <c r="AA91" s="53">
        <v>0.74772687426615203</v>
      </c>
      <c r="AB91" s="55">
        <v>2.54513653198262</v>
      </c>
      <c r="AC91" s="57">
        <f t="shared" si="69"/>
        <v>2.8274324293797499</v>
      </c>
      <c r="AD91" s="57">
        <f t="shared" si="56"/>
        <v>0.24992497399554409</v>
      </c>
      <c r="AE91" s="42">
        <f t="shared" si="70"/>
        <v>8.8392907783960659</v>
      </c>
      <c r="AF91" s="57">
        <f t="shared" si="57"/>
        <v>2.5407032747867602</v>
      </c>
      <c r="AG91" s="57">
        <f t="shared" si="58"/>
        <v>0.19156098819561065</v>
      </c>
      <c r="AH91" s="57">
        <f t="shared" si="59"/>
        <v>7.5396836024343798</v>
      </c>
      <c r="AJ91" s="60">
        <f t="shared" si="60"/>
        <v>175.709615673771</v>
      </c>
      <c r="AK91" s="60">
        <f t="shared" si="61"/>
        <v>131.1933738823339</v>
      </c>
      <c r="AL91" s="60">
        <f t="shared" si="62"/>
        <v>57.845887182222484</v>
      </c>
      <c r="AM91" s="61">
        <v>0.84</v>
      </c>
      <c r="AN91" s="61">
        <v>0.02</v>
      </c>
      <c r="AO91" s="61">
        <v>0.95</v>
      </c>
      <c r="AP91" s="61">
        <v>0.01</v>
      </c>
      <c r="AQ91" s="61">
        <f t="shared" si="63"/>
        <v>0.80038106014160015</v>
      </c>
      <c r="AR91" s="61">
        <f t="shared" si="64"/>
        <v>0.13968149616280856</v>
      </c>
      <c r="AS91" s="62">
        <f t="shared" si="65"/>
        <v>1.9874324293797501</v>
      </c>
      <c r="AT91" s="62">
        <f t="shared" si="66"/>
        <v>0.2507239370835449</v>
      </c>
      <c r="AU91" s="62">
        <f t="shared" si="67"/>
        <v>1.5907032747867602</v>
      </c>
      <c r="AV91" s="62">
        <f t="shared" si="68"/>
        <v>0.19182182409329468</v>
      </c>
      <c r="AW91" s="46">
        <f t="shared" si="39"/>
        <v>387.43754135270171</v>
      </c>
    </row>
    <row r="92" spans="1:49" s="59" customFormat="1" x14ac:dyDescent="0.2">
      <c r="A92" s="49" t="s">
        <v>193</v>
      </c>
      <c r="B92" s="131" t="s">
        <v>194</v>
      </c>
      <c r="C92" s="50">
        <v>75.7</v>
      </c>
      <c r="D92" s="51">
        <v>73819.497156731071</v>
      </c>
      <c r="E92" s="51">
        <v>25048.378725879105</v>
      </c>
      <c r="F92" s="52">
        <v>0.10000000050000002</v>
      </c>
      <c r="G92" s="53">
        <v>1.4438272130406686</v>
      </c>
      <c r="H92" s="52">
        <v>1.3888888895833335E-2</v>
      </c>
      <c r="I92" s="51">
        <v>63060.083801941961</v>
      </c>
      <c r="J92" s="51">
        <v>139712.14638171584</v>
      </c>
      <c r="K92" s="54">
        <v>5.6371027648922496</v>
      </c>
      <c r="L92" s="55">
        <v>0.19376578369857494</v>
      </c>
      <c r="M92" s="56">
        <v>2.2533125718679403E-5</v>
      </c>
      <c r="N92" s="55">
        <v>3.3254963996723008</v>
      </c>
      <c r="O92" s="56">
        <v>1.0150915076702456E-5</v>
      </c>
      <c r="P92" s="55">
        <v>3.32630264530692</v>
      </c>
      <c r="Q92" s="54">
        <v>2.2153700348639518</v>
      </c>
      <c r="R92" s="55">
        <v>0.45174485960604505</v>
      </c>
      <c r="S92" s="53">
        <v>0.45142953362658228</v>
      </c>
      <c r="T92" s="55">
        <v>0.45245539584529176</v>
      </c>
      <c r="U92" s="53">
        <v>1.8946473006020021</v>
      </c>
      <c r="V92" s="55">
        <v>0.55268707912689263</v>
      </c>
      <c r="W92" s="54">
        <v>6.9487231985798799</v>
      </c>
      <c r="X92" s="55">
        <v>0.43180227027936702</v>
      </c>
      <c r="Y92" s="54">
        <v>4.1802067167251096</v>
      </c>
      <c r="Z92" s="55">
        <v>3.3291736816555701</v>
      </c>
      <c r="AA92" s="53">
        <v>0.60134776430884795</v>
      </c>
      <c r="AB92" s="55">
        <v>3.3892315724341899</v>
      </c>
      <c r="AC92" s="57">
        <f t="shared" si="69"/>
        <v>6.1635174771403536</v>
      </c>
      <c r="AD92" s="57">
        <f t="shared" si="56"/>
        <v>4.3584968602738972E-2</v>
      </c>
      <c r="AE92" s="42">
        <f t="shared" si="70"/>
        <v>0.7071443987039816</v>
      </c>
      <c r="AF92" s="57">
        <f t="shared" si="57"/>
        <v>4.1802067167251096</v>
      </c>
      <c r="AG92" s="57">
        <f t="shared" si="58"/>
        <v>0.13916634185201077</v>
      </c>
      <c r="AH92" s="57">
        <f t="shared" si="59"/>
        <v>3.3291736816555701</v>
      </c>
      <c r="AJ92" s="60">
        <f t="shared" si="60"/>
        <v>101.78151205182711</v>
      </c>
      <c r="AK92" s="60">
        <f t="shared" si="61"/>
        <v>7.6894080889678378</v>
      </c>
      <c r="AL92" s="60">
        <f t="shared" si="62"/>
        <v>7.182717535100096</v>
      </c>
      <c r="AM92" s="61">
        <v>0.84</v>
      </c>
      <c r="AN92" s="61">
        <v>0.02</v>
      </c>
      <c r="AO92" s="61">
        <v>0.95</v>
      </c>
      <c r="AP92" s="61">
        <v>0.01</v>
      </c>
      <c r="AQ92" s="61">
        <f t="shared" si="63"/>
        <v>0.60678052257664172</v>
      </c>
      <c r="AR92" s="61">
        <f t="shared" si="64"/>
        <v>2.6773098129677236E-2</v>
      </c>
      <c r="AS92" s="62">
        <f t="shared" si="65"/>
        <v>5.3235174771403537</v>
      </c>
      <c r="AT92" s="62">
        <f t="shared" si="66"/>
        <v>4.7954660754735222E-2</v>
      </c>
      <c r="AU92" s="62">
        <f t="shared" si="67"/>
        <v>3.2302067167251094</v>
      </c>
      <c r="AV92" s="62">
        <f t="shared" si="68"/>
        <v>0.13952516154611944</v>
      </c>
      <c r="AW92" s="46">
        <f t="shared" si="39"/>
        <v>366.64589215971949</v>
      </c>
    </row>
    <row r="93" spans="1:49" s="59" customFormat="1" x14ac:dyDescent="0.2">
      <c r="A93" s="49" t="s">
        <v>195</v>
      </c>
      <c r="B93" s="131" t="s">
        <v>196</v>
      </c>
      <c r="C93" s="50">
        <v>76.266999999999996</v>
      </c>
      <c r="D93" s="51">
        <v>60256.317470091839</v>
      </c>
      <c r="E93" s="51">
        <v>17222.261147168578</v>
      </c>
      <c r="F93" s="52">
        <v>7.5000000437499978E-2</v>
      </c>
      <c r="G93" s="53">
        <v>1.0302469402939727</v>
      </c>
      <c r="H93" s="52">
        <v>2.6388888911651229E-2</v>
      </c>
      <c r="I93" s="51">
        <v>38043.101744816733</v>
      </c>
      <c r="J93" s="51">
        <v>111401.26046103885</v>
      </c>
      <c r="K93" s="54">
        <v>6.077819887894</v>
      </c>
      <c r="L93" s="55">
        <v>1.0656687770982947</v>
      </c>
      <c r="M93" s="56">
        <v>2.7217006573640606E-5</v>
      </c>
      <c r="N93" s="55">
        <v>4.1105933130507655</v>
      </c>
      <c r="O93" s="56">
        <v>9.2268088284684699E-6</v>
      </c>
      <c r="P93" s="55">
        <v>4.0183257279871842</v>
      </c>
      <c r="Q93" s="54">
        <v>2.9242554358050477</v>
      </c>
      <c r="R93" s="55">
        <v>2.2716985165143373</v>
      </c>
      <c r="S93" s="53">
        <v>0.34145626397371154</v>
      </c>
      <c r="T93" s="55">
        <v>2.3534029797950486</v>
      </c>
      <c r="U93" s="53">
        <v>1.7270410199716824</v>
      </c>
      <c r="V93" s="55">
        <v>3.443473190303767</v>
      </c>
      <c r="W93" s="54">
        <v>9.1632763259304504</v>
      </c>
      <c r="X93" s="55">
        <v>2.10717250157944</v>
      </c>
      <c r="Y93" s="54">
        <v>5.0497241336924903</v>
      </c>
      <c r="Z93" s="55">
        <v>4.1443641041319399</v>
      </c>
      <c r="AA93" s="53">
        <v>0.54581832921675599</v>
      </c>
      <c r="AB93" s="55">
        <v>4.1308747531415202</v>
      </c>
      <c r="AC93" s="57">
        <f t="shared" si="69"/>
        <v>8.1278261011003092</v>
      </c>
      <c r="AD93" s="57">
        <f t="shared" si="56"/>
        <v>0.1772122573627922</v>
      </c>
      <c r="AE93" s="42">
        <f t="shared" si="70"/>
        <v>2.1803155623470092</v>
      </c>
      <c r="AF93" s="57">
        <f t="shared" si="57"/>
        <v>5.0497241336924903</v>
      </c>
      <c r="AG93" s="57">
        <f t="shared" si="58"/>
        <v>0.20927895435443913</v>
      </c>
      <c r="AH93" s="57">
        <f t="shared" si="59"/>
        <v>4.1443641041319399</v>
      </c>
      <c r="AJ93" s="60">
        <f t="shared" si="60"/>
        <v>90.156431329600323</v>
      </c>
      <c r="AK93" s="60">
        <f t="shared" si="61"/>
        <v>8.2498249624628812</v>
      </c>
      <c r="AL93" s="60">
        <f t="shared" si="62"/>
        <v>7.669343317677928</v>
      </c>
      <c r="AM93" s="61">
        <v>0.84</v>
      </c>
      <c r="AN93" s="61">
        <v>0.02</v>
      </c>
      <c r="AO93" s="61">
        <v>0.95</v>
      </c>
      <c r="AP93" s="61">
        <v>0.01</v>
      </c>
      <c r="AQ93" s="61">
        <f t="shared" si="63"/>
        <v>0.5625441766610646</v>
      </c>
      <c r="AR93" s="61">
        <f t="shared" si="64"/>
        <v>3.1874783325333764E-2</v>
      </c>
      <c r="AS93" s="62">
        <f t="shared" si="65"/>
        <v>7.2878261011003094</v>
      </c>
      <c r="AT93" s="62">
        <f t="shared" si="66"/>
        <v>0.17833727641639169</v>
      </c>
      <c r="AU93" s="62">
        <f t="shared" si="67"/>
        <v>4.0997241336924901</v>
      </c>
      <c r="AV93" s="62">
        <f t="shared" si="68"/>
        <v>0.20951773370215571</v>
      </c>
      <c r="AW93" s="46">
        <f t="shared" si="39"/>
        <v>334.21127793165169</v>
      </c>
    </row>
    <row r="94" spans="1:49" s="59" customFormat="1" x14ac:dyDescent="0.2">
      <c r="A94" s="49" t="s">
        <v>197</v>
      </c>
      <c r="B94" s="131" t="s">
        <v>198</v>
      </c>
      <c r="C94" s="50">
        <v>76.832999999999998</v>
      </c>
      <c r="D94" s="51">
        <v>50730.185901373021</v>
      </c>
      <c r="E94" s="51">
        <v>21992.672169873968</v>
      </c>
      <c r="F94" s="52">
        <v>5.0000000187499997E-2</v>
      </c>
      <c r="G94" s="53">
        <v>1.5739198229125406</v>
      </c>
      <c r="H94" s="52">
        <v>1.8055555566743826E-2</v>
      </c>
      <c r="I94" s="51">
        <v>73991.40942531926</v>
      </c>
      <c r="J94" s="51">
        <v>170362.23063916902</v>
      </c>
      <c r="K94" s="54">
        <v>6.7945354750311262</v>
      </c>
      <c r="L94" s="55">
        <v>1.3708383321163913</v>
      </c>
      <c r="M94" s="56">
        <v>2.3730416993900328E-5</v>
      </c>
      <c r="N94" s="55">
        <v>3.4694332105870216</v>
      </c>
      <c r="O94" s="56">
        <v>9.996479890211142E-6</v>
      </c>
      <c r="P94" s="55">
        <v>3.3687839261042747</v>
      </c>
      <c r="Q94" s="54">
        <v>2.3081939477423816</v>
      </c>
      <c r="R94" s="55">
        <v>4.0541384493928838</v>
      </c>
      <c r="S94" s="53">
        <v>0.42901279024630795</v>
      </c>
      <c r="T94" s="55">
        <v>4.3008338738191378</v>
      </c>
      <c r="U94" s="53">
        <v>2.91745746314368</v>
      </c>
      <c r="V94" s="55">
        <v>9.447936234522011</v>
      </c>
      <c r="W94" s="54">
        <v>7.2712215556525797</v>
      </c>
      <c r="X94" s="55">
        <v>3.7839651276918298</v>
      </c>
      <c r="Y94" s="54">
        <v>4.4004101318034801</v>
      </c>
      <c r="Z94" s="55">
        <v>3.40269053133051</v>
      </c>
      <c r="AA94" s="53">
        <v>0.59088737690721505</v>
      </c>
      <c r="AB94" s="55">
        <v>3.3649010310229799</v>
      </c>
      <c r="AC94" s="57">
        <f t="shared" si="69"/>
        <v>6.4495735198638382</v>
      </c>
      <c r="AD94" s="57">
        <f t="shared" si="56"/>
        <v>0.2467077125281866</v>
      </c>
      <c r="AE94" s="42">
        <f t="shared" si="70"/>
        <v>3.8251787000855062</v>
      </c>
      <c r="AF94" s="57">
        <f t="shared" si="57"/>
        <v>4.4004101318034801</v>
      </c>
      <c r="AG94" s="57">
        <f t="shared" si="58"/>
        <v>0.14973233889458543</v>
      </c>
      <c r="AH94" s="57">
        <f t="shared" si="59"/>
        <v>3.40269053133051</v>
      </c>
      <c r="AJ94" s="60">
        <f t="shared" si="60"/>
        <v>104.11143000975257</v>
      </c>
      <c r="AK94" s="60">
        <f t="shared" si="61"/>
        <v>11.368828070127719</v>
      </c>
      <c r="AL94" s="60">
        <f t="shared" si="62"/>
        <v>10.294649537015545</v>
      </c>
      <c r="AM94" s="61">
        <v>0.84</v>
      </c>
      <c r="AN94" s="61">
        <v>0.02</v>
      </c>
      <c r="AO94" s="61">
        <v>0.95</v>
      </c>
      <c r="AP94" s="61">
        <v>0.01</v>
      </c>
      <c r="AQ94" s="61">
        <f t="shared" si="63"/>
        <v>0.61509312955528073</v>
      </c>
      <c r="AR94" s="61">
        <f t="shared" si="64"/>
        <v>3.8108490914493989E-2</v>
      </c>
      <c r="AS94" s="62">
        <f t="shared" si="65"/>
        <v>5.6095735198638383</v>
      </c>
      <c r="AT94" s="62">
        <f t="shared" si="66"/>
        <v>0.24751706086831743</v>
      </c>
      <c r="AU94" s="62">
        <f t="shared" si="67"/>
        <v>3.4504101318034799</v>
      </c>
      <c r="AV94" s="62">
        <f t="shared" si="68"/>
        <v>0.15006589656162048</v>
      </c>
      <c r="AW94" s="46">
        <f t="shared" si="39"/>
        <v>564.57673893841354</v>
      </c>
    </row>
    <row r="95" spans="1:49" s="59" customFormat="1" x14ac:dyDescent="0.2">
      <c r="A95" s="49" t="s">
        <v>199</v>
      </c>
      <c r="B95" s="131" t="s">
        <v>200</v>
      </c>
      <c r="C95" s="50">
        <v>77.400000000000006</v>
      </c>
      <c r="D95" s="51">
        <v>54514.871972330184</v>
      </c>
      <c r="E95" s="51">
        <v>15287.696894773091</v>
      </c>
      <c r="F95" s="52">
        <v>8.750000040625E-2</v>
      </c>
      <c r="G95" s="53">
        <v>1.0157407675114891</v>
      </c>
      <c r="H95" s="52">
        <v>3.3333333370370366E-2</v>
      </c>
      <c r="I95" s="51">
        <v>37317.140993975147</v>
      </c>
      <c r="J95" s="51">
        <v>97768.49750856118</v>
      </c>
      <c r="K95" s="54">
        <v>6.5439732276648508</v>
      </c>
      <c r="L95" s="55">
        <v>1.9623853116997561</v>
      </c>
      <c r="M95" s="56">
        <v>2.6110113442555062E-5</v>
      </c>
      <c r="N95" s="55">
        <v>4.5404697128906744</v>
      </c>
      <c r="O95" s="56">
        <v>9.7866410126619746E-6</v>
      </c>
      <c r="P95" s="55">
        <v>4.3858087186805541</v>
      </c>
      <c r="Q95" s="54">
        <v>2.6708446456961572</v>
      </c>
      <c r="R95" s="55">
        <v>2.6393249671985286</v>
      </c>
      <c r="S95" s="53">
        <v>0.37585626287968127</v>
      </c>
      <c r="T95" s="55">
        <v>2.7507460436830793</v>
      </c>
      <c r="U95" s="53">
        <v>1.6570547828727602</v>
      </c>
      <c r="V95" s="55">
        <v>10.886213960411101</v>
      </c>
      <c r="W95" s="54">
        <v>8.3890233378492898</v>
      </c>
      <c r="X95" s="55">
        <v>2.5858311869720798</v>
      </c>
      <c r="Y95" s="54">
        <v>4.8489780477203199</v>
      </c>
      <c r="Z95" s="55">
        <v>4.6366609635343501</v>
      </c>
      <c r="AA95" s="53">
        <v>0.57920815958661298</v>
      </c>
      <c r="AB95" s="55">
        <v>4.4965865975986103</v>
      </c>
      <c r="AC95" s="57">
        <f t="shared" si="69"/>
        <v>7.4410637006723199</v>
      </c>
      <c r="AD95" s="57">
        <f t="shared" si="56"/>
        <v>0.19687376905232731</v>
      </c>
      <c r="AE95" s="42">
        <f t="shared" si="70"/>
        <v>2.6457745420797734</v>
      </c>
      <c r="AF95" s="57">
        <f t="shared" si="57"/>
        <v>4.8489780477203199</v>
      </c>
      <c r="AG95" s="57">
        <f t="shared" si="58"/>
        <v>0.22483067226899811</v>
      </c>
      <c r="AH95" s="57">
        <f t="shared" si="59"/>
        <v>4.6366609635343501</v>
      </c>
      <c r="AJ95" s="60">
        <f t="shared" si="60"/>
        <v>97.400017877451575</v>
      </c>
      <c r="AK95" s="60">
        <f t="shared" si="61"/>
        <v>10.746670750064098</v>
      </c>
      <c r="AL95" s="60">
        <f t="shared" si="62"/>
        <v>9.7819283499728584</v>
      </c>
      <c r="AM95" s="61">
        <v>0.84</v>
      </c>
      <c r="AN95" s="61">
        <v>0.02</v>
      </c>
      <c r="AO95" s="61">
        <v>0.95</v>
      </c>
      <c r="AP95" s="61">
        <v>0.01</v>
      </c>
      <c r="AQ95" s="61">
        <f t="shared" si="63"/>
        <v>0.59065905504338756</v>
      </c>
      <c r="AR95" s="61">
        <f t="shared" si="64"/>
        <v>3.8417360000648618E-2</v>
      </c>
      <c r="AS95" s="62">
        <f t="shared" si="65"/>
        <v>6.6010637006723201</v>
      </c>
      <c r="AT95" s="62">
        <f t="shared" si="66"/>
        <v>0.19788704086136896</v>
      </c>
      <c r="AU95" s="62">
        <f t="shared" si="67"/>
        <v>3.8989780477203198</v>
      </c>
      <c r="AV95" s="62">
        <f t="shared" si="68"/>
        <v>0.22505295197559536</v>
      </c>
      <c r="AW95" s="46">
        <f t="shared" si="39"/>
        <v>320.66777232409999</v>
      </c>
    </row>
    <row r="96" spans="1:49" s="59" customFormat="1" x14ac:dyDescent="0.2">
      <c r="A96" s="49" t="s">
        <v>201</v>
      </c>
      <c r="B96" s="131" t="s">
        <v>202</v>
      </c>
      <c r="C96" s="50">
        <v>78.533000000000001</v>
      </c>
      <c r="D96" s="51">
        <v>62052.506481589509</v>
      </c>
      <c r="E96" s="51">
        <v>6014.7097930125337</v>
      </c>
      <c r="F96" s="52">
        <v>5.0000000187499997E-2</v>
      </c>
      <c r="G96" s="53">
        <v>0.5802469246082631</v>
      </c>
      <c r="H96" s="52">
        <v>1.5277777785108027E-2</v>
      </c>
      <c r="I96" s="51">
        <v>19111.812049950644</v>
      </c>
      <c r="J96" s="51">
        <v>34343.530613267147</v>
      </c>
      <c r="K96" s="54">
        <v>6.3140056585094255</v>
      </c>
      <c r="L96" s="55">
        <v>1.7308487146034304</v>
      </c>
      <c r="M96" s="56">
        <v>2.8005393619970128E-5</v>
      </c>
      <c r="N96" s="55">
        <v>12.459802612732917</v>
      </c>
      <c r="O96" s="56">
        <v>1.5021427242414218E-5</v>
      </c>
      <c r="P96" s="55">
        <v>6.261606267917573</v>
      </c>
      <c r="Q96" s="54">
        <v>1.9530327277119337</v>
      </c>
      <c r="R96" s="55">
        <v>7.4633819097852063</v>
      </c>
      <c r="S96" s="53">
        <v>0.49489812466449135</v>
      </c>
      <c r="T96" s="55">
        <v>8.2961810657239106</v>
      </c>
      <c r="U96" s="53">
        <v>0.42389792905554513</v>
      </c>
      <c r="V96" s="55">
        <v>21.777352706398521</v>
      </c>
      <c r="W96" s="54">
        <v>6.1312755756109203</v>
      </c>
      <c r="X96" s="55">
        <v>7.0723854039725298</v>
      </c>
      <c r="Y96" s="54">
        <v>5.3400036199024896</v>
      </c>
      <c r="Z96" s="55">
        <v>12.6858369647831</v>
      </c>
      <c r="AA96" s="53">
        <v>0.90146212377847001</v>
      </c>
      <c r="AB96" s="55">
        <v>6.8794741666716996</v>
      </c>
      <c r="AC96" s="57">
        <f t="shared" si="69"/>
        <v>5.4384414355668866</v>
      </c>
      <c r="AD96" s="57">
        <f t="shared" si="56"/>
        <v>0.38583139686659257</v>
      </c>
      <c r="AE96" s="42">
        <f t="shared" si="70"/>
        <v>7.0945214991797494</v>
      </c>
      <c r="AF96" s="57">
        <f t="shared" si="57"/>
        <v>5.3400036199024896</v>
      </c>
      <c r="AG96" s="57">
        <f t="shared" si="58"/>
        <v>0.67742415313434567</v>
      </c>
      <c r="AH96" s="57">
        <f t="shared" si="59"/>
        <v>12.6858369647831</v>
      </c>
      <c r="AJ96" s="60">
        <f t="shared" si="60"/>
        <v>337.36785956813333</v>
      </c>
      <c r="AK96" s="60" t="e">
        <f t="shared" si="61"/>
        <v>#NUM!</v>
      </c>
      <c r="AL96" s="60">
        <f t="shared" si="62"/>
        <v>168.77348209788289</v>
      </c>
      <c r="AM96" s="61">
        <v>0.84</v>
      </c>
      <c r="AN96" s="61">
        <v>0.02</v>
      </c>
      <c r="AO96" s="61">
        <v>0.95</v>
      </c>
      <c r="AP96" s="61">
        <v>0.01</v>
      </c>
      <c r="AQ96" s="61">
        <f t="shared" si="63"/>
        <v>0.95467207344379246</v>
      </c>
      <c r="AR96" s="61">
        <f t="shared" si="64"/>
        <v>0.16775055170482644</v>
      </c>
      <c r="AS96" s="62">
        <f t="shared" si="65"/>
        <v>4.5984414355668868</v>
      </c>
      <c r="AT96" s="62">
        <f t="shared" si="66"/>
        <v>0.38634941025971048</v>
      </c>
      <c r="AU96" s="62">
        <f t="shared" si="67"/>
        <v>4.3900036199024894</v>
      </c>
      <c r="AV96" s="62">
        <f t="shared" si="68"/>
        <v>0.67749795811484581</v>
      </c>
      <c r="AW96" s="46">
        <f t="shared" si="39"/>
        <v>82.031328117821602</v>
      </c>
    </row>
    <row r="97" spans="1:49" s="59" customFormat="1" x14ac:dyDescent="0.2">
      <c r="A97" s="49" t="s">
        <v>203</v>
      </c>
      <c r="B97" s="131" t="s">
        <v>204</v>
      </c>
      <c r="C97" s="50">
        <v>79.099999999999994</v>
      </c>
      <c r="D97" s="51">
        <v>56802.026605190382</v>
      </c>
      <c r="E97" s="51">
        <v>40343.152131838389</v>
      </c>
      <c r="F97" s="52">
        <v>0.10000000068750001</v>
      </c>
      <c r="G97" s="53">
        <v>4.0175933374961685</v>
      </c>
      <c r="H97" s="52">
        <v>1.5277777785108027E-2</v>
      </c>
      <c r="I97" s="51">
        <v>75950.215618449482</v>
      </c>
      <c r="J97" s="51">
        <v>318761.65332175919</v>
      </c>
      <c r="K97" s="54">
        <v>6.120216560372377</v>
      </c>
      <c r="L97" s="55">
        <v>1.3529559590460387</v>
      </c>
      <c r="M97" s="56">
        <v>6.5983903765637369E-5</v>
      </c>
      <c r="N97" s="55">
        <v>5.0341396858018088</v>
      </c>
      <c r="O97" s="56">
        <v>1.5051763350531389E-5</v>
      </c>
      <c r="P97" s="55">
        <v>2.6146153713882239</v>
      </c>
      <c r="Q97" s="54">
        <v>4.2853532607676241</v>
      </c>
      <c r="R97" s="55">
        <v>4.9829011960441818</v>
      </c>
      <c r="S97" s="53">
        <v>0.23300427514330641</v>
      </c>
      <c r="T97" s="55">
        <v>4.7146883227334362</v>
      </c>
      <c r="U97" s="53">
        <v>2.3324665652741712</v>
      </c>
      <c r="V97" s="55">
        <v>45.663977879313677</v>
      </c>
      <c r="W97" s="54">
        <v>13.4838247087397</v>
      </c>
      <c r="X97" s="55">
        <v>4.5562964711324296</v>
      </c>
      <c r="Y97" s="54">
        <v>12.2737206069504</v>
      </c>
      <c r="Z97" s="55">
        <v>4.9048288505308797</v>
      </c>
      <c r="AA97" s="53">
        <v>0.88976413326334902</v>
      </c>
      <c r="AB97" s="55">
        <v>2.51933142916385</v>
      </c>
      <c r="AC97" s="57">
        <f t="shared" si="69"/>
        <v>11.960152516652114</v>
      </c>
      <c r="AD97" s="57">
        <f t="shared" si="56"/>
        <v>0.54904053609629166</v>
      </c>
      <c r="AE97" s="42">
        <f t="shared" si="70"/>
        <v>4.5905813937728874</v>
      </c>
      <c r="AF97" s="57">
        <f t="shared" si="57"/>
        <v>12.2737206069504</v>
      </c>
      <c r="AG97" s="57">
        <f t="shared" si="58"/>
        <v>0.60200498936325697</v>
      </c>
      <c r="AH97" s="57">
        <f t="shared" si="59"/>
        <v>4.9048288505308797</v>
      </c>
      <c r="AJ97" s="60" t="e">
        <f t="shared" si="60"/>
        <v>#NUM!</v>
      </c>
      <c r="AK97" s="60" t="e">
        <f t="shared" si="61"/>
        <v>#NUM!</v>
      </c>
      <c r="AL97" s="60" t="e">
        <f t="shared" si="62"/>
        <v>#NUM!</v>
      </c>
      <c r="AM97" s="61">
        <v>0.84</v>
      </c>
      <c r="AN97" s="61">
        <v>0.02</v>
      </c>
      <c r="AO97" s="61">
        <v>0.95</v>
      </c>
      <c r="AP97" s="61">
        <v>0.01</v>
      </c>
      <c r="AQ97" s="61">
        <f t="shared" si="63"/>
        <v>1.0183062318608895</v>
      </c>
      <c r="AR97" s="61">
        <f t="shared" si="64"/>
        <v>7.391022049174055E-2</v>
      </c>
      <c r="AS97" s="62">
        <f t="shared" si="65"/>
        <v>11.120152516652114</v>
      </c>
      <c r="AT97" s="62">
        <f t="shared" si="66"/>
        <v>0.54940468716320889</v>
      </c>
      <c r="AU97" s="62">
        <f t="shared" si="67"/>
        <v>11.323720606950401</v>
      </c>
      <c r="AV97" s="62">
        <f t="shared" si="68"/>
        <v>0.60208803942468003</v>
      </c>
      <c r="AW97" s="46">
        <f t="shared" si="39"/>
        <v>451.37123119745746</v>
      </c>
    </row>
    <row r="98" spans="1:49" s="59" customFormat="1" x14ac:dyDescent="0.2">
      <c r="A98" s="49" t="s">
        <v>205</v>
      </c>
      <c r="B98" s="131" t="s">
        <v>206</v>
      </c>
      <c r="C98" s="50">
        <v>79.667000000000002</v>
      </c>
      <c r="D98" s="51">
        <v>53952.472071181175</v>
      </c>
      <c r="E98" s="51">
        <v>16492.797491086123</v>
      </c>
      <c r="F98" s="52">
        <v>6.250000021874999E-2</v>
      </c>
      <c r="G98" s="53">
        <v>1.0558642261168942</v>
      </c>
      <c r="H98" s="52">
        <v>1.527777778742284E-2</v>
      </c>
      <c r="I98" s="51">
        <v>37345.484292521884</v>
      </c>
      <c r="J98" s="51">
        <v>109296.33812985108</v>
      </c>
      <c r="K98" s="54">
        <v>6.5282199793863089</v>
      </c>
      <c r="L98" s="55">
        <v>2.2474359430035005</v>
      </c>
      <c r="M98" s="56">
        <v>2.7418732417025738E-5</v>
      </c>
      <c r="N98" s="55">
        <v>3.9232813800585036</v>
      </c>
      <c r="O98" s="56">
        <v>9.4630381952818566E-6</v>
      </c>
      <c r="P98" s="55">
        <v>3.943643311035165</v>
      </c>
      <c r="Q98" s="54">
        <v>2.9353781147966598</v>
      </c>
      <c r="R98" s="55">
        <v>2.513693754074708</v>
      </c>
      <c r="S98" s="53">
        <v>0.33978185372941078</v>
      </c>
      <c r="T98" s="55">
        <v>2.537329745209254</v>
      </c>
      <c r="U98" s="53">
        <v>2.026216555584071</v>
      </c>
      <c r="V98" s="55">
        <v>4.987093308547955</v>
      </c>
      <c r="W98" s="54">
        <v>9.1700361219902398</v>
      </c>
      <c r="X98" s="55">
        <v>2.3443026140773</v>
      </c>
      <c r="Y98" s="54">
        <v>5.0820767681670098</v>
      </c>
      <c r="Z98" s="55">
        <v>3.94743472294831</v>
      </c>
      <c r="AA98" s="53">
        <v>0.55914063926627799</v>
      </c>
      <c r="AB98" s="55">
        <v>4.0733430200715901</v>
      </c>
      <c r="AC98" s="57">
        <f t="shared" si="69"/>
        <v>8.1338220402053434</v>
      </c>
      <c r="AD98" s="57">
        <f t="shared" si="56"/>
        <v>0.19604628405801888</v>
      </c>
      <c r="AE98" s="42">
        <f t="shared" si="70"/>
        <v>2.4102603067655703</v>
      </c>
      <c r="AF98" s="57">
        <f t="shared" si="57"/>
        <v>5.0820767681670098</v>
      </c>
      <c r="AG98" s="57">
        <f t="shared" si="58"/>
        <v>0.20061166299351382</v>
      </c>
      <c r="AH98" s="57">
        <f t="shared" si="59"/>
        <v>3.94743472294831</v>
      </c>
      <c r="AJ98" s="60">
        <f t="shared" si="60"/>
        <v>91.151356803553867</v>
      </c>
      <c r="AK98" s="60">
        <f t="shared" si="61"/>
        <v>8.2283880417286355</v>
      </c>
      <c r="AL98" s="60">
        <f t="shared" si="62"/>
        <v>7.6508147966398496</v>
      </c>
      <c r="AM98" s="61">
        <v>0.84</v>
      </c>
      <c r="AN98" s="61">
        <v>0.02</v>
      </c>
      <c r="AO98" s="61">
        <v>0.95</v>
      </c>
      <c r="AP98" s="61">
        <v>0.01</v>
      </c>
      <c r="AQ98" s="61">
        <f t="shared" si="63"/>
        <v>0.56651735474076348</v>
      </c>
      <c r="AR98" s="61">
        <f t="shared" si="64"/>
        <v>3.1506265980955968E-2</v>
      </c>
      <c r="AS98" s="62">
        <f t="shared" si="65"/>
        <v>7.2938220402053435</v>
      </c>
      <c r="AT98" s="62">
        <f t="shared" si="66"/>
        <v>0.19706381071357937</v>
      </c>
      <c r="AU98" s="62">
        <f t="shared" si="67"/>
        <v>4.1320767681670096</v>
      </c>
      <c r="AV98" s="62">
        <f t="shared" si="68"/>
        <v>0.20086074611288085</v>
      </c>
      <c r="AW98" s="46">
        <f t="shared" si="39"/>
        <v>392.10674012776229</v>
      </c>
    </row>
    <row r="99" spans="1:49" s="59" customFormat="1" x14ac:dyDescent="0.2">
      <c r="A99" s="49" t="s">
        <v>207</v>
      </c>
      <c r="B99" s="131" t="s">
        <v>208</v>
      </c>
      <c r="C99" s="50">
        <v>80.233000000000004</v>
      </c>
      <c r="D99" s="51">
        <v>60050.725811315926</v>
      </c>
      <c r="E99" s="51">
        <v>31261.936675548925</v>
      </c>
      <c r="F99" s="52">
        <v>5.0000000187500004E-2</v>
      </c>
      <c r="G99" s="53">
        <v>2.025308752252474</v>
      </c>
      <c r="H99" s="52">
        <v>1.9444444462962961E-2</v>
      </c>
      <c r="I99" s="51">
        <v>98734.733048322072</v>
      </c>
      <c r="J99" s="51">
        <v>207681.0219407347</v>
      </c>
      <c r="K99" s="54">
        <v>6.2305212840382129</v>
      </c>
      <c r="L99" s="55">
        <v>1.8095475206582698</v>
      </c>
      <c r="M99" s="56">
        <v>2.1315690792984536E-5</v>
      </c>
      <c r="N99" s="55">
        <v>2.8568674260709219</v>
      </c>
      <c r="O99" s="56">
        <v>1.0073801137222805E-5</v>
      </c>
      <c r="P99" s="55">
        <v>2.7884828866765536</v>
      </c>
      <c r="Q99" s="54">
        <v>2.0797842935572852</v>
      </c>
      <c r="R99" s="55">
        <v>3.3262723543672568</v>
      </c>
      <c r="S99" s="53">
        <v>0.47255634210009967</v>
      </c>
      <c r="T99" s="55">
        <v>3.6062358220801518</v>
      </c>
      <c r="U99" s="53">
        <v>3.2914592929420241</v>
      </c>
      <c r="V99" s="55">
        <v>6.1649094731112397</v>
      </c>
      <c r="W99" s="54">
        <v>6.50977301476623</v>
      </c>
      <c r="X99" s="55">
        <v>3.0028589072496401</v>
      </c>
      <c r="Y99" s="54">
        <v>3.9510854899525798</v>
      </c>
      <c r="Z99" s="55">
        <v>2.8089130744363802</v>
      </c>
      <c r="AA99" s="53">
        <v>0.59526533678561799</v>
      </c>
      <c r="AB99" s="55">
        <v>2.78886773958763</v>
      </c>
      <c r="AC99" s="57">
        <f t="shared" si="69"/>
        <v>5.7741686640976457</v>
      </c>
      <c r="AD99" s="57">
        <f t="shared" si="56"/>
        <v>0.17637946161039994</v>
      </c>
      <c r="AE99" s="42">
        <f t="shared" si="70"/>
        <v>3.0546295383971698</v>
      </c>
      <c r="AF99" s="57">
        <f t="shared" si="57"/>
        <v>3.9510854899525798</v>
      </c>
      <c r="AG99" s="57">
        <f t="shared" si="58"/>
        <v>0.11098255690943672</v>
      </c>
      <c r="AH99" s="57">
        <f t="shared" si="59"/>
        <v>2.8089130744363802</v>
      </c>
      <c r="AJ99" s="60">
        <f t="shared" si="60"/>
        <v>102.18286611887653</v>
      </c>
      <c r="AK99" s="60">
        <f t="shared" si="61"/>
        <v>9.123683367827681</v>
      </c>
      <c r="AL99" s="60">
        <f t="shared" si="62"/>
        <v>8.4189049478789997</v>
      </c>
      <c r="AM99" s="61">
        <v>0.84</v>
      </c>
      <c r="AN99" s="61">
        <v>0.02</v>
      </c>
      <c r="AO99" s="61">
        <v>0.95</v>
      </c>
      <c r="AP99" s="61">
        <v>0.01</v>
      </c>
      <c r="AQ99" s="61">
        <f t="shared" si="63"/>
        <v>0.60822515285893941</v>
      </c>
      <c r="AR99" s="61">
        <f t="shared" si="64"/>
        <v>3.1445463780537947E-2</v>
      </c>
      <c r="AS99" s="62">
        <f t="shared" si="65"/>
        <v>4.9341686640976459</v>
      </c>
      <c r="AT99" s="62">
        <f t="shared" si="66"/>
        <v>0.17750975882461939</v>
      </c>
      <c r="AU99" s="62">
        <f t="shared" si="67"/>
        <v>3.0010854899525796</v>
      </c>
      <c r="AV99" s="62">
        <f t="shared" si="68"/>
        <v>0.11143216743003952</v>
      </c>
      <c r="AW99" s="46">
        <f t="shared" si="39"/>
        <v>636.95233861451743</v>
      </c>
    </row>
    <row r="100" spans="1:49" s="59" customFormat="1" x14ac:dyDescent="0.2">
      <c r="A100" s="49" t="s">
        <v>209</v>
      </c>
      <c r="B100" s="131" t="s">
        <v>210</v>
      </c>
      <c r="C100" s="50">
        <v>81.367000000000004</v>
      </c>
      <c r="D100" s="51">
        <v>52088.977834895006</v>
      </c>
      <c r="E100" s="51">
        <v>57232.211743939297</v>
      </c>
      <c r="F100" s="52">
        <v>2.50000000625E-2</v>
      </c>
      <c r="G100" s="53">
        <v>5.4502107766859575</v>
      </c>
      <c r="H100" s="52">
        <v>1.6666666677469133E-2</v>
      </c>
      <c r="I100" s="51">
        <v>43605.888753505656</v>
      </c>
      <c r="J100" s="51">
        <v>309938.88236773736</v>
      </c>
      <c r="K100" s="54">
        <v>6.5750020672865173</v>
      </c>
      <c r="L100" s="55">
        <v>2.4861579914565177</v>
      </c>
      <c r="M100" s="56">
        <v>1.0154936198871216E-4</v>
      </c>
      <c r="N100" s="55">
        <v>7.1265369070886235</v>
      </c>
      <c r="O100" s="56">
        <v>1.4863362494676101E-5</v>
      </c>
      <c r="P100" s="55">
        <v>2.3551558369606251</v>
      </c>
      <c r="Q100" s="54">
        <v>6.5862228579572299</v>
      </c>
      <c r="R100" s="55">
        <v>7.6626824423036384</v>
      </c>
      <c r="S100" s="53">
        <v>0.14586637479766862</v>
      </c>
      <c r="T100" s="55">
        <v>7.1273935635601973</v>
      </c>
      <c r="U100" s="53">
        <v>3.525916593789288</v>
      </c>
      <c r="V100" s="55">
        <v>27.366087005242967</v>
      </c>
      <c r="W100" s="54">
        <v>20.906698736822602</v>
      </c>
      <c r="X100" s="55">
        <v>6.8281117988888598</v>
      </c>
      <c r="Y100" s="54">
        <v>18.8124653072028</v>
      </c>
      <c r="Z100" s="55">
        <v>7.0768473584190099</v>
      </c>
      <c r="AA100" s="53">
        <v>0.87938436959042998</v>
      </c>
      <c r="AB100" s="55">
        <v>2.5319068975076502</v>
      </c>
      <c r="AC100" s="57">
        <f t="shared" si="69"/>
        <v>18.544241779561649</v>
      </c>
      <c r="AD100" s="57">
        <f t="shared" si="56"/>
        <v>1.270472903078077</v>
      </c>
      <c r="AE100" s="42">
        <f t="shared" si="70"/>
        <v>6.8510372016305139</v>
      </c>
      <c r="AF100" s="57">
        <f t="shared" si="57"/>
        <v>18.8124653072028</v>
      </c>
      <c r="AG100" s="57">
        <f t="shared" si="58"/>
        <v>1.3313294541462739</v>
      </c>
      <c r="AH100" s="57">
        <f t="shared" si="59"/>
        <v>7.0768473584190099</v>
      </c>
      <c r="AJ100" s="60" t="e">
        <f t="shared" si="60"/>
        <v>#NUM!</v>
      </c>
      <c r="AK100" s="60" t="e">
        <f t="shared" si="61"/>
        <v>#NUM!</v>
      </c>
      <c r="AL100" s="60" t="e">
        <f t="shared" si="62"/>
        <v>#NUM!</v>
      </c>
      <c r="AM100" s="61">
        <v>0.84</v>
      </c>
      <c r="AN100" s="61">
        <v>0.02</v>
      </c>
      <c r="AO100" s="61">
        <v>0.95</v>
      </c>
      <c r="AP100" s="61">
        <v>0.01</v>
      </c>
      <c r="AQ100" s="61">
        <f t="shared" si="63"/>
        <v>1.0089370406036711</v>
      </c>
      <c r="AR100" s="61">
        <f t="shared" si="64"/>
        <v>0.10439585706995418</v>
      </c>
      <c r="AS100" s="62">
        <f t="shared" si="65"/>
        <v>17.704241779561649</v>
      </c>
      <c r="AT100" s="62">
        <f t="shared" si="66"/>
        <v>1.2706303150230742</v>
      </c>
      <c r="AU100" s="62">
        <f t="shared" si="67"/>
        <v>17.8624653072028</v>
      </c>
      <c r="AV100" s="62">
        <f t="shared" si="68"/>
        <v>1.3313670100604929</v>
      </c>
      <c r="AW100" s="46">
        <f t="shared" si="39"/>
        <v>682.32374162720021</v>
      </c>
    </row>
    <row r="101" spans="1:49" s="59" customFormat="1" x14ac:dyDescent="0.2">
      <c r="A101" s="49" t="s">
        <v>211</v>
      </c>
      <c r="B101" s="131" t="s">
        <v>212</v>
      </c>
      <c r="C101" s="50">
        <v>81.933000000000007</v>
      </c>
      <c r="D101" s="51">
        <v>53180.404961729386</v>
      </c>
      <c r="E101" s="51">
        <v>61714.340509663896</v>
      </c>
      <c r="F101" s="52">
        <v>6.2500000218750004E-2</v>
      </c>
      <c r="G101" s="53">
        <v>7.0555429445229736</v>
      </c>
      <c r="H101" s="52">
        <v>1.8055555567515431E-2</v>
      </c>
      <c r="I101" s="51">
        <v>84708.984571962355</v>
      </c>
      <c r="J101" s="51">
        <v>406257.36225011747</v>
      </c>
      <c r="K101" s="54">
        <v>6.6961364721256107</v>
      </c>
      <c r="L101" s="55">
        <v>3.1010017371979854</v>
      </c>
      <c r="M101" s="56">
        <v>6.3142096214759765E-5</v>
      </c>
      <c r="N101" s="55">
        <v>28.817097879701347</v>
      </c>
      <c r="O101" s="56">
        <v>1.5700443534657114E-5</v>
      </c>
      <c r="P101" s="55">
        <v>3.6383388443966851</v>
      </c>
      <c r="Q101" s="54">
        <v>3.9373620981283941</v>
      </c>
      <c r="R101" s="55">
        <v>20.066691257148118</v>
      </c>
      <c r="S101" s="53">
        <v>0.26007372868471884</v>
      </c>
      <c r="T101" s="55">
        <v>14.180980748865396</v>
      </c>
      <c r="U101" s="53">
        <v>3.5278440250431844</v>
      </c>
      <c r="V101" s="55">
        <v>30.069273458462533</v>
      </c>
      <c r="W101" s="54">
        <v>11.615972378904599</v>
      </c>
      <c r="X101" s="55">
        <v>14.404637728430201</v>
      </c>
      <c r="Y101" s="54">
        <v>12.0751996387981</v>
      </c>
      <c r="Z101" s="55">
        <v>29.872613501494399</v>
      </c>
      <c r="AA101" s="53">
        <v>0.92934236035396101</v>
      </c>
      <c r="AB101" s="55">
        <v>3.7355807127843201</v>
      </c>
      <c r="AC101" s="57">
        <f t="shared" si="69"/>
        <v>10.303367500088379</v>
      </c>
      <c r="AD101" s="57">
        <f t="shared" si="56"/>
        <v>1.4852838997864379</v>
      </c>
      <c r="AE101" s="42">
        <f t="shared" si="70"/>
        <v>14.415519001663268</v>
      </c>
      <c r="AF101" s="57">
        <f t="shared" si="57"/>
        <v>12.0751996387981</v>
      </c>
      <c r="AG101" s="57">
        <f t="shared" si="58"/>
        <v>3.6071777176320041</v>
      </c>
      <c r="AH101" s="57">
        <f t="shared" si="59"/>
        <v>29.872613501494399</v>
      </c>
      <c r="AJ101" s="60" t="e">
        <f t="shared" si="60"/>
        <v>#NUM!</v>
      </c>
      <c r="AK101" s="60" t="e">
        <f t="shared" si="61"/>
        <v>#NUM!</v>
      </c>
      <c r="AL101" s="60" t="e">
        <f t="shared" si="62"/>
        <v>#NUM!</v>
      </c>
      <c r="AM101" s="61">
        <v>0.84</v>
      </c>
      <c r="AN101" s="61">
        <v>0.02</v>
      </c>
      <c r="AO101" s="61">
        <v>0.95</v>
      </c>
      <c r="AP101" s="61">
        <v>0.01</v>
      </c>
      <c r="AQ101" s="61">
        <f t="shared" si="63"/>
        <v>1.1756068480584951</v>
      </c>
      <c r="AR101" s="61">
        <f t="shared" si="64"/>
        <v>0.42349123082372042</v>
      </c>
      <c r="AS101" s="62">
        <f t="shared" si="65"/>
        <v>9.4633675000883795</v>
      </c>
      <c r="AT101" s="62">
        <f t="shared" si="66"/>
        <v>1.4854185480748547</v>
      </c>
      <c r="AU101" s="62">
        <f t="shared" si="67"/>
        <v>11.125199638798101</v>
      </c>
      <c r="AV101" s="62">
        <f t="shared" si="68"/>
        <v>3.6071915788575515</v>
      </c>
      <c r="AW101" s="46">
        <f t="shared" si="39"/>
        <v>682.69673176179504</v>
      </c>
    </row>
    <row r="102" spans="1:49" s="59" customFormat="1" x14ac:dyDescent="0.2">
      <c r="A102" s="49" t="s">
        <v>213</v>
      </c>
      <c r="B102" s="131" t="s">
        <v>214</v>
      </c>
      <c r="C102" s="50">
        <v>82.5</v>
      </c>
      <c r="D102" s="51">
        <v>63862.93523765976</v>
      </c>
      <c r="E102" s="51">
        <v>44771.113790098971</v>
      </c>
      <c r="F102" s="52">
        <v>8.750000028124999E-2</v>
      </c>
      <c r="G102" s="53">
        <v>4.339506859546173</v>
      </c>
      <c r="H102" s="52">
        <v>2.3611111128472216E-2</v>
      </c>
      <c r="I102" s="51">
        <v>64156.787756478952</v>
      </c>
      <c r="J102" s="51">
        <v>256755.74571199465</v>
      </c>
      <c r="K102" s="54">
        <v>6.4996634784214402</v>
      </c>
      <c r="L102" s="55">
        <v>2.5321246418016323</v>
      </c>
      <c r="M102" s="56">
        <v>6.1608463978457214E-5</v>
      </c>
      <c r="N102" s="55">
        <v>2.7819721001478941</v>
      </c>
      <c r="O102" s="56">
        <v>1.4768767256403527E-5</v>
      </c>
      <c r="P102" s="55">
        <v>2.6333502230535748</v>
      </c>
      <c r="Q102" s="54">
        <v>4.1886091396128009</v>
      </c>
      <c r="R102" s="55">
        <v>3.5456331260450678</v>
      </c>
      <c r="S102" s="53">
        <v>0.23895898104785004</v>
      </c>
      <c r="T102" s="55">
        <v>3.6174057023519701</v>
      </c>
      <c r="U102" s="53">
        <v>2.2832236146364768</v>
      </c>
      <c r="V102" s="55">
        <v>25.791578381080132</v>
      </c>
      <c r="W102" s="54">
        <v>13.1255860654682</v>
      </c>
      <c r="X102" s="55">
        <v>3.4180193475350999</v>
      </c>
      <c r="Y102" s="54">
        <v>11.435841082876401</v>
      </c>
      <c r="Z102" s="55">
        <v>2.9416331647727398</v>
      </c>
      <c r="AA102" s="53">
        <v>0.87140201822733998</v>
      </c>
      <c r="AB102" s="55">
        <v>2.83086501930363</v>
      </c>
      <c r="AC102" s="57">
        <f t="shared" si="69"/>
        <v>11.642394840070294</v>
      </c>
      <c r="AD102" s="57">
        <f t="shared" si="56"/>
        <v>0.40324483305510628</v>
      </c>
      <c r="AE102" s="42">
        <f t="shared" si="70"/>
        <v>3.4635900825767867</v>
      </c>
      <c r="AF102" s="57">
        <f t="shared" si="57"/>
        <v>11.435841082876401</v>
      </c>
      <c r="AG102" s="57">
        <f t="shared" si="58"/>
        <v>0.33640049396459826</v>
      </c>
      <c r="AH102" s="57">
        <f t="shared" si="59"/>
        <v>2.9416331647727398</v>
      </c>
      <c r="AJ102" s="60">
        <f t="shared" si="60"/>
        <v>384.93321594964516</v>
      </c>
      <c r="AK102" s="60" t="e">
        <f t="shared" si="61"/>
        <v>#NUM!</v>
      </c>
      <c r="AL102" s="60">
        <f t="shared" si="62"/>
        <v>105.52368304909862</v>
      </c>
      <c r="AM102" s="61">
        <v>0.84</v>
      </c>
      <c r="AN102" s="61">
        <v>0.02</v>
      </c>
      <c r="AO102" s="61">
        <v>0.95</v>
      </c>
      <c r="AP102" s="61">
        <v>0.01</v>
      </c>
      <c r="AQ102" s="61">
        <f t="shared" si="63"/>
        <v>0.97069596493365795</v>
      </c>
      <c r="AR102" s="61">
        <f t="shared" si="64"/>
        <v>4.7821171265838902E-2</v>
      </c>
      <c r="AS102" s="62">
        <f t="shared" si="65"/>
        <v>10.802394840070294</v>
      </c>
      <c r="AT102" s="62">
        <f t="shared" si="66"/>
        <v>0.40374050500988945</v>
      </c>
      <c r="AU102" s="62">
        <f t="shared" si="67"/>
        <v>10.485841082876401</v>
      </c>
      <c r="AV102" s="62">
        <f t="shared" si="68"/>
        <v>0.33654909350587425</v>
      </c>
      <c r="AW102" s="46">
        <f t="shared" si="39"/>
        <v>441.84189792081139</v>
      </c>
    </row>
    <row r="103" spans="1:49" s="59" customFormat="1" x14ac:dyDescent="0.2">
      <c r="A103" s="49" t="s">
        <v>215</v>
      </c>
      <c r="B103" s="131" t="s">
        <v>216</v>
      </c>
      <c r="C103" s="50">
        <v>83.066999999999993</v>
      </c>
      <c r="D103" s="51">
        <v>60113.954072594344</v>
      </c>
      <c r="E103" s="51">
        <v>43862.91432761513</v>
      </c>
      <c r="F103" s="52">
        <v>6.2500000218750018E-2</v>
      </c>
      <c r="G103" s="53">
        <v>3.8788585854939717</v>
      </c>
      <c r="H103" s="52">
        <v>2.0833333349151231E-2</v>
      </c>
      <c r="I103" s="51">
        <v>61264.231720490105</v>
      </c>
      <c r="J103" s="51">
        <v>243630.948798567</v>
      </c>
      <c r="K103" s="54">
        <v>6.0952762032105579</v>
      </c>
      <c r="L103" s="55">
        <v>3.1803550606400757</v>
      </c>
      <c r="M103" s="56">
        <v>5.9416539367817568E-5</v>
      </c>
      <c r="N103" s="55">
        <v>6.0869039878768518</v>
      </c>
      <c r="O103" s="56">
        <v>1.442424273597955E-5</v>
      </c>
      <c r="P103" s="55">
        <v>4.1924243980387699</v>
      </c>
      <c r="Q103" s="54">
        <v>4.1807263167061084</v>
      </c>
      <c r="R103" s="55">
        <v>4.0575284277776591</v>
      </c>
      <c r="S103" s="53">
        <v>0.23876214190429632</v>
      </c>
      <c r="T103" s="55">
        <v>4.5771830323636928</v>
      </c>
      <c r="U103" s="53">
        <v>2.3256608549675417</v>
      </c>
      <c r="V103" s="55">
        <v>24.202120576985671</v>
      </c>
      <c r="W103" s="54">
        <v>13.007279917196101</v>
      </c>
      <c r="X103" s="55">
        <v>3.3523048266102</v>
      </c>
      <c r="Y103" s="54">
        <v>11.054662516257199</v>
      </c>
      <c r="Z103" s="55">
        <v>6.08548471727884</v>
      </c>
      <c r="AA103" s="53">
        <v>0.85393116048929396</v>
      </c>
      <c r="AB103" s="55">
        <v>4.3224910315079699</v>
      </c>
      <c r="AC103" s="57">
        <f t="shared" si="69"/>
        <v>11.537457286552941</v>
      </c>
      <c r="AD103" s="57">
        <f t="shared" si="56"/>
        <v>0.39213011178190471</v>
      </c>
      <c r="AE103" s="42">
        <f t="shared" si="70"/>
        <v>3.3987567801350607</v>
      </c>
      <c r="AF103" s="57">
        <f t="shared" si="57"/>
        <v>11.054662516257199</v>
      </c>
      <c r="AG103" s="57">
        <f t="shared" si="58"/>
        <v>0.67272979797358434</v>
      </c>
      <c r="AH103" s="57">
        <f t="shared" si="59"/>
        <v>6.08548471727884</v>
      </c>
      <c r="AJ103" s="60">
        <f t="shared" si="60"/>
        <v>315.45860133410548</v>
      </c>
      <c r="AK103" s="60" t="e">
        <f t="shared" si="61"/>
        <v>#NUM!</v>
      </c>
      <c r="AL103" s="60">
        <f t="shared" si="62"/>
        <v>90.634616189413265</v>
      </c>
      <c r="AM103" s="61">
        <v>0.84</v>
      </c>
      <c r="AN103" s="61">
        <v>0.02</v>
      </c>
      <c r="AO103" s="61">
        <v>0.95</v>
      </c>
      <c r="AP103" s="61">
        <v>0.01</v>
      </c>
      <c r="AQ103" s="61">
        <f t="shared" si="63"/>
        <v>0.94458545106406699</v>
      </c>
      <c r="AR103" s="61">
        <f t="shared" si="64"/>
        <v>7.1816780759141025E-2</v>
      </c>
      <c r="AS103" s="62">
        <f t="shared" si="65"/>
        <v>10.697457286552941</v>
      </c>
      <c r="AT103" s="62">
        <f t="shared" si="66"/>
        <v>0.39263981530925912</v>
      </c>
      <c r="AU103" s="62">
        <f t="shared" si="67"/>
        <v>10.1046625162572</v>
      </c>
      <c r="AV103" s="62">
        <f t="shared" si="68"/>
        <v>0.67280411791366113</v>
      </c>
      <c r="AW103" s="46">
        <f t="shared" si="39"/>
        <v>450.05421260177383</v>
      </c>
    </row>
    <row r="104" spans="1:49" s="59" customFormat="1" x14ac:dyDescent="0.2">
      <c r="A104" s="49" t="s">
        <v>217</v>
      </c>
      <c r="B104" s="131" t="s">
        <v>218</v>
      </c>
      <c r="C104" s="50">
        <v>84.766999999999996</v>
      </c>
      <c r="D104" s="51">
        <v>50615.821211899289</v>
      </c>
      <c r="E104" s="51">
        <v>219953.10804750264</v>
      </c>
      <c r="F104" s="52">
        <v>5.0000000124999999E-2</v>
      </c>
      <c r="G104" s="53">
        <v>22.697345769162609</v>
      </c>
      <c r="H104" s="52">
        <v>2.7777777803240738E-2</v>
      </c>
      <c r="I104" s="51">
        <v>132598.4739451409</v>
      </c>
      <c r="J104" s="51">
        <v>1528299.5924718464</v>
      </c>
      <c r="K104" s="54">
        <v>6.7270133547500919</v>
      </c>
      <c r="L104" s="55">
        <v>1.7657578633512556</v>
      </c>
      <c r="M104" s="56">
        <v>1.5245891810703287E-4</v>
      </c>
      <c r="N104" s="55">
        <v>20.558017694629292</v>
      </c>
      <c r="O104" s="56">
        <v>1.497455461477943E-5</v>
      </c>
      <c r="P104" s="55">
        <v>3.8982426387323152</v>
      </c>
      <c r="Q104" s="54">
        <v>9.3692226289260692</v>
      </c>
      <c r="R104" s="55">
        <v>19.664384264861496</v>
      </c>
      <c r="S104" s="53">
        <v>6.7682733535336742E-2</v>
      </c>
      <c r="T104" s="55">
        <v>23.233975336417338</v>
      </c>
      <c r="U104" s="53">
        <v>23.776918571649578</v>
      </c>
      <c r="V104" s="55">
        <v>19.495953904749793</v>
      </c>
      <c r="W104" s="54">
        <v>29.6991756710175</v>
      </c>
      <c r="X104" s="55">
        <v>18.5460156054401</v>
      </c>
      <c r="Y104" s="54">
        <v>29.079198653734899</v>
      </c>
      <c r="Z104" s="55">
        <v>21.238878551068201</v>
      </c>
      <c r="AA104" s="53">
        <v>0.88630529899014299</v>
      </c>
      <c r="AB104" s="55">
        <v>4.2642244140616903</v>
      </c>
      <c r="AC104" s="57">
        <f t="shared" si="69"/>
        <v>26.343168820192524</v>
      </c>
      <c r="AD104" s="57">
        <f t="shared" si="56"/>
        <v>4.887834914641858</v>
      </c>
      <c r="AE104" s="42">
        <f t="shared" si="70"/>
        <v>18.554468325371861</v>
      </c>
      <c r="AF104" s="57">
        <f t="shared" si="57"/>
        <v>29.079198653734899</v>
      </c>
      <c r="AG104" s="57">
        <f t="shared" si="58"/>
        <v>6.1760956856906137</v>
      </c>
      <c r="AH104" s="57">
        <f t="shared" si="59"/>
        <v>21.238878551068201</v>
      </c>
      <c r="AJ104" s="60" t="e">
        <f t="shared" si="60"/>
        <v>#NUM!</v>
      </c>
      <c r="AK104" s="60" t="e">
        <f t="shared" si="61"/>
        <v>#NUM!</v>
      </c>
      <c r="AL104" s="60" t="e">
        <f t="shared" si="62"/>
        <v>#NUM!</v>
      </c>
      <c r="AM104" s="61">
        <v>0.84</v>
      </c>
      <c r="AN104" s="61">
        <v>0.02</v>
      </c>
      <c r="AO104" s="61">
        <v>0.95</v>
      </c>
      <c r="AP104" s="61">
        <v>0.01</v>
      </c>
      <c r="AQ104" s="61">
        <f t="shared" si="63"/>
        <v>1.1029687664327883</v>
      </c>
      <c r="AR104" s="61">
        <f t="shared" si="64"/>
        <v>0.32145459099600271</v>
      </c>
      <c r="AS104" s="62">
        <f t="shared" si="65"/>
        <v>25.503168820192524</v>
      </c>
      <c r="AT104" s="62">
        <f t="shared" si="66"/>
        <v>4.8878758323828135</v>
      </c>
      <c r="AU104" s="62">
        <f t="shared" si="67"/>
        <v>28.1291986537349</v>
      </c>
      <c r="AV104" s="62">
        <f t="shared" si="68"/>
        <v>6.1761037814148025</v>
      </c>
      <c r="AW104" s="46">
        <f t="shared" si="39"/>
        <v>4601.2308041404394</v>
      </c>
    </row>
    <row r="105" spans="1:49" s="59" customFormat="1" x14ac:dyDescent="0.2">
      <c r="A105" s="49" t="s">
        <v>219</v>
      </c>
      <c r="B105" s="131" t="s">
        <v>220</v>
      </c>
      <c r="C105" s="50">
        <v>84.2</v>
      </c>
      <c r="D105" s="51">
        <v>41577.831823277811</v>
      </c>
      <c r="E105" s="51">
        <v>6726.5713801468873</v>
      </c>
      <c r="F105" s="52">
        <v>6.2500000156249985E-2</v>
      </c>
      <c r="G105" s="53">
        <v>0.49367284678420315</v>
      </c>
      <c r="H105" s="52">
        <v>2.222222224074074E-2</v>
      </c>
      <c r="I105" s="51">
        <v>37583.312881880971</v>
      </c>
      <c r="J105" s="51">
        <v>46730.027770282337</v>
      </c>
      <c r="K105" s="54">
        <v>6.3405921669724643</v>
      </c>
      <c r="L105" s="55">
        <v>1.0388898969466689</v>
      </c>
      <c r="M105" s="56">
        <v>1.2953118761840934E-5</v>
      </c>
      <c r="N105" s="55">
        <v>10.080061697451638</v>
      </c>
      <c r="O105" s="56">
        <v>1.0222268845712241E-5</v>
      </c>
      <c r="P105" s="55">
        <v>11.415206533715725</v>
      </c>
      <c r="Q105" s="54">
        <v>1.236108729277654</v>
      </c>
      <c r="R105" s="55">
        <v>1.4958404892921329</v>
      </c>
      <c r="S105" s="53">
        <v>0.80611504588799632</v>
      </c>
      <c r="T105" s="55">
        <v>1.5893585105930439</v>
      </c>
      <c r="U105" s="53">
        <v>1.0233353878103115</v>
      </c>
      <c r="V105" s="55">
        <v>4.5883886990635032</v>
      </c>
      <c r="W105" s="54">
        <v>3.8711219621432198</v>
      </c>
      <c r="X105" s="55">
        <v>1.20804423625769</v>
      </c>
      <c r="Y105" s="54">
        <v>2.4078937279631498</v>
      </c>
      <c r="Z105" s="55">
        <v>10.0688850511824</v>
      </c>
      <c r="AA105" s="53">
        <v>0.60730865113535104</v>
      </c>
      <c r="AB105" s="55">
        <v>11.7422263202285</v>
      </c>
      <c r="AC105" s="57">
        <f t="shared" si="69"/>
        <v>3.433685180421036</v>
      </c>
      <c r="AD105" s="57">
        <f t="shared" si="56"/>
        <v>4.5720531983282797E-2</v>
      </c>
      <c r="AE105" s="42">
        <f t="shared" si="70"/>
        <v>1.3315295253036732</v>
      </c>
      <c r="AF105" s="57">
        <f t="shared" si="57"/>
        <v>2.4078937279631498</v>
      </c>
      <c r="AG105" s="57">
        <f>AF105*(AH105/100)</f>
        <v>0.24244805162324023</v>
      </c>
      <c r="AH105" s="57">
        <f t="shared" si="59"/>
        <v>10.0688850511824</v>
      </c>
      <c r="AJ105" s="60">
        <f>(-LN(1-AQ105)/0.0000091705)/1000</f>
        <v>90.044162383775983</v>
      </c>
      <c r="AK105" s="60">
        <f>((-LN(1-(AQ105+AR105))/0.0000091705)/1000)-AJ105</f>
        <v>26.405934900892518</v>
      </c>
      <c r="AL105" s="60">
        <f>AJ105-((-LN(1-(AQ105-AR105))/0.0000091705)/1000)</f>
        <v>21.241850118555064</v>
      </c>
      <c r="AM105" s="61">
        <v>0.84</v>
      </c>
      <c r="AN105" s="61">
        <v>0.02</v>
      </c>
      <c r="AO105" s="61">
        <v>0.95</v>
      </c>
      <c r="AP105" s="61">
        <v>0.01</v>
      </c>
      <c r="AQ105" s="61">
        <f>(AF105-AO105)/(AC105-AM105)</f>
        <v>0.56209355667694727</v>
      </c>
      <c r="AR105" s="61">
        <f>SQRT(AQ105^2*((AT105^2/AS105^2)+(AV105^2/AU105^2)))</f>
        <v>9.4178781929204369E-2</v>
      </c>
      <c r="AS105" s="62">
        <f>AC105-AM105</f>
        <v>2.5936851804210361</v>
      </c>
      <c r="AT105" s="62">
        <f>SQRT(AN105^2+(AC105*AE105/100)^2)</f>
        <v>4.9903577475311177E-2</v>
      </c>
      <c r="AU105" s="62">
        <f>AF105-AO105</f>
        <v>1.4578937279631499</v>
      </c>
      <c r="AV105" s="62">
        <f>SQRT(AP105^2+(AF105*AH105/100)^2)</f>
        <v>0.24265419373236752</v>
      </c>
      <c r="AW105" s="46">
        <f t="shared" si="39"/>
        <v>198.03248663912709</v>
      </c>
    </row>
    <row r="106" spans="1:49" s="59" customFormat="1" x14ac:dyDescent="0.2">
      <c r="A106" s="49" t="s">
        <v>221</v>
      </c>
      <c r="B106" s="131" t="s">
        <v>222</v>
      </c>
      <c r="C106" s="50">
        <v>85.332999999999998</v>
      </c>
      <c r="D106" s="51">
        <v>60411.858546915602</v>
      </c>
      <c r="E106" s="51">
        <v>29793.154505592051</v>
      </c>
      <c r="F106" s="52">
        <v>0.12500000049999999</v>
      </c>
      <c r="G106" s="53">
        <v>1.8500001018925627</v>
      </c>
      <c r="H106" s="52">
        <v>2.6388888913194439E-2</v>
      </c>
      <c r="I106" s="51">
        <v>88247.235851970181</v>
      </c>
      <c r="J106" s="51">
        <v>193743.67009311973</v>
      </c>
      <c r="K106" s="54">
        <v>6.0453043469692807</v>
      </c>
      <c r="L106" s="55">
        <v>1.5445597414686345</v>
      </c>
      <c r="M106" s="56">
        <v>2.1792015036879322E-5</v>
      </c>
      <c r="N106" s="55">
        <v>4.5878883744563677</v>
      </c>
      <c r="O106" s="56">
        <v>9.9474055067520307E-6</v>
      </c>
      <c r="P106" s="55">
        <v>2.9427210004061051</v>
      </c>
      <c r="Q106" s="54">
        <v>2.174615817021492</v>
      </c>
      <c r="R106" s="55">
        <v>4.2534602789598477</v>
      </c>
      <c r="S106" s="53">
        <v>0.4471947268411432</v>
      </c>
      <c r="T106" s="55">
        <v>5.0329088810761249</v>
      </c>
      <c r="U106" s="53">
        <v>2.9452983455358921</v>
      </c>
      <c r="V106" s="55">
        <v>15.397125225915859</v>
      </c>
      <c r="W106" s="54">
        <v>6.7724889182197101</v>
      </c>
      <c r="X106" s="55">
        <v>3.8514124779035499</v>
      </c>
      <c r="Y106" s="54">
        <v>4.0576956162733202</v>
      </c>
      <c r="Z106" s="55">
        <v>4.7465995154496703</v>
      </c>
      <c r="AA106" s="53">
        <v>0.58958289615180004</v>
      </c>
      <c r="AB106" s="55">
        <v>3.00070206849733</v>
      </c>
      <c r="AC106" s="57">
        <f t="shared" si="69"/>
        <v>6.0071976704608829</v>
      </c>
      <c r="AD106" s="57">
        <f t="shared" si="56"/>
        <v>0.23379483973978066</v>
      </c>
      <c r="AE106" s="42">
        <f t="shared" si="70"/>
        <v>3.8919118791348759</v>
      </c>
      <c r="AF106" s="57">
        <f t="shared" si="57"/>
        <v>4.0576956162733202</v>
      </c>
      <c r="AG106" s="57">
        <f t="shared" si="58"/>
        <v>0.19260256046045193</v>
      </c>
      <c r="AH106" s="57">
        <f t="shared" si="59"/>
        <v>4.7465995154496703</v>
      </c>
      <c r="AJ106" s="60">
        <f t="shared" si="60"/>
        <v>100.30710131290564</v>
      </c>
      <c r="AK106" s="60">
        <f t="shared" si="61"/>
        <v>13.449794343017317</v>
      </c>
      <c r="AL106" s="60">
        <f t="shared" si="62"/>
        <v>11.971541436818953</v>
      </c>
      <c r="AM106" s="61">
        <v>0.84</v>
      </c>
      <c r="AN106" s="61">
        <v>0.02</v>
      </c>
      <c r="AO106" s="61">
        <v>0.95</v>
      </c>
      <c r="AP106" s="61">
        <v>0.01</v>
      </c>
      <c r="AQ106" s="61">
        <f>(AF106-AO106)/(AC106-AM106)</f>
        <v>0.60142766243276546</v>
      </c>
      <c r="AR106" s="61">
        <f t="shared" si="64"/>
        <v>4.6249584586068059E-2</v>
      </c>
      <c r="AS106" s="62">
        <f t="shared" si="65"/>
        <v>5.1671976704608831</v>
      </c>
      <c r="AT106" s="62">
        <f t="shared" si="66"/>
        <v>0.23464873127496283</v>
      </c>
      <c r="AU106" s="62">
        <f t="shared" si="67"/>
        <v>3.10769561627332</v>
      </c>
      <c r="AV106" s="62">
        <f t="shared" si="68"/>
        <v>0.19286198769047788</v>
      </c>
      <c r="AW106" s="46">
        <f t="shared" ref="AW106:AW112" si="71">3940*U106/20.36</f>
        <v>569.96441460763333</v>
      </c>
    </row>
    <row r="107" spans="1:49" s="59" customFormat="1" x14ac:dyDescent="0.2">
      <c r="A107" s="49" t="s">
        <v>223</v>
      </c>
      <c r="B107" s="131" t="s">
        <v>224</v>
      </c>
      <c r="C107" s="50">
        <v>85.9</v>
      </c>
      <c r="D107" s="51">
        <v>47593.659349762362</v>
      </c>
      <c r="E107" s="51">
        <v>8306.3523054898869</v>
      </c>
      <c r="F107" s="52">
        <v>0.10000000037499998</v>
      </c>
      <c r="G107" s="53">
        <v>0.58657408325081473</v>
      </c>
      <c r="H107" s="52">
        <v>2.0833333350694441E-2</v>
      </c>
      <c r="I107" s="51">
        <v>30640.546560411036</v>
      </c>
      <c r="J107" s="51">
        <v>53530.8430388462</v>
      </c>
      <c r="K107" s="54">
        <v>6.4721130109928628</v>
      </c>
      <c r="L107" s="55">
        <v>1.6802773837103588</v>
      </c>
      <c r="M107" s="56">
        <v>1.822593203936474E-5</v>
      </c>
      <c r="N107" s="55">
        <v>5.5495400970910334</v>
      </c>
      <c r="O107" s="56">
        <v>1.0515776079131469E-5</v>
      </c>
      <c r="P107" s="55">
        <v>5.3324248012562805</v>
      </c>
      <c r="Q107" s="54">
        <v>1.7470473083755149</v>
      </c>
      <c r="R107" s="55">
        <v>3.5516235402293832</v>
      </c>
      <c r="S107" s="53">
        <v>0.56403465796510854</v>
      </c>
      <c r="T107" s="55">
        <v>3.7739712411270556</v>
      </c>
      <c r="U107" s="53">
        <v>1.141118778725043</v>
      </c>
      <c r="V107" s="55">
        <v>10.813188020520425</v>
      </c>
      <c r="W107" s="54">
        <v>5.4482046653041198</v>
      </c>
      <c r="X107" s="55">
        <v>3.35265605942211</v>
      </c>
      <c r="Y107" s="54">
        <v>3.38505159091698</v>
      </c>
      <c r="Z107" s="55">
        <v>5.6518090587979799</v>
      </c>
      <c r="AA107" s="53">
        <v>0.62344506007383704</v>
      </c>
      <c r="AB107" s="55">
        <v>5.54311495280486</v>
      </c>
      <c r="AC107" s="57">
        <f t="shared" si="69"/>
        <v>4.8325575381247541</v>
      </c>
      <c r="AD107" s="57">
        <f t="shared" si="56"/>
        <v>0.16426361854955887</v>
      </c>
      <c r="AE107" s="42">
        <f t="shared" si="70"/>
        <v>3.3991032130224861</v>
      </c>
      <c r="AF107" s="57">
        <f t="shared" si="57"/>
        <v>3.38505159091698</v>
      </c>
      <c r="AG107" s="57">
        <f t="shared" si="58"/>
        <v>0.191316652460431</v>
      </c>
      <c r="AH107" s="57">
        <f t="shared" si="59"/>
        <v>5.6518090587979799</v>
      </c>
      <c r="AJ107" s="60">
        <f t="shared" si="60"/>
        <v>102.64938906841462</v>
      </c>
      <c r="AK107" s="60">
        <f t="shared" si="61"/>
        <v>16.323246492849862</v>
      </c>
      <c r="AL107" s="60">
        <f t="shared" si="62"/>
        <v>14.194922728036488</v>
      </c>
      <c r="AM107" s="61">
        <v>0.84</v>
      </c>
      <c r="AN107" s="61">
        <v>0.02</v>
      </c>
      <c r="AO107" s="61">
        <v>0.95</v>
      </c>
      <c r="AP107" s="61">
        <v>0.01</v>
      </c>
      <c r="AQ107" s="61">
        <f t="shared" si="63"/>
        <v>0.60989768279224044</v>
      </c>
      <c r="AR107" s="61">
        <f t="shared" si="64"/>
        <v>5.4234821366812569E-2</v>
      </c>
      <c r="AS107" s="62">
        <f t="shared" si="65"/>
        <v>3.9925575381247542</v>
      </c>
      <c r="AT107" s="62">
        <f t="shared" si="66"/>
        <v>0.16547669436810422</v>
      </c>
      <c r="AU107" s="62">
        <f t="shared" si="67"/>
        <v>2.4350515909169799</v>
      </c>
      <c r="AV107" s="62">
        <f t="shared" si="68"/>
        <v>0.1915778210249437</v>
      </c>
      <c r="AW107" s="46">
        <f t="shared" si="71"/>
        <v>220.82553969433545</v>
      </c>
    </row>
    <row r="108" spans="1:49" s="59" customFormat="1" x14ac:dyDescent="0.2">
      <c r="A108" s="49" t="s">
        <v>225</v>
      </c>
      <c r="B108" s="131" t="s">
        <v>226</v>
      </c>
      <c r="C108" s="50">
        <v>86.483000000000004</v>
      </c>
      <c r="D108" s="51">
        <v>51509.854690438267</v>
      </c>
      <c r="E108" s="51">
        <v>110385.59605247542</v>
      </c>
      <c r="F108" s="52">
        <v>5.0000000249999996E-2</v>
      </c>
      <c r="G108" s="53">
        <v>11.266919839406468</v>
      </c>
      <c r="H108" s="52">
        <v>2.6388888910879624E-2</v>
      </c>
      <c r="I108" s="51">
        <v>141216.32263090424</v>
      </c>
      <c r="J108" s="51">
        <v>718098.74375655386</v>
      </c>
      <c r="K108" s="54">
        <v>6.736842198022047</v>
      </c>
      <c r="L108" s="55">
        <v>1.9673960869825389</v>
      </c>
      <c r="M108" s="56">
        <v>7.8398217413076004E-5</v>
      </c>
      <c r="N108" s="55">
        <v>11.906315132498655</v>
      </c>
      <c r="O108" s="56">
        <v>1.4749120706825952E-5</v>
      </c>
      <c r="P108" s="55">
        <v>1.266325557365614</v>
      </c>
      <c r="Q108" s="54">
        <v>4.8654155636705871</v>
      </c>
      <c r="R108" s="55">
        <v>12.679387274996229</v>
      </c>
      <c r="S108" s="53">
        <v>0.19240015966120266</v>
      </c>
      <c r="T108" s="55">
        <v>12.818819239598374</v>
      </c>
      <c r="U108" s="53">
        <v>12.837695705113703</v>
      </c>
      <c r="V108" s="55">
        <v>10.945921090501798</v>
      </c>
      <c r="W108" s="54">
        <v>15.3212334528837</v>
      </c>
      <c r="X108" s="55">
        <v>12.022962825975</v>
      </c>
      <c r="Y108" s="54">
        <v>14.5122327347244</v>
      </c>
      <c r="Z108" s="55">
        <v>11.990661538768901</v>
      </c>
      <c r="AA108" s="53">
        <v>0.87184172215367395</v>
      </c>
      <c r="AB108" s="55">
        <v>1.3090741330918301</v>
      </c>
      <c r="AC108" s="57">
        <f t="shared" si="69"/>
        <v>13.589934072707841</v>
      </c>
      <c r="AD108" s="57">
        <f t="shared" si="56"/>
        <v>1.6356841212613646</v>
      </c>
      <c r="AE108" s="42">
        <f t="shared" si="70"/>
        <v>12.035997470703322</v>
      </c>
      <c r="AF108" s="57">
        <f t="shared" si="57"/>
        <v>14.5122327347244</v>
      </c>
      <c r="AG108" s="57">
        <f t="shared" si="58"/>
        <v>1.740112708939229</v>
      </c>
      <c r="AH108" s="57">
        <f t="shared" si="59"/>
        <v>11.990661538768901</v>
      </c>
      <c r="AJ108" s="60" t="e">
        <f t="shared" si="60"/>
        <v>#NUM!</v>
      </c>
      <c r="AK108" s="60" t="e">
        <f t="shared" si="61"/>
        <v>#NUM!</v>
      </c>
      <c r="AL108" s="60" t="e">
        <f t="shared" si="62"/>
        <v>#NUM!</v>
      </c>
      <c r="AM108" s="61">
        <v>0.84</v>
      </c>
      <c r="AN108" s="61">
        <v>0.02</v>
      </c>
      <c r="AO108" s="61">
        <v>0.95</v>
      </c>
      <c r="AP108" s="61">
        <v>0.01</v>
      </c>
      <c r="AQ108" s="61">
        <f>(AF108-AO108)/(AC108-AM108)</f>
        <v>1.063710028411468</v>
      </c>
      <c r="AR108" s="61">
        <f t="shared" si="64"/>
        <v>0.19300871140732154</v>
      </c>
      <c r="AS108" s="62">
        <f t="shared" si="65"/>
        <v>12.749934072707841</v>
      </c>
      <c r="AT108" s="62">
        <f t="shared" si="66"/>
        <v>1.6358063896887562</v>
      </c>
      <c r="AU108" s="62">
        <f t="shared" si="67"/>
        <v>13.5622327347244</v>
      </c>
      <c r="AV108" s="62">
        <f t="shared" si="68"/>
        <v>1.7401414424729449</v>
      </c>
      <c r="AW108" s="46">
        <f t="shared" si="71"/>
        <v>2484.3085008913554</v>
      </c>
    </row>
    <row r="109" spans="1:49" s="59" customFormat="1" x14ac:dyDescent="0.2">
      <c r="A109" s="49" t="s">
        <v>227</v>
      </c>
      <c r="B109" s="131" t="s">
        <v>228</v>
      </c>
      <c r="C109" s="50">
        <v>87.617000000000004</v>
      </c>
      <c r="D109" s="51">
        <v>59572.702791575561</v>
      </c>
      <c r="E109" s="51">
        <v>15460.590631497878</v>
      </c>
      <c r="F109" s="52">
        <v>5.0000000187499991E-2</v>
      </c>
      <c r="G109" s="53">
        <v>1.489506250063714</v>
      </c>
      <c r="H109" s="52">
        <v>2.2222222239969135E-2</v>
      </c>
      <c r="I109" s="51">
        <v>29382.203338064643</v>
      </c>
      <c r="J109" s="51">
        <v>112642.81230552655</v>
      </c>
      <c r="K109" s="54">
        <v>6.3180796689458116</v>
      </c>
      <c r="L109" s="55">
        <v>1.3381229927205673</v>
      </c>
      <c r="M109" s="56">
        <v>4.9822269519856518E-5</v>
      </c>
      <c r="N109" s="55">
        <v>17.308683535228138</v>
      </c>
      <c r="O109" s="56">
        <v>1.4264720661749373E-5</v>
      </c>
      <c r="P109" s="55">
        <v>3.2214527291001085</v>
      </c>
      <c r="Q109" s="54">
        <v>3.0612543056465569</v>
      </c>
      <c r="R109" s="55">
        <v>19.508761434422066</v>
      </c>
      <c r="S109" s="53">
        <v>0.24347541257093699</v>
      </c>
      <c r="T109" s="55">
        <v>12.69830876622448</v>
      </c>
      <c r="U109" s="53">
        <v>1.65833728411435</v>
      </c>
      <c r="V109" s="55">
        <v>22.987681794530292</v>
      </c>
      <c r="W109" s="54">
        <v>10.546261756117</v>
      </c>
      <c r="X109" s="55">
        <v>15.8825058316799</v>
      </c>
      <c r="Y109" s="54">
        <v>9.2942470622606201</v>
      </c>
      <c r="Z109" s="55">
        <v>17.4496635048976</v>
      </c>
      <c r="AA109" s="53">
        <v>0.84239452038673002</v>
      </c>
      <c r="AB109" s="55">
        <v>3.2805833921046901</v>
      </c>
      <c r="AC109" s="57">
        <f t="shared" si="69"/>
        <v>9.3545341776757791</v>
      </c>
      <c r="AD109" s="57">
        <f t="shared" si="56"/>
        <v>1.4866576756022005</v>
      </c>
      <c r="AE109" s="42">
        <f t="shared" si="70"/>
        <v>15.892375262790203</v>
      </c>
      <c r="AF109" s="57">
        <f t="shared" si="57"/>
        <v>9.2942470622606201</v>
      </c>
      <c r="AG109" s="57">
        <f t="shared" si="58"/>
        <v>1.6218148376783088</v>
      </c>
      <c r="AH109" s="57">
        <f t="shared" si="59"/>
        <v>17.4496635048976</v>
      </c>
      <c r="AJ109" s="60">
        <f t="shared" si="60"/>
        <v>426.59003967819064</v>
      </c>
      <c r="AK109" s="60" t="e">
        <f t="shared" si="61"/>
        <v>#NUM!</v>
      </c>
      <c r="AL109" s="60">
        <f t="shared" si="62"/>
        <v>286.2334956186192</v>
      </c>
      <c r="AM109" s="61">
        <v>0.84</v>
      </c>
      <c r="AN109" s="61">
        <v>0.02</v>
      </c>
      <c r="AO109" s="61">
        <v>0.95</v>
      </c>
      <c r="AP109" s="61">
        <v>0.01</v>
      </c>
      <c r="AQ109" s="61">
        <f t="shared" si="63"/>
        <v>0.98000041906442359</v>
      </c>
      <c r="AR109" s="61">
        <f t="shared" si="64"/>
        <v>0.25605968979448401</v>
      </c>
      <c r="AS109" s="62">
        <f t="shared" si="65"/>
        <v>8.5145341776757792</v>
      </c>
      <c r="AT109" s="62">
        <f t="shared" si="66"/>
        <v>1.4867921994774314</v>
      </c>
      <c r="AU109" s="62">
        <f t="shared" si="67"/>
        <v>8.3442470622606209</v>
      </c>
      <c r="AV109" s="62">
        <f t="shared" si="68"/>
        <v>1.6218456670452708</v>
      </c>
      <c r="AW109" s="46">
        <f t="shared" si="71"/>
        <v>320.91595773136243</v>
      </c>
    </row>
    <row r="110" spans="1:49" s="59" customFormat="1" x14ac:dyDescent="0.2">
      <c r="A110" s="49" t="s">
        <v>229</v>
      </c>
      <c r="B110" s="131" t="s">
        <v>230</v>
      </c>
      <c r="C110" s="50">
        <v>88.183000000000007</v>
      </c>
      <c r="D110" s="51">
        <v>50544.358698357239</v>
      </c>
      <c r="E110" s="51">
        <v>10748.115504276775</v>
      </c>
      <c r="F110" s="52">
        <v>6.2500000281249996E-2</v>
      </c>
      <c r="G110" s="53">
        <v>0.85987656852687377</v>
      </c>
      <c r="H110" s="52">
        <v>1.9444444458333331E-2</v>
      </c>
      <c r="I110" s="51">
        <v>42131.16078810364</v>
      </c>
      <c r="J110" s="51">
        <v>82183.143055186782</v>
      </c>
      <c r="K110" s="54">
        <v>6.4930449619027941</v>
      </c>
      <c r="L110" s="55">
        <v>1.1989677059554587</v>
      </c>
      <c r="M110" s="56">
        <v>2.1908076997058808E-5</v>
      </c>
      <c r="N110" s="55">
        <v>4.3160699588902425</v>
      </c>
      <c r="O110" s="56">
        <v>1.133636097141622E-5</v>
      </c>
      <c r="P110" s="55">
        <v>4.3103467259288726</v>
      </c>
      <c r="Q110" s="54">
        <v>1.9301577517001816</v>
      </c>
      <c r="R110" s="55">
        <v>2.0600419228350004</v>
      </c>
      <c r="S110" s="53">
        <v>0.5152251912611161</v>
      </c>
      <c r="T110" s="55">
        <v>2.3251808953653148</v>
      </c>
      <c r="U110" s="53">
        <v>1.4409166204671409</v>
      </c>
      <c r="V110" s="55">
        <v>24.363686506140386</v>
      </c>
      <c r="W110" s="54">
        <v>6.0750152758034197</v>
      </c>
      <c r="X110" s="55">
        <v>1.2182702857972301</v>
      </c>
      <c r="Y110" s="54">
        <v>4.0535839693440501</v>
      </c>
      <c r="Z110" s="55">
        <v>4.3297826383142297</v>
      </c>
      <c r="AA110" s="53">
        <v>0.66891322247377805</v>
      </c>
      <c r="AB110" s="55">
        <v>4.3747960609286798</v>
      </c>
      <c r="AC110" s="57">
        <f t="shared" si="69"/>
        <v>5.3885385496376337</v>
      </c>
      <c r="AD110" s="57">
        <f t="shared" si="56"/>
        <v>7.2250285431059519E-2</v>
      </c>
      <c r="AE110" s="42">
        <f t="shared" si="70"/>
        <v>1.3408141143560748</v>
      </c>
      <c r="AF110" s="57">
        <f t="shared" si="57"/>
        <v>4.0535839693440501</v>
      </c>
      <c r="AG110" s="57">
        <f t="shared" si="58"/>
        <v>0.17551137493414751</v>
      </c>
      <c r="AH110" s="57">
        <f t="shared" si="59"/>
        <v>4.3297826383142297</v>
      </c>
      <c r="AJ110" s="60">
        <f t="shared" si="60"/>
        <v>125.04531865637881</v>
      </c>
      <c r="AK110" s="60">
        <f t="shared" si="61"/>
        <v>14.773994490225277</v>
      </c>
      <c r="AL110" s="60">
        <f t="shared" si="62"/>
        <v>13.009084464072956</v>
      </c>
      <c r="AM110" s="61">
        <v>0.84</v>
      </c>
      <c r="AN110" s="61">
        <v>0.02</v>
      </c>
      <c r="AO110" s="61">
        <v>0.95</v>
      </c>
      <c r="AP110" s="61">
        <v>0.01</v>
      </c>
      <c r="AQ110" s="61">
        <f t="shared" si="63"/>
        <v>0.68232552840324978</v>
      </c>
      <c r="AR110" s="61">
        <f t="shared" si="64"/>
        <v>4.0251790475942684E-2</v>
      </c>
      <c r="AS110" s="62">
        <f t="shared" si="65"/>
        <v>4.5485385496376338</v>
      </c>
      <c r="AT110" s="62">
        <f t="shared" si="66"/>
        <v>7.4967351192833084E-2</v>
      </c>
      <c r="AU110" s="62">
        <f t="shared" si="67"/>
        <v>3.1035839693440499</v>
      </c>
      <c r="AV110" s="62">
        <f t="shared" si="68"/>
        <v>0.17579602592571569</v>
      </c>
      <c r="AW110" s="46">
        <f t="shared" si="71"/>
        <v>278.84142851869029</v>
      </c>
    </row>
    <row r="111" spans="1:49" s="59" customFormat="1" x14ac:dyDescent="0.2">
      <c r="A111" s="49" t="s">
        <v>231</v>
      </c>
      <c r="B111" s="131" t="s">
        <v>232</v>
      </c>
      <c r="C111" s="50">
        <v>88.75</v>
      </c>
      <c r="D111" s="51">
        <v>101334.94834987164</v>
      </c>
      <c r="E111" s="51">
        <v>13279.693478418538</v>
      </c>
      <c r="F111" s="52">
        <v>5.0000000187500004E-2</v>
      </c>
      <c r="G111" s="53">
        <v>0.97484570398908876</v>
      </c>
      <c r="H111" s="52">
        <v>1.6666666675925926E-2</v>
      </c>
      <c r="I111" s="51">
        <v>40411.286206804602</v>
      </c>
      <c r="J111" s="51">
        <v>64171.411390282359</v>
      </c>
      <c r="K111" s="54">
        <v>4.3497258538640082</v>
      </c>
      <c r="L111" s="55">
        <v>1.6622022043390674</v>
      </c>
      <c r="M111" s="56">
        <v>2.4432651304147532E-5</v>
      </c>
      <c r="N111" s="55">
        <v>10.479425976480972</v>
      </c>
      <c r="O111" s="56">
        <v>1.5782062188532074E-5</v>
      </c>
      <c r="P111" s="55">
        <v>6.856604074744939</v>
      </c>
      <c r="Q111" s="54">
        <v>1.5531786612709699</v>
      </c>
      <c r="R111" s="55">
        <v>4.7488618696833251</v>
      </c>
      <c r="S111" s="53">
        <v>0.62421032662690501</v>
      </c>
      <c r="T111" s="55">
        <v>5.1424008300299899</v>
      </c>
      <c r="U111" s="53">
        <v>0.57689784478139006</v>
      </c>
      <c r="V111" s="55">
        <v>9.5699861089025742</v>
      </c>
      <c r="W111" s="54">
        <v>4.8528638916285303</v>
      </c>
      <c r="X111" s="55">
        <v>3.25862861474315</v>
      </c>
      <c r="Y111" s="54">
        <v>4.5566830508815297</v>
      </c>
      <c r="Z111" s="55">
        <v>10.8318110610284</v>
      </c>
      <c r="AA111" s="53">
        <v>0.93463460675592103</v>
      </c>
      <c r="AB111" s="55">
        <v>7.3378538555698798</v>
      </c>
      <c r="AC111" s="57">
        <f t="shared" si="69"/>
        <v>4.3044902718745064</v>
      </c>
      <c r="AD111" s="57">
        <f t="shared" si="56"/>
        <v>0.14232353283515894</v>
      </c>
      <c r="AE111" s="42">
        <f t="shared" si="70"/>
        <v>3.3063968982599263</v>
      </c>
      <c r="AF111" s="57">
        <f t="shared" si="57"/>
        <v>4.5566830508815297</v>
      </c>
      <c r="AG111" s="57">
        <f t="shared" si="58"/>
        <v>0.49357129872139188</v>
      </c>
      <c r="AH111" s="57">
        <f t="shared" si="59"/>
        <v>10.8318110610284</v>
      </c>
      <c r="AJ111" s="60" t="e">
        <f t="shared" si="60"/>
        <v>#NUM!</v>
      </c>
      <c r="AK111" s="60" t="e">
        <f t="shared" si="61"/>
        <v>#NUM!</v>
      </c>
      <c r="AL111" s="60" t="e">
        <f t="shared" si="62"/>
        <v>#NUM!</v>
      </c>
      <c r="AM111" s="61">
        <v>0.84</v>
      </c>
      <c r="AN111" s="61">
        <v>0.02</v>
      </c>
      <c r="AO111" s="61">
        <v>0.95</v>
      </c>
      <c r="AP111" s="61">
        <v>0.01</v>
      </c>
      <c r="AQ111" s="61">
        <f t="shared" si="63"/>
        <v>1.0410429147864479</v>
      </c>
      <c r="AR111" s="61">
        <f t="shared" si="64"/>
        <v>0.14889573367701894</v>
      </c>
      <c r="AS111" s="62">
        <f t="shared" si="65"/>
        <v>3.4644902718745065</v>
      </c>
      <c r="AT111" s="62">
        <f t="shared" si="66"/>
        <v>0.14372191203390167</v>
      </c>
      <c r="AU111" s="62">
        <f t="shared" si="67"/>
        <v>3.6066830508815295</v>
      </c>
      <c r="AV111" s="62">
        <f t="shared" si="68"/>
        <v>0.49367259081452097</v>
      </c>
      <c r="AW111" s="46">
        <f t="shared" si="71"/>
        <v>111.63936681918845</v>
      </c>
    </row>
    <row r="112" spans="1:49" s="59" customFormat="1" x14ac:dyDescent="0.2">
      <c r="A112" s="49" t="s">
        <v>233</v>
      </c>
      <c r="B112" s="131" t="s">
        <v>234</v>
      </c>
      <c r="C112" s="50">
        <v>89.316999999999993</v>
      </c>
      <c r="D112" s="51">
        <v>61448.508697128862</v>
      </c>
      <c r="E112" s="51">
        <v>13686.263980747493</v>
      </c>
      <c r="F112" s="52">
        <v>6.250000021874999E-2</v>
      </c>
      <c r="G112" s="53">
        <v>0.96929014824275617</v>
      </c>
      <c r="H112" s="52">
        <v>3.3333333378858021E-2</v>
      </c>
      <c r="I112" s="51">
        <v>32302.405952788249</v>
      </c>
      <c r="J112" s="51">
        <v>89221.493466043277</v>
      </c>
      <c r="K112" s="54">
        <v>6.4298363819473332</v>
      </c>
      <c r="L112" s="55">
        <v>2.2130598659791501</v>
      </c>
      <c r="M112" s="56">
        <v>2.8884393556538981E-5</v>
      </c>
      <c r="N112" s="55">
        <v>7.0871365403092721</v>
      </c>
      <c r="O112" s="56">
        <v>1.0475689710923552E-5</v>
      </c>
      <c r="P112" s="55">
        <v>6.6660189944237018</v>
      </c>
      <c r="Q112" s="54">
        <v>2.7687281543240374</v>
      </c>
      <c r="R112" s="55">
        <v>0.95708024351875509</v>
      </c>
      <c r="S112" s="53">
        <v>0.36064552405791345</v>
      </c>
      <c r="T112" s="55">
        <v>0.97678820567777724</v>
      </c>
      <c r="U112" s="53">
        <v>1.4906356412270911</v>
      </c>
      <c r="V112" s="55">
        <v>7.5835703952809936</v>
      </c>
      <c r="W112" s="54">
        <v>8.6739137870267093</v>
      </c>
      <c r="X112" s="55">
        <v>0.89412664833317801</v>
      </c>
      <c r="Y112" s="54">
        <v>5.3561524039689399</v>
      </c>
      <c r="Z112" s="55">
        <v>7.2333169174062997</v>
      </c>
      <c r="AA112" s="53">
        <v>0.62016287412461002</v>
      </c>
      <c r="AB112" s="55">
        <v>6.9928562723890604</v>
      </c>
      <c r="AC112" s="57">
        <f t="shared" si="69"/>
        <v>7.6937615290926908</v>
      </c>
      <c r="AD112" s="57">
        <f t="shared" si="56"/>
        <v>8.1170550155432633E-2</v>
      </c>
      <c r="AE112" s="42">
        <f t="shared" si="70"/>
        <v>1.0550177549498978</v>
      </c>
      <c r="AF112" s="57">
        <f t="shared" si="57"/>
        <v>5.3561524039689399</v>
      </c>
      <c r="AG112" s="57">
        <f t="shared" si="58"/>
        <v>0.38742747795834959</v>
      </c>
      <c r="AH112" s="57">
        <f t="shared" si="59"/>
        <v>7.2333169174062997</v>
      </c>
      <c r="AJ112" s="60">
        <f t="shared" si="60"/>
        <v>112.28242179830211</v>
      </c>
      <c r="AK112" s="60">
        <f t="shared" si="60"/>
        <v>6.4098962571993559</v>
      </c>
      <c r="AL112" s="60" t="e">
        <f t="shared" si="60"/>
        <v>#NUM!</v>
      </c>
      <c r="AM112" s="61">
        <v>0.84</v>
      </c>
      <c r="AN112" s="61">
        <v>0.02</v>
      </c>
      <c r="AO112" s="61">
        <v>0.95</v>
      </c>
      <c r="AP112" s="61">
        <v>0.01</v>
      </c>
      <c r="AQ112" s="61">
        <f t="shared" si="63"/>
        <v>0.64288090346677573</v>
      </c>
      <c r="AR112" s="61">
        <f t="shared" si="64"/>
        <v>5.7087654638991549E-2</v>
      </c>
      <c r="AS112" s="62">
        <f t="shared" si="65"/>
        <v>6.853761529092691</v>
      </c>
      <c r="AT112" s="62">
        <f t="shared" si="66"/>
        <v>8.3598195031565153E-2</v>
      </c>
      <c r="AU112" s="62">
        <f t="shared" si="67"/>
        <v>4.4061524039689397</v>
      </c>
      <c r="AV112" s="62">
        <f t="shared" si="68"/>
        <v>0.38755651288188592</v>
      </c>
      <c r="AW112" s="46">
        <f t="shared" si="71"/>
        <v>288.46288931408344</v>
      </c>
    </row>
    <row r="113" spans="1:49" ht="15" x14ac:dyDescent="0.25">
      <c r="A113" s="49"/>
      <c r="B113" s="131"/>
      <c r="C113" s="59"/>
      <c r="D113" s="59"/>
      <c r="E113" s="59"/>
      <c r="F113" s="59"/>
      <c r="G113" s="59"/>
      <c r="H113" s="59"/>
      <c r="I113" s="59"/>
      <c r="J113" s="59"/>
      <c r="K113" s="59"/>
      <c r="L113" s="57"/>
      <c r="M113" s="59"/>
      <c r="N113" s="57"/>
      <c r="O113" s="59"/>
      <c r="P113" s="57"/>
      <c r="Q113" s="59"/>
      <c r="R113" s="57"/>
      <c r="S113" s="59"/>
      <c r="T113" s="57"/>
      <c r="U113" s="59"/>
      <c r="V113" s="57"/>
      <c r="W113" s="59"/>
      <c r="X113" s="59"/>
      <c r="Y113" s="59"/>
      <c r="Z113" s="59"/>
      <c r="AA113" s="59"/>
      <c r="AB113" s="59"/>
      <c r="AC113" s="57"/>
      <c r="AD113" s="57"/>
      <c r="AE113" s="58"/>
      <c r="AF113" s="57"/>
      <c r="AG113" s="57"/>
      <c r="AH113" s="57"/>
      <c r="AI113" s="63"/>
      <c r="AJ113" s="64"/>
      <c r="AK113" s="64"/>
      <c r="AL113" s="64"/>
      <c r="AM113" s="44"/>
      <c r="AN113" s="44"/>
      <c r="AO113" s="44"/>
      <c r="AP113" s="44"/>
      <c r="AQ113" s="44"/>
      <c r="AR113" s="44"/>
      <c r="AS113" s="45"/>
      <c r="AT113" s="45"/>
      <c r="AU113" s="45"/>
      <c r="AV113" s="45"/>
      <c r="AW113" s="46"/>
    </row>
    <row r="114" spans="1:49" ht="15" x14ac:dyDescent="0.25">
      <c r="A114" s="34"/>
      <c r="AC114" s="4"/>
      <c r="AD114" s="4"/>
      <c r="AE114" s="42"/>
      <c r="AF114" s="4"/>
      <c r="AG114" s="4"/>
      <c r="AH114" s="4"/>
      <c r="AI114" s="63"/>
      <c r="AJ114" s="48"/>
      <c r="AK114" s="48"/>
      <c r="AL114" s="48"/>
      <c r="AM114" s="44"/>
      <c r="AN114" s="44"/>
      <c r="AO114" s="44"/>
      <c r="AP114" s="44"/>
      <c r="AQ114" s="44"/>
      <c r="AR114" s="44"/>
      <c r="AS114" s="45"/>
      <c r="AT114" s="45"/>
      <c r="AU114" s="45"/>
      <c r="AV114" s="45"/>
      <c r="AW114" s="46"/>
    </row>
    <row r="115" spans="1:49" s="66" customFormat="1" ht="30.75" thickBot="1" x14ac:dyDescent="0.3">
      <c r="A115" s="65" t="s">
        <v>235</v>
      </c>
      <c r="B115" s="132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8" t="s">
        <v>26</v>
      </c>
      <c r="AD115" s="68" t="s">
        <v>347</v>
      </c>
      <c r="AE115" s="69" t="s">
        <v>5</v>
      </c>
      <c r="AF115" s="68" t="s">
        <v>27</v>
      </c>
      <c r="AG115" s="68" t="s">
        <v>347</v>
      </c>
      <c r="AH115" s="68" t="s">
        <v>5</v>
      </c>
      <c r="AI115" s="99"/>
      <c r="AJ115" s="99" t="s">
        <v>30</v>
      </c>
      <c r="AK115" s="99" t="s">
        <v>31</v>
      </c>
      <c r="AL115" s="99" t="s">
        <v>32</v>
      </c>
      <c r="AM115" s="99" t="s">
        <v>33</v>
      </c>
      <c r="AN115" s="99" t="s">
        <v>34</v>
      </c>
      <c r="AO115" s="99" t="s">
        <v>35</v>
      </c>
      <c r="AP115" s="99" t="s">
        <v>36</v>
      </c>
      <c r="AQ115" s="69" t="s">
        <v>37</v>
      </c>
      <c r="AR115" s="69" t="s">
        <v>38</v>
      </c>
      <c r="AS115" s="69" t="s">
        <v>39</v>
      </c>
      <c r="AT115" s="69" t="s">
        <v>40</v>
      </c>
      <c r="AU115" s="69" t="s">
        <v>41</v>
      </c>
      <c r="AV115" s="69" t="s">
        <v>42</v>
      </c>
      <c r="AW115" s="74"/>
    </row>
    <row r="116" spans="1:49" s="66" customFormat="1" ht="15.75" thickTop="1" x14ac:dyDescent="0.25">
      <c r="A116" s="75" t="s">
        <v>236</v>
      </c>
      <c r="B116" s="133"/>
      <c r="C116" s="76"/>
      <c r="D116" s="77"/>
      <c r="E116" s="77"/>
      <c r="F116" s="78"/>
      <c r="G116" s="79"/>
      <c r="H116" s="78"/>
      <c r="I116" s="77"/>
      <c r="J116" s="77"/>
      <c r="K116" s="80"/>
      <c r="L116" s="81"/>
      <c r="M116" s="82"/>
      <c r="N116" s="81"/>
      <c r="O116" s="82"/>
      <c r="P116" s="81"/>
      <c r="Q116" s="80"/>
      <c r="R116" s="81"/>
      <c r="S116" s="79"/>
      <c r="T116" s="81"/>
      <c r="U116" s="79"/>
      <c r="V116" s="81"/>
      <c r="W116" s="80"/>
      <c r="X116" s="81"/>
      <c r="Y116" s="80"/>
      <c r="Z116" s="81"/>
      <c r="AA116" s="79"/>
      <c r="AB116" s="81"/>
      <c r="AC116" s="67">
        <v>4.72</v>
      </c>
      <c r="AD116" s="67">
        <v>8.7599999999999997E-2</v>
      </c>
      <c r="AE116" s="83">
        <v>1.8559322033898304</v>
      </c>
      <c r="AF116" s="67">
        <v>3.38</v>
      </c>
      <c r="AG116" s="67">
        <v>0.106</v>
      </c>
      <c r="AH116" s="67">
        <v>3.1360946745562135</v>
      </c>
      <c r="AI116" s="70"/>
      <c r="AJ116" s="71">
        <f>(-LN(1-AQ116)/0.0000091705)/1000</f>
        <v>107.33019979310825</v>
      </c>
      <c r="AK116" s="71">
        <f t="shared" ref="AK116:AK179" si="72">((-LN(1-(AQ116+AR116))/0.0000091705)/1000)-AJ116</f>
        <v>9.4549093386561083</v>
      </c>
      <c r="AL116" s="71">
        <f t="shared" ref="AL116:AL179" si="73">AJ116-((-LN(1-(AQ116-AR116))/0.0000091705)/1000)</f>
        <v>8.7001196497986086</v>
      </c>
      <c r="AM116" s="72">
        <v>0.84</v>
      </c>
      <c r="AN116" s="72">
        <v>0.02</v>
      </c>
      <c r="AO116" s="72">
        <v>0.95</v>
      </c>
      <c r="AP116" s="72">
        <v>0.01</v>
      </c>
      <c r="AQ116" s="72">
        <f>(AF116-AO116)/(AC116-AM116)</f>
        <v>0.62628865979381443</v>
      </c>
      <c r="AR116" s="72">
        <f>SQRT(AQ116^2*((AT116^2/AS116^2)+(AV116^2/AU116^2)))</f>
        <v>3.1038067430549827E-2</v>
      </c>
      <c r="AS116" s="73">
        <f t="shared" ref="AS116:AS179" si="74">AC116-AM116</f>
        <v>3.88</v>
      </c>
      <c r="AT116" s="73">
        <f t="shared" ref="AT116:AT179" si="75">SQRT(AN116^2+(AC116*AE116/100)^2)</f>
        <v>8.9854103968600121E-2</v>
      </c>
      <c r="AU116" s="73">
        <f t="shared" ref="AU116:AU179" si="76">AF116-AO116</f>
        <v>2.4299999999999997</v>
      </c>
      <c r="AV116" s="73">
        <f t="shared" ref="AV116:AV179" si="77">SQRT(AP116^2+(AF116*AH116/100)^2)</f>
        <v>0.10647065323364933</v>
      </c>
      <c r="AW116" s="74"/>
    </row>
    <row r="117" spans="1:49" s="86" customFormat="1" ht="15" x14ac:dyDescent="0.25">
      <c r="A117" s="75" t="s">
        <v>237</v>
      </c>
      <c r="B117" s="133"/>
      <c r="C117" s="76"/>
      <c r="D117" s="77"/>
      <c r="E117" s="77"/>
      <c r="F117" s="78"/>
      <c r="G117" s="79"/>
      <c r="H117" s="78"/>
      <c r="I117" s="77"/>
      <c r="J117" s="77"/>
      <c r="K117" s="80"/>
      <c r="L117" s="81"/>
      <c r="M117" s="82"/>
      <c r="N117" s="81"/>
      <c r="O117" s="82"/>
      <c r="P117" s="81"/>
      <c r="Q117" s="80"/>
      <c r="R117" s="81"/>
      <c r="S117" s="79"/>
      <c r="T117" s="81"/>
      <c r="U117" s="79"/>
      <c r="V117" s="81"/>
      <c r="W117" s="80"/>
      <c r="X117" s="81"/>
      <c r="Y117" s="80"/>
      <c r="Z117" s="81"/>
      <c r="AA117" s="79"/>
      <c r="AB117" s="81"/>
      <c r="AC117" s="67">
        <v>3.89</v>
      </c>
      <c r="AD117" s="67">
        <v>7.1999999999999995E-2</v>
      </c>
      <c r="AE117" s="83">
        <v>1.8508997429305909</v>
      </c>
      <c r="AF117" s="67">
        <v>2.87</v>
      </c>
      <c r="AG117" s="67">
        <v>6.3399999999999998E-2</v>
      </c>
      <c r="AH117" s="67">
        <v>2.209059233449477</v>
      </c>
      <c r="AI117" s="84"/>
      <c r="AJ117" s="71">
        <f t="shared" ref="AJ117:AJ180" si="78">(-LN(1-AQ117)/0.0000091705)/1000</f>
        <v>108.27369913255231</v>
      </c>
      <c r="AK117" s="71">
        <f t="shared" si="72"/>
        <v>7.9629295195702667</v>
      </c>
      <c r="AL117" s="71">
        <f t="shared" si="73"/>
        <v>7.4208076757475823</v>
      </c>
      <c r="AM117" s="72">
        <v>0.84</v>
      </c>
      <c r="AN117" s="72">
        <v>0.02</v>
      </c>
      <c r="AO117" s="72">
        <v>0.95</v>
      </c>
      <c r="AP117" s="72">
        <v>0.01</v>
      </c>
      <c r="AQ117" s="72">
        <f t="shared" ref="AQ117:AQ180" si="79">(AF117-AO117)/(AC117-AM117)</f>
        <v>0.62950819672131142</v>
      </c>
      <c r="AR117" s="72">
        <f t="shared" ref="AR117:AR180" si="80">SQRT(AQ117^2*((AT117^2/AS117^2)+(AV117^2/AU117^2)))</f>
        <v>2.6090596714475979E-2</v>
      </c>
      <c r="AS117" s="73">
        <f t="shared" si="74"/>
        <v>3.0500000000000003</v>
      </c>
      <c r="AT117" s="73">
        <f t="shared" si="75"/>
        <v>7.4726166769077604E-2</v>
      </c>
      <c r="AU117" s="73">
        <f t="shared" si="76"/>
        <v>1.9200000000000002</v>
      </c>
      <c r="AV117" s="73">
        <f t="shared" si="77"/>
        <v>6.4183798578769075E-2</v>
      </c>
      <c r="AW117" s="85"/>
    </row>
    <row r="118" spans="1:49" s="66" customFormat="1" ht="15" x14ac:dyDescent="0.25">
      <c r="A118" s="75" t="s">
        <v>237</v>
      </c>
      <c r="B118" s="133"/>
      <c r="C118" s="76"/>
      <c r="D118" s="77"/>
      <c r="E118" s="77"/>
      <c r="F118" s="78"/>
      <c r="G118" s="79"/>
      <c r="H118" s="78"/>
      <c r="I118" s="77"/>
      <c r="J118" s="77"/>
      <c r="K118" s="80"/>
      <c r="L118" s="81"/>
      <c r="M118" s="82"/>
      <c r="N118" s="81"/>
      <c r="O118" s="82"/>
      <c r="P118" s="81"/>
      <c r="Q118" s="80"/>
      <c r="R118" s="81"/>
      <c r="S118" s="79"/>
      <c r="T118" s="81"/>
      <c r="U118" s="79"/>
      <c r="V118" s="81"/>
      <c r="W118" s="80"/>
      <c r="X118" s="81"/>
      <c r="Y118" s="80"/>
      <c r="Z118" s="81"/>
      <c r="AA118" s="79"/>
      <c r="AB118" s="81"/>
      <c r="AC118" s="67">
        <v>7.08</v>
      </c>
      <c r="AD118" s="67">
        <v>0.129</v>
      </c>
      <c r="AE118" s="83">
        <v>1.8220338983050848</v>
      </c>
      <c r="AF118" s="67">
        <v>4.92</v>
      </c>
      <c r="AG118" s="67">
        <v>0.161</v>
      </c>
      <c r="AH118" s="67">
        <v>3.2723577235772359</v>
      </c>
      <c r="AI118" s="70"/>
      <c r="AJ118" s="71">
        <f t="shared" si="78"/>
        <v>110.26665404154899</v>
      </c>
      <c r="AK118" s="71">
        <f t="shared" si="72"/>
        <v>9.0837699886642014</v>
      </c>
      <c r="AL118" s="71">
        <f t="shared" si="73"/>
        <v>8.3849112155949541</v>
      </c>
      <c r="AM118" s="72">
        <v>0.84</v>
      </c>
      <c r="AN118" s="72">
        <v>0.02</v>
      </c>
      <c r="AO118" s="72">
        <v>0.95</v>
      </c>
      <c r="AP118" s="72">
        <v>0.01</v>
      </c>
      <c r="AQ118" s="72">
        <f t="shared" si="79"/>
        <v>0.63621794871794868</v>
      </c>
      <c r="AR118" s="72">
        <f t="shared" si="80"/>
        <v>2.9076158101740645E-2</v>
      </c>
      <c r="AS118" s="73">
        <f t="shared" si="74"/>
        <v>6.24</v>
      </c>
      <c r="AT118" s="73">
        <f t="shared" si="75"/>
        <v>0.13054118124178285</v>
      </c>
      <c r="AU118" s="73">
        <f t="shared" si="76"/>
        <v>3.9699999999999998</v>
      </c>
      <c r="AV118" s="73">
        <f t="shared" si="77"/>
        <v>0.16131026005806326</v>
      </c>
      <c r="AW118" s="74"/>
    </row>
    <row r="119" spans="1:49" s="66" customFormat="1" ht="15" x14ac:dyDescent="0.25">
      <c r="A119" s="75" t="s">
        <v>238</v>
      </c>
      <c r="B119" s="134"/>
      <c r="C119" s="87"/>
      <c r="D119" s="88"/>
      <c r="E119" s="88"/>
      <c r="F119" s="89"/>
      <c r="G119" s="90"/>
      <c r="H119" s="89"/>
      <c r="I119" s="88"/>
      <c r="J119" s="88"/>
      <c r="K119" s="91"/>
      <c r="L119" s="92"/>
      <c r="M119" s="93"/>
      <c r="N119" s="92"/>
      <c r="O119" s="93"/>
      <c r="P119" s="92"/>
      <c r="Q119" s="91"/>
      <c r="R119" s="92"/>
      <c r="S119" s="90"/>
      <c r="T119" s="92"/>
      <c r="U119" s="90"/>
      <c r="V119" s="92"/>
      <c r="W119" s="91"/>
      <c r="X119" s="92"/>
      <c r="Y119" s="91"/>
      <c r="Z119" s="92"/>
      <c r="AA119" s="90"/>
      <c r="AB119" s="92"/>
      <c r="AC119" s="67">
        <v>7.05</v>
      </c>
      <c r="AD119" s="67">
        <v>0.23400000000000001</v>
      </c>
      <c r="AE119" s="83">
        <v>3.3191489361702131</v>
      </c>
      <c r="AF119" s="67">
        <v>4.59</v>
      </c>
      <c r="AG119" s="67">
        <v>0.23599999999999999</v>
      </c>
      <c r="AH119" s="67">
        <v>5.1416122004357296</v>
      </c>
      <c r="AI119" s="70"/>
      <c r="AJ119" s="71">
        <f t="shared" si="78"/>
        <v>96.205768173846451</v>
      </c>
      <c r="AK119" s="71">
        <f t="shared" si="72"/>
        <v>12.264870676942522</v>
      </c>
      <c r="AL119" s="71">
        <f t="shared" si="73"/>
        <v>11.023794164090901</v>
      </c>
      <c r="AM119" s="72">
        <v>0.84</v>
      </c>
      <c r="AN119" s="72">
        <v>0.02</v>
      </c>
      <c r="AO119" s="72">
        <v>0.95</v>
      </c>
      <c r="AP119" s="72">
        <v>0.01</v>
      </c>
      <c r="AQ119" s="72">
        <f t="shared" si="79"/>
        <v>0.58615136876006435</v>
      </c>
      <c r="AR119" s="72">
        <f t="shared" si="80"/>
        <v>4.4025345514380886E-2</v>
      </c>
      <c r="AS119" s="73">
        <f t="shared" si="74"/>
        <v>6.21</v>
      </c>
      <c r="AT119" s="73">
        <f t="shared" si="75"/>
        <v>0.23485314560380069</v>
      </c>
      <c r="AU119" s="73">
        <f t="shared" si="76"/>
        <v>3.6399999999999997</v>
      </c>
      <c r="AV119" s="73">
        <f t="shared" si="77"/>
        <v>0.23621176939348301</v>
      </c>
      <c r="AW119" s="74"/>
    </row>
    <row r="120" spans="1:49" s="66" customFormat="1" ht="15" x14ac:dyDescent="0.25">
      <c r="A120" s="75" t="s">
        <v>239</v>
      </c>
      <c r="B120" s="133"/>
      <c r="C120" s="76"/>
      <c r="D120" s="77"/>
      <c r="E120" s="77"/>
      <c r="F120" s="78"/>
      <c r="G120" s="79"/>
      <c r="H120" s="78"/>
      <c r="I120" s="77"/>
      <c r="J120" s="77"/>
      <c r="K120" s="80"/>
      <c r="L120" s="81"/>
      <c r="M120" s="82"/>
      <c r="N120" s="81"/>
      <c r="O120" s="82"/>
      <c r="P120" s="81"/>
      <c r="Q120" s="80"/>
      <c r="R120" s="81"/>
      <c r="S120" s="79"/>
      <c r="T120" s="81"/>
      <c r="U120" s="79"/>
      <c r="V120" s="81"/>
      <c r="W120" s="80"/>
      <c r="X120" s="81"/>
      <c r="Y120" s="80"/>
      <c r="Z120" s="81"/>
      <c r="AA120" s="79"/>
      <c r="AB120" s="81"/>
      <c r="AC120" s="67">
        <v>4.6100000000000003</v>
      </c>
      <c r="AD120" s="67">
        <v>9.5799999999999996E-2</v>
      </c>
      <c r="AE120" s="83">
        <v>2.078091106290672</v>
      </c>
      <c r="AF120" s="67">
        <v>3.15</v>
      </c>
      <c r="AG120" s="67">
        <v>9.64E-2</v>
      </c>
      <c r="AH120" s="67">
        <v>3.0603174603174605</v>
      </c>
      <c r="AI120" s="70"/>
      <c r="AJ120" s="71">
        <f t="shared" si="78"/>
        <v>95.523622714105315</v>
      </c>
      <c r="AK120" s="71">
        <f t="shared" si="72"/>
        <v>8.1072578724639754</v>
      </c>
      <c r="AL120" s="71">
        <f t="shared" si="73"/>
        <v>7.5459909190552708</v>
      </c>
      <c r="AM120" s="72">
        <v>0.84</v>
      </c>
      <c r="AN120" s="72">
        <v>0.02</v>
      </c>
      <c r="AO120" s="72">
        <v>0.95</v>
      </c>
      <c r="AP120" s="72">
        <v>0.01</v>
      </c>
      <c r="AQ120" s="72">
        <f t="shared" si="79"/>
        <v>0.58355437665782495</v>
      </c>
      <c r="AR120" s="72">
        <f t="shared" si="80"/>
        <v>2.9838772037926908E-2</v>
      </c>
      <c r="AS120" s="73">
        <f t="shared" si="74"/>
        <v>3.7700000000000005</v>
      </c>
      <c r="AT120" s="73">
        <f t="shared" si="75"/>
        <v>9.7865417794029755E-2</v>
      </c>
      <c r="AU120" s="73">
        <f t="shared" si="76"/>
        <v>2.2000000000000002</v>
      </c>
      <c r="AV120" s="73">
        <f t="shared" si="77"/>
        <v>9.6917284320187175E-2</v>
      </c>
      <c r="AW120" s="74"/>
    </row>
    <row r="121" spans="1:49" s="66" customFormat="1" ht="15" x14ac:dyDescent="0.25">
      <c r="A121" s="75" t="s">
        <v>239</v>
      </c>
      <c r="B121" s="133"/>
      <c r="C121" s="76"/>
      <c r="D121" s="77"/>
      <c r="E121" s="77"/>
      <c r="F121" s="78"/>
      <c r="G121" s="79"/>
      <c r="H121" s="78"/>
      <c r="I121" s="77"/>
      <c r="J121" s="77"/>
      <c r="K121" s="80"/>
      <c r="L121" s="81"/>
      <c r="M121" s="82"/>
      <c r="N121" s="81"/>
      <c r="O121" s="82"/>
      <c r="P121" s="81"/>
      <c r="Q121" s="80"/>
      <c r="R121" s="81"/>
      <c r="S121" s="79"/>
      <c r="T121" s="81"/>
      <c r="U121" s="79"/>
      <c r="V121" s="81"/>
      <c r="W121" s="80"/>
      <c r="X121" s="81"/>
      <c r="Y121" s="80"/>
      <c r="Z121" s="81"/>
      <c r="AA121" s="79"/>
      <c r="AB121" s="81"/>
      <c r="AC121" s="67">
        <v>6.37</v>
      </c>
      <c r="AD121" s="67">
        <v>0.129</v>
      </c>
      <c r="AE121" s="83">
        <v>2.0251177394034539</v>
      </c>
      <c r="AF121" s="67">
        <v>4.4800000000000004</v>
      </c>
      <c r="AG121" s="67">
        <v>0.13</v>
      </c>
      <c r="AH121" s="67">
        <v>2.901785714285714</v>
      </c>
      <c r="AI121" s="70"/>
      <c r="AJ121" s="71">
        <f t="shared" si="78"/>
        <v>110.9035096204458</v>
      </c>
      <c r="AK121" s="71">
        <f t="shared" si="72"/>
        <v>8.7809540531983288</v>
      </c>
      <c r="AL121" s="71">
        <f t="shared" si="73"/>
        <v>8.126254130860886</v>
      </c>
      <c r="AM121" s="72">
        <v>0.84</v>
      </c>
      <c r="AN121" s="72">
        <v>0.02</v>
      </c>
      <c r="AO121" s="72">
        <v>0.95</v>
      </c>
      <c r="AP121" s="72">
        <v>0.01</v>
      </c>
      <c r="AQ121" s="72">
        <f t="shared" si="79"/>
        <v>0.63833634719710675</v>
      </c>
      <c r="AR121" s="72">
        <f t="shared" si="80"/>
        <v>2.7981498900119247E-2</v>
      </c>
      <c r="AS121" s="73">
        <f t="shared" si="74"/>
        <v>5.53</v>
      </c>
      <c r="AT121" s="73">
        <f t="shared" si="75"/>
        <v>0.13054118124178288</v>
      </c>
      <c r="AU121" s="73">
        <f t="shared" si="76"/>
        <v>3.5300000000000002</v>
      </c>
      <c r="AV121" s="73">
        <f t="shared" si="77"/>
        <v>0.13038404810405299</v>
      </c>
      <c r="AW121" s="74"/>
    </row>
    <row r="122" spans="1:49" s="66" customFormat="1" ht="15" x14ac:dyDescent="0.25">
      <c r="A122" s="75" t="s">
        <v>240</v>
      </c>
      <c r="B122" s="133"/>
      <c r="C122" s="76"/>
      <c r="D122" s="77"/>
      <c r="E122" s="77"/>
      <c r="F122" s="78"/>
      <c r="G122" s="79"/>
      <c r="H122" s="78"/>
      <c r="I122" s="77"/>
      <c r="J122" s="77"/>
      <c r="K122" s="80"/>
      <c r="L122" s="81"/>
      <c r="M122" s="82"/>
      <c r="N122" s="81"/>
      <c r="O122" s="82"/>
      <c r="P122" s="81"/>
      <c r="Q122" s="80"/>
      <c r="R122" s="81"/>
      <c r="S122" s="79"/>
      <c r="T122" s="81"/>
      <c r="U122" s="79"/>
      <c r="V122" s="81"/>
      <c r="W122" s="80"/>
      <c r="X122" s="81"/>
      <c r="Y122" s="80"/>
      <c r="Z122" s="81"/>
      <c r="AA122" s="79"/>
      <c r="AB122" s="81"/>
      <c r="AC122" s="67">
        <v>3.94</v>
      </c>
      <c r="AD122" s="67">
        <v>7.1499999999999994E-2</v>
      </c>
      <c r="AE122" s="83">
        <v>1.8147208121827412</v>
      </c>
      <c r="AF122" s="67">
        <v>2.62</v>
      </c>
      <c r="AG122" s="67">
        <v>0.124</v>
      </c>
      <c r="AH122" s="67">
        <v>4.7328244274809164</v>
      </c>
      <c r="AI122" s="70"/>
      <c r="AJ122" s="71">
        <f t="shared" si="78"/>
        <v>84.371372031981309</v>
      </c>
      <c r="AK122" s="71">
        <f t="shared" si="72"/>
        <v>10.449680141224334</v>
      </c>
      <c r="AL122" s="71">
        <f t="shared" si="73"/>
        <v>9.5352868697441693</v>
      </c>
      <c r="AM122" s="72">
        <v>0.84</v>
      </c>
      <c r="AN122" s="72">
        <v>0.02</v>
      </c>
      <c r="AO122" s="72">
        <v>0.95</v>
      </c>
      <c r="AP122" s="72">
        <v>0.01</v>
      </c>
      <c r="AQ122" s="72">
        <f t="shared" si="79"/>
        <v>0.53870967741935483</v>
      </c>
      <c r="AR122" s="72">
        <f t="shared" si="80"/>
        <v>4.2152909908808045E-2</v>
      </c>
      <c r="AS122" s="73">
        <f t="shared" si="74"/>
        <v>3.1</v>
      </c>
      <c r="AT122" s="73">
        <f t="shared" si="75"/>
        <v>7.4244528417924519E-2</v>
      </c>
      <c r="AU122" s="73">
        <f t="shared" si="76"/>
        <v>1.6700000000000002</v>
      </c>
      <c r="AV122" s="73">
        <f t="shared" si="77"/>
        <v>0.12440257232067191</v>
      </c>
      <c r="AW122" s="74"/>
    </row>
    <row r="123" spans="1:49" s="66" customFormat="1" ht="15" x14ac:dyDescent="0.25">
      <c r="A123" s="75" t="s">
        <v>241</v>
      </c>
      <c r="B123" s="133"/>
      <c r="C123" s="76"/>
      <c r="D123" s="77"/>
      <c r="E123" s="77"/>
      <c r="F123" s="78"/>
      <c r="G123" s="79"/>
      <c r="H123" s="78"/>
      <c r="I123" s="77"/>
      <c r="J123" s="77"/>
      <c r="K123" s="80"/>
      <c r="L123" s="81"/>
      <c r="M123" s="82"/>
      <c r="N123" s="81"/>
      <c r="O123" s="82"/>
      <c r="P123" s="81"/>
      <c r="Q123" s="80"/>
      <c r="R123" s="81"/>
      <c r="S123" s="79"/>
      <c r="T123" s="81"/>
      <c r="U123" s="79"/>
      <c r="V123" s="81"/>
      <c r="W123" s="80"/>
      <c r="X123" s="81"/>
      <c r="Y123" s="80"/>
      <c r="Z123" s="81"/>
      <c r="AA123" s="79"/>
      <c r="AB123" s="81"/>
      <c r="AC123" s="67">
        <v>4.1900000000000004</v>
      </c>
      <c r="AD123" s="67">
        <v>7.6200000000000004E-2</v>
      </c>
      <c r="AE123" s="83">
        <v>1.8186157517899759</v>
      </c>
      <c r="AF123" s="67">
        <v>3.02</v>
      </c>
      <c r="AG123" s="67">
        <v>0.13700000000000001</v>
      </c>
      <c r="AH123" s="67">
        <v>4.5364238410596034</v>
      </c>
      <c r="AI123" s="70"/>
      <c r="AJ123" s="71">
        <f t="shared" si="78"/>
        <v>104.912520353901</v>
      </c>
      <c r="AK123" s="71">
        <f t="shared" si="72"/>
        <v>13.180878673481658</v>
      </c>
      <c r="AL123" s="71">
        <f t="shared" si="73"/>
        <v>11.758074189079252</v>
      </c>
      <c r="AM123" s="72">
        <v>0.84</v>
      </c>
      <c r="AN123" s="72">
        <v>0.02</v>
      </c>
      <c r="AO123" s="72">
        <v>0.95</v>
      </c>
      <c r="AP123" s="72">
        <v>0.01</v>
      </c>
      <c r="AQ123" s="72">
        <f t="shared" si="79"/>
        <v>0.61791044776119397</v>
      </c>
      <c r="AR123" s="72">
        <f t="shared" si="80"/>
        <v>4.3502996591947243E-2</v>
      </c>
      <c r="AS123" s="73">
        <f t="shared" si="74"/>
        <v>3.3500000000000005</v>
      </c>
      <c r="AT123" s="73">
        <f t="shared" si="75"/>
        <v>7.8780962167264754E-2</v>
      </c>
      <c r="AU123" s="73">
        <f t="shared" si="76"/>
        <v>2.0700000000000003</v>
      </c>
      <c r="AV123" s="73">
        <f t="shared" si="77"/>
        <v>0.13736447866897764</v>
      </c>
      <c r="AW123" s="74"/>
    </row>
    <row r="124" spans="1:49" s="66" customFormat="1" ht="15" x14ac:dyDescent="0.25">
      <c r="A124" s="75" t="s">
        <v>241</v>
      </c>
      <c r="B124" s="133"/>
      <c r="C124" s="76"/>
      <c r="D124" s="77"/>
      <c r="E124" s="77"/>
      <c r="F124" s="78"/>
      <c r="G124" s="79"/>
      <c r="H124" s="78"/>
      <c r="I124" s="77"/>
      <c r="J124" s="77"/>
      <c r="K124" s="80"/>
      <c r="L124" s="81"/>
      <c r="M124" s="82"/>
      <c r="N124" s="81"/>
      <c r="O124" s="82"/>
      <c r="P124" s="81"/>
      <c r="Q124" s="80"/>
      <c r="R124" s="81"/>
      <c r="S124" s="79"/>
      <c r="T124" s="81"/>
      <c r="U124" s="79"/>
      <c r="V124" s="81"/>
      <c r="W124" s="80"/>
      <c r="X124" s="81"/>
      <c r="Y124" s="80"/>
      <c r="Z124" s="81"/>
      <c r="AA124" s="79"/>
      <c r="AB124" s="81"/>
      <c r="AC124" s="67">
        <v>4.9800000000000004</v>
      </c>
      <c r="AD124" s="67">
        <v>0.113</v>
      </c>
      <c r="AE124" s="83">
        <v>2.2690763052208833</v>
      </c>
      <c r="AF124" s="67">
        <v>3.68</v>
      </c>
      <c r="AG124" s="67">
        <v>0.17199999999999999</v>
      </c>
      <c r="AH124" s="67">
        <v>4.6739130434782599</v>
      </c>
      <c r="AI124" s="70"/>
      <c r="AJ124" s="71">
        <f t="shared" si="78"/>
        <v>117.45336496888352</v>
      </c>
      <c r="AK124" s="71">
        <f t="shared" si="72"/>
        <v>15.620214544861184</v>
      </c>
      <c r="AL124" s="71">
        <f t="shared" si="73"/>
        <v>13.66048763296385</v>
      </c>
      <c r="AM124" s="72">
        <v>0.84</v>
      </c>
      <c r="AN124" s="72">
        <v>0.02</v>
      </c>
      <c r="AO124" s="72">
        <v>0.95</v>
      </c>
      <c r="AP124" s="72">
        <v>0.01</v>
      </c>
      <c r="AQ124" s="72">
        <f t="shared" si="79"/>
        <v>0.65942028985507251</v>
      </c>
      <c r="AR124" s="72">
        <f t="shared" si="80"/>
        <v>4.5453227832903238E-2</v>
      </c>
      <c r="AS124" s="73">
        <f t="shared" si="74"/>
        <v>4.1400000000000006</v>
      </c>
      <c r="AT124" s="73">
        <f t="shared" si="75"/>
        <v>0.11475626344561764</v>
      </c>
      <c r="AU124" s="73">
        <f t="shared" si="76"/>
        <v>2.7300000000000004</v>
      </c>
      <c r="AV124" s="73">
        <f t="shared" si="77"/>
        <v>0.17229045243425414</v>
      </c>
      <c r="AW124" s="74"/>
    </row>
    <row r="125" spans="1:49" s="66" customFormat="1" ht="15" x14ac:dyDescent="0.25">
      <c r="A125" s="75" t="s">
        <v>242</v>
      </c>
      <c r="B125" s="133"/>
      <c r="C125" s="76"/>
      <c r="D125" s="77"/>
      <c r="E125" s="77"/>
      <c r="F125" s="78"/>
      <c r="G125" s="79"/>
      <c r="H125" s="78"/>
      <c r="I125" s="77"/>
      <c r="J125" s="77"/>
      <c r="K125" s="80"/>
      <c r="L125" s="81"/>
      <c r="M125" s="82"/>
      <c r="N125" s="81"/>
      <c r="O125" s="82"/>
      <c r="P125" s="81"/>
      <c r="Q125" s="80"/>
      <c r="R125" s="81"/>
      <c r="S125" s="79"/>
      <c r="T125" s="81"/>
      <c r="U125" s="79"/>
      <c r="V125" s="81"/>
      <c r="W125" s="80"/>
      <c r="X125" s="81"/>
      <c r="Y125" s="80"/>
      <c r="Z125" s="81"/>
      <c r="AA125" s="79"/>
      <c r="AB125" s="81"/>
      <c r="AC125" s="67">
        <v>3.23</v>
      </c>
      <c r="AD125" s="67">
        <v>8.4500000000000006E-2</v>
      </c>
      <c r="AE125" s="83">
        <v>2.6160990712074303</v>
      </c>
      <c r="AF125" s="67">
        <v>2.68</v>
      </c>
      <c r="AG125" s="67">
        <v>6.7500000000000004E-2</v>
      </c>
      <c r="AH125" s="67">
        <v>2.5186567164179103</v>
      </c>
      <c r="AI125" s="70"/>
      <c r="AJ125" s="71">
        <f t="shared" si="78"/>
        <v>140.3204634322104</v>
      </c>
      <c r="AK125" s="71">
        <f t="shared" si="72"/>
        <v>16.518412649891786</v>
      </c>
      <c r="AL125" s="71">
        <f t="shared" si="73"/>
        <v>14.342214316253902</v>
      </c>
      <c r="AM125" s="72">
        <v>0.84</v>
      </c>
      <c r="AN125" s="72">
        <v>0.02</v>
      </c>
      <c r="AO125" s="72">
        <v>0.95</v>
      </c>
      <c r="AP125" s="72">
        <v>0.01</v>
      </c>
      <c r="AQ125" s="72">
        <f t="shared" si="79"/>
        <v>0.7238493723849373</v>
      </c>
      <c r="AR125" s="72">
        <f t="shared" si="80"/>
        <v>3.8817592579316842E-2</v>
      </c>
      <c r="AS125" s="73">
        <f t="shared" si="74"/>
        <v>2.39</v>
      </c>
      <c r="AT125" s="73">
        <f t="shared" si="75"/>
        <v>8.6834612914436365E-2</v>
      </c>
      <c r="AU125" s="73">
        <f t="shared" si="76"/>
        <v>1.7300000000000002</v>
      </c>
      <c r="AV125" s="73">
        <f t="shared" si="77"/>
        <v>6.8236720319780911E-2</v>
      </c>
      <c r="AW125" s="74"/>
    </row>
    <row r="126" spans="1:49" s="66" customFormat="1" ht="15" x14ac:dyDescent="0.25">
      <c r="A126" s="75" t="s">
        <v>242</v>
      </c>
      <c r="B126" s="133"/>
      <c r="C126" s="76"/>
      <c r="D126" s="77"/>
      <c r="E126" s="77"/>
      <c r="F126" s="78"/>
      <c r="G126" s="79"/>
      <c r="H126" s="78"/>
      <c r="I126" s="77"/>
      <c r="J126" s="77"/>
      <c r="K126" s="80"/>
      <c r="L126" s="81"/>
      <c r="M126" s="82"/>
      <c r="N126" s="81"/>
      <c r="O126" s="82"/>
      <c r="P126" s="81"/>
      <c r="Q126" s="80"/>
      <c r="R126" s="81"/>
      <c r="S126" s="79"/>
      <c r="T126" s="81"/>
      <c r="U126" s="79"/>
      <c r="V126" s="81"/>
      <c r="W126" s="80"/>
      <c r="X126" s="81"/>
      <c r="Y126" s="80"/>
      <c r="Z126" s="81"/>
      <c r="AA126" s="79"/>
      <c r="AB126" s="81"/>
      <c r="AC126" s="67">
        <v>6.79</v>
      </c>
      <c r="AD126" s="67">
        <v>0.156</v>
      </c>
      <c r="AE126" s="83">
        <v>2.2974963181148746</v>
      </c>
      <c r="AF126" s="67">
        <v>5.3</v>
      </c>
      <c r="AG126" s="67">
        <v>0.28299999999999997</v>
      </c>
      <c r="AH126" s="67">
        <v>5.3396226415094343</v>
      </c>
      <c r="AI126" s="70"/>
      <c r="AJ126" s="71">
        <f t="shared" si="78"/>
        <v>143.21875473657954</v>
      </c>
      <c r="AK126" s="71">
        <f t="shared" si="72"/>
        <v>23.115456864152748</v>
      </c>
      <c r="AL126" s="71">
        <f t="shared" si="73"/>
        <v>19.062161095975284</v>
      </c>
      <c r="AM126" s="72">
        <v>0.84</v>
      </c>
      <c r="AN126" s="72">
        <v>0.02</v>
      </c>
      <c r="AO126" s="72">
        <v>0.95</v>
      </c>
      <c r="AP126" s="72">
        <v>0.01</v>
      </c>
      <c r="AQ126" s="72">
        <f t="shared" si="79"/>
        <v>0.73109243697478987</v>
      </c>
      <c r="AR126" s="72">
        <f t="shared" si="80"/>
        <v>5.136655149842307E-2</v>
      </c>
      <c r="AS126" s="73">
        <f t="shared" si="74"/>
        <v>5.95</v>
      </c>
      <c r="AT126" s="73">
        <f t="shared" si="75"/>
        <v>0.1572768260107</v>
      </c>
      <c r="AU126" s="73">
        <f t="shared" si="76"/>
        <v>4.3499999999999996</v>
      </c>
      <c r="AV126" s="73">
        <f t="shared" si="77"/>
        <v>0.2831766233289747</v>
      </c>
      <c r="AW126" s="74"/>
    </row>
    <row r="127" spans="1:49" s="66" customFormat="1" ht="15" x14ac:dyDescent="0.25">
      <c r="A127" s="75" t="s">
        <v>243</v>
      </c>
      <c r="B127" s="133"/>
      <c r="C127" s="76"/>
      <c r="D127" s="77"/>
      <c r="E127" s="77"/>
      <c r="F127" s="78"/>
      <c r="G127" s="79"/>
      <c r="H127" s="78"/>
      <c r="I127" s="77"/>
      <c r="J127" s="77"/>
      <c r="K127" s="80"/>
      <c r="L127" s="81"/>
      <c r="M127" s="82"/>
      <c r="N127" s="81"/>
      <c r="O127" s="82"/>
      <c r="P127" s="81"/>
      <c r="Q127" s="80"/>
      <c r="R127" s="81"/>
      <c r="S127" s="79"/>
      <c r="T127" s="81"/>
      <c r="U127" s="79"/>
      <c r="V127" s="81"/>
      <c r="W127" s="80"/>
      <c r="X127" s="81"/>
      <c r="Y127" s="80"/>
      <c r="Z127" s="81"/>
      <c r="AA127" s="79"/>
      <c r="AB127" s="81"/>
      <c r="AC127" s="67">
        <v>7.9</v>
      </c>
      <c r="AD127" s="67">
        <v>0.17899999999999999</v>
      </c>
      <c r="AE127" s="83">
        <v>2.2658227848101262</v>
      </c>
      <c r="AF127" s="67">
        <v>5.0599999999999996</v>
      </c>
      <c r="AG127" s="67">
        <v>0.16800000000000001</v>
      </c>
      <c r="AH127" s="67">
        <v>3.3201581027667988</v>
      </c>
      <c r="AI127" s="70"/>
      <c r="AJ127" s="71">
        <f t="shared" si="78"/>
        <v>95.157284897597947</v>
      </c>
      <c r="AK127" s="71">
        <f t="shared" si="72"/>
        <v>7.5875996416020683</v>
      </c>
      <c r="AL127" s="71">
        <f t="shared" si="73"/>
        <v>7.0938112591214946</v>
      </c>
      <c r="AM127" s="72">
        <v>0.84</v>
      </c>
      <c r="AN127" s="72">
        <v>0.02</v>
      </c>
      <c r="AO127" s="72">
        <v>0.95</v>
      </c>
      <c r="AP127" s="72">
        <v>0.01</v>
      </c>
      <c r="AQ127" s="72">
        <f t="shared" si="79"/>
        <v>0.58215297450424919</v>
      </c>
      <c r="AR127" s="72">
        <f t="shared" si="80"/>
        <v>2.8086187419674849E-2</v>
      </c>
      <c r="AS127" s="73">
        <f t="shared" si="74"/>
        <v>7.0600000000000005</v>
      </c>
      <c r="AT127" s="73">
        <f t="shared" si="75"/>
        <v>0.18011385288200349</v>
      </c>
      <c r="AU127" s="73">
        <f t="shared" si="76"/>
        <v>4.1099999999999994</v>
      </c>
      <c r="AV127" s="73">
        <f t="shared" si="77"/>
        <v>0.16829735589129141</v>
      </c>
      <c r="AW127" s="74"/>
    </row>
    <row r="128" spans="1:49" s="66" customFormat="1" ht="15" x14ac:dyDescent="0.25">
      <c r="A128" s="75" t="s">
        <v>243</v>
      </c>
      <c r="B128" s="133"/>
      <c r="C128" s="76"/>
      <c r="D128" s="77"/>
      <c r="E128" s="77"/>
      <c r="F128" s="78"/>
      <c r="G128" s="79"/>
      <c r="H128" s="78"/>
      <c r="I128" s="77"/>
      <c r="J128" s="77"/>
      <c r="K128" s="80"/>
      <c r="L128" s="81"/>
      <c r="M128" s="82"/>
      <c r="N128" s="81"/>
      <c r="O128" s="82"/>
      <c r="P128" s="81"/>
      <c r="Q128" s="80"/>
      <c r="R128" s="81"/>
      <c r="S128" s="79"/>
      <c r="T128" s="81"/>
      <c r="U128" s="79"/>
      <c r="V128" s="81"/>
      <c r="W128" s="80"/>
      <c r="X128" s="81"/>
      <c r="Y128" s="80"/>
      <c r="Z128" s="81"/>
      <c r="AA128" s="79"/>
      <c r="AB128" s="81"/>
      <c r="AC128" s="67">
        <v>3.71</v>
      </c>
      <c r="AD128" s="67">
        <v>6.7199999999999996E-2</v>
      </c>
      <c r="AE128" s="83">
        <v>1.811320754716981</v>
      </c>
      <c r="AF128" s="67">
        <v>2.73</v>
      </c>
      <c r="AG128" s="67">
        <v>0.106</v>
      </c>
      <c r="AH128" s="67">
        <v>3.8827838827838828</v>
      </c>
      <c r="AI128" s="70"/>
      <c r="AJ128" s="71">
        <f t="shared" si="78"/>
        <v>105.57050690043917</v>
      </c>
      <c r="AK128" s="71">
        <f t="shared" si="72"/>
        <v>12.158996920222421</v>
      </c>
      <c r="AL128" s="71">
        <f t="shared" si="73"/>
        <v>10.938205176328722</v>
      </c>
      <c r="AM128" s="72">
        <v>0.84</v>
      </c>
      <c r="AN128" s="72">
        <v>0.02</v>
      </c>
      <c r="AO128" s="72">
        <v>0.95</v>
      </c>
      <c r="AP128" s="72">
        <v>0.01</v>
      </c>
      <c r="AQ128" s="72">
        <f t="shared" si="79"/>
        <v>0.62020905923344949</v>
      </c>
      <c r="AR128" s="72">
        <f t="shared" si="80"/>
        <v>4.0072600198573304E-2</v>
      </c>
      <c r="AS128" s="73">
        <f t="shared" si="74"/>
        <v>2.87</v>
      </c>
      <c r="AT128" s="73">
        <f t="shared" si="75"/>
        <v>7.0113051566737541E-2</v>
      </c>
      <c r="AU128" s="73">
        <f t="shared" si="76"/>
        <v>1.78</v>
      </c>
      <c r="AV128" s="73">
        <f t="shared" si="77"/>
        <v>0.10647065323364931</v>
      </c>
      <c r="AW128" s="74"/>
    </row>
    <row r="129" spans="1:49" s="66" customFormat="1" ht="15" x14ac:dyDescent="0.25">
      <c r="A129" s="75" t="s">
        <v>244</v>
      </c>
      <c r="B129" s="133"/>
      <c r="C129" s="76"/>
      <c r="D129" s="77"/>
      <c r="E129" s="77"/>
      <c r="F129" s="78"/>
      <c r="G129" s="79"/>
      <c r="H129" s="78"/>
      <c r="I129" s="77"/>
      <c r="J129" s="77"/>
      <c r="K129" s="80"/>
      <c r="L129" s="81"/>
      <c r="M129" s="82"/>
      <c r="N129" s="81"/>
      <c r="O129" s="82"/>
      <c r="P129" s="81"/>
      <c r="Q129" s="80"/>
      <c r="R129" s="81"/>
      <c r="S129" s="79"/>
      <c r="T129" s="81"/>
      <c r="U129" s="79"/>
      <c r="V129" s="81"/>
      <c r="W129" s="80"/>
      <c r="X129" s="81"/>
      <c r="Y129" s="80"/>
      <c r="Z129" s="81"/>
      <c r="AA129" s="79"/>
      <c r="AB129" s="81"/>
      <c r="AC129" s="67">
        <v>8.4499999999999993</v>
      </c>
      <c r="AD129" s="67">
        <v>0.184</v>
      </c>
      <c r="AE129" s="83">
        <v>2.1775147928994083</v>
      </c>
      <c r="AF129" s="67">
        <v>5.46</v>
      </c>
      <c r="AG129" s="67">
        <v>0.19400000000000001</v>
      </c>
      <c r="AH129" s="67">
        <v>3.5531135531135529</v>
      </c>
      <c r="AI129" s="70"/>
      <c r="AJ129" s="71">
        <f t="shared" si="78"/>
        <v>97.929345224632669</v>
      </c>
      <c r="AK129" s="71">
        <f t="shared" si="72"/>
        <v>8.1439441639861059</v>
      </c>
      <c r="AL129" s="71">
        <f t="shared" si="73"/>
        <v>7.5777615131660241</v>
      </c>
      <c r="AM129" s="72">
        <v>0.84</v>
      </c>
      <c r="AN129" s="72">
        <v>0.02</v>
      </c>
      <c r="AO129" s="72">
        <v>0.95</v>
      </c>
      <c r="AP129" s="72">
        <v>0.01</v>
      </c>
      <c r="AQ129" s="72">
        <f t="shared" si="79"/>
        <v>0.59264126149802887</v>
      </c>
      <c r="AR129" s="72">
        <f t="shared" si="80"/>
        <v>2.93148943762776E-2</v>
      </c>
      <c r="AS129" s="73">
        <f t="shared" si="74"/>
        <v>7.6099999999999994</v>
      </c>
      <c r="AT129" s="73">
        <f t="shared" si="75"/>
        <v>0.18508376482014838</v>
      </c>
      <c r="AU129" s="73">
        <f t="shared" si="76"/>
        <v>4.51</v>
      </c>
      <c r="AV129" s="73">
        <f t="shared" si="77"/>
        <v>0.19425756098540925</v>
      </c>
      <c r="AW129" s="74"/>
    </row>
    <row r="130" spans="1:49" s="66" customFormat="1" ht="15" x14ac:dyDescent="0.25">
      <c r="A130" s="75" t="s">
        <v>245</v>
      </c>
      <c r="B130" s="133"/>
      <c r="C130" s="76"/>
      <c r="D130" s="77"/>
      <c r="E130" s="77"/>
      <c r="F130" s="78"/>
      <c r="G130" s="79"/>
      <c r="H130" s="78"/>
      <c r="I130" s="77"/>
      <c r="J130" s="77"/>
      <c r="K130" s="80"/>
      <c r="L130" s="81"/>
      <c r="M130" s="82"/>
      <c r="N130" s="81"/>
      <c r="O130" s="82"/>
      <c r="P130" s="81"/>
      <c r="Q130" s="80"/>
      <c r="R130" s="81"/>
      <c r="S130" s="79"/>
      <c r="T130" s="81"/>
      <c r="U130" s="79"/>
      <c r="V130" s="81"/>
      <c r="W130" s="80"/>
      <c r="X130" s="81"/>
      <c r="Y130" s="80"/>
      <c r="Z130" s="81"/>
      <c r="AA130" s="79"/>
      <c r="AB130" s="81"/>
      <c r="AC130" s="67">
        <v>4.3</v>
      </c>
      <c r="AD130" s="67">
        <v>9.4399999999999998E-2</v>
      </c>
      <c r="AE130" s="83">
        <v>2.1953488372093024</v>
      </c>
      <c r="AF130" s="67">
        <v>3.05</v>
      </c>
      <c r="AG130" s="67">
        <v>0.156</v>
      </c>
      <c r="AH130" s="67">
        <v>5.1147540983606561</v>
      </c>
      <c r="AI130" s="70"/>
      <c r="AJ130" s="71">
        <f t="shared" si="78"/>
        <v>101.82475212056833</v>
      </c>
      <c r="AK130" s="71">
        <f t="shared" si="72"/>
        <v>14.280129907781273</v>
      </c>
      <c r="AL130" s="71">
        <f t="shared" si="73"/>
        <v>12.624753636423534</v>
      </c>
      <c r="AM130" s="72">
        <v>0.84</v>
      </c>
      <c r="AN130" s="72">
        <v>0.02</v>
      </c>
      <c r="AO130" s="72">
        <v>0.95</v>
      </c>
      <c r="AP130" s="72">
        <v>0.01</v>
      </c>
      <c r="AQ130" s="72">
        <f t="shared" si="79"/>
        <v>0.60693641618497096</v>
      </c>
      <c r="AR130" s="72">
        <f t="shared" si="80"/>
        <v>4.824602630662439E-2</v>
      </c>
      <c r="AS130" s="73">
        <f t="shared" si="74"/>
        <v>3.46</v>
      </c>
      <c r="AT130" s="73">
        <f t="shared" si="75"/>
        <v>9.6495388490849654E-2</v>
      </c>
      <c r="AU130" s="73">
        <f t="shared" si="76"/>
        <v>2.0999999999999996</v>
      </c>
      <c r="AV130" s="73">
        <f t="shared" si="77"/>
        <v>0.15632018423735305</v>
      </c>
      <c r="AW130" s="74"/>
    </row>
    <row r="131" spans="1:49" s="66" customFormat="1" ht="15" x14ac:dyDescent="0.25">
      <c r="A131" s="75" t="s">
        <v>245</v>
      </c>
      <c r="B131" s="133"/>
      <c r="C131" s="76"/>
      <c r="D131" s="77"/>
      <c r="E131" s="77"/>
      <c r="F131" s="78"/>
      <c r="G131" s="79"/>
      <c r="H131" s="78"/>
      <c r="I131" s="77"/>
      <c r="J131" s="77"/>
      <c r="K131" s="80"/>
      <c r="L131" s="81"/>
      <c r="M131" s="82"/>
      <c r="N131" s="81"/>
      <c r="O131" s="82"/>
      <c r="P131" s="81"/>
      <c r="Q131" s="80"/>
      <c r="R131" s="81"/>
      <c r="S131" s="79"/>
      <c r="T131" s="81"/>
      <c r="U131" s="79"/>
      <c r="V131" s="81"/>
      <c r="W131" s="80"/>
      <c r="X131" s="81"/>
      <c r="Y131" s="80"/>
      <c r="Z131" s="81"/>
      <c r="AA131" s="79"/>
      <c r="AB131" s="81"/>
      <c r="AC131" s="67">
        <v>2.57</v>
      </c>
      <c r="AD131" s="67">
        <v>4.65E-2</v>
      </c>
      <c r="AE131" s="83">
        <v>1.8093385214007784</v>
      </c>
      <c r="AF131" s="67">
        <v>2.06</v>
      </c>
      <c r="AG131" s="67">
        <v>6.2300000000000001E-2</v>
      </c>
      <c r="AH131" s="67">
        <v>3.0242718446601939</v>
      </c>
      <c r="AI131" s="70"/>
      <c r="AJ131" s="71">
        <f t="shared" si="78"/>
        <v>111.89762929531516</v>
      </c>
      <c r="AK131" s="71">
        <f t="shared" si="72"/>
        <v>13.255351452308872</v>
      </c>
      <c r="AL131" s="71">
        <f t="shared" si="73"/>
        <v>11.817285822745546</v>
      </c>
      <c r="AM131" s="72">
        <v>0.84</v>
      </c>
      <c r="AN131" s="72">
        <v>0.02</v>
      </c>
      <c r="AO131" s="72">
        <v>0.95</v>
      </c>
      <c r="AP131" s="72">
        <v>0.01</v>
      </c>
      <c r="AQ131" s="72">
        <f t="shared" si="79"/>
        <v>0.64161849710982666</v>
      </c>
      <c r="AR131" s="72">
        <f t="shared" si="80"/>
        <v>4.1020521348134165E-2</v>
      </c>
      <c r="AS131" s="73">
        <f t="shared" si="74"/>
        <v>1.73</v>
      </c>
      <c r="AT131" s="73">
        <f t="shared" si="75"/>
        <v>5.06186724440695E-2</v>
      </c>
      <c r="AU131" s="73">
        <f t="shared" si="76"/>
        <v>1.1100000000000001</v>
      </c>
      <c r="AV131" s="73">
        <f t="shared" si="77"/>
        <v>6.3097464291364355E-2</v>
      </c>
      <c r="AW131" s="74"/>
    </row>
    <row r="132" spans="1:49" s="66" customFormat="1" ht="15" x14ac:dyDescent="0.25">
      <c r="A132" s="75" t="s">
        <v>246</v>
      </c>
      <c r="B132" s="133"/>
      <c r="C132" s="76"/>
      <c r="D132" s="77"/>
      <c r="E132" s="77"/>
      <c r="F132" s="78"/>
      <c r="G132" s="79"/>
      <c r="H132" s="78"/>
      <c r="I132" s="77"/>
      <c r="J132" s="77"/>
      <c r="K132" s="80"/>
      <c r="L132" s="81"/>
      <c r="M132" s="82"/>
      <c r="N132" s="81"/>
      <c r="O132" s="82"/>
      <c r="P132" s="81"/>
      <c r="Q132" s="80"/>
      <c r="R132" s="81"/>
      <c r="S132" s="79"/>
      <c r="T132" s="81"/>
      <c r="U132" s="79"/>
      <c r="V132" s="81"/>
      <c r="W132" s="80"/>
      <c r="X132" s="81"/>
      <c r="Y132" s="80"/>
      <c r="Z132" s="81"/>
      <c r="AA132" s="79"/>
      <c r="AB132" s="81"/>
      <c r="AC132" s="67">
        <v>6.08</v>
      </c>
      <c r="AD132" s="67">
        <v>0.14599999999999999</v>
      </c>
      <c r="AE132" s="83">
        <v>2.4013157894736841</v>
      </c>
      <c r="AF132" s="67">
        <v>4.17</v>
      </c>
      <c r="AG132" s="67">
        <v>0.122</v>
      </c>
      <c r="AH132" s="67">
        <v>2.9256594724220624</v>
      </c>
      <c r="AI132" s="70"/>
      <c r="AJ132" s="71">
        <f t="shared" si="78"/>
        <v>103.94460355704022</v>
      </c>
      <c r="AK132" s="71">
        <f t="shared" si="72"/>
        <v>8.5459287414261667</v>
      </c>
      <c r="AL132" s="71">
        <f t="shared" si="73"/>
        <v>7.9245810272053347</v>
      </c>
      <c r="AM132" s="72">
        <v>0.84</v>
      </c>
      <c r="AN132" s="72">
        <v>0.02</v>
      </c>
      <c r="AO132" s="72">
        <v>0.95</v>
      </c>
      <c r="AP132" s="72">
        <v>0.01</v>
      </c>
      <c r="AQ132" s="72">
        <f t="shared" si="79"/>
        <v>0.6145038167938931</v>
      </c>
      <c r="AR132" s="72">
        <f t="shared" si="80"/>
        <v>2.905799042556248E-2</v>
      </c>
      <c r="AS132" s="73">
        <f t="shared" si="74"/>
        <v>5.24</v>
      </c>
      <c r="AT132" s="73">
        <f t="shared" si="75"/>
        <v>0.14736349615830915</v>
      </c>
      <c r="AU132" s="73">
        <f t="shared" si="76"/>
        <v>3.2199999999999998</v>
      </c>
      <c r="AV132" s="73">
        <f t="shared" si="77"/>
        <v>0.12240914998479484</v>
      </c>
      <c r="AW132" s="74"/>
    </row>
    <row r="133" spans="1:49" s="66" customFormat="1" ht="15" x14ac:dyDescent="0.25">
      <c r="A133" s="75" t="s">
        <v>246</v>
      </c>
      <c r="B133" s="133"/>
      <c r="C133" s="76"/>
      <c r="D133" s="77"/>
      <c r="E133" s="77"/>
      <c r="F133" s="78"/>
      <c r="G133" s="79"/>
      <c r="H133" s="78"/>
      <c r="I133" s="77"/>
      <c r="J133" s="77"/>
      <c r="K133" s="80"/>
      <c r="L133" s="81"/>
      <c r="M133" s="82"/>
      <c r="N133" s="81"/>
      <c r="O133" s="82"/>
      <c r="P133" s="81"/>
      <c r="Q133" s="80"/>
      <c r="R133" s="81"/>
      <c r="S133" s="79"/>
      <c r="T133" s="81"/>
      <c r="U133" s="79"/>
      <c r="V133" s="81"/>
      <c r="W133" s="80"/>
      <c r="X133" s="81"/>
      <c r="Y133" s="80"/>
      <c r="Z133" s="81"/>
      <c r="AA133" s="79"/>
      <c r="AB133" s="81"/>
      <c r="AC133" s="67">
        <v>3.43</v>
      </c>
      <c r="AD133" s="67">
        <v>6.2300000000000001E-2</v>
      </c>
      <c r="AE133" s="83">
        <v>1.8163265306122449</v>
      </c>
      <c r="AF133" s="67">
        <v>2.75</v>
      </c>
      <c r="AG133" s="67">
        <v>6.9000000000000006E-2</v>
      </c>
      <c r="AH133" s="67">
        <v>2.5090909090909093</v>
      </c>
      <c r="AI133" s="70"/>
      <c r="AJ133" s="71">
        <f t="shared" si="78"/>
        <v>129.47824101548619</v>
      </c>
      <c r="AK133" s="71">
        <f t="shared" si="72"/>
        <v>12.141261602358526</v>
      </c>
      <c r="AL133" s="71">
        <f t="shared" si="73"/>
        <v>10.923853134093036</v>
      </c>
      <c r="AM133" s="72">
        <v>0.84</v>
      </c>
      <c r="AN133" s="72">
        <v>0.02</v>
      </c>
      <c r="AO133" s="72">
        <v>0.95</v>
      </c>
      <c r="AP133" s="72">
        <v>0.01</v>
      </c>
      <c r="AQ133" s="72">
        <f t="shared" si="79"/>
        <v>0.69498069498069492</v>
      </c>
      <c r="AR133" s="72">
        <f t="shared" si="80"/>
        <v>3.2138897850714228E-2</v>
      </c>
      <c r="AS133" s="73">
        <f t="shared" si="74"/>
        <v>2.5900000000000003</v>
      </c>
      <c r="AT133" s="73">
        <f t="shared" si="75"/>
        <v>6.5431567305086008E-2</v>
      </c>
      <c r="AU133" s="73">
        <f t="shared" si="76"/>
        <v>1.8</v>
      </c>
      <c r="AV133" s="73">
        <f t="shared" si="77"/>
        <v>6.9720872054213442E-2</v>
      </c>
      <c r="AW133" s="74"/>
    </row>
    <row r="134" spans="1:49" s="66" customFormat="1" ht="15" x14ac:dyDescent="0.25">
      <c r="A134" s="75" t="s">
        <v>247</v>
      </c>
      <c r="B134" s="133"/>
      <c r="C134" s="76"/>
      <c r="D134" s="77"/>
      <c r="E134" s="77"/>
      <c r="F134" s="78"/>
      <c r="G134" s="79"/>
      <c r="H134" s="78"/>
      <c r="I134" s="77"/>
      <c r="J134" s="77"/>
      <c r="K134" s="80"/>
      <c r="L134" s="81"/>
      <c r="M134" s="82"/>
      <c r="N134" s="81"/>
      <c r="O134" s="82"/>
      <c r="P134" s="81"/>
      <c r="Q134" s="80"/>
      <c r="R134" s="81"/>
      <c r="S134" s="79"/>
      <c r="T134" s="81"/>
      <c r="U134" s="79"/>
      <c r="V134" s="81"/>
      <c r="W134" s="80"/>
      <c r="X134" s="81"/>
      <c r="Y134" s="80"/>
      <c r="Z134" s="81"/>
      <c r="AA134" s="79"/>
      <c r="AB134" s="81"/>
      <c r="AC134" s="67">
        <v>6.28</v>
      </c>
      <c r="AD134" s="67">
        <v>0.11899999999999999</v>
      </c>
      <c r="AE134" s="83">
        <v>1.894904458598726</v>
      </c>
      <c r="AF134" s="67">
        <v>4.12</v>
      </c>
      <c r="AG134" s="67">
        <v>0.106</v>
      </c>
      <c r="AH134" s="67">
        <v>2.5728155339805827</v>
      </c>
      <c r="AI134" s="70"/>
      <c r="AJ134" s="71">
        <f t="shared" si="78"/>
        <v>95.305515443491601</v>
      </c>
      <c r="AK134" s="71">
        <f t="shared" si="72"/>
        <v>6.3083379561646211</v>
      </c>
      <c r="AL134" s="71">
        <f t="shared" si="73"/>
        <v>5.9632682715617733</v>
      </c>
      <c r="AM134" s="72">
        <v>0.84</v>
      </c>
      <c r="AN134" s="72">
        <v>0.02</v>
      </c>
      <c r="AO134" s="72">
        <v>0.95</v>
      </c>
      <c r="AP134" s="72">
        <v>0.01</v>
      </c>
      <c r="AQ134" s="72">
        <f t="shared" si="79"/>
        <v>0.58272058823529405</v>
      </c>
      <c r="AR134" s="72">
        <f t="shared" si="80"/>
        <v>2.3454889006058313E-2</v>
      </c>
      <c r="AS134" s="73">
        <f t="shared" si="74"/>
        <v>5.44</v>
      </c>
      <c r="AT134" s="73">
        <f t="shared" si="75"/>
        <v>0.12066896867049126</v>
      </c>
      <c r="AU134" s="73">
        <f t="shared" si="76"/>
        <v>3.17</v>
      </c>
      <c r="AV134" s="73">
        <f t="shared" si="77"/>
        <v>0.10647065323364933</v>
      </c>
      <c r="AW134" s="74"/>
    </row>
    <row r="135" spans="1:49" s="66" customFormat="1" ht="15" x14ac:dyDescent="0.25">
      <c r="A135" s="75" t="s">
        <v>247</v>
      </c>
      <c r="B135" s="133"/>
      <c r="C135" s="76"/>
      <c r="D135" s="77"/>
      <c r="E135" s="77"/>
      <c r="F135" s="78"/>
      <c r="G135" s="79"/>
      <c r="H135" s="78"/>
      <c r="I135" s="77"/>
      <c r="J135" s="77"/>
      <c r="K135" s="80"/>
      <c r="L135" s="81"/>
      <c r="M135" s="82"/>
      <c r="N135" s="81"/>
      <c r="O135" s="82"/>
      <c r="P135" s="81"/>
      <c r="Q135" s="80"/>
      <c r="R135" s="81"/>
      <c r="S135" s="79"/>
      <c r="T135" s="81"/>
      <c r="U135" s="79"/>
      <c r="V135" s="81"/>
      <c r="W135" s="80"/>
      <c r="X135" s="81"/>
      <c r="Y135" s="80"/>
      <c r="Z135" s="81"/>
      <c r="AA135" s="79"/>
      <c r="AB135" s="81"/>
      <c r="AC135" s="67">
        <v>4.79</v>
      </c>
      <c r="AD135" s="67">
        <v>9.9900000000000003E-2</v>
      </c>
      <c r="AE135" s="83">
        <v>2.0855949895615868</v>
      </c>
      <c r="AF135" s="67">
        <v>3.46</v>
      </c>
      <c r="AG135" s="67">
        <v>0.1</v>
      </c>
      <c r="AH135" s="67">
        <v>2.8901734104046244</v>
      </c>
      <c r="AI135" s="70"/>
      <c r="AJ135" s="71">
        <f t="shared" si="78"/>
        <v>110.03461810426052</v>
      </c>
      <c r="AK135" s="71">
        <f t="shared" si="72"/>
        <v>9.4507101015769592</v>
      </c>
      <c r="AL135" s="71">
        <f t="shared" si="73"/>
        <v>8.6965643203733975</v>
      </c>
      <c r="AM135" s="72">
        <v>0.84</v>
      </c>
      <c r="AN135" s="72">
        <v>0.02</v>
      </c>
      <c r="AO135" s="72">
        <v>0.95</v>
      </c>
      <c r="AP135" s="72">
        <v>0.01</v>
      </c>
      <c r="AQ135" s="72">
        <f t="shared" si="79"/>
        <v>0.63544303797468349</v>
      </c>
      <c r="AR135" s="72">
        <f t="shared" si="80"/>
        <v>3.0264890442677789E-2</v>
      </c>
      <c r="AS135" s="73">
        <f t="shared" si="74"/>
        <v>3.95</v>
      </c>
      <c r="AT135" s="73">
        <f t="shared" si="75"/>
        <v>0.1018823340918336</v>
      </c>
      <c r="AU135" s="73">
        <f t="shared" si="76"/>
        <v>2.5099999999999998</v>
      </c>
      <c r="AV135" s="73">
        <f t="shared" si="77"/>
        <v>0.10049875621120891</v>
      </c>
      <c r="AW135" s="74"/>
    </row>
    <row r="136" spans="1:49" s="66" customFormat="1" ht="15" x14ac:dyDescent="0.25">
      <c r="A136" s="75" t="s">
        <v>248</v>
      </c>
      <c r="B136" s="133"/>
      <c r="L136" s="67"/>
      <c r="N136" s="67"/>
      <c r="P136" s="67"/>
      <c r="R136" s="67"/>
      <c r="T136" s="67"/>
      <c r="V136" s="67"/>
      <c r="AC136" s="67">
        <v>6.56</v>
      </c>
      <c r="AD136" s="67">
        <v>0.13800000000000001</v>
      </c>
      <c r="AE136" s="83">
        <v>2.1036585365853662</v>
      </c>
      <c r="AF136" s="67">
        <v>4.55</v>
      </c>
      <c r="AG136" s="67">
        <v>0.123</v>
      </c>
      <c r="AH136" s="67">
        <v>2.7032967032967035</v>
      </c>
      <c r="AI136" s="70"/>
      <c r="AJ136" s="71">
        <f t="shared" si="78"/>
        <v>108.23321702282159</v>
      </c>
      <c r="AK136" s="71">
        <f t="shared" si="72"/>
        <v>8.0811815119951547</v>
      </c>
      <c r="AL136" s="71">
        <f t="shared" si="73"/>
        <v>7.5233964707673806</v>
      </c>
      <c r="AM136" s="72">
        <v>0.84</v>
      </c>
      <c r="AN136" s="72">
        <v>0.02</v>
      </c>
      <c r="AO136" s="72">
        <v>0.95</v>
      </c>
      <c r="AP136" s="72">
        <v>0.01</v>
      </c>
      <c r="AQ136" s="72">
        <f t="shared" si="79"/>
        <v>0.62937062937062938</v>
      </c>
      <c r="AR136" s="72">
        <f t="shared" si="80"/>
        <v>2.6473699550155484E-2</v>
      </c>
      <c r="AS136" s="73">
        <f t="shared" si="74"/>
        <v>5.72</v>
      </c>
      <c r="AT136" s="73">
        <f t="shared" si="75"/>
        <v>0.13944174410842688</v>
      </c>
      <c r="AU136" s="73">
        <f t="shared" si="76"/>
        <v>3.5999999999999996</v>
      </c>
      <c r="AV136" s="73">
        <f t="shared" si="77"/>
        <v>0.12340583454602137</v>
      </c>
      <c r="AW136" s="74"/>
    </row>
    <row r="137" spans="1:49" s="66" customFormat="1" ht="15" x14ac:dyDescent="0.25">
      <c r="A137" s="75" t="s">
        <v>248</v>
      </c>
      <c r="B137" s="133"/>
      <c r="L137" s="67"/>
      <c r="N137" s="67"/>
      <c r="P137" s="67"/>
      <c r="R137" s="67"/>
      <c r="T137" s="67"/>
      <c r="V137" s="67"/>
      <c r="AC137" s="67">
        <v>2.67</v>
      </c>
      <c r="AD137" s="67">
        <v>6.83E-2</v>
      </c>
      <c r="AE137" s="83">
        <v>2.5580524344569291</v>
      </c>
      <c r="AF137" s="67">
        <v>2.16</v>
      </c>
      <c r="AG137" s="67">
        <v>3.5499999999999997E-2</v>
      </c>
      <c r="AH137" s="67">
        <v>1.6435185185185182</v>
      </c>
      <c r="AI137" s="70"/>
      <c r="AJ137" s="71">
        <f t="shared" si="78"/>
        <v>118.02538223611906</v>
      </c>
      <c r="AK137" s="71">
        <f t="shared" si="72"/>
        <v>11.0575798030154</v>
      </c>
      <c r="AL137" s="71">
        <f t="shared" si="73"/>
        <v>10.038816180864089</v>
      </c>
      <c r="AM137" s="72">
        <v>0.84</v>
      </c>
      <c r="AN137" s="72">
        <v>0.02</v>
      </c>
      <c r="AO137" s="72">
        <v>0.95</v>
      </c>
      <c r="AP137" s="72">
        <v>0.01</v>
      </c>
      <c r="AQ137" s="72">
        <f t="shared" si="79"/>
        <v>0.66120218579234979</v>
      </c>
      <c r="AR137" s="72">
        <f t="shared" si="80"/>
        <v>3.2670836532764404E-2</v>
      </c>
      <c r="AS137" s="73">
        <f t="shared" si="74"/>
        <v>1.83</v>
      </c>
      <c r="AT137" s="73">
        <f t="shared" si="75"/>
        <v>7.1168040580024405E-2</v>
      </c>
      <c r="AU137" s="73">
        <f t="shared" si="76"/>
        <v>1.2100000000000002</v>
      </c>
      <c r="AV137" s="73">
        <f t="shared" si="77"/>
        <v>3.6881567211820052E-2</v>
      </c>
      <c r="AW137" s="74"/>
    </row>
    <row r="138" spans="1:49" s="66" customFormat="1" ht="15" x14ac:dyDescent="0.25">
      <c r="A138" s="75" t="s">
        <v>249</v>
      </c>
      <c r="B138" s="133"/>
      <c r="L138" s="67"/>
      <c r="N138" s="67"/>
      <c r="P138" s="67"/>
      <c r="R138" s="67"/>
      <c r="T138" s="67"/>
      <c r="V138" s="67"/>
      <c r="AC138" s="67">
        <v>6.61</v>
      </c>
      <c r="AD138" s="67">
        <v>0.14599999999999999</v>
      </c>
      <c r="AE138" s="83">
        <v>2.2087745839636912</v>
      </c>
      <c r="AF138" s="67">
        <v>4.58</v>
      </c>
      <c r="AG138" s="67">
        <v>0.13600000000000001</v>
      </c>
      <c r="AH138" s="67">
        <v>2.9694323144104806</v>
      </c>
      <c r="AI138" s="70"/>
      <c r="AJ138" s="71">
        <f t="shared" si="78"/>
        <v>108.15836121108423</v>
      </c>
      <c r="AK138" s="71">
        <f t="shared" si="72"/>
        <v>8.7438104880700536</v>
      </c>
      <c r="AL138" s="71">
        <f t="shared" si="73"/>
        <v>8.0944352706771099</v>
      </c>
      <c r="AM138" s="72">
        <v>0.84</v>
      </c>
      <c r="AN138" s="72">
        <v>0.02</v>
      </c>
      <c r="AO138" s="72">
        <v>0.95</v>
      </c>
      <c r="AP138" s="72">
        <v>0.01</v>
      </c>
      <c r="AQ138" s="72">
        <f t="shared" si="79"/>
        <v>0.62911611785095312</v>
      </c>
      <c r="AR138" s="72">
        <f t="shared" si="80"/>
        <v>2.8578279378245718E-2</v>
      </c>
      <c r="AS138" s="73">
        <f t="shared" si="74"/>
        <v>5.7700000000000005</v>
      </c>
      <c r="AT138" s="73">
        <f t="shared" si="75"/>
        <v>0.14736349615830915</v>
      </c>
      <c r="AU138" s="73">
        <f t="shared" si="76"/>
        <v>3.63</v>
      </c>
      <c r="AV138" s="73">
        <f t="shared" si="77"/>
        <v>0.13636715146984629</v>
      </c>
      <c r="AW138" s="74"/>
    </row>
    <row r="139" spans="1:49" s="66" customFormat="1" ht="15" x14ac:dyDescent="0.25">
      <c r="A139" s="75" t="s">
        <v>249</v>
      </c>
      <c r="B139" s="133"/>
      <c r="L139" s="67"/>
      <c r="N139" s="67"/>
      <c r="P139" s="67"/>
      <c r="R139" s="67"/>
      <c r="T139" s="67"/>
      <c r="V139" s="67"/>
      <c r="AC139" s="67">
        <v>3.25</v>
      </c>
      <c r="AD139" s="67">
        <v>5.9200000000000003E-2</v>
      </c>
      <c r="AE139" s="83">
        <v>1.8215384615384616</v>
      </c>
      <c r="AF139" s="67">
        <v>2.5099999999999998</v>
      </c>
      <c r="AG139" s="67">
        <v>4.53E-2</v>
      </c>
      <c r="AH139" s="67">
        <v>1.8047808764940241</v>
      </c>
      <c r="AI139" s="70"/>
      <c r="AJ139" s="71">
        <f t="shared" si="78"/>
        <v>113.64109666870273</v>
      </c>
      <c r="AK139" s="71">
        <f t="shared" si="72"/>
        <v>8.1963507014532269</v>
      </c>
      <c r="AL139" s="71">
        <f t="shared" si="73"/>
        <v>7.6231113785114388</v>
      </c>
      <c r="AM139" s="72">
        <v>0.84</v>
      </c>
      <c r="AN139" s="72">
        <v>0.02</v>
      </c>
      <c r="AO139" s="72">
        <v>0.95</v>
      </c>
      <c r="AP139" s="72">
        <v>0.01</v>
      </c>
      <c r="AQ139" s="72">
        <f t="shared" si="79"/>
        <v>0.64730290456431527</v>
      </c>
      <c r="AR139" s="72">
        <f t="shared" si="80"/>
        <v>2.5538528390942339E-2</v>
      </c>
      <c r="AS139" s="73">
        <f t="shared" si="74"/>
        <v>2.41</v>
      </c>
      <c r="AT139" s="73">
        <f t="shared" si="75"/>
        <v>6.2487118672571236E-2</v>
      </c>
      <c r="AU139" s="73">
        <f t="shared" si="76"/>
        <v>1.5599999999999998</v>
      </c>
      <c r="AV139" s="73">
        <f t="shared" si="77"/>
        <v>4.6390624052711341E-2</v>
      </c>
      <c r="AW139" s="74"/>
    </row>
    <row r="140" spans="1:49" s="66" customFormat="1" ht="15" x14ac:dyDescent="0.25">
      <c r="A140" s="75" t="s">
        <v>250</v>
      </c>
      <c r="B140" s="133"/>
      <c r="L140" s="67"/>
      <c r="N140" s="67"/>
      <c r="P140" s="67"/>
      <c r="R140" s="67"/>
      <c r="T140" s="67"/>
      <c r="V140" s="67"/>
      <c r="AC140" s="67">
        <v>5.67</v>
      </c>
      <c r="AD140" s="67">
        <v>0.108</v>
      </c>
      <c r="AE140" s="83">
        <v>1.9047619047619049</v>
      </c>
      <c r="AF140" s="67">
        <v>4.16</v>
      </c>
      <c r="AG140" s="67">
        <v>0.127</v>
      </c>
      <c r="AH140" s="67">
        <v>3.0528846153846154</v>
      </c>
      <c r="AI140" s="70"/>
      <c r="AJ140" s="71">
        <f t="shared" si="78"/>
        <v>119.12331044328975</v>
      </c>
      <c r="AK140" s="71">
        <f t="shared" si="72"/>
        <v>10.359968223944961</v>
      </c>
      <c r="AL140" s="71">
        <f t="shared" si="73"/>
        <v>9.460541627364222</v>
      </c>
      <c r="AM140" s="72">
        <v>0.84</v>
      </c>
      <c r="AN140" s="72">
        <v>0.02</v>
      </c>
      <c r="AO140" s="72">
        <v>0.95</v>
      </c>
      <c r="AP140" s="72">
        <v>0.01</v>
      </c>
      <c r="AQ140" s="72">
        <f t="shared" si="79"/>
        <v>0.6645962732919255</v>
      </c>
      <c r="AR140" s="72">
        <f t="shared" si="80"/>
        <v>3.0398512579666821E-2</v>
      </c>
      <c r="AS140" s="73">
        <f t="shared" si="74"/>
        <v>4.83</v>
      </c>
      <c r="AT140" s="73">
        <f t="shared" si="75"/>
        <v>0.10983624174196785</v>
      </c>
      <c r="AU140" s="73">
        <f t="shared" si="76"/>
        <v>3.21</v>
      </c>
      <c r="AV140" s="73">
        <f t="shared" si="77"/>
        <v>0.12739309243440164</v>
      </c>
      <c r="AW140" s="74"/>
    </row>
    <row r="141" spans="1:49" s="66" customFormat="1" ht="15" x14ac:dyDescent="0.25">
      <c r="A141" s="75" t="s">
        <v>250</v>
      </c>
      <c r="B141" s="133"/>
      <c r="L141" s="67"/>
      <c r="N141" s="67"/>
      <c r="P141" s="67"/>
      <c r="R141" s="67"/>
      <c r="T141" s="67"/>
      <c r="V141" s="67"/>
      <c r="AC141" s="67">
        <v>5.68</v>
      </c>
      <c r="AD141" s="67">
        <v>0.107</v>
      </c>
      <c r="AE141" s="83">
        <v>1.8838028169014083</v>
      </c>
      <c r="AF141" s="67">
        <v>4.55</v>
      </c>
      <c r="AG141" s="67">
        <v>0.217</v>
      </c>
      <c r="AH141" s="67">
        <v>4.7692307692307692</v>
      </c>
      <c r="AI141" s="70"/>
      <c r="AJ141" s="71">
        <f t="shared" si="78"/>
        <v>148.49826521035871</v>
      </c>
      <c r="AK141" s="71">
        <f t="shared" si="72"/>
        <v>22.569420134097584</v>
      </c>
      <c r="AL141" s="71">
        <f t="shared" si="73"/>
        <v>18.689708988595982</v>
      </c>
      <c r="AM141" s="72">
        <v>0.84</v>
      </c>
      <c r="AN141" s="72">
        <v>0.02</v>
      </c>
      <c r="AO141" s="72">
        <v>0.95</v>
      </c>
      <c r="AP141" s="72">
        <v>0.01</v>
      </c>
      <c r="AQ141" s="72">
        <f t="shared" si="79"/>
        <v>0.74380165289256195</v>
      </c>
      <c r="AR141" s="72">
        <f t="shared" si="80"/>
        <v>4.7898404959864978E-2</v>
      </c>
      <c r="AS141" s="73">
        <f t="shared" si="74"/>
        <v>4.84</v>
      </c>
      <c r="AT141" s="73">
        <f t="shared" si="75"/>
        <v>0.10885311203635842</v>
      </c>
      <c r="AU141" s="73">
        <f t="shared" si="76"/>
        <v>3.5999999999999996</v>
      </c>
      <c r="AV141" s="73">
        <f t="shared" si="77"/>
        <v>0.21723029254687296</v>
      </c>
      <c r="AW141" s="74"/>
    </row>
    <row r="142" spans="1:49" s="66" customFormat="1" ht="15" x14ac:dyDescent="0.25">
      <c r="A142" s="75" t="s">
        <v>251</v>
      </c>
      <c r="B142" s="133"/>
      <c r="L142" s="67"/>
      <c r="N142" s="67"/>
      <c r="P142" s="67"/>
      <c r="R142" s="67"/>
      <c r="T142" s="67"/>
      <c r="V142" s="67"/>
      <c r="AC142" s="67">
        <v>4.6500000000000004</v>
      </c>
      <c r="AD142" s="67">
        <v>9.8299999999999998E-2</v>
      </c>
      <c r="AE142" s="83">
        <v>2.1139784946236557</v>
      </c>
      <c r="AF142" s="67">
        <v>3.24</v>
      </c>
      <c r="AG142" s="67">
        <v>0.21099999999999999</v>
      </c>
      <c r="AH142" s="67">
        <v>6.5123456790123448</v>
      </c>
      <c r="AI142" s="70"/>
      <c r="AJ142" s="71">
        <f t="shared" si="78"/>
        <v>100.20378979122451</v>
      </c>
      <c r="AK142" s="71">
        <f t="shared" si="72"/>
        <v>17.021399322345985</v>
      </c>
      <c r="AL142" s="71">
        <f t="shared" si="73"/>
        <v>14.71969504514982</v>
      </c>
      <c r="AM142" s="72">
        <v>0.84</v>
      </c>
      <c r="AN142" s="72">
        <v>0.02</v>
      </c>
      <c r="AO142" s="72">
        <v>0.95</v>
      </c>
      <c r="AP142" s="72">
        <v>0.01</v>
      </c>
      <c r="AQ142" s="72">
        <f t="shared" si="79"/>
        <v>0.60104986876640409</v>
      </c>
      <c r="AR142" s="72">
        <f t="shared" si="80"/>
        <v>5.7657016446768655E-2</v>
      </c>
      <c r="AS142" s="73">
        <f t="shared" si="74"/>
        <v>3.8100000000000005</v>
      </c>
      <c r="AT142" s="73">
        <f t="shared" si="75"/>
        <v>0.10031395715452561</v>
      </c>
      <c r="AU142" s="73">
        <f t="shared" si="76"/>
        <v>2.29</v>
      </c>
      <c r="AV142" s="73">
        <f t="shared" si="77"/>
        <v>0.21123683390924033</v>
      </c>
      <c r="AW142" s="74"/>
    </row>
    <row r="143" spans="1:49" s="66" customFormat="1" ht="15" x14ac:dyDescent="0.25">
      <c r="A143" s="75" t="s">
        <v>252</v>
      </c>
      <c r="B143" s="133"/>
      <c r="L143" s="67"/>
      <c r="N143" s="67"/>
      <c r="P143" s="67"/>
      <c r="R143" s="67"/>
      <c r="T143" s="67"/>
      <c r="V143" s="67"/>
      <c r="AC143" s="67">
        <v>4.99</v>
      </c>
      <c r="AD143" s="67">
        <v>0.13100000000000001</v>
      </c>
      <c r="AE143" s="83">
        <v>2.6252505010020037</v>
      </c>
      <c r="AF143" s="67">
        <v>3.28</v>
      </c>
      <c r="AG143" s="67">
        <v>0.20399999999999999</v>
      </c>
      <c r="AH143" s="67">
        <v>6.2195121951219514</v>
      </c>
      <c r="AI143" s="70"/>
      <c r="AJ143" s="71">
        <f t="shared" si="78"/>
        <v>89.882976190382522</v>
      </c>
      <c r="AK143" s="71">
        <f t="shared" si="72"/>
        <v>13.869819264900727</v>
      </c>
      <c r="AL143" s="71">
        <f t="shared" si="73"/>
        <v>12.303079232632953</v>
      </c>
      <c r="AM143" s="72">
        <v>0.84</v>
      </c>
      <c r="AN143" s="72">
        <v>0.02</v>
      </c>
      <c r="AO143" s="72">
        <v>0.95</v>
      </c>
      <c r="AP143" s="72">
        <v>0.01</v>
      </c>
      <c r="AQ143" s="72">
        <f t="shared" si="79"/>
        <v>0.56144578313253013</v>
      </c>
      <c r="AR143" s="72">
        <f t="shared" si="80"/>
        <v>5.2379358339122779E-2</v>
      </c>
      <c r="AS143" s="73">
        <f t="shared" si="74"/>
        <v>4.1500000000000004</v>
      </c>
      <c r="AT143" s="73">
        <f t="shared" si="75"/>
        <v>0.13251792331605564</v>
      </c>
      <c r="AU143" s="73">
        <f t="shared" si="76"/>
        <v>2.33</v>
      </c>
      <c r="AV143" s="73">
        <f t="shared" si="77"/>
        <v>0.20424495097798623</v>
      </c>
      <c r="AW143" s="74"/>
    </row>
    <row r="144" spans="1:49" s="66" customFormat="1" ht="15" x14ac:dyDescent="0.25">
      <c r="A144" s="75" t="s">
        <v>253</v>
      </c>
      <c r="B144" s="133"/>
      <c r="L144" s="67"/>
      <c r="N144" s="67"/>
      <c r="P144" s="67"/>
      <c r="R144" s="67"/>
      <c r="T144" s="67"/>
      <c r="V144" s="67"/>
      <c r="AC144" s="67">
        <v>3.96</v>
      </c>
      <c r="AD144" s="67">
        <v>7.2800000000000004E-2</v>
      </c>
      <c r="AE144" s="83">
        <v>1.8383838383838385</v>
      </c>
      <c r="AF144" s="67">
        <v>2.75</v>
      </c>
      <c r="AG144" s="67">
        <v>0.157</v>
      </c>
      <c r="AH144" s="67">
        <v>5.709090909090909</v>
      </c>
      <c r="AI144" s="70"/>
      <c r="AJ144" s="71">
        <f t="shared" si="78"/>
        <v>93.800912188333385</v>
      </c>
      <c r="AK144" s="71">
        <f t="shared" si="72"/>
        <v>14.394598697095361</v>
      </c>
      <c r="AL144" s="71">
        <f t="shared" si="73"/>
        <v>12.714110351714396</v>
      </c>
      <c r="AM144" s="72">
        <v>0.84</v>
      </c>
      <c r="AN144" s="72">
        <v>0.02</v>
      </c>
      <c r="AO144" s="72">
        <v>0.95</v>
      </c>
      <c r="AP144" s="72">
        <v>0.01</v>
      </c>
      <c r="AQ144" s="72">
        <f t="shared" si="79"/>
        <v>0.57692307692307687</v>
      </c>
      <c r="AR144" s="72">
        <f t="shared" si="80"/>
        <v>5.2319372531966182E-2</v>
      </c>
      <c r="AS144" s="73">
        <f t="shared" si="74"/>
        <v>3.12</v>
      </c>
      <c r="AT144" s="73">
        <f t="shared" si="75"/>
        <v>7.5497284719385771E-2</v>
      </c>
      <c r="AU144" s="73">
        <f t="shared" si="76"/>
        <v>1.8</v>
      </c>
      <c r="AV144" s="73">
        <f t="shared" si="77"/>
        <v>0.15731814898478816</v>
      </c>
      <c r="AW144" s="74"/>
    </row>
    <row r="145" spans="1:49" s="66" customFormat="1" ht="15" x14ac:dyDescent="0.25">
      <c r="A145" s="75" t="s">
        <v>253</v>
      </c>
      <c r="B145" s="133"/>
      <c r="L145" s="67"/>
      <c r="N145" s="67"/>
      <c r="P145" s="67"/>
      <c r="R145" s="67"/>
      <c r="T145" s="67"/>
      <c r="V145" s="67"/>
      <c r="AC145" s="67">
        <v>1.32</v>
      </c>
      <c r="AD145" s="67">
        <v>2.3800000000000002E-2</v>
      </c>
      <c r="AE145" s="83">
        <v>1.8030303030303032</v>
      </c>
      <c r="AF145" s="67">
        <v>1.26</v>
      </c>
      <c r="AG145" s="67">
        <v>4.6100000000000002E-2</v>
      </c>
      <c r="AH145" s="67">
        <v>3.6587301587301591</v>
      </c>
      <c r="AI145" s="70"/>
      <c r="AJ145" s="71">
        <f t="shared" si="78"/>
        <v>113.18768517002071</v>
      </c>
      <c r="AK145" s="71">
        <f t="shared" si="72"/>
        <v>39.138736038468707</v>
      </c>
      <c r="AL145" s="71">
        <f t="shared" si="73"/>
        <v>28.7412911940052</v>
      </c>
      <c r="AM145" s="72">
        <v>0.84</v>
      </c>
      <c r="AN145" s="72">
        <v>0.02</v>
      </c>
      <c r="AO145" s="72">
        <v>0.95</v>
      </c>
      <c r="AP145" s="72">
        <v>0.01</v>
      </c>
      <c r="AQ145" s="72">
        <f t="shared" si="79"/>
        <v>0.64583333333333337</v>
      </c>
      <c r="AR145" s="72">
        <f t="shared" si="80"/>
        <v>0.1068064025130999</v>
      </c>
      <c r="AS145" s="73">
        <f t="shared" si="74"/>
        <v>0.48000000000000009</v>
      </c>
      <c r="AT145" s="73">
        <f t="shared" si="75"/>
        <v>3.1087618113969429E-2</v>
      </c>
      <c r="AU145" s="73">
        <f t="shared" si="76"/>
        <v>0.31000000000000005</v>
      </c>
      <c r="AV145" s="73">
        <f t="shared" si="77"/>
        <v>4.7172131603310019E-2</v>
      </c>
      <c r="AW145" s="74"/>
    </row>
    <row r="146" spans="1:49" s="66" customFormat="1" ht="15" x14ac:dyDescent="0.25">
      <c r="A146" s="75" t="s">
        <v>254</v>
      </c>
      <c r="B146" s="133"/>
      <c r="L146" s="67"/>
      <c r="N146" s="67"/>
      <c r="P146" s="67"/>
      <c r="R146" s="67"/>
      <c r="T146" s="67"/>
      <c r="V146" s="67"/>
      <c r="AC146" s="67">
        <v>7.05</v>
      </c>
      <c r="AD146" s="67">
        <v>0.158</v>
      </c>
      <c r="AE146" s="83">
        <v>2.2411347517730498</v>
      </c>
      <c r="AF146" s="67">
        <v>4.5199999999999996</v>
      </c>
      <c r="AG146" s="67">
        <v>0.64</v>
      </c>
      <c r="AH146" s="67">
        <v>14.159292035398233</v>
      </c>
      <c r="AI146" s="70"/>
      <c r="AJ146" s="71">
        <f t="shared" si="78"/>
        <v>93.275391613015898</v>
      </c>
      <c r="AK146" s="71">
        <f t="shared" si="72"/>
        <v>30.634497540749777</v>
      </c>
      <c r="AL146" s="71">
        <f t="shared" si="73"/>
        <v>23.888832146741549</v>
      </c>
      <c r="AM146" s="72">
        <v>0.84</v>
      </c>
      <c r="AN146" s="72">
        <v>0.02</v>
      </c>
      <c r="AO146" s="72">
        <v>0.95</v>
      </c>
      <c r="AP146" s="72">
        <v>0.01</v>
      </c>
      <c r="AQ146" s="72">
        <f t="shared" si="79"/>
        <v>0.57487922705313999</v>
      </c>
      <c r="AR146" s="72">
        <f t="shared" si="80"/>
        <v>0.10412124887153552</v>
      </c>
      <c r="AS146" s="73">
        <f t="shared" si="74"/>
        <v>6.21</v>
      </c>
      <c r="AT146" s="73">
        <f t="shared" si="75"/>
        <v>0.15926079241294763</v>
      </c>
      <c r="AU146" s="73">
        <f t="shared" si="76"/>
        <v>3.5699999999999994</v>
      </c>
      <c r="AV146" s="73">
        <f t="shared" si="77"/>
        <v>0.64007812023221045</v>
      </c>
      <c r="AW146" s="74"/>
    </row>
    <row r="147" spans="1:49" s="66" customFormat="1" ht="15" x14ac:dyDescent="0.25">
      <c r="A147" s="75" t="s">
        <v>254</v>
      </c>
      <c r="B147" s="133"/>
      <c r="L147" s="67"/>
      <c r="N147" s="67"/>
      <c r="P147" s="67"/>
      <c r="R147" s="67"/>
      <c r="T147" s="67"/>
      <c r="V147" s="67"/>
      <c r="AC147" s="67">
        <v>1.66</v>
      </c>
      <c r="AD147" s="67">
        <v>3.95E-2</v>
      </c>
      <c r="AE147" s="83">
        <v>2.3795180722891569</v>
      </c>
      <c r="AF147" s="67">
        <v>1.6</v>
      </c>
      <c r="AG147" s="67">
        <v>3.5799999999999998E-2</v>
      </c>
      <c r="AH147" s="67">
        <v>2.2374999999999998</v>
      </c>
      <c r="AI147" s="70"/>
      <c r="AJ147" s="71">
        <f t="shared" si="78"/>
        <v>171.58343636748685</v>
      </c>
      <c r="AK147" s="71">
        <f t="shared" si="72"/>
        <v>39.004655047222428</v>
      </c>
      <c r="AL147" s="71">
        <f t="shared" si="73"/>
        <v>28.669274691567807</v>
      </c>
      <c r="AM147" s="72">
        <v>0.84</v>
      </c>
      <c r="AN147" s="72">
        <v>0.02</v>
      </c>
      <c r="AO147" s="72">
        <v>0.95</v>
      </c>
      <c r="AP147" s="72">
        <v>0.01</v>
      </c>
      <c r="AQ147" s="72">
        <f t="shared" si="79"/>
        <v>0.79268292682926855</v>
      </c>
      <c r="AR147" s="72">
        <f t="shared" si="80"/>
        <v>6.2342671495668349E-2</v>
      </c>
      <c r="AS147" s="73">
        <f t="shared" si="74"/>
        <v>0.82</v>
      </c>
      <c r="AT147" s="73">
        <f t="shared" si="75"/>
        <v>4.4274710614525765E-2</v>
      </c>
      <c r="AU147" s="73">
        <f t="shared" si="76"/>
        <v>0.65000000000000013</v>
      </c>
      <c r="AV147" s="73">
        <f t="shared" si="77"/>
        <v>3.7170418345775988E-2</v>
      </c>
      <c r="AW147" s="74"/>
    </row>
    <row r="148" spans="1:49" s="66" customFormat="1" ht="15" x14ac:dyDescent="0.25">
      <c r="A148" s="75" t="s">
        <v>255</v>
      </c>
      <c r="B148" s="133"/>
      <c r="L148" s="67"/>
      <c r="N148" s="67"/>
      <c r="P148" s="67"/>
      <c r="R148" s="67"/>
      <c r="T148" s="67"/>
      <c r="V148" s="67"/>
      <c r="AC148" s="67">
        <v>4.62</v>
      </c>
      <c r="AD148" s="67">
        <v>8.4900000000000003E-2</v>
      </c>
      <c r="AE148" s="83">
        <v>1.8376623376623376</v>
      </c>
      <c r="AF148" s="67">
        <v>3.36</v>
      </c>
      <c r="AG148" s="67">
        <v>0.312</v>
      </c>
      <c r="AH148" s="67">
        <v>9.2857142857142865</v>
      </c>
      <c r="AI148" s="70"/>
      <c r="AJ148" s="71">
        <f t="shared" si="78"/>
        <v>110.67153042816234</v>
      </c>
      <c r="AK148" s="71">
        <f t="shared" si="72"/>
        <v>28.704953643166832</v>
      </c>
      <c r="AL148" s="71">
        <f t="shared" si="73"/>
        <v>22.701657188246173</v>
      </c>
      <c r="AM148" s="72">
        <v>0.84</v>
      </c>
      <c r="AN148" s="72">
        <v>0.02</v>
      </c>
      <c r="AO148" s="72">
        <v>0.95</v>
      </c>
      <c r="AP148" s="72">
        <v>0.01</v>
      </c>
      <c r="AQ148" s="72">
        <f t="shared" si="79"/>
        <v>0.63756613756613756</v>
      </c>
      <c r="AR148" s="72">
        <f t="shared" si="80"/>
        <v>8.3882287134677033E-2</v>
      </c>
      <c r="AS148" s="73">
        <f t="shared" si="74"/>
        <v>3.7800000000000002</v>
      </c>
      <c r="AT148" s="73">
        <f t="shared" si="75"/>
        <v>8.7223907273178275E-2</v>
      </c>
      <c r="AU148" s="73">
        <f t="shared" si="76"/>
        <v>2.41</v>
      </c>
      <c r="AV148" s="73">
        <f t="shared" si="77"/>
        <v>0.31216021527414417</v>
      </c>
      <c r="AW148" s="74"/>
    </row>
    <row r="149" spans="1:49" s="66" customFormat="1" ht="15" x14ac:dyDescent="0.25">
      <c r="A149" s="75" t="s">
        <v>256</v>
      </c>
      <c r="B149" s="133"/>
      <c r="L149" s="67"/>
      <c r="N149" s="67"/>
      <c r="P149" s="67"/>
      <c r="R149" s="67"/>
      <c r="T149" s="67"/>
      <c r="V149" s="67"/>
      <c r="AC149" s="67">
        <v>3.42</v>
      </c>
      <c r="AD149" s="67">
        <v>6.1499999999999999E-2</v>
      </c>
      <c r="AE149" s="83">
        <v>1.7982456140350878</v>
      </c>
      <c r="AF149" s="67">
        <v>2.4700000000000002</v>
      </c>
      <c r="AG149" s="67">
        <v>0.109</v>
      </c>
      <c r="AH149" s="67">
        <v>4.4129554655870447</v>
      </c>
      <c r="AI149" s="70"/>
      <c r="AJ149" s="71">
        <f t="shared" si="78"/>
        <v>96.998036182274731</v>
      </c>
      <c r="AK149" s="71">
        <f t="shared" si="72"/>
        <v>12.626497970246902</v>
      </c>
      <c r="AL149" s="71">
        <f t="shared" si="73"/>
        <v>11.31500634133738</v>
      </c>
      <c r="AM149" s="72">
        <v>0.84</v>
      </c>
      <c r="AN149" s="72">
        <v>0.02</v>
      </c>
      <c r="AO149" s="72">
        <v>0.95</v>
      </c>
      <c r="AP149" s="72">
        <v>0.01</v>
      </c>
      <c r="AQ149" s="72">
        <f t="shared" si="79"/>
        <v>0.58914728682170547</v>
      </c>
      <c r="AR149" s="72">
        <f t="shared" si="80"/>
        <v>4.4922189803759532E-2</v>
      </c>
      <c r="AS149" s="73">
        <f t="shared" si="74"/>
        <v>2.58</v>
      </c>
      <c r="AT149" s="73">
        <f t="shared" si="75"/>
        <v>6.4670317766344715E-2</v>
      </c>
      <c r="AU149" s="73">
        <f t="shared" si="76"/>
        <v>1.5200000000000002</v>
      </c>
      <c r="AV149" s="73">
        <f t="shared" si="77"/>
        <v>0.10945775440780794</v>
      </c>
      <c r="AW149" s="74"/>
    </row>
    <row r="150" spans="1:49" s="66" customFormat="1" ht="15" x14ac:dyDescent="0.25">
      <c r="A150" s="75" t="s">
        <v>256</v>
      </c>
      <c r="B150" s="133"/>
      <c r="L150" s="67"/>
      <c r="N150" s="67"/>
      <c r="P150" s="67"/>
      <c r="R150" s="67"/>
      <c r="T150" s="67"/>
      <c r="V150" s="67"/>
      <c r="AC150" s="67">
        <v>5.29</v>
      </c>
      <c r="AD150" s="67">
        <v>9.9000000000000005E-2</v>
      </c>
      <c r="AE150" s="83">
        <v>1.8714555765595462</v>
      </c>
      <c r="AF150" s="67">
        <v>3.87</v>
      </c>
      <c r="AG150" s="67">
        <v>0.18</v>
      </c>
      <c r="AH150" s="67">
        <v>4.6511627906976747</v>
      </c>
      <c r="AI150" s="70"/>
      <c r="AJ150" s="71">
        <f t="shared" si="78"/>
        <v>116.42073614021099</v>
      </c>
      <c r="AK150" s="71">
        <f t="shared" si="72"/>
        <v>14.628076453312715</v>
      </c>
      <c r="AL150" s="71">
        <f t="shared" si="73"/>
        <v>12.89585135001505</v>
      </c>
      <c r="AM150" s="72">
        <v>0.84</v>
      </c>
      <c r="AN150" s="72">
        <v>0.02</v>
      </c>
      <c r="AO150" s="72">
        <v>0.95</v>
      </c>
      <c r="AP150" s="72">
        <v>0.01</v>
      </c>
      <c r="AQ150" s="72">
        <f t="shared" si="79"/>
        <v>0.65617977528089888</v>
      </c>
      <c r="AR150" s="72">
        <f t="shared" si="80"/>
        <v>4.3162604465591468E-2</v>
      </c>
      <c r="AS150" s="73">
        <f t="shared" si="74"/>
        <v>4.45</v>
      </c>
      <c r="AT150" s="73">
        <f t="shared" si="75"/>
        <v>0.10099999999999999</v>
      </c>
      <c r="AU150" s="73">
        <f t="shared" si="76"/>
        <v>2.92</v>
      </c>
      <c r="AV150" s="73">
        <f t="shared" si="77"/>
        <v>0.18027756377319948</v>
      </c>
      <c r="AW150" s="74"/>
    </row>
    <row r="151" spans="1:49" s="66" customFormat="1" ht="15" x14ac:dyDescent="0.25">
      <c r="A151" s="75" t="s">
        <v>257</v>
      </c>
      <c r="B151" s="133"/>
      <c r="L151" s="67"/>
      <c r="N151" s="67"/>
      <c r="P151" s="67"/>
      <c r="R151" s="67"/>
      <c r="T151" s="67"/>
      <c r="V151" s="67"/>
      <c r="AC151" s="67">
        <v>2.97</v>
      </c>
      <c r="AD151" s="67">
        <v>5.3400000000000003E-2</v>
      </c>
      <c r="AE151" s="83">
        <v>1.797979797979798</v>
      </c>
      <c r="AF151" s="67">
        <v>2.09</v>
      </c>
      <c r="AG151" s="67">
        <v>9.8100000000000007E-2</v>
      </c>
      <c r="AH151" s="67">
        <v>4.6937799043062212</v>
      </c>
      <c r="AI151" s="70"/>
      <c r="AJ151" s="71">
        <f t="shared" si="78"/>
        <v>83.547496382403907</v>
      </c>
      <c r="AK151" s="71">
        <f t="shared" si="72"/>
        <v>12.007152719811813</v>
      </c>
      <c r="AL151" s="71">
        <f t="shared" si="73"/>
        <v>10.815190652318577</v>
      </c>
      <c r="AM151" s="72">
        <v>0.84</v>
      </c>
      <c r="AN151" s="72">
        <v>0.02</v>
      </c>
      <c r="AO151" s="72">
        <v>0.95</v>
      </c>
      <c r="AP151" s="72">
        <v>0.01</v>
      </c>
      <c r="AQ151" s="72">
        <f t="shared" si="79"/>
        <v>0.53521126760563364</v>
      </c>
      <c r="AR151" s="72">
        <f t="shared" si="80"/>
        <v>4.8461582425759361E-2</v>
      </c>
      <c r="AS151" s="73">
        <f t="shared" si="74"/>
        <v>2.1300000000000003</v>
      </c>
      <c r="AT151" s="73">
        <f t="shared" si="75"/>
        <v>5.7022451718599418E-2</v>
      </c>
      <c r="AU151" s="73">
        <f t="shared" si="76"/>
        <v>1.1399999999999999</v>
      </c>
      <c r="AV151" s="73">
        <f t="shared" si="77"/>
        <v>9.86083667849742E-2</v>
      </c>
      <c r="AW151" s="74"/>
    </row>
    <row r="152" spans="1:49" s="66" customFormat="1" ht="15" x14ac:dyDescent="0.25">
      <c r="A152" s="75" t="s">
        <v>257</v>
      </c>
      <c r="B152" s="133"/>
      <c r="L152" s="67"/>
      <c r="N152" s="67"/>
      <c r="P152" s="67"/>
      <c r="R152" s="67"/>
      <c r="T152" s="67"/>
      <c r="V152" s="67"/>
      <c r="AC152" s="67">
        <v>5.35</v>
      </c>
      <c r="AD152" s="67">
        <v>9.6600000000000005E-2</v>
      </c>
      <c r="AE152" s="83">
        <v>1.8056074766355141</v>
      </c>
      <c r="AF152" s="67">
        <v>3.95</v>
      </c>
      <c r="AG152" s="67">
        <v>0.13400000000000001</v>
      </c>
      <c r="AH152" s="67">
        <v>3.3924050632911396</v>
      </c>
      <c r="AI152" s="70"/>
      <c r="AJ152" s="71">
        <f t="shared" si="78"/>
        <v>119.31601359661462</v>
      </c>
      <c r="AK152" s="71">
        <f t="shared" si="72"/>
        <v>11.371920930801139</v>
      </c>
      <c r="AL152" s="71">
        <f t="shared" si="73"/>
        <v>10.29718507469758</v>
      </c>
      <c r="AM152" s="72">
        <v>0.84</v>
      </c>
      <c r="AN152" s="72">
        <v>0.02</v>
      </c>
      <c r="AO152" s="72">
        <v>0.95</v>
      </c>
      <c r="AP152" s="72">
        <v>0.01</v>
      </c>
      <c r="AQ152" s="72">
        <f t="shared" si="79"/>
        <v>0.66518847006651893</v>
      </c>
      <c r="AR152" s="72">
        <f t="shared" si="80"/>
        <v>3.3157255368340362E-2</v>
      </c>
      <c r="AS152" s="73">
        <f t="shared" si="74"/>
        <v>4.51</v>
      </c>
      <c r="AT152" s="73">
        <f t="shared" si="75"/>
        <v>9.8648669529801572E-2</v>
      </c>
      <c r="AU152" s="73">
        <f t="shared" si="76"/>
        <v>3</v>
      </c>
      <c r="AV152" s="73">
        <f t="shared" si="77"/>
        <v>0.1343726162579266</v>
      </c>
      <c r="AW152" s="74"/>
    </row>
    <row r="153" spans="1:49" s="66" customFormat="1" ht="15" x14ac:dyDescent="0.25">
      <c r="A153" s="75" t="s">
        <v>258</v>
      </c>
      <c r="B153" s="133"/>
      <c r="L153" s="67"/>
      <c r="N153" s="67"/>
      <c r="P153" s="67"/>
      <c r="R153" s="67"/>
      <c r="T153" s="67"/>
      <c r="V153" s="67"/>
      <c r="AC153" s="67">
        <v>4.63</v>
      </c>
      <c r="AD153" s="67">
        <v>0.115</v>
      </c>
      <c r="AE153" s="83">
        <v>2.4838012958963285</v>
      </c>
      <c r="AF153" s="67">
        <v>3.31</v>
      </c>
      <c r="AG153" s="67">
        <v>0.15</v>
      </c>
      <c r="AH153" s="67">
        <v>4.5317220543806647</v>
      </c>
      <c r="AI153" s="70"/>
      <c r="AJ153" s="71">
        <f t="shared" si="78"/>
        <v>106.28554329889529</v>
      </c>
      <c r="AK153" s="71">
        <f t="shared" si="72"/>
        <v>13.540201708511248</v>
      </c>
      <c r="AL153" s="71">
        <f t="shared" si="73"/>
        <v>12.043095747902981</v>
      </c>
      <c r="AM153" s="72">
        <v>0.84</v>
      </c>
      <c r="AN153" s="72">
        <v>0.02</v>
      </c>
      <c r="AO153" s="72">
        <v>0.95</v>
      </c>
      <c r="AP153" s="72">
        <v>0.01</v>
      </c>
      <c r="AQ153" s="72">
        <f t="shared" si="79"/>
        <v>0.62269129287598957</v>
      </c>
      <c r="AR153" s="72">
        <f t="shared" si="80"/>
        <v>4.4058598706804682E-2</v>
      </c>
      <c r="AS153" s="73">
        <f t="shared" si="74"/>
        <v>3.79</v>
      </c>
      <c r="AT153" s="73">
        <f t="shared" si="75"/>
        <v>0.11672617529928753</v>
      </c>
      <c r="AU153" s="73">
        <f t="shared" si="76"/>
        <v>2.3600000000000003</v>
      </c>
      <c r="AV153" s="73">
        <f t="shared" si="77"/>
        <v>0.15033296378372907</v>
      </c>
      <c r="AW153" s="74"/>
    </row>
    <row r="154" spans="1:49" s="66" customFormat="1" ht="15" x14ac:dyDescent="0.25">
      <c r="A154" s="75" t="s">
        <v>258</v>
      </c>
      <c r="B154" s="133"/>
      <c r="L154" s="67"/>
      <c r="N154" s="67"/>
      <c r="P154" s="67"/>
      <c r="R154" s="67"/>
      <c r="T154" s="67"/>
      <c r="V154" s="67"/>
      <c r="AC154" s="67">
        <v>4.74</v>
      </c>
      <c r="AD154" s="67">
        <v>0.193</v>
      </c>
      <c r="AE154" s="83">
        <v>4.071729957805907</v>
      </c>
      <c r="AF154" s="67">
        <v>4.42</v>
      </c>
      <c r="AG154" s="67">
        <v>0.22</v>
      </c>
      <c r="AH154" s="67">
        <v>4.9773755656108598</v>
      </c>
      <c r="AI154" s="70"/>
      <c r="AJ154" s="71">
        <f t="shared" si="78"/>
        <v>240.43908439344943</v>
      </c>
      <c r="AK154" s="71">
        <f t="shared" si="72"/>
        <v>114.71723505461256</v>
      </c>
      <c r="AL154" s="71">
        <f t="shared" si="73"/>
        <v>54.657837597924669</v>
      </c>
      <c r="AM154" s="72">
        <v>0.84</v>
      </c>
      <c r="AN154" s="72">
        <v>0.02</v>
      </c>
      <c r="AO154" s="72">
        <v>0.95</v>
      </c>
      <c r="AP154" s="72">
        <v>0.01</v>
      </c>
      <c r="AQ154" s="72">
        <f t="shared" si="79"/>
        <v>0.88974358974358958</v>
      </c>
      <c r="AR154" s="72">
        <f t="shared" si="80"/>
        <v>7.1751173507979937E-2</v>
      </c>
      <c r="AS154" s="73">
        <f t="shared" si="74"/>
        <v>3.9000000000000004</v>
      </c>
      <c r="AT154" s="73">
        <f t="shared" si="75"/>
        <v>0.19403350226185168</v>
      </c>
      <c r="AU154" s="73">
        <f t="shared" si="76"/>
        <v>3.4699999999999998</v>
      </c>
      <c r="AV154" s="73">
        <f t="shared" si="77"/>
        <v>0.22022715545545241</v>
      </c>
      <c r="AW154" s="74"/>
    </row>
    <row r="155" spans="1:49" s="66" customFormat="1" ht="15" x14ac:dyDescent="0.25">
      <c r="A155" s="75" t="s">
        <v>259</v>
      </c>
      <c r="B155" s="133"/>
      <c r="L155" s="67"/>
      <c r="N155" s="67"/>
      <c r="P155" s="67"/>
      <c r="R155" s="67"/>
      <c r="T155" s="67"/>
      <c r="V155" s="67"/>
      <c r="AC155" s="67">
        <v>4.92</v>
      </c>
      <c r="AD155" s="67">
        <v>9.1399999999999995E-2</v>
      </c>
      <c r="AE155" s="83">
        <v>1.8577235772357723</v>
      </c>
      <c r="AF155" s="67">
        <v>3.19</v>
      </c>
      <c r="AG155" s="67">
        <v>0.28799999999999998</v>
      </c>
      <c r="AH155" s="67">
        <v>9.0282131661441998</v>
      </c>
      <c r="AI155" s="70"/>
      <c r="AJ155" s="71">
        <f t="shared" si="78"/>
        <v>86.836204873799275</v>
      </c>
      <c r="AK155" s="71">
        <f t="shared" si="72"/>
        <v>18.893671906163064</v>
      </c>
      <c r="AL155" s="71">
        <f t="shared" si="73"/>
        <v>16.098435251653541</v>
      </c>
      <c r="AM155" s="72">
        <v>0.84</v>
      </c>
      <c r="AN155" s="72">
        <v>0.02</v>
      </c>
      <c r="AO155" s="72">
        <v>0.95</v>
      </c>
      <c r="AP155" s="72">
        <v>0.01</v>
      </c>
      <c r="AQ155" s="72">
        <f t="shared" si="79"/>
        <v>0.5490196078431373</v>
      </c>
      <c r="AR155" s="72">
        <f t="shared" si="80"/>
        <v>7.1744110995750621E-2</v>
      </c>
      <c r="AS155" s="73">
        <f t="shared" si="74"/>
        <v>4.08</v>
      </c>
      <c r="AT155" s="73">
        <f t="shared" si="75"/>
        <v>9.3562599365344681E-2</v>
      </c>
      <c r="AU155" s="73">
        <f t="shared" si="76"/>
        <v>2.2400000000000002</v>
      </c>
      <c r="AV155" s="73">
        <f t="shared" si="77"/>
        <v>0.28817355881482254</v>
      </c>
      <c r="AW155" s="74"/>
    </row>
    <row r="156" spans="1:49" s="66" customFormat="1" ht="15" x14ac:dyDescent="0.25">
      <c r="A156" s="75" t="s">
        <v>259</v>
      </c>
      <c r="B156" s="133"/>
      <c r="L156" s="67"/>
      <c r="N156" s="67"/>
      <c r="P156" s="67"/>
      <c r="R156" s="67"/>
      <c r="T156" s="67"/>
      <c r="V156" s="67"/>
      <c r="AC156" s="67">
        <v>5.88</v>
      </c>
      <c r="AD156" s="67">
        <v>0.108</v>
      </c>
      <c r="AE156" s="83">
        <v>1.8367346938775513</v>
      </c>
      <c r="AF156" s="67">
        <v>3.78</v>
      </c>
      <c r="AG156" s="67">
        <v>0.34100000000000003</v>
      </c>
      <c r="AH156" s="67">
        <v>9.0211640211640223</v>
      </c>
      <c r="AI156" s="70"/>
      <c r="AJ156" s="71">
        <f t="shared" si="78"/>
        <v>89.898431552654259</v>
      </c>
      <c r="AK156" s="71">
        <f t="shared" si="72"/>
        <v>18.606494070738762</v>
      </c>
      <c r="AL156" s="71">
        <f t="shared" si="73"/>
        <v>15.889613513811838</v>
      </c>
      <c r="AM156" s="72">
        <v>0.84</v>
      </c>
      <c r="AN156" s="72">
        <v>0.02</v>
      </c>
      <c r="AO156" s="72">
        <v>0.95</v>
      </c>
      <c r="AP156" s="72">
        <v>0.01</v>
      </c>
      <c r="AQ156" s="72">
        <f t="shared" si="79"/>
        <v>0.56150793650793651</v>
      </c>
      <c r="AR156" s="72">
        <f t="shared" si="80"/>
        <v>6.8785041857383905E-2</v>
      </c>
      <c r="AS156" s="73">
        <f t="shared" si="74"/>
        <v>5.04</v>
      </c>
      <c r="AT156" s="73">
        <f t="shared" si="75"/>
        <v>0.10983624174196785</v>
      </c>
      <c r="AU156" s="73">
        <f t="shared" si="76"/>
        <v>2.83</v>
      </c>
      <c r="AV156" s="73">
        <f t="shared" si="77"/>
        <v>0.34114659605512704</v>
      </c>
      <c r="AW156" s="74"/>
    </row>
    <row r="157" spans="1:49" s="66" customFormat="1" ht="15" x14ac:dyDescent="0.25">
      <c r="A157" s="75" t="s">
        <v>260</v>
      </c>
      <c r="B157" s="133"/>
      <c r="L157" s="67"/>
      <c r="N157" s="67"/>
      <c r="P157" s="67"/>
      <c r="R157" s="67"/>
      <c r="T157" s="67"/>
      <c r="V157" s="67"/>
      <c r="AC157" s="67">
        <v>4.79</v>
      </c>
      <c r="AD157" s="67">
        <v>9.2799999999999994E-2</v>
      </c>
      <c r="AE157" s="83">
        <v>1.9373695198329852</v>
      </c>
      <c r="AF157" s="67">
        <v>3.11</v>
      </c>
      <c r="AG157" s="67">
        <v>0.19800000000000001</v>
      </c>
      <c r="AH157" s="67">
        <v>6.366559485530547</v>
      </c>
      <c r="AI157" s="70"/>
      <c r="AJ157" s="71">
        <f t="shared" si="78"/>
        <v>86.309357075444851</v>
      </c>
      <c r="AK157" s="71">
        <f t="shared" si="72"/>
        <v>13.258916350566821</v>
      </c>
      <c r="AL157" s="71">
        <f t="shared" si="73"/>
        <v>11.820118373295884</v>
      </c>
      <c r="AM157" s="72">
        <v>0.84</v>
      </c>
      <c r="AN157" s="72">
        <v>0.02</v>
      </c>
      <c r="AO157" s="72">
        <v>0.95</v>
      </c>
      <c r="AP157" s="72">
        <v>0.01</v>
      </c>
      <c r="AQ157" s="72">
        <f t="shared" si="79"/>
        <v>0.54683544303797471</v>
      </c>
      <c r="AR157" s="72">
        <f t="shared" si="80"/>
        <v>5.1882554760680689E-2</v>
      </c>
      <c r="AS157" s="73">
        <f t="shared" si="74"/>
        <v>3.95</v>
      </c>
      <c r="AT157" s="73">
        <f t="shared" si="75"/>
        <v>9.4930711574284524E-2</v>
      </c>
      <c r="AU157" s="73">
        <f t="shared" si="76"/>
        <v>2.16</v>
      </c>
      <c r="AV157" s="73">
        <f t="shared" si="77"/>
        <v>0.19825236442474023</v>
      </c>
      <c r="AW157" s="74"/>
    </row>
    <row r="158" spans="1:49" s="66" customFormat="1" ht="15" x14ac:dyDescent="0.25">
      <c r="A158" s="75" t="s">
        <v>260</v>
      </c>
      <c r="B158" s="133"/>
      <c r="L158" s="67"/>
      <c r="N158" s="67"/>
      <c r="P158" s="67"/>
      <c r="R158" s="67"/>
      <c r="T158" s="67"/>
      <c r="V158" s="67"/>
      <c r="AC158" s="67">
        <v>4.95</v>
      </c>
      <c r="AD158" s="67">
        <v>9.4799999999999995E-2</v>
      </c>
      <c r="AE158" s="83">
        <v>1.9151515151515148</v>
      </c>
      <c r="AF158" s="67">
        <v>3.9</v>
      </c>
      <c r="AG158" s="67">
        <v>0.16</v>
      </c>
      <c r="AH158" s="67">
        <v>4.1025641025641022</v>
      </c>
      <c r="AI158" s="70"/>
      <c r="AJ158" s="71">
        <f t="shared" si="78"/>
        <v>137.9426447183763</v>
      </c>
      <c r="AK158" s="71">
        <f t="shared" si="72"/>
        <v>17.804418491362128</v>
      </c>
      <c r="AL158" s="71">
        <f t="shared" si="73"/>
        <v>15.301316152551394</v>
      </c>
      <c r="AM158" s="72">
        <v>0.84</v>
      </c>
      <c r="AN158" s="72">
        <v>0.02</v>
      </c>
      <c r="AO158" s="72">
        <v>0.95</v>
      </c>
      <c r="AP158" s="72">
        <v>0.01</v>
      </c>
      <c r="AQ158" s="72">
        <f t="shared" si="79"/>
        <v>0.71776155717761558</v>
      </c>
      <c r="AR158" s="72">
        <f t="shared" si="80"/>
        <v>4.25171818373924E-2</v>
      </c>
      <c r="AS158" s="73">
        <f t="shared" si="74"/>
        <v>4.1100000000000003</v>
      </c>
      <c r="AT158" s="73">
        <f t="shared" si="75"/>
        <v>9.6886737998551672E-2</v>
      </c>
      <c r="AU158" s="73">
        <f t="shared" si="76"/>
        <v>2.95</v>
      </c>
      <c r="AV158" s="73">
        <f t="shared" si="77"/>
        <v>0.16031219541881395</v>
      </c>
      <c r="AW158" s="74"/>
    </row>
    <row r="159" spans="1:49" s="66" customFormat="1" ht="15" x14ac:dyDescent="0.25">
      <c r="A159" s="75" t="s">
        <v>261</v>
      </c>
      <c r="B159" s="133"/>
      <c r="L159" s="67"/>
      <c r="N159" s="67"/>
      <c r="P159" s="67"/>
      <c r="R159" s="67"/>
      <c r="T159" s="67"/>
      <c r="V159" s="67"/>
      <c r="AC159" s="67">
        <v>5.38</v>
      </c>
      <c r="AD159" s="67">
        <v>0.105</v>
      </c>
      <c r="AE159" s="83">
        <v>1.9516728624535316</v>
      </c>
      <c r="AF159" s="67">
        <v>3.74</v>
      </c>
      <c r="AG159" s="67">
        <v>0.23400000000000001</v>
      </c>
      <c r="AH159" s="67">
        <v>6.2566844919786089</v>
      </c>
      <c r="AI159" s="70"/>
      <c r="AJ159" s="71">
        <f t="shared" si="78"/>
        <v>103.95411636419324</v>
      </c>
      <c r="AK159" s="71">
        <f t="shared" si="72"/>
        <v>16.31982916626265</v>
      </c>
      <c r="AL159" s="71">
        <f t="shared" si="73"/>
        <v>14.1923395532271</v>
      </c>
      <c r="AM159" s="72">
        <v>0.84</v>
      </c>
      <c r="AN159" s="72">
        <v>0.02</v>
      </c>
      <c r="AO159" s="72">
        <v>0.95</v>
      </c>
      <c r="AP159" s="72">
        <v>0.01</v>
      </c>
      <c r="AQ159" s="72">
        <f t="shared" si="79"/>
        <v>0.61453744493392071</v>
      </c>
      <c r="AR159" s="72">
        <f t="shared" si="80"/>
        <v>5.3579367775148087E-2</v>
      </c>
      <c r="AS159" s="73">
        <f t="shared" si="74"/>
        <v>4.54</v>
      </c>
      <c r="AT159" s="73">
        <f t="shared" si="75"/>
        <v>0.10688779163215974</v>
      </c>
      <c r="AU159" s="73">
        <f t="shared" si="76"/>
        <v>2.79</v>
      </c>
      <c r="AV159" s="73">
        <f t="shared" si="77"/>
        <v>0.23421357774475843</v>
      </c>
      <c r="AW159" s="74"/>
    </row>
    <row r="160" spans="1:49" s="66" customFormat="1" ht="15" x14ac:dyDescent="0.25">
      <c r="A160" s="75" t="s">
        <v>261</v>
      </c>
      <c r="B160" s="133"/>
      <c r="L160" s="67"/>
      <c r="N160" s="67"/>
      <c r="P160" s="67"/>
      <c r="R160" s="67"/>
      <c r="T160" s="67"/>
      <c r="V160" s="67"/>
      <c r="AC160" s="67">
        <v>5.48</v>
      </c>
      <c r="AD160" s="67">
        <v>0.10100000000000001</v>
      </c>
      <c r="AE160" s="83">
        <v>1.8430656934306571</v>
      </c>
      <c r="AF160" s="67">
        <v>4.45</v>
      </c>
      <c r="AG160" s="67">
        <v>0.186</v>
      </c>
      <c r="AH160" s="67">
        <v>4.1797752808988768</v>
      </c>
      <c r="AI160" s="70"/>
      <c r="AJ160" s="71">
        <f t="shared" si="78"/>
        <v>153.06538398470741</v>
      </c>
      <c r="AK160" s="71">
        <f t="shared" si="72"/>
        <v>21.245563365529136</v>
      </c>
      <c r="AL160" s="71">
        <f t="shared" si="73"/>
        <v>17.773529740430405</v>
      </c>
      <c r="AM160" s="72">
        <v>0.84</v>
      </c>
      <c r="AN160" s="72">
        <v>0.02</v>
      </c>
      <c r="AO160" s="72">
        <v>0.95</v>
      </c>
      <c r="AP160" s="72">
        <v>0.01</v>
      </c>
      <c r="AQ160" s="72">
        <f t="shared" si="79"/>
        <v>0.75431034482758608</v>
      </c>
      <c r="AR160" s="72">
        <f t="shared" si="80"/>
        <v>4.3493814440165833E-2</v>
      </c>
      <c r="AS160" s="73">
        <f t="shared" si="74"/>
        <v>4.6400000000000006</v>
      </c>
      <c r="AT160" s="73">
        <f t="shared" si="75"/>
        <v>0.10296115772464878</v>
      </c>
      <c r="AU160" s="73">
        <f t="shared" si="76"/>
        <v>3.5</v>
      </c>
      <c r="AV160" s="73">
        <f t="shared" si="77"/>
        <v>0.18626862323000085</v>
      </c>
      <c r="AW160" s="74"/>
    </row>
    <row r="161" spans="1:49" s="66" customFormat="1" ht="15" x14ac:dyDescent="0.25">
      <c r="A161" s="75" t="s">
        <v>262</v>
      </c>
      <c r="B161" s="133"/>
      <c r="L161" s="67"/>
      <c r="N161" s="67"/>
      <c r="P161" s="67"/>
      <c r="R161" s="67"/>
      <c r="T161" s="67"/>
      <c r="V161" s="67"/>
      <c r="AC161" s="67">
        <v>2.86</v>
      </c>
      <c r="AD161" s="67">
        <v>5.16E-2</v>
      </c>
      <c r="AE161" s="83">
        <v>1.8041958041958042</v>
      </c>
      <c r="AF161" s="67">
        <v>2.08</v>
      </c>
      <c r="AG161" s="67">
        <v>3.6299999999999999E-2</v>
      </c>
      <c r="AH161" s="67">
        <v>1.7451923076923077</v>
      </c>
      <c r="AI161" s="70"/>
      <c r="AJ161" s="71">
        <f t="shared" si="78"/>
        <v>89.37695083900168</v>
      </c>
      <c r="AK161" s="71">
        <f t="shared" si="72"/>
        <v>6.1421519226763053</v>
      </c>
      <c r="AL161" s="71">
        <f t="shared" si="73"/>
        <v>5.8145557603126861</v>
      </c>
      <c r="AM161" s="72">
        <v>0.84</v>
      </c>
      <c r="AN161" s="72">
        <v>0.02</v>
      </c>
      <c r="AO161" s="72">
        <v>0.95</v>
      </c>
      <c r="AP161" s="72">
        <v>0.01</v>
      </c>
      <c r="AQ161" s="72">
        <f t="shared" si="79"/>
        <v>0.55940594059405946</v>
      </c>
      <c r="AR161" s="72">
        <f t="shared" si="80"/>
        <v>2.4131173941747675E-2</v>
      </c>
      <c r="AS161" s="73">
        <f t="shared" si="74"/>
        <v>2.02</v>
      </c>
      <c r="AT161" s="73">
        <f t="shared" si="75"/>
        <v>5.5340401155033192E-2</v>
      </c>
      <c r="AU161" s="73">
        <f t="shared" si="76"/>
        <v>1.1300000000000001</v>
      </c>
      <c r="AV161" s="73">
        <f t="shared" si="77"/>
        <v>3.7652224369882858E-2</v>
      </c>
      <c r="AW161" s="74"/>
    </row>
    <row r="162" spans="1:49" s="66" customFormat="1" ht="15" x14ac:dyDescent="0.25">
      <c r="A162" s="75" t="s">
        <v>262</v>
      </c>
      <c r="B162" s="133"/>
      <c r="L162" s="67"/>
      <c r="N162" s="67"/>
      <c r="P162" s="67"/>
      <c r="R162" s="67"/>
      <c r="T162" s="67"/>
      <c r="V162" s="67"/>
      <c r="AC162" s="67">
        <v>5.96</v>
      </c>
      <c r="AD162" s="67">
        <v>0.11</v>
      </c>
      <c r="AE162" s="83">
        <v>1.8456375838926176</v>
      </c>
      <c r="AF162" s="67">
        <v>3.88</v>
      </c>
      <c r="AG162" s="67">
        <v>0.32900000000000001</v>
      </c>
      <c r="AH162" s="67">
        <v>8.4793814432989691</v>
      </c>
      <c r="AI162" s="70"/>
      <c r="AJ162" s="71">
        <f t="shared" si="78"/>
        <v>92.607043806009145</v>
      </c>
      <c r="AK162" s="71">
        <f t="shared" si="72"/>
        <v>18.121741170941888</v>
      </c>
      <c r="AL162" s="71">
        <f t="shared" si="73"/>
        <v>15.534959752388332</v>
      </c>
      <c r="AM162" s="72">
        <v>0.84</v>
      </c>
      <c r="AN162" s="72">
        <v>0.02</v>
      </c>
      <c r="AO162" s="72">
        <v>0.95</v>
      </c>
      <c r="AP162" s="72">
        <v>0.01</v>
      </c>
      <c r="AQ162" s="72">
        <f t="shared" si="79"/>
        <v>0.57226562499999989</v>
      </c>
      <c r="AR162" s="72">
        <f t="shared" si="80"/>
        <v>6.5490759545570917E-2</v>
      </c>
      <c r="AS162" s="73">
        <f t="shared" si="74"/>
        <v>5.12</v>
      </c>
      <c r="AT162" s="73">
        <f t="shared" si="75"/>
        <v>0.11180339887498948</v>
      </c>
      <c r="AU162" s="73">
        <f t="shared" si="76"/>
        <v>2.9299999999999997</v>
      </c>
      <c r="AV162" s="73">
        <f t="shared" si="77"/>
        <v>0.32915194059886688</v>
      </c>
      <c r="AW162" s="74"/>
    </row>
    <row r="163" spans="1:49" s="66" customFormat="1" ht="15" x14ac:dyDescent="0.25">
      <c r="A163" s="75" t="s">
        <v>263</v>
      </c>
      <c r="B163" s="133"/>
      <c r="L163" s="67"/>
      <c r="N163" s="67"/>
      <c r="P163" s="67"/>
      <c r="R163" s="67"/>
      <c r="T163" s="67"/>
      <c r="V163" s="67"/>
      <c r="AC163" s="67">
        <v>4.7</v>
      </c>
      <c r="AD163" s="67">
        <v>8.9899999999999994E-2</v>
      </c>
      <c r="AE163" s="83">
        <v>1.9127659574468083</v>
      </c>
      <c r="AF163" s="67">
        <v>3.42</v>
      </c>
      <c r="AG163" s="67">
        <v>0.19</v>
      </c>
      <c r="AH163" s="67">
        <v>5.5555555555555562</v>
      </c>
      <c r="AI163" s="70"/>
      <c r="AJ163" s="71">
        <f t="shared" si="78"/>
        <v>111.37489082755997</v>
      </c>
      <c r="AK163" s="71">
        <f t="shared" si="72"/>
        <v>16.865221786512706</v>
      </c>
      <c r="AL163" s="71">
        <f t="shared" si="73"/>
        <v>14.60281317268381</v>
      </c>
      <c r="AM163" s="72">
        <v>0.84</v>
      </c>
      <c r="AN163" s="72">
        <v>0.02</v>
      </c>
      <c r="AO163" s="72">
        <v>0.95</v>
      </c>
      <c r="AP163" s="72">
        <v>0.01</v>
      </c>
      <c r="AQ163" s="72">
        <f t="shared" si="79"/>
        <v>0.63989637305699465</v>
      </c>
      <c r="AR163" s="72">
        <f t="shared" si="80"/>
        <v>5.1601318456836527E-2</v>
      </c>
      <c r="AS163" s="73">
        <f t="shared" si="74"/>
        <v>3.8600000000000003</v>
      </c>
      <c r="AT163" s="73">
        <f t="shared" si="75"/>
        <v>9.2097828421738581E-2</v>
      </c>
      <c r="AU163" s="73">
        <f t="shared" si="76"/>
        <v>2.4699999999999998</v>
      </c>
      <c r="AV163" s="73">
        <f t="shared" si="77"/>
        <v>0.19026297590440452</v>
      </c>
      <c r="AW163" s="74"/>
    </row>
    <row r="164" spans="1:49" s="66" customFormat="1" ht="15" x14ac:dyDescent="0.25">
      <c r="A164" s="75" t="s">
        <v>263</v>
      </c>
      <c r="B164" s="133"/>
      <c r="L164" s="67"/>
      <c r="N164" s="67"/>
      <c r="P164" s="67"/>
      <c r="R164" s="67"/>
      <c r="T164" s="67"/>
      <c r="V164" s="67"/>
      <c r="AC164" s="67">
        <v>6.82</v>
      </c>
      <c r="AD164" s="67">
        <v>0.123</v>
      </c>
      <c r="AE164" s="83">
        <v>1.8035190615835779</v>
      </c>
      <c r="AF164" s="67">
        <v>5.24</v>
      </c>
      <c r="AG164" s="67">
        <v>0.23499999999999999</v>
      </c>
      <c r="AH164" s="67">
        <v>4.4847328244274811</v>
      </c>
      <c r="AI164" s="70"/>
      <c r="AJ164" s="71">
        <f t="shared" si="78"/>
        <v>137.79968802437799</v>
      </c>
      <c r="AK164" s="71">
        <f t="shared" si="72"/>
        <v>17.579968302717219</v>
      </c>
      <c r="AL164" s="71">
        <f t="shared" si="73"/>
        <v>15.135339363855564</v>
      </c>
      <c r="AM164" s="72">
        <v>0.84</v>
      </c>
      <c r="AN164" s="72">
        <v>0.02</v>
      </c>
      <c r="AO164" s="72">
        <v>0.95</v>
      </c>
      <c r="AP164" s="72">
        <v>0.01</v>
      </c>
      <c r="AQ164" s="72">
        <f t="shared" si="79"/>
        <v>0.71739130434782605</v>
      </c>
      <c r="AR164" s="72">
        <f t="shared" si="80"/>
        <v>4.2078378454625129E-2</v>
      </c>
      <c r="AS164" s="73">
        <f t="shared" si="74"/>
        <v>5.98</v>
      </c>
      <c r="AT164" s="73">
        <f t="shared" si="75"/>
        <v>0.12461540835707278</v>
      </c>
      <c r="AU164" s="73">
        <f t="shared" si="76"/>
        <v>4.29</v>
      </c>
      <c r="AV164" s="73">
        <f t="shared" si="77"/>
        <v>0.23521266972678156</v>
      </c>
      <c r="AW164" s="74"/>
    </row>
    <row r="165" spans="1:49" s="66" customFormat="1" ht="15" x14ac:dyDescent="0.25">
      <c r="A165" s="75" t="s">
        <v>264</v>
      </c>
      <c r="B165" s="133"/>
      <c r="L165" s="67"/>
      <c r="N165" s="67"/>
      <c r="P165" s="67"/>
      <c r="R165" s="67"/>
      <c r="T165" s="67"/>
      <c r="V165" s="67"/>
      <c r="AC165" s="67">
        <v>3.36</v>
      </c>
      <c r="AD165" s="67">
        <v>8.3400000000000002E-2</v>
      </c>
      <c r="AE165" s="83">
        <v>2.4821428571428572</v>
      </c>
      <c r="AF165" s="67">
        <v>2.61</v>
      </c>
      <c r="AG165" s="67">
        <v>9.2600000000000002E-2</v>
      </c>
      <c r="AH165" s="67">
        <v>3.5478927203065136</v>
      </c>
      <c r="AI165" s="70"/>
      <c r="AJ165" s="71">
        <f t="shared" si="78"/>
        <v>117.23262540296774</v>
      </c>
      <c r="AK165" s="71">
        <f t="shared" si="72"/>
        <v>14.768910858600535</v>
      </c>
      <c r="AL165" s="71">
        <f t="shared" si="73"/>
        <v>13.005144062875601</v>
      </c>
      <c r="AM165" s="72">
        <v>0.84</v>
      </c>
      <c r="AN165" s="72">
        <v>0.02</v>
      </c>
      <c r="AO165" s="72">
        <v>0.95</v>
      </c>
      <c r="AP165" s="72">
        <v>0.01</v>
      </c>
      <c r="AQ165" s="72">
        <f t="shared" si="79"/>
        <v>0.65873015873015872</v>
      </c>
      <c r="AR165" s="72">
        <f t="shared" si="80"/>
        <v>4.3227610429142256E-2</v>
      </c>
      <c r="AS165" s="73">
        <f t="shared" si="74"/>
        <v>2.52</v>
      </c>
      <c r="AT165" s="73">
        <f t="shared" si="75"/>
        <v>8.5764561445855952E-2</v>
      </c>
      <c r="AU165" s="73">
        <f t="shared" si="76"/>
        <v>1.66</v>
      </c>
      <c r="AV165" s="73">
        <f t="shared" si="77"/>
        <v>9.3138391654569594E-2</v>
      </c>
      <c r="AW165" s="74"/>
    </row>
    <row r="166" spans="1:49" s="66" customFormat="1" ht="15" x14ac:dyDescent="0.25">
      <c r="A166" s="75" t="s">
        <v>264</v>
      </c>
      <c r="B166" s="133"/>
      <c r="L166" s="67"/>
      <c r="N166" s="67"/>
      <c r="P166" s="67"/>
      <c r="R166" s="67"/>
      <c r="T166" s="67"/>
      <c r="V166" s="67"/>
      <c r="AC166" s="67">
        <v>5.43</v>
      </c>
      <c r="AD166" s="67">
        <v>0.11</v>
      </c>
      <c r="AE166" s="83">
        <v>2.0257826887661143</v>
      </c>
      <c r="AF166" s="67">
        <v>4.28</v>
      </c>
      <c r="AG166" s="67">
        <v>0.215</v>
      </c>
      <c r="AH166" s="67">
        <v>5.0233644859813085</v>
      </c>
      <c r="AI166" s="70"/>
      <c r="AJ166" s="71">
        <f t="shared" si="78"/>
        <v>140.970318206103</v>
      </c>
      <c r="AK166" s="71">
        <f t="shared" si="72"/>
        <v>21.979366853947056</v>
      </c>
      <c r="AL166" s="71">
        <f t="shared" si="73"/>
        <v>18.283684325924625</v>
      </c>
      <c r="AM166" s="72">
        <v>0.84</v>
      </c>
      <c r="AN166" s="72">
        <v>0.02</v>
      </c>
      <c r="AO166" s="72">
        <v>0.95</v>
      </c>
      <c r="AP166" s="72">
        <v>0.01</v>
      </c>
      <c r="AQ166" s="72">
        <f t="shared" si="79"/>
        <v>0.72549019607843146</v>
      </c>
      <c r="AR166" s="72">
        <f t="shared" si="80"/>
        <v>5.011092176953693E-2</v>
      </c>
      <c r="AS166" s="73">
        <f t="shared" si="74"/>
        <v>4.59</v>
      </c>
      <c r="AT166" s="73">
        <f t="shared" si="75"/>
        <v>0.11180339887498948</v>
      </c>
      <c r="AU166" s="73">
        <f t="shared" si="76"/>
        <v>3.33</v>
      </c>
      <c r="AV166" s="73">
        <f t="shared" si="77"/>
        <v>0.21523243250030882</v>
      </c>
      <c r="AW166" s="74"/>
    </row>
    <row r="167" spans="1:49" s="66" customFormat="1" ht="15" x14ac:dyDescent="0.25">
      <c r="A167" s="75" t="s">
        <v>265</v>
      </c>
      <c r="B167" s="133"/>
      <c r="L167" s="67"/>
      <c r="N167" s="67"/>
      <c r="P167" s="67"/>
      <c r="R167" s="67"/>
      <c r="T167" s="67"/>
      <c r="V167" s="67"/>
      <c r="AC167" s="67">
        <v>6.09</v>
      </c>
      <c r="AD167" s="67">
        <v>0.121</v>
      </c>
      <c r="AE167" s="83">
        <v>1.9868637110016421</v>
      </c>
      <c r="AF167" s="67">
        <v>3.89</v>
      </c>
      <c r="AG167" s="67">
        <v>0.33700000000000002</v>
      </c>
      <c r="AH167" s="67">
        <v>8.6632390745501286</v>
      </c>
      <c r="AI167" s="70"/>
      <c r="AJ167" s="71">
        <f t="shared" si="78"/>
        <v>89.524077429783588</v>
      </c>
      <c r="AK167" s="71">
        <f t="shared" si="72"/>
        <v>17.587193713872267</v>
      </c>
      <c r="AL167" s="71">
        <f t="shared" si="73"/>
        <v>15.140691687211188</v>
      </c>
      <c r="AM167" s="72">
        <v>0.84</v>
      </c>
      <c r="AN167" s="72">
        <v>0.02</v>
      </c>
      <c r="AO167" s="72">
        <v>0.95</v>
      </c>
      <c r="AP167" s="72">
        <v>0.01</v>
      </c>
      <c r="AQ167" s="72">
        <f t="shared" si="79"/>
        <v>0.56000000000000005</v>
      </c>
      <c r="AR167" s="72">
        <f t="shared" si="80"/>
        <v>6.5537611392462863E-2</v>
      </c>
      <c r="AS167" s="73">
        <f t="shared" si="74"/>
        <v>5.25</v>
      </c>
      <c r="AT167" s="73">
        <f t="shared" si="75"/>
        <v>0.12264175471673584</v>
      </c>
      <c r="AU167" s="73">
        <f t="shared" si="76"/>
        <v>2.9400000000000004</v>
      </c>
      <c r="AV167" s="73">
        <f t="shared" si="77"/>
        <v>0.33714833530658284</v>
      </c>
      <c r="AW167" s="74"/>
    </row>
    <row r="168" spans="1:49" s="66" customFormat="1" x14ac:dyDescent="0.2">
      <c r="A168" s="75" t="s">
        <v>265</v>
      </c>
      <c r="B168" s="133"/>
      <c r="L168" s="67"/>
      <c r="N168" s="67"/>
      <c r="P168" s="67"/>
      <c r="R168" s="67"/>
      <c r="T168" s="67"/>
      <c r="V168" s="67"/>
      <c r="AC168" s="67">
        <v>4.7300000000000004</v>
      </c>
      <c r="AD168" s="67">
        <v>0.10299999999999999</v>
      </c>
      <c r="AE168" s="83">
        <v>2.1775898520084565</v>
      </c>
      <c r="AF168" s="67">
        <v>3.57</v>
      </c>
      <c r="AG168" s="67">
        <v>7.6499999999999999E-2</v>
      </c>
      <c r="AH168" s="67">
        <v>2.1428571428571428</v>
      </c>
      <c r="AJ168" s="71">
        <f t="shared" si="78"/>
        <v>122.06447381929608</v>
      </c>
      <c r="AK168" s="71">
        <f t="shared" si="72"/>
        <v>9.3750098823107777</v>
      </c>
      <c r="AL168" s="71">
        <f t="shared" si="73"/>
        <v>8.6324285232424671</v>
      </c>
      <c r="AM168" s="72">
        <v>0.84</v>
      </c>
      <c r="AN168" s="72">
        <v>0.02</v>
      </c>
      <c r="AO168" s="72">
        <v>0.95</v>
      </c>
      <c r="AP168" s="72">
        <v>0.01</v>
      </c>
      <c r="AQ168" s="72">
        <f t="shared" si="79"/>
        <v>0.67352185089974281</v>
      </c>
      <c r="AR168" s="72">
        <f t="shared" si="80"/>
        <v>2.6895752463858717E-2</v>
      </c>
      <c r="AS168" s="73">
        <f t="shared" si="74"/>
        <v>3.8900000000000006</v>
      </c>
      <c r="AT168" s="73">
        <f t="shared" si="75"/>
        <v>0.10492378186092989</v>
      </c>
      <c r="AU168" s="73">
        <f t="shared" si="76"/>
        <v>2.62</v>
      </c>
      <c r="AV168" s="73">
        <f t="shared" si="77"/>
        <v>7.7150826307953432E-2</v>
      </c>
      <c r="AW168" s="74"/>
    </row>
    <row r="169" spans="1:49" s="66" customFormat="1" ht="15" x14ac:dyDescent="0.25">
      <c r="A169" s="75" t="s">
        <v>266</v>
      </c>
      <c r="B169" s="133"/>
      <c r="L169" s="67"/>
      <c r="N169" s="67"/>
      <c r="P169" s="67"/>
      <c r="R169" s="67"/>
      <c r="T169" s="67"/>
      <c r="V169" s="67"/>
      <c r="AC169" s="67">
        <v>5.57</v>
      </c>
      <c r="AD169" s="67">
        <v>0.1</v>
      </c>
      <c r="AE169" s="83">
        <v>1.7953321364452424</v>
      </c>
      <c r="AF169" s="67">
        <v>3.61</v>
      </c>
      <c r="AG169" s="67">
        <v>0.222</v>
      </c>
      <c r="AH169" s="67">
        <v>6.1495844875346259</v>
      </c>
      <c r="AI169" s="70"/>
      <c r="AJ169" s="71">
        <f t="shared" si="78"/>
        <v>90.11249061954787</v>
      </c>
      <c r="AK169" s="71">
        <f t="shared" si="72"/>
        <v>12.814424775001456</v>
      </c>
      <c r="AL169" s="71">
        <f t="shared" si="73"/>
        <v>11.46565412903108</v>
      </c>
      <c r="AM169" s="72">
        <v>0.84</v>
      </c>
      <c r="AN169" s="72">
        <v>0.02</v>
      </c>
      <c r="AO169" s="72">
        <v>0.95</v>
      </c>
      <c r="AP169" s="72">
        <v>0.01</v>
      </c>
      <c r="AQ169" s="72">
        <f t="shared" si="79"/>
        <v>0.56236786469344602</v>
      </c>
      <c r="AR169" s="72">
        <f t="shared" si="80"/>
        <v>4.8521387684645263E-2</v>
      </c>
      <c r="AS169" s="73">
        <f t="shared" si="74"/>
        <v>4.7300000000000004</v>
      </c>
      <c r="AT169" s="73">
        <f t="shared" si="75"/>
        <v>0.10198039027185571</v>
      </c>
      <c r="AU169" s="73">
        <f t="shared" si="76"/>
        <v>2.66</v>
      </c>
      <c r="AV169" s="73">
        <f t="shared" si="77"/>
        <v>0.22222511109233359</v>
      </c>
      <c r="AW169" s="74"/>
    </row>
    <row r="170" spans="1:49" s="66" customFormat="1" x14ac:dyDescent="0.2">
      <c r="A170" s="94" t="s">
        <v>266</v>
      </c>
      <c r="B170" s="133"/>
      <c r="L170" s="67"/>
      <c r="N170" s="67"/>
      <c r="P170" s="67"/>
      <c r="R170" s="67"/>
      <c r="T170" s="67"/>
      <c r="V170" s="67"/>
      <c r="AC170" s="66">
        <v>3.04</v>
      </c>
      <c r="AD170" s="66">
        <v>5.5300000000000002E-2</v>
      </c>
      <c r="AE170" s="66">
        <v>1.8190789473684212</v>
      </c>
      <c r="AF170" s="66">
        <v>2.19</v>
      </c>
      <c r="AG170" s="66">
        <v>9.3200000000000005E-2</v>
      </c>
      <c r="AH170" s="66">
        <v>4.2557077625570781</v>
      </c>
      <c r="AJ170" s="71">
        <f t="shared" si="78"/>
        <v>90.429022941445425</v>
      </c>
      <c r="AK170" s="71">
        <f t="shared" si="72"/>
        <v>11.921876521347542</v>
      </c>
      <c r="AL170" s="71">
        <f t="shared" si="73"/>
        <v>10.745969152756459</v>
      </c>
      <c r="AM170" s="72">
        <v>0.84</v>
      </c>
      <c r="AN170" s="72">
        <v>0.02</v>
      </c>
      <c r="AO170" s="72">
        <v>0.95</v>
      </c>
      <c r="AP170" s="72">
        <v>0.01</v>
      </c>
      <c r="AQ170" s="72">
        <f t="shared" si="79"/>
        <v>0.5636363636363636</v>
      </c>
      <c r="AR170" s="72">
        <f t="shared" si="80"/>
        <v>4.5192029686240899E-2</v>
      </c>
      <c r="AS170" s="73">
        <f t="shared" si="74"/>
        <v>2.2000000000000002</v>
      </c>
      <c r="AT170" s="73">
        <f t="shared" si="75"/>
        <v>5.8805526951129353E-2</v>
      </c>
      <c r="AU170" s="73">
        <f t="shared" si="76"/>
        <v>1.24</v>
      </c>
      <c r="AV170" s="73">
        <f t="shared" si="77"/>
        <v>9.3734945457924074E-2</v>
      </c>
    </row>
    <row r="171" spans="1:49" s="66" customFormat="1" x14ac:dyDescent="0.2">
      <c r="A171" s="94" t="s">
        <v>267</v>
      </c>
      <c r="B171" s="133"/>
      <c r="L171" s="67"/>
      <c r="N171" s="67"/>
      <c r="P171" s="67"/>
      <c r="R171" s="67"/>
      <c r="T171" s="67"/>
      <c r="V171" s="67"/>
      <c r="AC171" s="67">
        <v>2.66</v>
      </c>
      <c r="AD171" s="67">
        <v>5.8900000000000001E-2</v>
      </c>
      <c r="AE171" s="83">
        <v>2.214285714285714</v>
      </c>
      <c r="AF171" s="67">
        <v>1.96</v>
      </c>
      <c r="AG171" s="67">
        <v>7.6999999999999999E-2</v>
      </c>
      <c r="AH171" s="67">
        <v>3.9285714285714284</v>
      </c>
      <c r="AJ171" s="71">
        <f t="shared" si="78"/>
        <v>88.278450728352468</v>
      </c>
      <c r="AK171" s="71">
        <f t="shared" si="72"/>
        <v>12.085132233206963</v>
      </c>
      <c r="AL171" s="71">
        <f t="shared" si="73"/>
        <v>10.878403429345838</v>
      </c>
      <c r="AM171" s="72">
        <v>0.84</v>
      </c>
      <c r="AN171" s="72">
        <v>0.02</v>
      </c>
      <c r="AO171" s="72">
        <v>0.95</v>
      </c>
      <c r="AP171" s="72">
        <v>0.01</v>
      </c>
      <c r="AQ171" s="72">
        <f t="shared" si="79"/>
        <v>0.55494505494505486</v>
      </c>
      <c r="AR171" s="72">
        <f t="shared" si="80"/>
        <v>4.6689000535391344E-2</v>
      </c>
      <c r="AS171" s="73">
        <f t="shared" si="74"/>
        <v>1.8200000000000003</v>
      </c>
      <c r="AT171" s="73">
        <f t="shared" si="75"/>
        <v>6.2202974205418822E-2</v>
      </c>
      <c r="AU171" s="73">
        <f t="shared" si="76"/>
        <v>1.01</v>
      </c>
      <c r="AV171" s="73">
        <f t="shared" si="77"/>
        <v>7.7646635471216655E-2</v>
      </c>
    </row>
    <row r="172" spans="1:49" s="66" customFormat="1" x14ac:dyDescent="0.2">
      <c r="A172" s="94" t="s">
        <v>268</v>
      </c>
      <c r="B172" s="133"/>
      <c r="L172" s="67"/>
      <c r="N172" s="67"/>
      <c r="P172" s="67"/>
      <c r="R172" s="67"/>
      <c r="T172" s="67"/>
      <c r="V172" s="67"/>
      <c r="AC172" s="66">
        <v>5.68</v>
      </c>
      <c r="AD172" s="66">
        <v>0.122</v>
      </c>
      <c r="AE172" s="66">
        <v>2.147887323943662</v>
      </c>
      <c r="AF172" s="66">
        <v>4.2300000000000004</v>
      </c>
      <c r="AG172" s="66">
        <v>0.14599999999999999</v>
      </c>
      <c r="AH172" s="66">
        <v>3.4515366430260039</v>
      </c>
      <c r="AJ172" s="71">
        <f t="shared" si="78"/>
        <v>123.46424943755464</v>
      </c>
      <c r="AK172" s="71">
        <f t="shared" si="72"/>
        <v>12.474270638680551</v>
      </c>
      <c r="AL172" s="71">
        <f t="shared" si="73"/>
        <v>11.192632750792981</v>
      </c>
      <c r="AM172" s="72">
        <v>0.84</v>
      </c>
      <c r="AN172" s="72">
        <v>0.02</v>
      </c>
      <c r="AO172" s="72">
        <v>0.95</v>
      </c>
      <c r="AP172" s="72">
        <v>0.01</v>
      </c>
      <c r="AQ172" s="72">
        <f t="shared" si="79"/>
        <v>0.67768595041322321</v>
      </c>
      <c r="AR172" s="72">
        <f t="shared" si="80"/>
        <v>3.484043501507119E-2</v>
      </c>
      <c r="AS172" s="73">
        <f t="shared" si="74"/>
        <v>4.84</v>
      </c>
      <c r="AT172" s="73">
        <f t="shared" si="75"/>
        <v>0.12362847568420472</v>
      </c>
      <c r="AU172" s="73">
        <f t="shared" si="76"/>
        <v>3.2800000000000002</v>
      </c>
      <c r="AV172" s="73">
        <f t="shared" si="77"/>
        <v>0.14634206503941372</v>
      </c>
    </row>
    <row r="173" spans="1:49" s="66" customFormat="1" x14ac:dyDescent="0.2">
      <c r="A173" s="94" t="s">
        <v>269</v>
      </c>
      <c r="B173" s="133"/>
      <c r="L173" s="67"/>
      <c r="N173" s="67"/>
      <c r="P173" s="67"/>
      <c r="R173" s="67"/>
      <c r="T173" s="67"/>
      <c r="V173" s="67"/>
      <c r="AC173" s="66">
        <v>5.77</v>
      </c>
      <c r="AD173" s="66">
        <v>0.104</v>
      </c>
      <c r="AE173" s="66">
        <v>1.802426343154246</v>
      </c>
      <c r="AF173" s="66">
        <v>3.83</v>
      </c>
      <c r="AG173" s="66">
        <v>0.121</v>
      </c>
      <c r="AH173" s="66">
        <v>3.159268929503916</v>
      </c>
      <c r="AJ173" s="71">
        <f t="shared" si="78"/>
        <v>95.687170263811339</v>
      </c>
      <c r="AK173" s="71">
        <f t="shared" si="72"/>
        <v>7.5005582440102927</v>
      </c>
      <c r="AL173" s="71">
        <f t="shared" si="73"/>
        <v>7.0176771660692054</v>
      </c>
      <c r="AM173" s="72">
        <v>0.84</v>
      </c>
      <c r="AN173" s="72">
        <v>0.02</v>
      </c>
      <c r="AO173" s="72">
        <v>0.95</v>
      </c>
      <c r="AP173" s="72">
        <v>0.01</v>
      </c>
      <c r="AQ173" s="72">
        <f t="shared" si="79"/>
        <v>0.58417849898580121</v>
      </c>
      <c r="AR173" s="72">
        <f t="shared" si="80"/>
        <v>2.764031119076403E-2</v>
      </c>
      <c r="AS173" s="73">
        <f t="shared" si="74"/>
        <v>4.93</v>
      </c>
      <c r="AT173" s="73">
        <f t="shared" si="75"/>
        <v>0.10590561835898979</v>
      </c>
      <c r="AU173" s="73">
        <f t="shared" si="76"/>
        <v>2.88</v>
      </c>
      <c r="AV173" s="73">
        <f t="shared" si="77"/>
        <v>0.12141251994749139</v>
      </c>
    </row>
    <row r="174" spans="1:49" s="66" customFormat="1" x14ac:dyDescent="0.2">
      <c r="A174" s="94" t="s">
        <v>269</v>
      </c>
      <c r="B174" s="133"/>
      <c r="L174" s="67"/>
      <c r="N174" s="67"/>
      <c r="P174" s="67"/>
      <c r="R174" s="67"/>
      <c r="T174" s="67"/>
      <c r="V174" s="67"/>
      <c r="AC174" s="66">
        <v>7</v>
      </c>
      <c r="AD174" s="66">
        <v>0.17599999999999999</v>
      </c>
      <c r="AE174" s="66">
        <v>2.5142857142857142</v>
      </c>
      <c r="AF174" s="66">
        <v>5.12</v>
      </c>
      <c r="AG174" s="66">
        <v>0.26100000000000001</v>
      </c>
      <c r="AH174" s="66">
        <v>5.09765625</v>
      </c>
      <c r="AJ174" s="71">
        <f t="shared" si="78"/>
        <v>123.21488891652881</v>
      </c>
      <c r="AK174" s="71">
        <f t="shared" si="72"/>
        <v>17.008747662684911</v>
      </c>
      <c r="AL174" s="71">
        <f t="shared" si="73"/>
        <v>14.710237545169477</v>
      </c>
      <c r="AM174" s="72">
        <v>0.84</v>
      </c>
      <c r="AN174" s="72">
        <v>0.02</v>
      </c>
      <c r="AO174" s="72">
        <v>0.95</v>
      </c>
      <c r="AP174" s="72">
        <v>0.01</v>
      </c>
      <c r="AQ174" s="72">
        <f t="shared" si="79"/>
        <v>0.67694805194805197</v>
      </c>
      <c r="AR174" s="72">
        <f t="shared" si="80"/>
        <v>4.6656003407513698E-2</v>
      </c>
      <c r="AS174" s="73">
        <f t="shared" si="74"/>
        <v>6.16</v>
      </c>
      <c r="AT174" s="73">
        <f t="shared" si="75"/>
        <v>0.17713271860387625</v>
      </c>
      <c r="AU174" s="73">
        <f t="shared" si="76"/>
        <v>4.17</v>
      </c>
      <c r="AV174" s="73">
        <f t="shared" si="77"/>
        <v>0.26119150062741325</v>
      </c>
    </row>
    <row r="175" spans="1:49" s="66" customFormat="1" x14ac:dyDescent="0.2">
      <c r="A175" s="94" t="s">
        <v>270</v>
      </c>
      <c r="B175" s="133"/>
      <c r="L175" s="67"/>
      <c r="N175" s="67"/>
      <c r="P175" s="67"/>
      <c r="R175" s="67"/>
      <c r="T175" s="67"/>
      <c r="V175" s="67"/>
      <c r="AC175" s="66">
        <v>4.5</v>
      </c>
      <c r="AD175" s="66">
        <v>0.14199999999999999</v>
      </c>
      <c r="AE175" s="66">
        <v>3.155555555555555</v>
      </c>
      <c r="AF175" s="66">
        <v>3.15</v>
      </c>
      <c r="AG175" s="66">
        <v>0.20599999999999999</v>
      </c>
      <c r="AH175" s="66">
        <v>6.5396825396825395</v>
      </c>
      <c r="AJ175" s="71">
        <f t="shared" si="78"/>
        <v>100.21555113603728</v>
      </c>
      <c r="AK175" s="71">
        <f t="shared" si="72"/>
        <v>18.120774718365041</v>
      </c>
      <c r="AL175" s="71">
        <f t="shared" si="73"/>
        <v>15.534249946780449</v>
      </c>
      <c r="AM175" s="72">
        <v>0.84</v>
      </c>
      <c r="AN175" s="72">
        <v>0.02</v>
      </c>
      <c r="AO175" s="72">
        <v>0.95</v>
      </c>
      <c r="AP175" s="72">
        <v>0.01</v>
      </c>
      <c r="AQ175" s="72">
        <f t="shared" si="79"/>
        <v>0.60109289617486339</v>
      </c>
      <c r="AR175" s="72">
        <f t="shared" si="80"/>
        <v>6.1073998356797714E-2</v>
      </c>
      <c r="AS175" s="73">
        <f t="shared" si="74"/>
        <v>3.66</v>
      </c>
      <c r="AT175" s="73">
        <f t="shared" si="75"/>
        <v>0.14340153416194681</v>
      </c>
      <c r="AU175" s="73">
        <f t="shared" si="76"/>
        <v>2.2000000000000002</v>
      </c>
      <c r="AV175" s="73">
        <f t="shared" si="77"/>
        <v>0.20624257562394821</v>
      </c>
    </row>
    <row r="176" spans="1:49" s="66" customFormat="1" x14ac:dyDescent="0.2">
      <c r="A176" s="94" t="s">
        <v>270</v>
      </c>
      <c r="B176" s="133"/>
      <c r="L176" s="67"/>
      <c r="N176" s="67"/>
      <c r="P176" s="67"/>
      <c r="R176" s="67"/>
      <c r="T176" s="67"/>
      <c r="V176" s="67"/>
      <c r="AC176" s="66">
        <v>4.3600000000000003</v>
      </c>
      <c r="AD176" s="66">
        <v>8.1799999999999998E-2</v>
      </c>
      <c r="AE176" s="66">
        <v>1.8761467889908254</v>
      </c>
      <c r="AF176" s="66">
        <v>3.44</v>
      </c>
      <c r="AG176" s="66">
        <v>7.7799999999999994E-2</v>
      </c>
      <c r="AH176" s="66">
        <v>2.2616279069767442</v>
      </c>
      <c r="AJ176" s="71">
        <f t="shared" si="78"/>
        <v>134.00601792360956</v>
      </c>
      <c r="AK176" s="71">
        <f t="shared" si="72"/>
        <v>10.960418718367663</v>
      </c>
      <c r="AL176" s="71">
        <f t="shared" si="73"/>
        <v>9.9586806988156127</v>
      </c>
      <c r="AM176" s="72">
        <v>0.84</v>
      </c>
      <c r="AN176" s="72">
        <v>0.02</v>
      </c>
      <c r="AO176" s="72">
        <v>0.95</v>
      </c>
      <c r="AP176" s="72">
        <v>0.01</v>
      </c>
      <c r="AQ176" s="72">
        <f t="shared" si="79"/>
        <v>0.70738636363636365</v>
      </c>
      <c r="AR176" s="72">
        <f t="shared" si="80"/>
        <v>2.7981533124174594E-2</v>
      </c>
      <c r="AS176" s="73">
        <f t="shared" si="74"/>
        <v>3.5200000000000005</v>
      </c>
      <c r="AT176" s="73">
        <f t="shared" si="75"/>
        <v>8.4209500651648561E-2</v>
      </c>
      <c r="AU176" s="73">
        <f t="shared" si="76"/>
        <v>2.4900000000000002</v>
      </c>
      <c r="AV176" s="73">
        <f t="shared" si="77"/>
        <v>7.8440040795501889E-2</v>
      </c>
    </row>
    <row r="177" spans="1:48" s="66" customFormat="1" x14ac:dyDescent="0.2">
      <c r="A177" s="94" t="s">
        <v>271</v>
      </c>
      <c r="B177" s="133"/>
      <c r="L177" s="67"/>
      <c r="N177" s="67"/>
      <c r="P177" s="67"/>
      <c r="R177" s="67"/>
      <c r="T177" s="67"/>
      <c r="V177" s="67"/>
      <c r="AC177" s="66">
        <v>3.27</v>
      </c>
      <c r="AD177" s="66">
        <v>5.9400000000000001E-2</v>
      </c>
      <c r="AE177" s="66">
        <v>1.8165137614678899</v>
      </c>
      <c r="AF177" s="66">
        <v>2.5099999999999998</v>
      </c>
      <c r="AG177" s="66">
        <v>0.127</v>
      </c>
      <c r="AH177" s="66">
        <v>5.0597609561752996</v>
      </c>
      <c r="AJ177" s="71">
        <f t="shared" si="78"/>
        <v>112.00625098805564</v>
      </c>
      <c r="AK177" s="71">
        <f t="shared" si="72"/>
        <v>18.179478090321041</v>
      </c>
      <c r="AL177" s="71">
        <f t="shared" si="73"/>
        <v>15.577344516730321</v>
      </c>
      <c r="AM177" s="72">
        <v>0.84</v>
      </c>
      <c r="AN177" s="72">
        <v>0.02</v>
      </c>
      <c r="AO177" s="72">
        <v>0.95</v>
      </c>
      <c r="AP177" s="72">
        <v>0.01</v>
      </c>
      <c r="AQ177" s="72">
        <f t="shared" si="79"/>
        <v>0.64197530864197516</v>
      </c>
      <c r="AR177" s="72">
        <f t="shared" si="80"/>
        <v>5.4977951530693209E-2</v>
      </c>
      <c r="AS177" s="73">
        <f t="shared" si="74"/>
        <v>2.4300000000000002</v>
      </c>
      <c r="AT177" s="73">
        <f t="shared" si="75"/>
        <v>6.2676630413576004E-2</v>
      </c>
      <c r="AU177" s="73">
        <f t="shared" si="76"/>
        <v>1.5599999999999998</v>
      </c>
      <c r="AV177" s="73">
        <f t="shared" si="77"/>
        <v>0.12739309243440164</v>
      </c>
    </row>
    <row r="178" spans="1:48" s="66" customFormat="1" x14ac:dyDescent="0.2">
      <c r="A178" s="94" t="s">
        <v>272</v>
      </c>
      <c r="B178" s="133"/>
      <c r="L178" s="67"/>
      <c r="N178" s="67"/>
      <c r="P178" s="67"/>
      <c r="R178" s="67"/>
      <c r="T178" s="67"/>
      <c r="V178" s="67"/>
      <c r="AC178" s="66">
        <v>5.49</v>
      </c>
      <c r="AD178" s="66">
        <v>0.28399999999999997</v>
      </c>
      <c r="AE178" s="66">
        <v>5.1730418943533687</v>
      </c>
      <c r="AF178" s="66">
        <v>4.8600000000000003</v>
      </c>
      <c r="AG178" s="66">
        <v>0.22700000000000001</v>
      </c>
      <c r="AH178" s="66">
        <v>4.6707818930041149</v>
      </c>
      <c r="AJ178" s="71">
        <f t="shared" si="78"/>
        <v>200.42225749775764</v>
      </c>
      <c r="AK178" s="71">
        <f t="shared" si="72"/>
        <v>64.406335883622148</v>
      </c>
      <c r="AL178" s="71">
        <f t="shared" si="73"/>
        <v>40.218025456210626</v>
      </c>
      <c r="AM178" s="72">
        <v>0.84</v>
      </c>
      <c r="AN178" s="72">
        <v>0.02</v>
      </c>
      <c r="AO178" s="72">
        <v>0.95</v>
      </c>
      <c r="AP178" s="72">
        <v>0.01</v>
      </c>
      <c r="AQ178" s="72">
        <f t="shared" si="79"/>
        <v>0.8408602150537634</v>
      </c>
      <c r="AR178" s="72">
        <f t="shared" si="80"/>
        <v>7.0980550350362284E-2</v>
      </c>
      <c r="AS178" s="73">
        <f t="shared" si="74"/>
        <v>4.6500000000000004</v>
      </c>
      <c r="AT178" s="73">
        <f t="shared" si="75"/>
        <v>0.2847033543883879</v>
      </c>
      <c r="AU178" s="73">
        <f t="shared" si="76"/>
        <v>3.91</v>
      </c>
      <c r="AV178" s="73">
        <f t="shared" si="77"/>
        <v>0.22722015755649849</v>
      </c>
    </row>
    <row r="179" spans="1:48" s="66" customFormat="1" x14ac:dyDescent="0.2">
      <c r="A179" s="94" t="s">
        <v>273</v>
      </c>
      <c r="B179" s="133"/>
      <c r="L179" s="67"/>
      <c r="N179" s="67"/>
      <c r="P179" s="67"/>
      <c r="R179" s="67"/>
      <c r="T179" s="67"/>
      <c r="V179" s="67"/>
      <c r="AC179" s="66">
        <v>5.96</v>
      </c>
      <c r="AD179" s="66">
        <v>0.11700000000000001</v>
      </c>
      <c r="AE179" s="66">
        <v>1.9630872483221478</v>
      </c>
      <c r="AF179" s="66">
        <v>4.2</v>
      </c>
      <c r="AG179" s="66">
        <v>0.27700000000000002</v>
      </c>
      <c r="AH179" s="66">
        <v>6.5952380952380958</v>
      </c>
      <c r="AJ179" s="71">
        <f t="shared" si="78"/>
        <v>109.83218016301413</v>
      </c>
      <c r="AK179" s="71">
        <f t="shared" si="72"/>
        <v>18.185180928019577</v>
      </c>
      <c r="AL179" s="71">
        <f t="shared" si="73"/>
        <v>15.581528867737219</v>
      </c>
      <c r="AM179" s="72">
        <v>0.84</v>
      </c>
      <c r="AN179" s="72">
        <v>0.02</v>
      </c>
      <c r="AO179" s="72">
        <v>0.95</v>
      </c>
      <c r="AP179" s="72">
        <v>0.01</v>
      </c>
      <c r="AQ179" s="72">
        <f t="shared" si="79"/>
        <v>0.634765625</v>
      </c>
      <c r="AR179" s="72">
        <f t="shared" si="80"/>
        <v>5.6101231533964062E-2</v>
      </c>
      <c r="AS179" s="73">
        <f t="shared" si="74"/>
        <v>5.12</v>
      </c>
      <c r="AT179" s="73">
        <f t="shared" si="75"/>
        <v>0.11869709347747316</v>
      </c>
      <c r="AU179" s="73">
        <f t="shared" si="76"/>
        <v>3.25</v>
      </c>
      <c r="AV179" s="73">
        <f t="shared" si="77"/>
        <v>0.27718044664081198</v>
      </c>
    </row>
    <row r="180" spans="1:48" s="66" customFormat="1" x14ac:dyDescent="0.2">
      <c r="A180" s="94" t="s">
        <v>274</v>
      </c>
      <c r="B180" s="133"/>
      <c r="L180" s="67"/>
      <c r="N180" s="67"/>
      <c r="P180" s="67"/>
      <c r="R180" s="67"/>
      <c r="T180" s="67"/>
      <c r="V180" s="67"/>
      <c r="AC180" s="66">
        <v>5.62</v>
      </c>
      <c r="AD180" s="66">
        <v>0.11799999999999999</v>
      </c>
      <c r="AE180" s="66">
        <v>2.0996441281138787</v>
      </c>
      <c r="AF180" s="66">
        <v>3.69</v>
      </c>
      <c r="AG180" s="66">
        <v>9.6100000000000005E-2</v>
      </c>
      <c r="AH180" s="66">
        <v>2.6043360433604339</v>
      </c>
      <c r="AJ180" s="71">
        <f t="shared" si="78"/>
        <v>92.851070132189037</v>
      </c>
      <c r="AK180" s="71">
        <f t="shared" ref="AK180:AK243" si="81">((-LN(1-(AQ180+AR180))/0.0000091705)/1000)-AJ180</f>
        <v>6.52557294155541</v>
      </c>
      <c r="AL180" s="71">
        <f t="shared" ref="AL180:AL243" si="82">AJ180-((-LN(1-(AQ180-AR180))/0.0000091705)/1000)</f>
        <v>6.1570162934767723</v>
      </c>
      <c r="AM180" s="72">
        <v>0.84</v>
      </c>
      <c r="AN180" s="72">
        <v>0.02</v>
      </c>
      <c r="AO180" s="72">
        <v>0.95</v>
      </c>
      <c r="AP180" s="72">
        <v>0.01</v>
      </c>
      <c r="AQ180" s="72">
        <f t="shared" si="79"/>
        <v>0.57322175732217573</v>
      </c>
      <c r="AR180" s="72">
        <f t="shared" si="80"/>
        <v>2.4790429100860267E-2</v>
      </c>
      <c r="AS180" s="73">
        <f t="shared" ref="AS180:AS243" si="83">AC180-AM180</f>
        <v>4.78</v>
      </c>
      <c r="AT180" s="73">
        <f t="shared" ref="AT180:AT243" si="84">SQRT(AN180^2+(AC180*AE180/100)^2)</f>
        <v>0.11968291440301744</v>
      </c>
      <c r="AU180" s="73">
        <f t="shared" ref="AU180:AU243" si="85">AF180-AO180</f>
        <v>2.74</v>
      </c>
      <c r="AV180" s="73">
        <f t="shared" ref="AV180:AV243" si="86">SQRT(AP180^2+(AF180*AH180/100)^2)</f>
        <v>9.6618890492491186E-2</v>
      </c>
    </row>
    <row r="181" spans="1:48" s="66" customFormat="1" x14ac:dyDescent="0.2">
      <c r="A181" s="94" t="s">
        <v>275</v>
      </c>
      <c r="B181" s="133"/>
      <c r="L181" s="67"/>
      <c r="N181" s="67"/>
      <c r="P181" s="67"/>
      <c r="R181" s="67"/>
      <c r="T181" s="67"/>
      <c r="V181" s="67"/>
      <c r="AC181" s="66">
        <v>4.33</v>
      </c>
      <c r="AD181" s="66">
        <v>0.127</v>
      </c>
      <c r="AE181" s="66">
        <v>2.9330254041570436</v>
      </c>
      <c r="AF181" s="66">
        <v>3.08</v>
      </c>
      <c r="AG181" s="66">
        <v>0.127</v>
      </c>
      <c r="AH181" s="66">
        <v>4.1233766233766236</v>
      </c>
      <c r="AJ181" s="71">
        <f t="shared" ref="AJ181:AJ244" si="87">(-LN(1-AQ181)/0.0000091705)/1000</f>
        <v>102.76615631278283</v>
      </c>
      <c r="AK181" s="71">
        <f t="shared" si="81"/>
        <v>12.709163572637166</v>
      </c>
      <c r="AL181" s="71">
        <f t="shared" si="82"/>
        <v>11.381331206550456</v>
      </c>
      <c r="AM181" s="72">
        <v>0.84</v>
      </c>
      <c r="AN181" s="72">
        <v>0.02</v>
      </c>
      <c r="AO181" s="72">
        <v>0.95</v>
      </c>
      <c r="AP181" s="72">
        <v>0.01</v>
      </c>
      <c r="AQ181" s="72">
        <f t="shared" ref="AQ181:AQ244" si="88">(AF181-AO181)/(AC181-AM181)</f>
        <v>0.61031518624641823</v>
      </c>
      <c r="AR181" s="72">
        <f t="shared" ref="AR181:AR244" si="89">SQRT(AQ181^2*((AT181^2/AS181^2)+(AV181^2/AU181^2)))</f>
        <v>4.2870728856103865E-2</v>
      </c>
      <c r="AS181" s="73">
        <f t="shared" si="83"/>
        <v>3.49</v>
      </c>
      <c r="AT181" s="73">
        <f t="shared" si="84"/>
        <v>0.12856515857727552</v>
      </c>
      <c r="AU181" s="73">
        <f t="shared" si="85"/>
        <v>2.13</v>
      </c>
      <c r="AV181" s="73">
        <f t="shared" si="86"/>
        <v>0.12739309243440164</v>
      </c>
    </row>
    <row r="182" spans="1:48" s="66" customFormat="1" x14ac:dyDescent="0.2">
      <c r="A182" s="94" t="s">
        <v>276</v>
      </c>
      <c r="B182" s="133"/>
      <c r="L182" s="67"/>
      <c r="N182" s="67"/>
      <c r="P182" s="67"/>
      <c r="R182" s="67"/>
      <c r="T182" s="67"/>
      <c r="V182" s="67"/>
      <c r="AC182" s="66">
        <v>4.55</v>
      </c>
      <c r="AD182" s="66">
        <v>9.1800000000000007E-2</v>
      </c>
      <c r="AE182" s="66">
        <v>2.0175824175824175</v>
      </c>
      <c r="AF182" s="66">
        <v>3.14</v>
      </c>
      <c r="AG182" s="66">
        <v>0.115</v>
      </c>
      <c r="AH182" s="66">
        <v>3.6624203821656049</v>
      </c>
      <c r="AJ182" s="71">
        <f t="shared" si="87"/>
        <v>97.303477646928627</v>
      </c>
      <c r="AK182" s="71">
        <f t="shared" si="81"/>
        <v>9.5977373585197228</v>
      </c>
      <c r="AL182" s="71">
        <f t="shared" si="82"/>
        <v>8.8208961681999369</v>
      </c>
      <c r="AM182" s="72">
        <v>0.84</v>
      </c>
      <c r="AN182" s="72">
        <v>0.02</v>
      </c>
      <c r="AO182" s="72">
        <v>0.95</v>
      </c>
      <c r="AP182" s="72">
        <v>0.01</v>
      </c>
      <c r="AQ182" s="72">
        <f t="shared" si="88"/>
        <v>0.59029649595687339</v>
      </c>
      <c r="AR182" s="72">
        <f t="shared" si="89"/>
        <v>3.4519085909659401E-2</v>
      </c>
      <c r="AS182" s="73">
        <f t="shared" si="83"/>
        <v>3.71</v>
      </c>
      <c r="AT182" s="73">
        <f t="shared" si="84"/>
        <v>9.3953392700849278E-2</v>
      </c>
      <c r="AU182" s="73">
        <f t="shared" si="85"/>
        <v>2.1900000000000004</v>
      </c>
      <c r="AV182" s="73">
        <f t="shared" si="86"/>
        <v>0.11543396380615195</v>
      </c>
    </row>
    <row r="183" spans="1:48" s="66" customFormat="1" x14ac:dyDescent="0.2">
      <c r="A183" s="94" t="s">
        <v>277</v>
      </c>
      <c r="B183" s="133"/>
      <c r="L183" s="67"/>
      <c r="N183" s="67"/>
      <c r="P183" s="67"/>
      <c r="R183" s="67"/>
      <c r="T183" s="67"/>
      <c r="V183" s="67"/>
      <c r="AC183" s="66">
        <v>4.51</v>
      </c>
      <c r="AD183" s="66">
        <v>8.6800000000000002E-2</v>
      </c>
      <c r="AE183" s="66">
        <v>1.9246119733924614</v>
      </c>
      <c r="AF183" s="66">
        <v>3.02</v>
      </c>
      <c r="AG183" s="66">
        <v>0.16400000000000001</v>
      </c>
      <c r="AH183" s="66">
        <v>5.4304635761589406</v>
      </c>
      <c r="AJ183" s="71">
        <f t="shared" si="87"/>
        <v>90.528110007169033</v>
      </c>
      <c r="AK183" s="71">
        <f t="shared" si="81"/>
        <v>12.38740627966645</v>
      </c>
      <c r="AL183" s="71">
        <f t="shared" si="82"/>
        <v>11.122665338509407</v>
      </c>
      <c r="AM183" s="72">
        <v>0.84</v>
      </c>
      <c r="AN183" s="72">
        <v>0.02</v>
      </c>
      <c r="AO183" s="72">
        <v>0.95</v>
      </c>
      <c r="AP183" s="72">
        <v>0.01</v>
      </c>
      <c r="AQ183" s="72">
        <f t="shared" si="88"/>
        <v>0.56403269754768404</v>
      </c>
      <c r="AR183" s="72">
        <f t="shared" si="89"/>
        <v>4.6815876811009752E-2</v>
      </c>
      <c r="AS183" s="73">
        <f t="shared" si="83"/>
        <v>3.67</v>
      </c>
      <c r="AT183" s="73">
        <f t="shared" si="84"/>
        <v>8.9074350965920604E-2</v>
      </c>
      <c r="AU183" s="73">
        <f t="shared" si="85"/>
        <v>2.0700000000000003</v>
      </c>
      <c r="AV183" s="73">
        <f t="shared" si="86"/>
        <v>0.16430459518832702</v>
      </c>
    </row>
    <row r="184" spans="1:48" s="66" customFormat="1" x14ac:dyDescent="0.2">
      <c r="A184" s="94" t="s">
        <v>278</v>
      </c>
      <c r="B184" s="133"/>
      <c r="L184" s="67"/>
      <c r="N184" s="67"/>
      <c r="P184" s="67"/>
      <c r="R184" s="67"/>
      <c r="T184" s="67"/>
      <c r="V184" s="67"/>
      <c r="AC184" s="66">
        <v>6.06</v>
      </c>
      <c r="AD184" s="66">
        <v>0.16900000000000001</v>
      </c>
      <c r="AE184" s="66">
        <v>2.7887788778877893</v>
      </c>
      <c r="AF184" s="66">
        <v>4.42</v>
      </c>
      <c r="AG184" s="66">
        <v>0.26100000000000001</v>
      </c>
      <c r="AH184" s="66">
        <v>5.9049773755656112</v>
      </c>
      <c r="AJ184" s="71">
        <f t="shared" si="87"/>
        <v>119.17361255756222</v>
      </c>
      <c r="AK184" s="71">
        <f t="shared" si="81"/>
        <v>19.356998282547437</v>
      </c>
      <c r="AL184" s="71">
        <f t="shared" si="82"/>
        <v>16.433350271141762</v>
      </c>
      <c r="AM184" s="72">
        <v>0.84</v>
      </c>
      <c r="AN184" s="72">
        <v>0.02</v>
      </c>
      <c r="AO184" s="72">
        <v>0.95</v>
      </c>
      <c r="AP184" s="72">
        <v>0.01</v>
      </c>
      <c r="AQ184" s="72">
        <f t="shared" si="88"/>
        <v>0.66475095785440608</v>
      </c>
      <c r="AR184" s="72">
        <f t="shared" si="89"/>
        <v>5.4528317606913929E-2</v>
      </c>
      <c r="AS184" s="73">
        <f t="shared" si="83"/>
        <v>5.22</v>
      </c>
      <c r="AT184" s="73">
        <f t="shared" si="84"/>
        <v>0.17017931719218996</v>
      </c>
      <c r="AU184" s="73">
        <f t="shared" si="85"/>
        <v>3.4699999999999998</v>
      </c>
      <c r="AV184" s="73">
        <f t="shared" si="86"/>
        <v>0.26119150062741325</v>
      </c>
    </row>
    <row r="185" spans="1:48" s="66" customFormat="1" x14ac:dyDescent="0.2">
      <c r="A185" s="94" t="s">
        <v>279</v>
      </c>
      <c r="B185" s="133"/>
      <c r="L185" s="67"/>
      <c r="N185" s="67"/>
      <c r="P185" s="67"/>
      <c r="R185" s="67"/>
      <c r="T185" s="67"/>
      <c r="V185" s="67"/>
      <c r="AC185" s="66">
        <v>6.54</v>
      </c>
      <c r="AD185" s="66">
        <v>0.126</v>
      </c>
      <c r="AE185" s="66">
        <v>1.926605504587156</v>
      </c>
      <c r="AF185" s="66">
        <v>4.49</v>
      </c>
      <c r="AG185" s="66">
        <v>0.42899999999999999</v>
      </c>
      <c r="AH185" s="66">
        <v>9.5545657015590191</v>
      </c>
      <c r="AJ185" s="71">
        <f t="shared" si="87"/>
        <v>105.81298218684158</v>
      </c>
      <c r="AK185" s="71">
        <f t="shared" si="81"/>
        <v>24.608873710316644</v>
      </c>
      <c r="AL185" s="71">
        <f t="shared" si="82"/>
        <v>20.065000286454463</v>
      </c>
      <c r="AM185" s="72">
        <v>0.84</v>
      </c>
      <c r="AN185" s="72">
        <v>0.02</v>
      </c>
      <c r="AO185" s="72">
        <v>0.95</v>
      </c>
      <c r="AP185" s="72">
        <v>0.01</v>
      </c>
      <c r="AQ185" s="72">
        <f t="shared" si="88"/>
        <v>0.6210526315789473</v>
      </c>
      <c r="AR185" s="72">
        <f t="shared" si="89"/>
        <v>7.6556136329966704E-2</v>
      </c>
      <c r="AS185" s="73">
        <f t="shared" si="83"/>
        <v>5.7</v>
      </c>
      <c r="AT185" s="73">
        <f t="shared" si="84"/>
        <v>0.12757742747053649</v>
      </c>
      <c r="AU185" s="73">
        <f t="shared" si="85"/>
        <v>3.54</v>
      </c>
      <c r="AV185" s="73">
        <f t="shared" si="86"/>
        <v>0.42911653428876401</v>
      </c>
    </row>
    <row r="186" spans="1:48" s="66" customFormat="1" x14ac:dyDescent="0.2">
      <c r="A186" s="94" t="s">
        <v>280</v>
      </c>
      <c r="B186" s="133"/>
      <c r="L186" s="67"/>
      <c r="N186" s="67"/>
      <c r="P186" s="67"/>
      <c r="R186" s="67"/>
      <c r="T186" s="67"/>
      <c r="V186" s="67"/>
      <c r="AC186" s="66">
        <v>4.34</v>
      </c>
      <c r="AD186" s="66">
        <v>8.4000000000000005E-2</v>
      </c>
      <c r="AE186" s="66">
        <v>1.935483870967742</v>
      </c>
      <c r="AF186" s="66">
        <v>3</v>
      </c>
      <c r="AG186" s="66">
        <v>0.13500000000000001</v>
      </c>
      <c r="AH186" s="66">
        <v>4.5000000000000009</v>
      </c>
      <c r="AJ186" s="71">
        <f t="shared" si="87"/>
        <v>96.090661584742904</v>
      </c>
      <c r="AK186" s="71">
        <f t="shared" si="81"/>
        <v>11.448053731793465</v>
      </c>
      <c r="AL186" s="71">
        <f t="shared" si="82"/>
        <v>10.359557768769591</v>
      </c>
      <c r="AM186" s="72">
        <v>0.84</v>
      </c>
      <c r="AN186" s="72">
        <v>0.02</v>
      </c>
      <c r="AO186" s="72">
        <v>0.95</v>
      </c>
      <c r="AP186" s="72">
        <v>0.01</v>
      </c>
      <c r="AQ186" s="72">
        <f t="shared" si="88"/>
        <v>0.58571428571428563</v>
      </c>
      <c r="AR186" s="72">
        <f t="shared" si="89"/>
        <v>4.1288298969805903E-2</v>
      </c>
      <c r="AS186" s="73">
        <f t="shared" si="83"/>
        <v>3.5</v>
      </c>
      <c r="AT186" s="73">
        <f t="shared" si="84"/>
        <v>8.6348132579691622E-2</v>
      </c>
      <c r="AU186" s="73">
        <f t="shared" si="85"/>
        <v>2.0499999999999998</v>
      </c>
      <c r="AV186" s="73">
        <f t="shared" si="86"/>
        <v>0.13536986370680887</v>
      </c>
    </row>
    <row r="187" spans="1:48" s="66" customFormat="1" x14ac:dyDescent="0.2">
      <c r="A187" s="94" t="s">
        <v>280</v>
      </c>
      <c r="B187" s="133"/>
      <c r="L187" s="67"/>
      <c r="N187" s="67"/>
      <c r="P187" s="67"/>
      <c r="R187" s="67"/>
      <c r="T187" s="67"/>
      <c r="V187" s="67"/>
      <c r="AC187" s="66">
        <v>3.78</v>
      </c>
      <c r="AD187" s="66">
        <v>7.9399999999999998E-2</v>
      </c>
      <c r="AE187" s="66">
        <v>2.1005291005291005</v>
      </c>
      <c r="AF187" s="66">
        <v>2.93</v>
      </c>
      <c r="AG187" s="66">
        <v>7.2700000000000001E-2</v>
      </c>
      <c r="AH187" s="66">
        <v>2.4812286689419794</v>
      </c>
      <c r="AJ187" s="71">
        <f t="shared" si="87"/>
        <v>122.04695227859392</v>
      </c>
      <c r="AK187" s="71">
        <f t="shared" si="81"/>
        <v>10.959510915401154</v>
      </c>
      <c r="AL187" s="71">
        <f t="shared" si="82"/>
        <v>9.9579313561658864</v>
      </c>
      <c r="AM187" s="72">
        <v>0.84</v>
      </c>
      <c r="AN187" s="72">
        <v>0.02</v>
      </c>
      <c r="AO187" s="72">
        <v>0.95</v>
      </c>
      <c r="AP187" s="72">
        <v>0.01</v>
      </c>
      <c r="AQ187" s="72">
        <f t="shared" si="88"/>
        <v>0.67346938775510212</v>
      </c>
      <c r="AR187" s="72">
        <f t="shared" si="89"/>
        <v>3.12224265596334E-2</v>
      </c>
      <c r="AS187" s="73">
        <f t="shared" si="83"/>
        <v>2.94</v>
      </c>
      <c r="AT187" s="73">
        <f t="shared" si="84"/>
        <v>8.1880156326181994E-2</v>
      </c>
      <c r="AU187" s="73">
        <f t="shared" si="85"/>
        <v>1.9800000000000002</v>
      </c>
      <c r="AV187" s="73">
        <f t="shared" si="86"/>
        <v>7.3384535155576205E-2</v>
      </c>
    </row>
    <row r="188" spans="1:48" s="66" customFormat="1" x14ac:dyDescent="0.2">
      <c r="A188" s="94" t="s">
        <v>281</v>
      </c>
      <c r="B188" s="133"/>
      <c r="L188" s="67"/>
      <c r="N188" s="67"/>
      <c r="P188" s="67"/>
      <c r="R188" s="67"/>
      <c r="T188" s="67"/>
      <c r="V188" s="67"/>
      <c r="AC188" s="66">
        <v>4.67</v>
      </c>
      <c r="AD188" s="66">
        <v>9.6299999999999997E-2</v>
      </c>
      <c r="AE188" s="66">
        <v>2.0620985010706638</v>
      </c>
      <c r="AF188" s="66">
        <v>3.42</v>
      </c>
      <c r="AG188" s="66">
        <v>0.217</v>
      </c>
      <c r="AH188" s="66">
        <v>6.3450292397660828</v>
      </c>
      <c r="AJ188" s="71">
        <f t="shared" si="87"/>
        <v>112.90334261431697</v>
      </c>
      <c r="AK188" s="71">
        <f t="shared" si="81"/>
        <v>19.846178375458933</v>
      </c>
      <c r="AL188" s="71">
        <f t="shared" si="82"/>
        <v>16.784307193318497</v>
      </c>
      <c r="AM188" s="72">
        <v>0.84</v>
      </c>
      <c r="AN188" s="72">
        <v>0.02</v>
      </c>
      <c r="AO188" s="72">
        <v>0.95</v>
      </c>
      <c r="AP188" s="72">
        <v>0.01</v>
      </c>
      <c r="AQ188" s="72">
        <f t="shared" si="88"/>
        <v>0.64490861618798945</v>
      </c>
      <c r="AR188" s="72">
        <f t="shared" si="89"/>
        <v>5.9086546415767618E-2</v>
      </c>
      <c r="AS188" s="73">
        <f t="shared" si="83"/>
        <v>3.83</v>
      </c>
      <c r="AT188" s="73">
        <f t="shared" si="84"/>
        <v>9.835491853486536E-2</v>
      </c>
      <c r="AU188" s="73">
        <f t="shared" si="85"/>
        <v>2.4699999999999998</v>
      </c>
      <c r="AV188" s="73">
        <f t="shared" si="86"/>
        <v>0.21723029254687298</v>
      </c>
    </row>
    <row r="189" spans="1:48" s="66" customFormat="1" x14ac:dyDescent="0.2">
      <c r="A189" s="94" t="s">
        <v>282</v>
      </c>
      <c r="B189" s="133"/>
      <c r="L189" s="67"/>
      <c r="N189" s="67"/>
      <c r="P189" s="67"/>
      <c r="R189" s="67"/>
      <c r="T189" s="67"/>
      <c r="V189" s="67"/>
      <c r="AC189" s="66">
        <v>6.11</v>
      </c>
      <c r="AD189" s="66">
        <v>0.13200000000000001</v>
      </c>
      <c r="AE189" s="66">
        <v>2.1603927986906712</v>
      </c>
      <c r="AF189" s="66">
        <v>4.63</v>
      </c>
      <c r="AG189" s="66">
        <v>0.40899999999999997</v>
      </c>
      <c r="AH189" s="66">
        <v>8.8336933045356361</v>
      </c>
      <c r="AJ189" s="71">
        <f t="shared" si="87"/>
        <v>130.66859455003873</v>
      </c>
      <c r="AK189" s="71">
        <f t="shared" si="81"/>
        <v>33.411114751118646</v>
      </c>
      <c r="AL189" s="71">
        <f t="shared" si="82"/>
        <v>25.539114164606147</v>
      </c>
      <c r="AM189" s="72">
        <v>0.84</v>
      </c>
      <c r="AN189" s="72">
        <v>0.02</v>
      </c>
      <c r="AO189" s="72">
        <v>0.95</v>
      </c>
      <c r="AP189" s="72">
        <v>0.01</v>
      </c>
      <c r="AQ189" s="72">
        <f t="shared" si="88"/>
        <v>0.69829222011385184</v>
      </c>
      <c r="AR189" s="72">
        <f t="shared" si="89"/>
        <v>7.9622310539728611E-2</v>
      </c>
      <c r="AS189" s="73">
        <f t="shared" si="83"/>
        <v>5.2700000000000005</v>
      </c>
      <c r="AT189" s="73">
        <f t="shared" si="84"/>
        <v>0.13350655414622914</v>
      </c>
      <c r="AU189" s="73">
        <f t="shared" si="85"/>
        <v>3.6799999999999997</v>
      </c>
      <c r="AV189" s="73">
        <f t="shared" si="86"/>
        <v>0.40912223112414697</v>
      </c>
    </row>
    <row r="190" spans="1:48" s="66" customFormat="1" x14ac:dyDescent="0.2">
      <c r="A190" s="94" t="s">
        <v>283</v>
      </c>
      <c r="B190" s="133"/>
      <c r="L190" s="67"/>
      <c r="N190" s="67"/>
      <c r="P190" s="67"/>
      <c r="R190" s="67"/>
      <c r="T190" s="67"/>
      <c r="V190" s="67"/>
      <c r="AC190" s="66">
        <v>4.68</v>
      </c>
      <c r="AD190" s="66">
        <v>9.2799999999999994E-2</v>
      </c>
      <c r="AE190" s="66">
        <v>1.9829059829059827</v>
      </c>
      <c r="AF190" s="66">
        <v>3.84</v>
      </c>
      <c r="AG190" s="66">
        <v>0.20699999999999999</v>
      </c>
      <c r="AH190" s="66">
        <v>5.390625</v>
      </c>
      <c r="AJ190" s="71">
        <f t="shared" si="87"/>
        <v>152.31074216097116</v>
      </c>
      <c r="AK190" s="71">
        <f t="shared" si="81"/>
        <v>28.606628948418631</v>
      </c>
      <c r="AL190" s="71">
        <f t="shared" si="82"/>
        <v>22.640246534349501</v>
      </c>
      <c r="AM190" s="72">
        <v>0.84</v>
      </c>
      <c r="AN190" s="72">
        <v>0.02</v>
      </c>
      <c r="AO190" s="72">
        <v>0.95</v>
      </c>
      <c r="AP190" s="72">
        <v>0.01</v>
      </c>
      <c r="AQ190" s="72">
        <f t="shared" si="88"/>
        <v>0.75260416666666663</v>
      </c>
      <c r="AR190" s="72">
        <f t="shared" si="89"/>
        <v>5.7086174807298683E-2</v>
      </c>
      <c r="AS190" s="73">
        <f t="shared" si="83"/>
        <v>3.84</v>
      </c>
      <c r="AT190" s="73">
        <f t="shared" si="84"/>
        <v>9.4930711574284524E-2</v>
      </c>
      <c r="AU190" s="73">
        <f t="shared" si="85"/>
        <v>2.8899999999999997</v>
      </c>
      <c r="AV190" s="73">
        <f t="shared" si="86"/>
        <v>0.20724140512938047</v>
      </c>
    </row>
    <row r="191" spans="1:48" s="66" customFormat="1" x14ac:dyDescent="0.2">
      <c r="A191" s="94" t="s">
        <v>284</v>
      </c>
      <c r="B191" s="133"/>
      <c r="L191" s="67"/>
      <c r="N191" s="67"/>
      <c r="P191" s="67"/>
      <c r="R191" s="67"/>
      <c r="T191" s="67"/>
      <c r="V191" s="67"/>
      <c r="AC191" s="66">
        <v>6.39</v>
      </c>
      <c r="AD191" s="66">
        <v>0.154</v>
      </c>
      <c r="AE191" s="66">
        <v>2.4100156494522693</v>
      </c>
      <c r="AF191" s="66">
        <v>4.17</v>
      </c>
      <c r="AG191" s="66">
        <v>0.20799999999999999</v>
      </c>
      <c r="AH191" s="66">
        <v>4.9880095923261392</v>
      </c>
      <c r="AJ191" s="71">
        <f t="shared" si="87"/>
        <v>94.643657399349422</v>
      </c>
      <c r="AK191" s="71">
        <f t="shared" si="81"/>
        <v>11.17210419000989</v>
      </c>
      <c r="AL191" s="71">
        <f t="shared" si="82"/>
        <v>10.133105304063378</v>
      </c>
      <c r="AM191" s="72">
        <v>0.84</v>
      </c>
      <c r="AN191" s="72">
        <v>0.02</v>
      </c>
      <c r="AO191" s="72">
        <v>0.95</v>
      </c>
      <c r="AP191" s="72">
        <v>0.01</v>
      </c>
      <c r="AQ191" s="72">
        <f t="shared" si="88"/>
        <v>0.58018018018018014</v>
      </c>
      <c r="AR191" s="72">
        <f t="shared" si="89"/>
        <v>4.0882110079762377E-2</v>
      </c>
      <c r="AS191" s="73">
        <f t="shared" si="83"/>
        <v>5.55</v>
      </c>
      <c r="AT191" s="73">
        <f t="shared" si="84"/>
        <v>0.15529327094243331</v>
      </c>
      <c r="AU191" s="73">
        <f t="shared" si="85"/>
        <v>3.2199999999999998</v>
      </c>
      <c r="AV191" s="73">
        <f t="shared" si="86"/>
        <v>0.2082402458700047</v>
      </c>
    </row>
    <row r="192" spans="1:48" s="66" customFormat="1" x14ac:dyDescent="0.2">
      <c r="A192" s="94" t="s">
        <v>285</v>
      </c>
      <c r="B192" s="133"/>
      <c r="L192" s="67"/>
      <c r="N192" s="67"/>
      <c r="P192" s="67"/>
      <c r="R192" s="67"/>
      <c r="T192" s="67"/>
      <c r="V192" s="67"/>
      <c r="AC192" s="66">
        <v>5.07</v>
      </c>
      <c r="AD192" s="66">
        <v>0.121</v>
      </c>
      <c r="AE192" s="66">
        <v>2.3865877712031556</v>
      </c>
      <c r="AF192" s="66">
        <v>3.35</v>
      </c>
      <c r="AG192" s="66">
        <v>0.63</v>
      </c>
      <c r="AH192" s="66">
        <v>18.805970149253731</v>
      </c>
      <c r="AJ192" s="71">
        <f t="shared" si="87"/>
        <v>91.367540069228184</v>
      </c>
      <c r="AK192" s="71">
        <f t="shared" si="81"/>
        <v>46.37239960831711</v>
      </c>
      <c r="AL192" s="71">
        <f t="shared" si="82"/>
        <v>32.433734848009273</v>
      </c>
      <c r="AM192" s="72">
        <v>0.84</v>
      </c>
      <c r="AN192" s="72">
        <v>0.02</v>
      </c>
      <c r="AO192" s="72">
        <v>0.95</v>
      </c>
      <c r="AP192" s="72">
        <v>0.01</v>
      </c>
      <c r="AQ192" s="72">
        <f t="shared" si="88"/>
        <v>0.56737588652482274</v>
      </c>
      <c r="AR192" s="72">
        <f t="shared" si="89"/>
        <v>0.14986052781064396</v>
      </c>
      <c r="AS192" s="73">
        <f t="shared" si="83"/>
        <v>4.2300000000000004</v>
      </c>
      <c r="AT192" s="73">
        <f t="shared" si="84"/>
        <v>0.12264175471673584</v>
      </c>
      <c r="AU192" s="73">
        <f t="shared" si="85"/>
        <v>2.4000000000000004</v>
      </c>
      <c r="AV192" s="73">
        <f t="shared" si="86"/>
        <v>0.63007936008093457</v>
      </c>
    </row>
    <row r="193" spans="1:48" s="66" customFormat="1" x14ac:dyDescent="0.2">
      <c r="A193" s="94" t="s">
        <v>286</v>
      </c>
      <c r="B193" s="133"/>
      <c r="L193" s="67"/>
      <c r="N193" s="67"/>
      <c r="P193" s="67"/>
      <c r="R193" s="67"/>
      <c r="T193" s="67"/>
      <c r="V193" s="67"/>
      <c r="AC193" s="66">
        <v>4.5999999999999996</v>
      </c>
      <c r="AD193" s="66">
        <v>9.1200000000000003E-2</v>
      </c>
      <c r="AE193" s="66">
        <v>1.982608695652174</v>
      </c>
      <c r="AF193" s="66">
        <v>2.93</v>
      </c>
      <c r="AG193" s="66">
        <v>0.20300000000000001</v>
      </c>
      <c r="AH193" s="66">
        <v>6.928327645051195</v>
      </c>
      <c r="AJ193" s="71">
        <f t="shared" si="87"/>
        <v>81.544691466965759</v>
      </c>
      <c r="AK193" s="71">
        <f t="shared" si="81"/>
        <v>13.627401357495714</v>
      </c>
      <c r="AL193" s="71">
        <f t="shared" si="82"/>
        <v>12.11201067903302</v>
      </c>
      <c r="AM193" s="72">
        <v>0.84</v>
      </c>
      <c r="AN193" s="72">
        <v>0.02</v>
      </c>
      <c r="AO193" s="72">
        <v>0.95</v>
      </c>
      <c r="AP193" s="72">
        <v>0.01</v>
      </c>
      <c r="AQ193" s="72">
        <f t="shared" si="88"/>
        <v>0.52659574468085113</v>
      </c>
      <c r="AR193" s="72">
        <f t="shared" si="89"/>
        <v>5.5613967964562035E-2</v>
      </c>
      <c r="AS193" s="73">
        <f t="shared" si="83"/>
        <v>3.76</v>
      </c>
      <c r="AT193" s="73">
        <f t="shared" si="84"/>
        <v>9.3367231939262274E-2</v>
      </c>
      <c r="AU193" s="73">
        <f t="shared" si="85"/>
        <v>1.9800000000000002</v>
      </c>
      <c r="AV193" s="73">
        <f t="shared" si="86"/>
        <v>0.20324615617521533</v>
      </c>
    </row>
    <row r="194" spans="1:48" s="66" customFormat="1" x14ac:dyDescent="0.2">
      <c r="A194" s="94" t="s">
        <v>287</v>
      </c>
      <c r="B194" s="133"/>
      <c r="L194" s="67"/>
      <c r="N194" s="67"/>
      <c r="P194" s="67"/>
      <c r="R194" s="67"/>
      <c r="T194" s="67"/>
      <c r="V194" s="67"/>
      <c r="AC194" s="66">
        <v>3.9</v>
      </c>
      <c r="AD194" s="66">
        <v>7.7899999999999997E-2</v>
      </c>
      <c r="AE194" s="66">
        <v>1.9974358974358972</v>
      </c>
      <c r="AF194" s="66">
        <v>2.88</v>
      </c>
      <c r="AG194" s="66">
        <v>0.21199999999999999</v>
      </c>
      <c r="AH194" s="66">
        <v>7.3611111111111116</v>
      </c>
      <c r="AJ194" s="71">
        <f t="shared" si="87"/>
        <v>108.63063990404451</v>
      </c>
      <c r="AK194" s="71">
        <f t="shared" si="81"/>
        <v>23.397541982508486</v>
      </c>
      <c r="AL194" s="71">
        <f t="shared" si="82"/>
        <v>19.25334754032356</v>
      </c>
      <c r="AM194" s="72">
        <v>0.84</v>
      </c>
      <c r="AN194" s="72">
        <v>0.02</v>
      </c>
      <c r="AO194" s="72">
        <v>0.95</v>
      </c>
      <c r="AP194" s="72">
        <v>0.01</v>
      </c>
      <c r="AQ194" s="72">
        <f t="shared" si="88"/>
        <v>0.63071895424836599</v>
      </c>
      <c r="AR194" s="72">
        <f t="shared" si="89"/>
        <v>7.131163373682893E-2</v>
      </c>
      <c r="AS194" s="73">
        <f t="shared" si="83"/>
        <v>3.06</v>
      </c>
      <c r="AT194" s="73">
        <f t="shared" si="84"/>
        <v>8.0426426005387061E-2</v>
      </c>
      <c r="AU194" s="73">
        <f t="shared" si="85"/>
        <v>1.93</v>
      </c>
      <c r="AV194" s="73">
        <f t="shared" si="86"/>
        <v>0.21223571801183702</v>
      </c>
    </row>
    <row r="195" spans="1:48" s="66" customFormat="1" x14ac:dyDescent="0.2">
      <c r="A195" s="94" t="s">
        <v>288</v>
      </c>
      <c r="B195" s="133"/>
      <c r="L195" s="67"/>
      <c r="N195" s="67"/>
      <c r="P195" s="67"/>
      <c r="R195" s="67"/>
      <c r="T195" s="67"/>
      <c r="V195" s="67"/>
      <c r="AC195" s="66">
        <v>7.04</v>
      </c>
      <c r="AD195" s="66">
        <v>0.182</v>
      </c>
      <c r="AE195" s="66">
        <v>2.5852272727272729</v>
      </c>
      <c r="AF195" s="66">
        <v>5.08</v>
      </c>
      <c r="AG195" s="66">
        <v>0.42699999999999999</v>
      </c>
      <c r="AH195" s="66">
        <v>8.4055118110236222</v>
      </c>
      <c r="AJ195" s="71">
        <f t="shared" si="87"/>
        <v>119.62277790456008</v>
      </c>
      <c r="AK195" s="71">
        <f t="shared" si="81"/>
        <v>26.339054595735405</v>
      </c>
      <c r="AL195" s="71">
        <f t="shared" si="82"/>
        <v>21.1986235466876</v>
      </c>
      <c r="AM195" s="72">
        <v>0.84</v>
      </c>
      <c r="AN195" s="72">
        <v>0.02</v>
      </c>
      <c r="AO195" s="72">
        <v>0.95</v>
      </c>
      <c r="AP195" s="72">
        <v>0.01</v>
      </c>
      <c r="AQ195" s="72">
        <f t="shared" si="88"/>
        <v>0.66612903225806452</v>
      </c>
      <c r="AR195" s="72">
        <f t="shared" si="89"/>
        <v>7.164350800994268E-2</v>
      </c>
      <c r="AS195" s="73">
        <f t="shared" si="83"/>
        <v>6.2</v>
      </c>
      <c r="AT195" s="73">
        <f t="shared" si="84"/>
        <v>0.18309560344257314</v>
      </c>
      <c r="AU195" s="73">
        <f t="shared" si="85"/>
        <v>4.13</v>
      </c>
      <c r="AV195" s="73">
        <f t="shared" si="86"/>
        <v>0.42711707996754245</v>
      </c>
    </row>
    <row r="196" spans="1:48" s="66" customFormat="1" x14ac:dyDescent="0.2">
      <c r="A196" s="94" t="s">
        <v>289</v>
      </c>
      <c r="B196" s="133"/>
      <c r="L196" s="67"/>
      <c r="N196" s="67"/>
      <c r="P196" s="67"/>
      <c r="R196" s="67"/>
      <c r="T196" s="67"/>
      <c r="V196" s="67"/>
      <c r="AC196" s="66">
        <v>5.03</v>
      </c>
      <c r="AD196" s="66">
        <v>0.14199999999999999</v>
      </c>
      <c r="AE196" s="66">
        <v>2.8230616302186875</v>
      </c>
      <c r="AF196" s="66">
        <v>3.82</v>
      </c>
      <c r="AG196" s="66">
        <v>0.29099999999999998</v>
      </c>
      <c r="AH196" s="66">
        <v>7.6178010471204187</v>
      </c>
      <c r="AJ196" s="71">
        <f t="shared" si="87"/>
        <v>125.95485495183108</v>
      </c>
      <c r="AK196" s="71">
        <f t="shared" si="81"/>
        <v>28.897555034755683</v>
      </c>
      <c r="AL196" s="71">
        <f t="shared" si="82"/>
        <v>22.821689980423528</v>
      </c>
      <c r="AM196" s="72">
        <v>0.84</v>
      </c>
      <c r="AN196" s="72">
        <v>0.02</v>
      </c>
      <c r="AO196" s="72">
        <v>0.95</v>
      </c>
      <c r="AP196" s="72">
        <v>0.01</v>
      </c>
      <c r="AQ196" s="72">
        <f t="shared" si="88"/>
        <v>0.68496420047732698</v>
      </c>
      <c r="AR196" s="72">
        <f t="shared" si="89"/>
        <v>7.3339675032498414E-2</v>
      </c>
      <c r="AS196" s="73">
        <f t="shared" si="83"/>
        <v>4.1900000000000004</v>
      </c>
      <c r="AT196" s="73">
        <f t="shared" si="84"/>
        <v>0.14340153416194681</v>
      </c>
      <c r="AU196" s="73">
        <f t="shared" si="85"/>
        <v>2.87</v>
      </c>
      <c r="AV196" s="73">
        <f t="shared" si="86"/>
        <v>0.29117177060972099</v>
      </c>
    </row>
    <row r="197" spans="1:48" s="66" customFormat="1" x14ac:dyDescent="0.2">
      <c r="A197" s="94" t="s">
        <v>290</v>
      </c>
      <c r="B197" s="133"/>
      <c r="L197" s="67"/>
      <c r="N197" s="67"/>
      <c r="P197" s="67"/>
      <c r="R197" s="67"/>
      <c r="T197" s="67"/>
      <c r="V197" s="67"/>
      <c r="AC197" s="66">
        <v>4.84</v>
      </c>
      <c r="AD197" s="66">
        <v>9.8100000000000007E-2</v>
      </c>
      <c r="AE197" s="66">
        <v>2.0268595041322319</v>
      </c>
      <c r="AF197" s="66">
        <v>3.12</v>
      </c>
      <c r="AG197" s="66">
        <v>0.16500000000000001</v>
      </c>
      <c r="AH197" s="66">
        <v>5.2884615384615383</v>
      </c>
      <c r="AJ197" s="71">
        <f t="shared" si="87"/>
        <v>85.271075106762012</v>
      </c>
      <c r="AK197" s="71">
        <f t="shared" si="81"/>
        <v>10.894628956365821</v>
      </c>
      <c r="AL197" s="71">
        <f t="shared" si="82"/>
        <v>9.904345272030298</v>
      </c>
      <c r="AM197" s="72">
        <v>0.84</v>
      </c>
      <c r="AN197" s="72">
        <v>0.02</v>
      </c>
      <c r="AO197" s="72">
        <v>0.95</v>
      </c>
      <c r="AP197" s="72">
        <v>0.01</v>
      </c>
      <c r="AQ197" s="72">
        <f t="shared" si="88"/>
        <v>0.54249999999999998</v>
      </c>
      <c r="AR197" s="72">
        <f t="shared" si="89"/>
        <v>4.3499289556384206E-2</v>
      </c>
      <c r="AS197" s="73">
        <f t="shared" si="83"/>
        <v>4</v>
      </c>
      <c r="AT197" s="73">
        <f t="shared" si="84"/>
        <v>0.10011798040312242</v>
      </c>
      <c r="AU197" s="73">
        <f t="shared" si="85"/>
        <v>2.17</v>
      </c>
      <c r="AV197" s="73">
        <f t="shared" si="86"/>
        <v>0.1653027525481654</v>
      </c>
    </row>
    <row r="198" spans="1:48" s="66" customFormat="1" x14ac:dyDescent="0.2">
      <c r="A198" s="94" t="s">
        <v>290</v>
      </c>
      <c r="B198" s="133"/>
      <c r="L198" s="67"/>
      <c r="N198" s="67"/>
      <c r="P198" s="67"/>
      <c r="R198" s="67"/>
      <c r="T198" s="67"/>
      <c r="V198" s="67"/>
      <c r="AC198" s="66">
        <v>2.9</v>
      </c>
      <c r="AD198" s="66">
        <v>5.6300000000000003E-2</v>
      </c>
      <c r="AE198" s="66">
        <v>1.9413793103448276</v>
      </c>
      <c r="AF198" s="66">
        <v>2.0699999999999998</v>
      </c>
      <c r="AG198" s="66">
        <v>9.8400000000000001E-2</v>
      </c>
      <c r="AH198" s="66">
        <v>4.7536231884057978</v>
      </c>
      <c r="AJ198" s="71">
        <f t="shared" si="87"/>
        <v>85.554919199561326</v>
      </c>
      <c r="AK198" s="71">
        <f t="shared" si="81"/>
        <v>12.79933567389304</v>
      </c>
      <c r="AL198" s="71">
        <f t="shared" si="82"/>
        <v>11.453575510695202</v>
      </c>
      <c r="AM198" s="72">
        <v>0.84</v>
      </c>
      <c r="AN198" s="72">
        <v>0.02</v>
      </c>
      <c r="AO198" s="72">
        <v>0.95</v>
      </c>
      <c r="AP198" s="72">
        <v>0.01</v>
      </c>
      <c r="AQ198" s="72">
        <f t="shared" si="88"/>
        <v>0.5436893203883495</v>
      </c>
      <c r="AR198" s="72">
        <f t="shared" si="89"/>
        <v>5.0536180388823307E-2</v>
      </c>
      <c r="AS198" s="73">
        <f t="shared" si="83"/>
        <v>2.06</v>
      </c>
      <c r="AT198" s="73">
        <f t="shared" si="84"/>
        <v>5.9746882763873126E-2</v>
      </c>
      <c r="AU198" s="73">
        <f t="shared" si="85"/>
        <v>1.1199999999999999</v>
      </c>
      <c r="AV198" s="73">
        <f t="shared" si="86"/>
        <v>9.890682484035164E-2</v>
      </c>
    </row>
    <row r="199" spans="1:48" s="66" customFormat="1" x14ac:dyDescent="0.2">
      <c r="A199" s="94" t="s">
        <v>291</v>
      </c>
      <c r="B199" s="133"/>
      <c r="L199" s="67"/>
      <c r="N199" s="67"/>
      <c r="P199" s="67"/>
      <c r="R199" s="67"/>
      <c r="T199" s="67"/>
      <c r="V199" s="67"/>
      <c r="AC199" s="66">
        <v>4.99</v>
      </c>
      <c r="AD199" s="66">
        <v>9.5200000000000007E-2</v>
      </c>
      <c r="AE199" s="66">
        <v>1.9078156312625252</v>
      </c>
      <c r="AF199" s="66">
        <v>3.5</v>
      </c>
      <c r="AG199" s="66">
        <v>0.223</v>
      </c>
      <c r="AH199" s="66">
        <v>6.371428571428571</v>
      </c>
      <c r="AJ199" s="71">
        <f t="shared" si="87"/>
        <v>103.9315964229727</v>
      </c>
      <c r="AK199" s="71">
        <f t="shared" si="81"/>
        <v>17.009722553045293</v>
      </c>
      <c r="AL199" s="71">
        <f t="shared" si="82"/>
        <v>14.710966373521856</v>
      </c>
      <c r="AM199" s="72">
        <v>0.84</v>
      </c>
      <c r="AN199" s="72">
        <v>0.02</v>
      </c>
      <c r="AO199" s="72">
        <v>0.95</v>
      </c>
      <c r="AP199" s="72">
        <v>0.01</v>
      </c>
      <c r="AQ199" s="72">
        <f t="shared" si="88"/>
        <v>0.61445783132530107</v>
      </c>
      <c r="AR199" s="72">
        <f t="shared" si="89"/>
        <v>5.5683952786110977E-2</v>
      </c>
      <c r="AS199" s="73">
        <f t="shared" si="83"/>
        <v>4.1500000000000004</v>
      </c>
      <c r="AT199" s="73">
        <f t="shared" si="84"/>
        <v>9.7278157877295351E-2</v>
      </c>
      <c r="AU199" s="73">
        <f t="shared" si="85"/>
        <v>2.5499999999999998</v>
      </c>
      <c r="AV199" s="73">
        <f t="shared" si="86"/>
        <v>0.22322410264126943</v>
      </c>
    </row>
    <row r="200" spans="1:48" s="66" customFormat="1" x14ac:dyDescent="0.2">
      <c r="A200" s="94" t="s">
        <v>292</v>
      </c>
      <c r="B200" s="133"/>
      <c r="L200" s="67"/>
      <c r="N200" s="67"/>
      <c r="P200" s="67"/>
      <c r="R200" s="67"/>
      <c r="T200" s="67"/>
      <c r="V200" s="67"/>
      <c r="AC200" s="66">
        <v>3.99</v>
      </c>
      <c r="AD200" s="66">
        <v>7.7799999999999994E-2</v>
      </c>
      <c r="AE200" s="66">
        <v>1.9498746867167918</v>
      </c>
      <c r="AF200" s="66">
        <v>2.77</v>
      </c>
      <c r="AG200" s="66">
        <v>0.18</v>
      </c>
      <c r="AH200" s="66">
        <v>6.4981949458483745</v>
      </c>
      <c r="AJ200" s="71">
        <f t="shared" si="87"/>
        <v>94.02142855938925</v>
      </c>
      <c r="AK200" s="71">
        <f t="shared" si="81"/>
        <v>16.442353505980577</v>
      </c>
      <c r="AL200" s="71">
        <f t="shared" si="82"/>
        <v>14.284867600491467</v>
      </c>
      <c r="AM200" s="72">
        <v>0.84</v>
      </c>
      <c r="AN200" s="72">
        <v>0.02</v>
      </c>
      <c r="AO200" s="72">
        <v>0.95</v>
      </c>
      <c r="AP200" s="72">
        <v>0.01</v>
      </c>
      <c r="AQ200" s="72">
        <f t="shared" si="88"/>
        <v>0.57777777777777772</v>
      </c>
      <c r="AR200" s="72">
        <f t="shared" si="89"/>
        <v>5.9097208443266977E-2</v>
      </c>
      <c r="AS200" s="73">
        <f t="shared" si="83"/>
        <v>3.1500000000000004</v>
      </c>
      <c r="AT200" s="73">
        <f t="shared" si="84"/>
        <v>8.0329571142886108E-2</v>
      </c>
      <c r="AU200" s="73">
        <f t="shared" si="85"/>
        <v>1.82</v>
      </c>
      <c r="AV200" s="73">
        <f t="shared" si="86"/>
        <v>0.18027756377319942</v>
      </c>
    </row>
    <row r="201" spans="1:48" s="66" customFormat="1" x14ac:dyDescent="0.2">
      <c r="A201" s="94" t="s">
        <v>292</v>
      </c>
      <c r="B201" s="133"/>
      <c r="L201" s="67"/>
      <c r="N201" s="67"/>
      <c r="P201" s="67"/>
      <c r="R201" s="67"/>
      <c r="T201" s="67"/>
      <c r="V201" s="67"/>
      <c r="AC201" s="66">
        <v>7.74</v>
      </c>
      <c r="AD201" s="66">
        <v>0.13900000000000001</v>
      </c>
      <c r="AE201" s="66">
        <v>1.7958656330749354</v>
      </c>
      <c r="AF201" s="66">
        <v>6.67</v>
      </c>
      <c r="AG201" s="66">
        <v>0.24299999999999999</v>
      </c>
      <c r="AH201" s="66">
        <v>3.643178410794603</v>
      </c>
      <c r="AJ201" s="71">
        <f t="shared" si="87"/>
        <v>192.57477488966143</v>
      </c>
      <c r="AK201" s="71">
        <f t="shared" si="81"/>
        <v>28.288663874372503</v>
      </c>
      <c r="AL201" s="71">
        <f t="shared" si="82"/>
        <v>22.441037706249915</v>
      </c>
      <c r="AM201" s="72">
        <v>0.84</v>
      </c>
      <c r="AN201" s="72">
        <v>0.02</v>
      </c>
      <c r="AO201" s="72">
        <v>0.95</v>
      </c>
      <c r="AP201" s="72">
        <v>0.01</v>
      </c>
      <c r="AQ201" s="72">
        <f t="shared" si="88"/>
        <v>0.82898550724637676</v>
      </c>
      <c r="AR201" s="72">
        <f t="shared" si="89"/>
        <v>3.9077152636968829E-2</v>
      </c>
      <c r="AS201" s="73">
        <f t="shared" si="83"/>
        <v>6.9</v>
      </c>
      <c r="AT201" s="73">
        <f t="shared" si="84"/>
        <v>0.14043147795277242</v>
      </c>
      <c r="AU201" s="73">
        <f t="shared" si="85"/>
        <v>5.72</v>
      </c>
      <c r="AV201" s="73">
        <f t="shared" si="86"/>
        <v>0.24320567427590994</v>
      </c>
    </row>
    <row r="202" spans="1:48" s="66" customFormat="1" x14ac:dyDescent="0.2">
      <c r="A202" s="94" t="s">
        <v>293</v>
      </c>
      <c r="B202" s="133"/>
      <c r="L202" s="67"/>
      <c r="N202" s="67"/>
      <c r="P202" s="67"/>
      <c r="R202" s="67"/>
      <c r="T202" s="67"/>
      <c r="V202" s="67"/>
      <c r="AC202" s="66">
        <v>5.5</v>
      </c>
      <c r="AD202" s="66">
        <v>0.115</v>
      </c>
      <c r="AE202" s="66">
        <v>2.0909090909090908</v>
      </c>
      <c r="AF202" s="66">
        <v>3.86</v>
      </c>
      <c r="AG202" s="66">
        <v>0.111</v>
      </c>
      <c r="AH202" s="66">
        <v>2.8756476683937828</v>
      </c>
      <c r="AJ202" s="71">
        <f t="shared" si="87"/>
        <v>106.79893792073844</v>
      </c>
      <c r="AK202" s="71">
        <f t="shared" si="81"/>
        <v>8.6307263268266325</v>
      </c>
      <c r="AL202" s="71">
        <f t="shared" si="82"/>
        <v>7.9974382284815988</v>
      </c>
      <c r="AM202" s="72">
        <v>0.84</v>
      </c>
      <c r="AN202" s="72">
        <v>0.02</v>
      </c>
      <c r="AO202" s="72">
        <v>0.95</v>
      </c>
      <c r="AP202" s="72">
        <v>0.01</v>
      </c>
      <c r="AQ202" s="72">
        <f t="shared" si="88"/>
        <v>0.62446351931330468</v>
      </c>
      <c r="AR202" s="72">
        <f t="shared" si="89"/>
        <v>2.8577159522732518E-2</v>
      </c>
      <c r="AS202" s="73">
        <f t="shared" si="83"/>
        <v>4.66</v>
      </c>
      <c r="AT202" s="73">
        <f t="shared" si="84"/>
        <v>0.11672617529928753</v>
      </c>
      <c r="AU202" s="73">
        <f t="shared" si="85"/>
        <v>2.91</v>
      </c>
      <c r="AV202" s="73">
        <f t="shared" si="86"/>
        <v>0.1114495401515861</v>
      </c>
    </row>
    <row r="203" spans="1:48" s="66" customFormat="1" x14ac:dyDescent="0.2">
      <c r="A203" s="94" t="s">
        <v>293</v>
      </c>
      <c r="B203" s="133"/>
      <c r="L203" s="67"/>
      <c r="N203" s="67"/>
      <c r="P203" s="67"/>
      <c r="R203" s="67"/>
      <c r="T203" s="67"/>
      <c r="V203" s="67"/>
      <c r="AC203" s="66">
        <v>7.63</v>
      </c>
      <c r="AD203" s="66">
        <v>0.14899999999999999</v>
      </c>
      <c r="AE203" s="66">
        <v>1.9528178243774574</v>
      </c>
      <c r="AF203" s="66">
        <v>5.43</v>
      </c>
      <c r="AG203" s="66">
        <v>0.54200000000000004</v>
      </c>
      <c r="AH203" s="66">
        <v>9.9815837937384906</v>
      </c>
      <c r="AJ203" s="71">
        <f t="shared" si="87"/>
        <v>117.57302404851448</v>
      </c>
      <c r="AK203" s="71">
        <f t="shared" si="81"/>
        <v>29.720799978880692</v>
      </c>
      <c r="AL203" s="71">
        <f t="shared" si="82"/>
        <v>23.330896813181454</v>
      </c>
      <c r="AM203" s="72">
        <v>0.84</v>
      </c>
      <c r="AN203" s="72">
        <v>0.02</v>
      </c>
      <c r="AO203" s="72">
        <v>0.95</v>
      </c>
      <c r="AP203" s="72">
        <v>0.01</v>
      </c>
      <c r="AQ203" s="72">
        <f t="shared" si="88"/>
        <v>0.65979381443298957</v>
      </c>
      <c r="AR203" s="72">
        <f t="shared" si="89"/>
        <v>8.1162358013018063E-2</v>
      </c>
      <c r="AS203" s="73">
        <f t="shared" si="83"/>
        <v>6.79</v>
      </c>
      <c r="AT203" s="73">
        <f t="shared" si="84"/>
        <v>0.1503362896974646</v>
      </c>
      <c r="AU203" s="73">
        <f t="shared" si="85"/>
        <v>4.4799999999999995</v>
      </c>
      <c r="AV203" s="73">
        <f t="shared" si="86"/>
        <v>0.54209224307307702</v>
      </c>
    </row>
    <row r="204" spans="1:48" s="66" customFormat="1" x14ac:dyDescent="0.2">
      <c r="A204" s="94" t="s">
        <v>294</v>
      </c>
      <c r="B204" s="133"/>
      <c r="L204" s="67"/>
      <c r="N204" s="67"/>
      <c r="P204" s="67"/>
      <c r="R204" s="67"/>
      <c r="T204" s="67"/>
      <c r="V204" s="67"/>
      <c r="AC204" s="66">
        <v>4.7</v>
      </c>
      <c r="AD204" s="66">
        <v>8.6099999999999996E-2</v>
      </c>
      <c r="AE204" s="66">
        <v>1.8319148936170211</v>
      </c>
      <c r="AF204" s="66">
        <v>3.54</v>
      </c>
      <c r="AG204" s="66">
        <v>8.3199999999999996E-2</v>
      </c>
      <c r="AH204" s="66">
        <v>2.3502824858757059</v>
      </c>
      <c r="AJ204" s="71">
        <f t="shared" si="87"/>
        <v>121.22024786066621</v>
      </c>
      <c r="AK204" s="71">
        <f t="shared" si="81"/>
        <v>9.1917237444073123</v>
      </c>
      <c r="AL204" s="71">
        <f t="shared" si="82"/>
        <v>8.4768010204142001</v>
      </c>
      <c r="AM204" s="72">
        <v>0.84</v>
      </c>
      <c r="AN204" s="72">
        <v>0.02</v>
      </c>
      <c r="AO204" s="72">
        <v>0.95</v>
      </c>
      <c r="AP204" s="72">
        <v>0.01</v>
      </c>
      <c r="AQ204" s="72">
        <f t="shared" si="88"/>
        <v>0.67098445595854916</v>
      </c>
      <c r="AR204" s="72">
        <f t="shared" si="89"/>
        <v>2.6596900787283467E-2</v>
      </c>
      <c r="AS204" s="73">
        <f t="shared" si="83"/>
        <v>3.8600000000000003</v>
      </c>
      <c r="AT204" s="73">
        <f t="shared" si="84"/>
        <v>8.8392363923587874E-2</v>
      </c>
      <c r="AU204" s="73">
        <f t="shared" si="85"/>
        <v>2.59</v>
      </c>
      <c r="AV204" s="73">
        <f t="shared" si="86"/>
        <v>8.3798806674080975E-2</v>
      </c>
    </row>
    <row r="205" spans="1:48" s="66" customFormat="1" x14ac:dyDescent="0.2">
      <c r="A205" s="94" t="s">
        <v>295</v>
      </c>
      <c r="B205" s="133"/>
      <c r="L205" s="67"/>
      <c r="N205" s="67"/>
      <c r="P205" s="67"/>
      <c r="R205" s="67"/>
      <c r="T205" s="67"/>
      <c r="V205" s="67"/>
      <c r="AC205" s="66">
        <v>7.13</v>
      </c>
      <c r="AD205" s="66">
        <v>0.14599999999999999</v>
      </c>
      <c r="AE205" s="66">
        <v>2.0476858345021038</v>
      </c>
      <c r="AF205" s="66">
        <v>4.4800000000000004</v>
      </c>
      <c r="AG205" s="66">
        <v>0.123</v>
      </c>
      <c r="AH205" s="66">
        <v>2.745535714285714</v>
      </c>
      <c r="AJ205" s="71">
        <f t="shared" si="87"/>
        <v>89.82393446194763</v>
      </c>
      <c r="AK205" s="71">
        <f t="shared" si="81"/>
        <v>6.0331422876981264</v>
      </c>
      <c r="AL205" s="71">
        <f t="shared" si="82"/>
        <v>5.7167742520557283</v>
      </c>
      <c r="AM205" s="72">
        <v>0.84</v>
      </c>
      <c r="AN205" s="72">
        <v>0.02</v>
      </c>
      <c r="AO205" s="72">
        <v>0.95</v>
      </c>
      <c r="AP205" s="72">
        <v>0.01</v>
      </c>
      <c r="AQ205" s="72">
        <f t="shared" si="88"/>
        <v>0.56120826709062011</v>
      </c>
      <c r="AR205" s="72">
        <f t="shared" si="89"/>
        <v>2.3617630285634642E-2</v>
      </c>
      <c r="AS205" s="73">
        <f t="shared" si="83"/>
        <v>6.29</v>
      </c>
      <c r="AT205" s="73">
        <f t="shared" si="84"/>
        <v>0.14736349615830915</v>
      </c>
      <c r="AU205" s="73">
        <f t="shared" si="85"/>
        <v>3.5300000000000002</v>
      </c>
      <c r="AV205" s="73">
        <f t="shared" si="86"/>
        <v>0.12340583454602135</v>
      </c>
    </row>
    <row r="206" spans="1:48" s="66" customFormat="1" x14ac:dyDescent="0.2">
      <c r="A206" s="94" t="s">
        <v>296</v>
      </c>
      <c r="B206" s="133"/>
      <c r="L206" s="67"/>
      <c r="N206" s="67"/>
      <c r="P206" s="67"/>
      <c r="R206" s="67"/>
      <c r="T206" s="67"/>
      <c r="V206" s="67"/>
      <c r="AC206" s="66">
        <v>6.58</v>
      </c>
      <c r="AD206" s="66">
        <v>0.151</v>
      </c>
      <c r="AE206" s="66">
        <v>2.2948328267477205</v>
      </c>
      <c r="AF206" s="66">
        <v>3.81</v>
      </c>
      <c r="AG206" s="66">
        <v>0.16900000000000001</v>
      </c>
      <c r="AH206" s="66">
        <v>4.4356955380577423</v>
      </c>
      <c r="AJ206" s="71">
        <f t="shared" si="87"/>
        <v>75.205159607831689</v>
      </c>
      <c r="AK206" s="71">
        <f t="shared" si="81"/>
        <v>7.2611405238428546</v>
      </c>
      <c r="AL206" s="71">
        <f t="shared" si="82"/>
        <v>6.8076722178801248</v>
      </c>
      <c r="AM206" s="72">
        <v>0.84</v>
      </c>
      <c r="AN206" s="72">
        <v>0.02</v>
      </c>
      <c r="AO206" s="72">
        <v>0.95</v>
      </c>
      <c r="AP206" s="72">
        <v>0.01</v>
      </c>
      <c r="AQ206" s="72">
        <f t="shared" si="88"/>
        <v>0.49825783972125437</v>
      </c>
      <c r="AR206" s="72">
        <f t="shared" si="89"/>
        <v>3.2322074125512489E-2</v>
      </c>
      <c r="AS206" s="73">
        <f t="shared" si="83"/>
        <v>5.74</v>
      </c>
      <c r="AT206" s="73">
        <f t="shared" si="84"/>
        <v>0.15231874474272694</v>
      </c>
      <c r="AU206" s="73">
        <f t="shared" si="85"/>
        <v>2.8600000000000003</v>
      </c>
      <c r="AV206" s="73">
        <f t="shared" si="86"/>
        <v>0.16929559947027564</v>
      </c>
    </row>
    <row r="207" spans="1:48" s="66" customFormat="1" x14ac:dyDescent="0.2">
      <c r="A207" s="94" t="s">
        <v>297</v>
      </c>
      <c r="B207" s="133"/>
      <c r="L207" s="67"/>
      <c r="N207" s="67"/>
      <c r="P207" s="67"/>
      <c r="R207" s="67"/>
      <c r="T207" s="67"/>
      <c r="V207" s="67"/>
      <c r="AC207" s="66">
        <v>6.52</v>
      </c>
      <c r="AD207" s="66">
        <v>0.154</v>
      </c>
      <c r="AE207" s="66">
        <v>2.3619631901840492</v>
      </c>
      <c r="AF207" s="66">
        <v>3.96</v>
      </c>
      <c r="AG207" s="66">
        <v>0.109</v>
      </c>
      <c r="AH207" s="66">
        <v>2.7525252525252526</v>
      </c>
      <c r="AJ207" s="71">
        <f t="shared" si="87"/>
        <v>82.315332895796516</v>
      </c>
      <c r="AK207" s="71">
        <f t="shared" si="81"/>
        <v>5.7414096650205266</v>
      </c>
      <c r="AL207" s="71">
        <f t="shared" si="82"/>
        <v>5.4541755808928087</v>
      </c>
      <c r="AM207" s="72">
        <v>0.84</v>
      </c>
      <c r="AN207" s="72">
        <v>0.02</v>
      </c>
      <c r="AO207" s="72">
        <v>0.95</v>
      </c>
      <c r="AP207" s="72">
        <v>0.01</v>
      </c>
      <c r="AQ207" s="72">
        <f t="shared" si="88"/>
        <v>0.52992957746478875</v>
      </c>
      <c r="AR207" s="72">
        <f t="shared" si="89"/>
        <v>2.4109682495732376E-2</v>
      </c>
      <c r="AS207" s="73">
        <f t="shared" si="83"/>
        <v>5.68</v>
      </c>
      <c r="AT207" s="73">
        <f t="shared" si="84"/>
        <v>0.15529327094243331</v>
      </c>
      <c r="AU207" s="73">
        <f t="shared" si="85"/>
        <v>3.01</v>
      </c>
      <c r="AV207" s="73">
        <f t="shared" si="86"/>
        <v>0.10945775440780794</v>
      </c>
    </row>
    <row r="208" spans="1:48" s="66" customFormat="1" x14ac:dyDescent="0.2">
      <c r="A208" s="94" t="s">
        <v>298</v>
      </c>
      <c r="B208" s="133"/>
      <c r="L208" s="67"/>
      <c r="N208" s="67"/>
      <c r="P208" s="67"/>
      <c r="R208" s="67"/>
      <c r="T208" s="67"/>
      <c r="V208" s="67"/>
      <c r="AC208" s="66">
        <v>6.87</v>
      </c>
      <c r="AD208" s="66">
        <v>0.13700000000000001</v>
      </c>
      <c r="AE208" s="66">
        <v>1.9941775836972344</v>
      </c>
      <c r="AF208" s="66">
        <v>4.3600000000000003</v>
      </c>
      <c r="AG208" s="66">
        <v>0.115</v>
      </c>
      <c r="AH208" s="66">
        <v>2.6376146788990824</v>
      </c>
      <c r="AJ208" s="71">
        <f t="shared" si="87"/>
        <v>90.897191316295576</v>
      </c>
      <c r="AK208" s="71">
        <f t="shared" si="81"/>
        <v>5.9655248932656804</v>
      </c>
      <c r="AL208" s="71">
        <f t="shared" si="82"/>
        <v>5.6560282520967888</v>
      </c>
      <c r="AM208" s="72">
        <v>0.84</v>
      </c>
      <c r="AN208" s="72">
        <v>0.02</v>
      </c>
      <c r="AO208" s="72">
        <v>0.95</v>
      </c>
      <c r="AP208" s="72">
        <v>0.01</v>
      </c>
      <c r="AQ208" s="72">
        <f t="shared" si="88"/>
        <v>0.56550580431177444</v>
      </c>
      <c r="AR208" s="72">
        <f t="shared" si="89"/>
        <v>2.3131317612407026E-2</v>
      </c>
      <c r="AS208" s="73">
        <f t="shared" si="83"/>
        <v>6.03</v>
      </c>
      <c r="AT208" s="73">
        <f t="shared" si="84"/>
        <v>0.13845215780189202</v>
      </c>
      <c r="AU208" s="73">
        <f t="shared" si="85"/>
        <v>3.41</v>
      </c>
      <c r="AV208" s="73">
        <f t="shared" si="86"/>
        <v>0.11543396380615195</v>
      </c>
    </row>
    <row r="209" spans="1:48" s="66" customFormat="1" x14ac:dyDescent="0.2">
      <c r="A209" s="94" t="s">
        <v>299</v>
      </c>
      <c r="B209" s="133"/>
      <c r="L209" s="67"/>
      <c r="N209" s="67"/>
      <c r="P209" s="67"/>
      <c r="R209" s="67"/>
      <c r="T209" s="67"/>
      <c r="V209" s="67"/>
      <c r="AC209" s="66">
        <v>8.2100000000000009</v>
      </c>
      <c r="AD209" s="66">
        <v>0.155</v>
      </c>
      <c r="AE209" s="66">
        <v>1.8879415347137636</v>
      </c>
      <c r="AF209" s="66">
        <v>4.99</v>
      </c>
      <c r="AG209" s="66">
        <v>0.16200000000000001</v>
      </c>
      <c r="AH209" s="66">
        <v>3.246492985971944</v>
      </c>
      <c r="AJ209" s="71">
        <f t="shared" si="87"/>
        <v>86.630543831731401</v>
      </c>
      <c r="AK209" s="71">
        <f t="shared" si="81"/>
        <v>6.181916011629653</v>
      </c>
      <c r="AL209" s="71">
        <f t="shared" si="82"/>
        <v>5.8501779790710771</v>
      </c>
      <c r="AM209" s="72">
        <v>0.84</v>
      </c>
      <c r="AN209" s="72">
        <v>0.02</v>
      </c>
      <c r="AO209" s="72">
        <v>0.95</v>
      </c>
      <c r="AP209" s="72">
        <v>0.01</v>
      </c>
      <c r="AQ209" s="72">
        <f t="shared" si="88"/>
        <v>0.54816824966078692</v>
      </c>
      <c r="AR209" s="72">
        <f t="shared" si="89"/>
        <v>2.4902369120469215E-2</v>
      </c>
      <c r="AS209" s="73">
        <f t="shared" si="83"/>
        <v>7.370000000000001</v>
      </c>
      <c r="AT209" s="73">
        <f t="shared" si="84"/>
        <v>0.15628499608087784</v>
      </c>
      <c r="AU209" s="73">
        <f t="shared" si="85"/>
        <v>4.04</v>
      </c>
      <c r="AV209" s="73">
        <f t="shared" si="86"/>
        <v>0.1623083485221879</v>
      </c>
    </row>
    <row r="210" spans="1:48" s="66" customFormat="1" x14ac:dyDescent="0.2">
      <c r="A210" s="94" t="s">
        <v>300</v>
      </c>
      <c r="B210" s="133"/>
      <c r="L210" s="67"/>
      <c r="N210" s="67"/>
      <c r="P210" s="67"/>
      <c r="R210" s="67"/>
      <c r="T210" s="67"/>
      <c r="V210" s="67"/>
      <c r="AC210" s="66">
        <v>6.62</v>
      </c>
      <c r="AD210" s="66">
        <v>0.16</v>
      </c>
      <c r="AE210" s="66">
        <v>2.416918429003021</v>
      </c>
      <c r="AF210" s="66">
        <v>4.18</v>
      </c>
      <c r="AG210" s="66">
        <v>9.8500000000000004E-2</v>
      </c>
      <c r="AH210" s="66">
        <v>2.356459330143541</v>
      </c>
      <c r="AJ210" s="71">
        <f t="shared" si="87"/>
        <v>89.232901533607887</v>
      </c>
      <c r="AK210" s="71">
        <f t="shared" si="81"/>
        <v>5.8804829214595458</v>
      </c>
      <c r="AL210" s="71">
        <f t="shared" si="82"/>
        <v>5.5795267642641448</v>
      </c>
      <c r="AM210" s="72">
        <v>0.84</v>
      </c>
      <c r="AN210" s="72">
        <v>0.02</v>
      </c>
      <c r="AO210" s="72">
        <v>0.95</v>
      </c>
      <c r="AP210" s="72">
        <v>0.01</v>
      </c>
      <c r="AQ210" s="72">
        <f t="shared" si="88"/>
        <v>0.55882352941176461</v>
      </c>
      <c r="AR210" s="72">
        <f t="shared" si="89"/>
        <v>2.3161190606469186E-2</v>
      </c>
      <c r="AS210" s="73">
        <f t="shared" si="83"/>
        <v>5.78</v>
      </c>
      <c r="AT210" s="73">
        <f t="shared" si="84"/>
        <v>0.161245154965971</v>
      </c>
      <c r="AU210" s="73">
        <f t="shared" si="85"/>
        <v>3.2299999999999995</v>
      </c>
      <c r="AV210" s="73">
        <f t="shared" si="86"/>
        <v>9.9006312930034937E-2</v>
      </c>
    </row>
    <row r="211" spans="1:48" s="66" customFormat="1" x14ac:dyDescent="0.2">
      <c r="A211" s="94" t="s">
        <v>301</v>
      </c>
      <c r="B211" s="133"/>
      <c r="L211" s="67"/>
      <c r="N211" s="67"/>
      <c r="P211" s="67"/>
      <c r="R211" s="67"/>
      <c r="T211" s="67"/>
      <c r="V211" s="67"/>
      <c r="AC211" s="66">
        <v>6.31</v>
      </c>
      <c r="AD211" s="66">
        <v>0.16800000000000001</v>
      </c>
      <c r="AE211" s="66">
        <v>2.6624405705229797</v>
      </c>
      <c r="AF211" s="66">
        <v>4.0999999999999996</v>
      </c>
      <c r="AG211" s="66">
        <v>0.13200000000000001</v>
      </c>
      <c r="AH211" s="66">
        <v>3.2195121951219514</v>
      </c>
      <c r="AJ211" s="71">
        <f t="shared" si="87"/>
        <v>93.529407421151632</v>
      </c>
      <c r="AK211" s="71">
        <f t="shared" si="81"/>
        <v>8.0129367656453496</v>
      </c>
      <c r="AL211" s="71">
        <f t="shared" si="82"/>
        <v>7.4642165119947776</v>
      </c>
      <c r="AM211" s="72">
        <v>0.84</v>
      </c>
      <c r="AN211" s="72">
        <v>0.02</v>
      </c>
      <c r="AO211" s="72">
        <v>0.95</v>
      </c>
      <c r="AP211" s="72">
        <v>0.01</v>
      </c>
      <c r="AQ211" s="72">
        <f t="shared" si="88"/>
        <v>0.57586837294332716</v>
      </c>
      <c r="AR211" s="72">
        <f t="shared" si="89"/>
        <v>3.0048759229572574E-2</v>
      </c>
      <c r="AS211" s="73">
        <f t="shared" si="83"/>
        <v>5.47</v>
      </c>
      <c r="AT211" s="73">
        <f t="shared" si="84"/>
        <v>0.16918628786045281</v>
      </c>
      <c r="AU211" s="73">
        <f t="shared" si="85"/>
        <v>3.1499999999999995</v>
      </c>
      <c r="AV211" s="73">
        <f t="shared" si="86"/>
        <v>0.1323782459469833</v>
      </c>
    </row>
    <row r="212" spans="1:48" s="66" customFormat="1" x14ac:dyDescent="0.2">
      <c r="A212" s="94" t="s">
        <v>302</v>
      </c>
      <c r="B212" s="133"/>
      <c r="L212" s="67"/>
      <c r="N212" s="67"/>
      <c r="P212" s="67"/>
      <c r="R212" s="67"/>
      <c r="T212" s="67"/>
      <c r="V212" s="67"/>
      <c r="AC212" s="66">
        <v>7.82</v>
      </c>
      <c r="AD212" s="66">
        <v>0.251</v>
      </c>
      <c r="AE212" s="66">
        <v>3.2097186700767262</v>
      </c>
      <c r="AF212" s="66">
        <v>4.82</v>
      </c>
      <c r="AG212" s="66">
        <v>0.14199999999999999</v>
      </c>
      <c r="AH212" s="66">
        <v>2.9460580912863068</v>
      </c>
      <c r="AJ212" s="71">
        <f t="shared" si="87"/>
        <v>88.155083210636107</v>
      </c>
      <c r="AK212" s="71">
        <f t="shared" si="81"/>
        <v>7.2251045860041216</v>
      </c>
      <c r="AL212" s="71">
        <f t="shared" si="82"/>
        <v>6.7759883015747562</v>
      </c>
      <c r="AM212" s="72">
        <v>0.84</v>
      </c>
      <c r="AN212" s="72">
        <v>0.02</v>
      </c>
      <c r="AO212" s="72">
        <v>0.95</v>
      </c>
      <c r="AP212" s="72">
        <v>0.01</v>
      </c>
      <c r="AQ212" s="72">
        <f t="shared" si="88"/>
        <v>0.55444126074498568</v>
      </c>
      <c r="AR212" s="72">
        <f t="shared" si="89"/>
        <v>2.8564975445782327E-2</v>
      </c>
      <c r="AS212" s="73">
        <f t="shared" si="83"/>
        <v>6.98</v>
      </c>
      <c r="AT212" s="73">
        <f t="shared" si="84"/>
        <v>0.25179555198613018</v>
      </c>
      <c r="AU212" s="73">
        <f t="shared" si="85"/>
        <v>3.87</v>
      </c>
      <c r="AV212" s="73">
        <f t="shared" si="86"/>
        <v>0.14235167719419395</v>
      </c>
    </row>
    <row r="213" spans="1:48" s="66" customFormat="1" x14ac:dyDescent="0.2">
      <c r="A213" s="94" t="s">
        <v>303</v>
      </c>
      <c r="B213" s="133"/>
      <c r="L213" s="67"/>
      <c r="N213" s="67"/>
      <c r="P213" s="67"/>
      <c r="R213" s="67"/>
      <c r="T213" s="67"/>
      <c r="V213" s="67"/>
      <c r="AC213" s="66">
        <v>7.25</v>
      </c>
      <c r="AD213" s="66">
        <v>0.157</v>
      </c>
      <c r="AE213" s="66">
        <v>2.1655172413793102</v>
      </c>
      <c r="AF213" s="66">
        <v>5.0199999999999996</v>
      </c>
      <c r="AG213" s="66">
        <v>0.14499999999999999</v>
      </c>
      <c r="AH213" s="66">
        <v>2.8884462151394423</v>
      </c>
      <c r="AJ213" s="71">
        <f t="shared" si="87"/>
        <v>109.8858668080223</v>
      </c>
      <c r="AK213" s="71">
        <f t="shared" si="81"/>
        <v>8.5619197133923564</v>
      </c>
      <c r="AL213" s="71">
        <f t="shared" si="82"/>
        <v>7.9383283643575169</v>
      </c>
      <c r="AM213" s="72">
        <v>0.84</v>
      </c>
      <c r="AN213" s="72">
        <v>0.02</v>
      </c>
      <c r="AO213" s="72">
        <v>0.95</v>
      </c>
      <c r="AP213" s="72">
        <v>0.01</v>
      </c>
      <c r="AQ213" s="72">
        <f t="shared" si="88"/>
        <v>0.63494539781591253</v>
      </c>
      <c r="AR213" s="72">
        <f t="shared" si="89"/>
        <v>2.7566636417994818E-2</v>
      </c>
      <c r="AS213" s="73">
        <f t="shared" si="83"/>
        <v>6.41</v>
      </c>
      <c r="AT213" s="73">
        <f t="shared" si="84"/>
        <v>0.15826875876179733</v>
      </c>
      <c r="AU213" s="73">
        <f t="shared" si="85"/>
        <v>4.0699999999999994</v>
      </c>
      <c r="AV213" s="73">
        <f t="shared" si="86"/>
        <v>0.14534441853748634</v>
      </c>
    </row>
    <row r="214" spans="1:48" s="66" customFormat="1" x14ac:dyDescent="0.2">
      <c r="A214" s="94" t="s">
        <v>304</v>
      </c>
      <c r="B214" s="133"/>
      <c r="L214" s="67"/>
      <c r="N214" s="67"/>
      <c r="P214" s="67"/>
      <c r="R214" s="67"/>
      <c r="T214" s="67"/>
      <c r="V214" s="67"/>
      <c r="AC214" s="66">
        <v>6.7</v>
      </c>
      <c r="AD214" s="66">
        <v>0.13500000000000001</v>
      </c>
      <c r="AE214" s="66">
        <v>2.0149253731343282</v>
      </c>
      <c r="AF214" s="66">
        <v>4.24</v>
      </c>
      <c r="AG214" s="66">
        <v>0.114</v>
      </c>
      <c r="AH214" s="66">
        <v>2.6886792452830188</v>
      </c>
      <c r="AJ214" s="71">
        <f t="shared" si="87"/>
        <v>89.879908912468551</v>
      </c>
      <c r="AK214" s="71">
        <f t="shared" si="81"/>
        <v>6.0058582024243776</v>
      </c>
      <c r="AL214" s="71">
        <f t="shared" si="82"/>
        <v>5.6922714269336581</v>
      </c>
      <c r="AM214" s="72">
        <v>0.84</v>
      </c>
      <c r="AN214" s="72">
        <v>0.02</v>
      </c>
      <c r="AO214" s="72">
        <v>0.95</v>
      </c>
      <c r="AP214" s="72">
        <v>0.01</v>
      </c>
      <c r="AQ214" s="72">
        <f t="shared" si="88"/>
        <v>0.56143344709897613</v>
      </c>
      <c r="AR214" s="72">
        <f t="shared" si="89"/>
        <v>2.3501670288470382E-2</v>
      </c>
      <c r="AS214" s="73">
        <f t="shared" si="83"/>
        <v>5.86</v>
      </c>
      <c r="AT214" s="73">
        <f t="shared" si="84"/>
        <v>0.13647344063956182</v>
      </c>
      <c r="AU214" s="73">
        <f t="shared" si="85"/>
        <v>3.29</v>
      </c>
      <c r="AV214" s="73">
        <f t="shared" si="86"/>
        <v>0.11443775600735974</v>
      </c>
    </row>
    <row r="215" spans="1:48" s="66" customFormat="1" x14ac:dyDescent="0.2">
      <c r="A215" s="94" t="s">
        <v>305</v>
      </c>
      <c r="B215" s="133"/>
      <c r="L215" s="67"/>
      <c r="N215" s="67"/>
      <c r="P215" s="67"/>
      <c r="R215" s="67"/>
      <c r="T215" s="67"/>
      <c r="V215" s="67"/>
      <c r="AC215" s="66">
        <v>5.04</v>
      </c>
      <c r="AD215" s="66">
        <v>0.109</v>
      </c>
      <c r="AE215" s="66">
        <v>2.1626984126984126</v>
      </c>
      <c r="AF215" s="66">
        <v>3.13</v>
      </c>
      <c r="AG215" s="66">
        <v>0.17599999999999999</v>
      </c>
      <c r="AH215" s="66">
        <v>5.6230031948881782</v>
      </c>
      <c r="AJ215" s="71">
        <f t="shared" si="87"/>
        <v>79.819749618473267</v>
      </c>
      <c r="AK215" s="71">
        <f t="shared" si="81"/>
        <v>10.499743338143205</v>
      </c>
      <c r="AL215" s="71">
        <f t="shared" si="82"/>
        <v>9.5769490356572646</v>
      </c>
      <c r="AM215" s="72">
        <v>0.84</v>
      </c>
      <c r="AN215" s="72">
        <v>0.02</v>
      </c>
      <c r="AO215" s="72">
        <v>0.95</v>
      </c>
      <c r="AP215" s="72">
        <v>0.01</v>
      </c>
      <c r="AQ215" s="72">
        <f t="shared" si="88"/>
        <v>0.51904761904761898</v>
      </c>
      <c r="AR215" s="72">
        <f t="shared" si="89"/>
        <v>4.4150221236270895E-2</v>
      </c>
      <c r="AS215" s="73">
        <f t="shared" si="83"/>
        <v>4.2</v>
      </c>
      <c r="AT215" s="73">
        <f t="shared" si="84"/>
        <v>0.11081967334368026</v>
      </c>
      <c r="AU215" s="73">
        <f t="shared" si="85"/>
        <v>2.1799999999999997</v>
      </c>
      <c r="AV215" s="73">
        <f t="shared" si="86"/>
        <v>0.17628386199536245</v>
      </c>
    </row>
    <row r="216" spans="1:48" s="66" customFormat="1" x14ac:dyDescent="0.2">
      <c r="A216" s="94" t="s">
        <v>306</v>
      </c>
      <c r="B216" s="133"/>
      <c r="L216" s="67"/>
      <c r="N216" s="67"/>
      <c r="P216" s="67"/>
      <c r="R216" s="67"/>
      <c r="T216" s="67"/>
      <c r="V216" s="67"/>
      <c r="AC216" s="66">
        <v>5.37</v>
      </c>
      <c r="AD216" s="66">
        <v>0.105</v>
      </c>
      <c r="AE216" s="66">
        <v>1.9553072625698324</v>
      </c>
      <c r="AF216" s="66">
        <v>3.6</v>
      </c>
      <c r="AG216" s="66">
        <v>8.9599999999999999E-2</v>
      </c>
      <c r="AH216" s="66">
        <v>2.4888888888888889</v>
      </c>
      <c r="AJ216" s="71">
        <f t="shared" si="87"/>
        <v>95.899914143512902</v>
      </c>
      <c r="AK216" s="71">
        <f t="shared" si="81"/>
        <v>6.5571830229684878</v>
      </c>
      <c r="AL216" s="71">
        <f t="shared" si="82"/>
        <v>6.1851479775152569</v>
      </c>
      <c r="AM216" s="72">
        <v>0.84</v>
      </c>
      <c r="AN216" s="72">
        <v>0.02</v>
      </c>
      <c r="AO216" s="72">
        <v>0.95</v>
      </c>
      <c r="AP216" s="72">
        <v>0.01</v>
      </c>
      <c r="AQ216" s="72">
        <f t="shared" si="88"/>
        <v>0.58498896247240628</v>
      </c>
      <c r="AR216" s="72">
        <f t="shared" si="89"/>
        <v>2.4220201973904308E-2</v>
      </c>
      <c r="AS216" s="73">
        <f t="shared" si="83"/>
        <v>4.53</v>
      </c>
      <c r="AT216" s="73">
        <f t="shared" si="84"/>
        <v>0.10688779163215974</v>
      </c>
      <c r="AU216" s="73">
        <f t="shared" si="85"/>
        <v>2.6500000000000004</v>
      </c>
      <c r="AV216" s="73">
        <f t="shared" si="86"/>
        <v>9.0156308708819716E-2</v>
      </c>
    </row>
    <row r="217" spans="1:48" s="66" customFormat="1" x14ac:dyDescent="0.2">
      <c r="A217" s="94" t="s">
        <v>307</v>
      </c>
      <c r="B217" s="133"/>
      <c r="L217" s="67"/>
      <c r="N217" s="67"/>
      <c r="P217" s="67"/>
      <c r="R217" s="67"/>
      <c r="T217" s="67"/>
      <c r="V217" s="67"/>
      <c r="AC217" s="66">
        <v>6.56</v>
      </c>
      <c r="AD217" s="66">
        <v>0.124</v>
      </c>
      <c r="AE217" s="66">
        <v>1.8902439024390243</v>
      </c>
      <c r="AF217" s="66">
        <v>4.42</v>
      </c>
      <c r="AG217" s="66">
        <v>0.107</v>
      </c>
      <c r="AH217" s="66">
        <v>2.4208144796380093</v>
      </c>
      <c r="AJ217" s="71">
        <f t="shared" si="87"/>
        <v>101.74348063632058</v>
      </c>
      <c r="AK217" s="71">
        <f t="shared" si="81"/>
        <v>6.5791544535943558</v>
      </c>
      <c r="AL217" s="71">
        <f t="shared" si="82"/>
        <v>6.2046925786997917</v>
      </c>
      <c r="AM217" s="72">
        <v>0.84</v>
      </c>
      <c r="AN217" s="72">
        <v>0.02</v>
      </c>
      <c r="AO217" s="72">
        <v>0.95</v>
      </c>
      <c r="AP217" s="72">
        <v>0.01</v>
      </c>
      <c r="AQ217" s="72">
        <f t="shared" si="88"/>
        <v>0.60664335664335667</v>
      </c>
      <c r="AR217" s="72">
        <f t="shared" si="89"/>
        <v>2.3031067344559345E-2</v>
      </c>
      <c r="AS217" s="73">
        <f t="shared" si="83"/>
        <v>5.72</v>
      </c>
      <c r="AT217" s="73">
        <f t="shared" si="84"/>
        <v>0.12560254774486063</v>
      </c>
      <c r="AU217" s="73">
        <f t="shared" si="85"/>
        <v>3.4699999999999998</v>
      </c>
      <c r="AV217" s="73">
        <f t="shared" si="86"/>
        <v>0.10746627377926529</v>
      </c>
    </row>
    <row r="218" spans="1:48" s="66" customFormat="1" x14ac:dyDescent="0.2">
      <c r="A218" s="94" t="s">
        <v>308</v>
      </c>
      <c r="B218" s="133"/>
      <c r="L218" s="67"/>
      <c r="N218" s="67"/>
      <c r="P218" s="67"/>
      <c r="R218" s="67"/>
      <c r="T218" s="67"/>
      <c r="V218" s="67"/>
      <c r="AC218" s="66">
        <v>6.73</v>
      </c>
      <c r="AD218" s="66">
        <v>0.14299999999999999</v>
      </c>
      <c r="AE218" s="66">
        <v>2.1248142644873695</v>
      </c>
      <c r="AF218" s="66">
        <v>4.16</v>
      </c>
      <c r="AG218" s="66">
        <v>9.8100000000000007E-2</v>
      </c>
      <c r="AH218" s="66">
        <v>2.3581730769230771</v>
      </c>
      <c r="AJ218" s="71">
        <f t="shared" si="87"/>
        <v>85.866550694152991</v>
      </c>
      <c r="AK218" s="71">
        <f t="shared" si="81"/>
        <v>5.2579784176935789</v>
      </c>
      <c r="AL218" s="71">
        <f t="shared" si="82"/>
        <v>5.016067505705422</v>
      </c>
      <c r="AM218" s="72">
        <v>0.84</v>
      </c>
      <c r="AN218" s="72">
        <v>0.02</v>
      </c>
      <c r="AO218" s="72">
        <v>0.95</v>
      </c>
      <c r="AP218" s="72">
        <v>0.01</v>
      </c>
      <c r="AQ218" s="72">
        <f t="shared" si="88"/>
        <v>0.54499151103565358</v>
      </c>
      <c r="AR218" s="72">
        <f t="shared" si="89"/>
        <v>2.1419183734059308E-2</v>
      </c>
      <c r="AS218" s="73">
        <f t="shared" si="83"/>
        <v>5.8900000000000006</v>
      </c>
      <c r="AT218" s="73">
        <f t="shared" si="84"/>
        <v>0.14439182802361078</v>
      </c>
      <c r="AU218" s="73">
        <f t="shared" si="85"/>
        <v>3.21</v>
      </c>
      <c r="AV218" s="73">
        <f t="shared" si="86"/>
        <v>9.8608366784974186E-2</v>
      </c>
    </row>
    <row r="219" spans="1:48" s="66" customFormat="1" x14ac:dyDescent="0.2">
      <c r="A219" s="94" t="s">
        <v>309</v>
      </c>
      <c r="B219" s="133"/>
      <c r="L219" s="67"/>
      <c r="N219" s="67"/>
      <c r="P219" s="67"/>
      <c r="R219" s="67"/>
      <c r="T219" s="67"/>
      <c r="V219" s="67"/>
      <c r="AC219" s="66">
        <v>6.04</v>
      </c>
      <c r="AD219" s="66">
        <v>0.152</v>
      </c>
      <c r="AE219" s="66">
        <v>2.5165562913907285</v>
      </c>
      <c r="AF219" s="66">
        <v>4.71</v>
      </c>
      <c r="AG219" s="66">
        <v>0.215</v>
      </c>
      <c r="AH219" s="66">
        <v>4.5647558386411884</v>
      </c>
      <c r="AJ219" s="71">
        <f t="shared" si="87"/>
        <v>140.01586740084753</v>
      </c>
      <c r="AK219" s="71">
        <f t="shared" si="81"/>
        <v>20.072575097835056</v>
      </c>
      <c r="AL219" s="71">
        <f t="shared" si="82"/>
        <v>16.945820966643353</v>
      </c>
      <c r="AM219" s="72">
        <v>0.84</v>
      </c>
      <c r="AN219" s="72">
        <v>0.02</v>
      </c>
      <c r="AO219" s="72">
        <v>0.95</v>
      </c>
      <c r="AP219" s="72">
        <v>0.01</v>
      </c>
      <c r="AQ219" s="72">
        <f t="shared" si="88"/>
        <v>0.72307692307692306</v>
      </c>
      <c r="AR219" s="72">
        <f t="shared" si="89"/>
        <v>4.6558259029323701E-2</v>
      </c>
      <c r="AS219" s="73">
        <f t="shared" si="83"/>
        <v>5.2</v>
      </c>
      <c r="AT219" s="73">
        <f t="shared" si="84"/>
        <v>0.15331014317389441</v>
      </c>
      <c r="AU219" s="73">
        <f t="shared" si="85"/>
        <v>3.76</v>
      </c>
      <c r="AV219" s="73">
        <f t="shared" si="86"/>
        <v>0.21523243250030882</v>
      </c>
    </row>
    <row r="220" spans="1:48" s="66" customFormat="1" x14ac:dyDescent="0.2">
      <c r="A220" s="94" t="s">
        <v>310</v>
      </c>
      <c r="B220" s="133"/>
      <c r="L220" s="67"/>
      <c r="N220" s="67"/>
      <c r="P220" s="67"/>
      <c r="R220" s="67"/>
      <c r="T220" s="67"/>
      <c r="V220" s="67"/>
      <c r="AC220" s="66">
        <v>6.23</v>
      </c>
      <c r="AD220" s="66">
        <v>0.13800000000000001</v>
      </c>
      <c r="AE220" s="66">
        <v>2.2150882825040128</v>
      </c>
      <c r="AF220" s="66">
        <v>3.97</v>
      </c>
      <c r="AG220" s="66">
        <v>0.114</v>
      </c>
      <c r="AH220" s="66">
        <v>2.8715365239294708</v>
      </c>
      <c r="AJ220" s="71">
        <f t="shared" si="87"/>
        <v>89.597669677102232</v>
      </c>
      <c r="AK220" s="71">
        <f t="shared" si="81"/>
        <v>6.5694159370472391</v>
      </c>
      <c r="AL220" s="71">
        <f t="shared" si="82"/>
        <v>6.196030637084931</v>
      </c>
      <c r="AM220" s="72">
        <v>0.84</v>
      </c>
      <c r="AN220" s="72">
        <v>0.02</v>
      </c>
      <c r="AO220" s="72">
        <v>0.95</v>
      </c>
      <c r="AP220" s="72">
        <v>0.01</v>
      </c>
      <c r="AQ220" s="72">
        <f t="shared" si="88"/>
        <v>0.56029684601113172</v>
      </c>
      <c r="AR220" s="72">
        <f t="shared" si="89"/>
        <v>2.5707688699675088E-2</v>
      </c>
      <c r="AS220" s="73">
        <f t="shared" si="83"/>
        <v>5.3900000000000006</v>
      </c>
      <c r="AT220" s="73">
        <f t="shared" si="84"/>
        <v>0.13944174410842688</v>
      </c>
      <c r="AU220" s="73">
        <f t="shared" si="85"/>
        <v>3.0200000000000005</v>
      </c>
      <c r="AV220" s="73">
        <f t="shared" si="86"/>
        <v>0.11443775600735974</v>
      </c>
    </row>
    <row r="221" spans="1:48" s="66" customFormat="1" x14ac:dyDescent="0.2">
      <c r="A221" s="94" t="s">
        <v>311</v>
      </c>
      <c r="B221" s="133"/>
      <c r="L221" s="67"/>
      <c r="N221" s="67"/>
      <c r="P221" s="67"/>
      <c r="R221" s="67"/>
      <c r="T221" s="67"/>
      <c r="V221" s="67"/>
      <c r="AC221" s="66">
        <v>6.55</v>
      </c>
      <c r="AD221" s="66">
        <v>0.13800000000000001</v>
      </c>
      <c r="AE221" s="66">
        <v>2.106870229007634</v>
      </c>
      <c r="AF221" s="66">
        <v>4.74</v>
      </c>
      <c r="AG221" s="66">
        <v>0.19600000000000001</v>
      </c>
      <c r="AH221" s="66">
        <v>4.1350210970464136</v>
      </c>
      <c r="AJ221" s="71">
        <f t="shared" si="87"/>
        <v>118.84780956635173</v>
      </c>
      <c r="AK221" s="71">
        <f t="shared" si="81"/>
        <v>13.077223701388064</v>
      </c>
      <c r="AL221" s="71">
        <f t="shared" si="82"/>
        <v>11.675539483337801</v>
      </c>
      <c r="AM221" s="72">
        <v>0.84</v>
      </c>
      <c r="AN221" s="72">
        <v>0.02</v>
      </c>
      <c r="AO221" s="72">
        <v>0.95</v>
      </c>
      <c r="AP221" s="72">
        <v>0.01</v>
      </c>
      <c r="AQ221" s="72">
        <f t="shared" si="88"/>
        <v>0.66374781085814361</v>
      </c>
      <c r="AR221" s="72">
        <f t="shared" si="89"/>
        <v>3.8000787237609468E-2</v>
      </c>
      <c r="AS221" s="73">
        <f t="shared" si="83"/>
        <v>5.71</v>
      </c>
      <c r="AT221" s="73">
        <f t="shared" si="84"/>
        <v>0.13944174410842688</v>
      </c>
      <c r="AU221" s="73">
        <f t="shared" si="85"/>
        <v>3.79</v>
      </c>
      <c r="AV221" s="73">
        <f t="shared" si="86"/>
        <v>0.19625493624365226</v>
      </c>
    </row>
    <row r="222" spans="1:48" s="66" customFormat="1" x14ac:dyDescent="0.2">
      <c r="A222" s="94" t="s">
        <v>312</v>
      </c>
      <c r="B222" s="133"/>
      <c r="L222" s="67"/>
      <c r="N222" s="67"/>
      <c r="P222" s="67"/>
      <c r="R222" s="67"/>
      <c r="T222" s="67"/>
      <c r="V222" s="67"/>
      <c r="AC222" s="66">
        <v>8.07</v>
      </c>
      <c r="AD222" s="66">
        <v>0.159</v>
      </c>
      <c r="AE222" s="66">
        <v>1.970260223048327</v>
      </c>
      <c r="AF222" s="66">
        <v>4.83</v>
      </c>
      <c r="AG222" s="66">
        <v>0.14399999999999999</v>
      </c>
      <c r="AH222" s="66">
        <v>2.9813664596273286</v>
      </c>
      <c r="AJ222" s="71">
        <f t="shared" si="87"/>
        <v>83.886231975759031</v>
      </c>
      <c r="AK222" s="71">
        <f t="shared" si="81"/>
        <v>5.6112456251362204</v>
      </c>
      <c r="AL222" s="71">
        <f t="shared" si="82"/>
        <v>5.3365787081956881</v>
      </c>
      <c r="AM222" s="72">
        <v>0.84</v>
      </c>
      <c r="AN222" s="72">
        <v>0.02</v>
      </c>
      <c r="AO222" s="72">
        <v>0.95</v>
      </c>
      <c r="AP222" s="72">
        <v>0.01</v>
      </c>
      <c r="AQ222" s="72">
        <f t="shared" si="88"/>
        <v>0.53665283540802211</v>
      </c>
      <c r="AR222" s="72">
        <f t="shared" si="89"/>
        <v>2.3239820658546073E-2</v>
      </c>
      <c r="AS222" s="73">
        <f t="shared" si="83"/>
        <v>7.23</v>
      </c>
      <c r="AT222" s="73">
        <f t="shared" si="84"/>
        <v>0.16025292509030842</v>
      </c>
      <c r="AU222" s="73">
        <f t="shared" si="85"/>
        <v>3.88</v>
      </c>
      <c r="AV222" s="73">
        <f t="shared" si="86"/>
        <v>0.14434680460612903</v>
      </c>
    </row>
    <row r="223" spans="1:48" s="66" customFormat="1" x14ac:dyDescent="0.2">
      <c r="A223" s="94" t="s">
        <v>313</v>
      </c>
      <c r="B223" s="133"/>
      <c r="L223" s="67"/>
      <c r="N223" s="67"/>
      <c r="P223" s="67"/>
      <c r="R223" s="67"/>
      <c r="T223" s="67"/>
      <c r="V223" s="67"/>
      <c r="AC223" s="66">
        <v>7.31</v>
      </c>
      <c r="AD223" s="66">
        <v>0.19700000000000001</v>
      </c>
      <c r="AE223" s="66">
        <v>2.6949384404924763</v>
      </c>
      <c r="AF223" s="66">
        <v>5.01</v>
      </c>
      <c r="AG223" s="66">
        <v>0.16200000000000001</v>
      </c>
      <c r="AH223" s="66">
        <v>3.2335329341317367</v>
      </c>
      <c r="AJ223" s="71">
        <f t="shared" si="87"/>
        <v>107.68762455812067</v>
      </c>
      <c r="AK223" s="71">
        <f t="shared" si="81"/>
        <v>9.6648603815723533</v>
      </c>
      <c r="AL223" s="71">
        <f t="shared" si="82"/>
        <v>8.8775552027424425</v>
      </c>
      <c r="AM223" s="72">
        <v>0.84</v>
      </c>
      <c r="AN223" s="72">
        <v>0.02</v>
      </c>
      <c r="AO223" s="72">
        <v>0.95</v>
      </c>
      <c r="AP223" s="72">
        <v>0.01</v>
      </c>
      <c r="AQ223" s="72">
        <f t="shared" si="88"/>
        <v>0.62751159196290573</v>
      </c>
      <c r="AR223" s="72">
        <f t="shared" si="89"/>
        <v>3.1593474898809579E-2</v>
      </c>
      <c r="AS223" s="73">
        <f t="shared" si="83"/>
        <v>6.47</v>
      </c>
      <c r="AT223" s="73">
        <f t="shared" si="84"/>
        <v>0.19801262586006982</v>
      </c>
      <c r="AU223" s="73">
        <f t="shared" si="85"/>
        <v>4.0599999999999996</v>
      </c>
      <c r="AV223" s="73">
        <f t="shared" si="86"/>
        <v>0.16230834852218784</v>
      </c>
    </row>
    <row r="224" spans="1:48" s="66" customFormat="1" x14ac:dyDescent="0.2">
      <c r="A224" s="94" t="s">
        <v>314</v>
      </c>
      <c r="B224" s="133"/>
      <c r="L224" s="67"/>
      <c r="N224" s="67"/>
      <c r="P224" s="67"/>
      <c r="R224" s="67"/>
      <c r="T224" s="67"/>
      <c r="V224" s="67"/>
      <c r="AC224" s="66">
        <v>6.64</v>
      </c>
      <c r="AD224" s="66">
        <v>0.14699999999999999</v>
      </c>
      <c r="AE224" s="66">
        <v>2.213855421686747</v>
      </c>
      <c r="AF224" s="66">
        <v>4.18</v>
      </c>
      <c r="AG224" s="66">
        <v>0.13500000000000001</v>
      </c>
      <c r="AH224" s="66">
        <v>3.2296650717703352</v>
      </c>
      <c r="AJ224" s="71">
        <f t="shared" si="87"/>
        <v>88.757648835422842</v>
      </c>
      <c r="AK224" s="71">
        <f t="shared" si="81"/>
        <v>6.945552552423635</v>
      </c>
      <c r="AL224" s="71">
        <f t="shared" si="82"/>
        <v>6.5295273963476319</v>
      </c>
      <c r="AM224" s="72">
        <v>0.84</v>
      </c>
      <c r="AN224" s="72">
        <v>0.02</v>
      </c>
      <c r="AO224" s="72">
        <v>0.95</v>
      </c>
      <c r="AP224" s="72">
        <v>0.01</v>
      </c>
      <c r="AQ224" s="72">
        <f t="shared" si="88"/>
        <v>0.55689655172413788</v>
      </c>
      <c r="AR224" s="72">
        <f t="shared" si="89"/>
        <v>2.7343074110525799E-2</v>
      </c>
      <c r="AS224" s="73">
        <f t="shared" si="83"/>
        <v>5.8</v>
      </c>
      <c r="AT224" s="73">
        <f t="shared" si="84"/>
        <v>0.14835430563350696</v>
      </c>
      <c r="AU224" s="73">
        <f t="shared" si="85"/>
        <v>3.2299999999999995</v>
      </c>
      <c r="AV224" s="73">
        <f t="shared" si="86"/>
        <v>0.13536986370680884</v>
      </c>
    </row>
    <row r="225" spans="1:48" s="66" customFormat="1" x14ac:dyDescent="0.2">
      <c r="A225" s="94" t="s">
        <v>315</v>
      </c>
      <c r="B225" s="133"/>
      <c r="L225" s="67"/>
      <c r="N225" s="67"/>
      <c r="P225" s="67"/>
      <c r="R225" s="67"/>
      <c r="T225" s="67"/>
      <c r="V225" s="67"/>
      <c r="AC225" s="66">
        <v>5.93</v>
      </c>
      <c r="AD225" s="66">
        <v>0.185</v>
      </c>
      <c r="AE225" s="66">
        <v>3.1197301854974704</v>
      </c>
      <c r="AF225" s="66">
        <v>3.86</v>
      </c>
      <c r="AG225" s="66">
        <v>0.14399999999999999</v>
      </c>
      <c r="AH225" s="66">
        <v>3.730569948186528</v>
      </c>
      <c r="AJ225" s="71">
        <f t="shared" si="87"/>
        <v>92.465291288526672</v>
      </c>
      <c r="AK225" s="71">
        <f t="shared" si="81"/>
        <v>9.3598348957090138</v>
      </c>
      <c r="AL225" s="71">
        <f t="shared" si="82"/>
        <v>8.6195618587562421</v>
      </c>
      <c r="AM225" s="72">
        <v>0.84</v>
      </c>
      <c r="AN225" s="72">
        <v>0.02</v>
      </c>
      <c r="AO225" s="72">
        <v>0.95</v>
      </c>
      <c r="AP225" s="72">
        <v>0.01</v>
      </c>
      <c r="AQ225" s="72">
        <f t="shared" si="88"/>
        <v>0.57170923379174854</v>
      </c>
      <c r="AR225" s="72">
        <f t="shared" si="89"/>
        <v>3.5228530736913129E-2</v>
      </c>
      <c r="AS225" s="73">
        <f t="shared" si="83"/>
        <v>5.09</v>
      </c>
      <c r="AT225" s="73">
        <f t="shared" si="84"/>
        <v>0.18607794065928393</v>
      </c>
      <c r="AU225" s="73">
        <f t="shared" si="85"/>
        <v>2.91</v>
      </c>
      <c r="AV225" s="73">
        <f t="shared" si="86"/>
        <v>0.14434680460612903</v>
      </c>
    </row>
    <row r="226" spans="1:48" s="66" customFormat="1" x14ac:dyDescent="0.2">
      <c r="A226" s="94" t="s">
        <v>316</v>
      </c>
      <c r="B226" s="133"/>
      <c r="L226" s="67"/>
      <c r="N226" s="67"/>
      <c r="P226" s="67"/>
      <c r="R226" s="67"/>
      <c r="T226" s="67"/>
      <c r="V226" s="67"/>
      <c r="AC226" s="66">
        <v>5.96</v>
      </c>
      <c r="AD226" s="66">
        <v>0.112</v>
      </c>
      <c r="AE226" s="66">
        <v>1.8791946308724834</v>
      </c>
      <c r="AF226" s="66">
        <v>3.93</v>
      </c>
      <c r="AG226" s="66">
        <v>9.8100000000000007E-2</v>
      </c>
      <c r="AH226" s="66">
        <v>2.4961832061068701</v>
      </c>
      <c r="AJ226" s="71">
        <f t="shared" si="87"/>
        <v>95.125523146792062</v>
      </c>
      <c r="AK226" s="71">
        <f t="shared" si="81"/>
        <v>6.2269448544603421</v>
      </c>
      <c r="AL226" s="71">
        <f t="shared" si="82"/>
        <v>5.8904868523344049</v>
      </c>
      <c r="AM226" s="72">
        <v>0.84</v>
      </c>
      <c r="AN226" s="72">
        <v>0.02</v>
      </c>
      <c r="AO226" s="72">
        <v>0.95</v>
      </c>
      <c r="AP226" s="72">
        <v>0.01</v>
      </c>
      <c r="AQ226" s="72">
        <f t="shared" si="88"/>
        <v>0.58203125000000011</v>
      </c>
      <c r="AR226" s="72">
        <f t="shared" si="89"/>
        <v>2.3199083838493676E-2</v>
      </c>
      <c r="AS226" s="73">
        <f t="shared" si="83"/>
        <v>5.12</v>
      </c>
      <c r="AT226" s="73">
        <f t="shared" si="84"/>
        <v>0.11377170122662314</v>
      </c>
      <c r="AU226" s="73">
        <f t="shared" si="85"/>
        <v>2.9800000000000004</v>
      </c>
      <c r="AV226" s="73">
        <f t="shared" si="86"/>
        <v>9.8608366784974186E-2</v>
      </c>
    </row>
    <row r="227" spans="1:48" s="66" customFormat="1" x14ac:dyDescent="0.2">
      <c r="A227" s="94" t="s">
        <v>317</v>
      </c>
      <c r="B227" s="133"/>
      <c r="L227" s="67"/>
      <c r="N227" s="67"/>
      <c r="P227" s="67"/>
      <c r="R227" s="67"/>
      <c r="T227" s="67"/>
      <c r="V227" s="67"/>
      <c r="AC227" s="66">
        <v>6.19</v>
      </c>
      <c r="AD227" s="66">
        <v>0.14399999999999999</v>
      </c>
      <c r="AE227" s="66">
        <v>2.3263327948303711</v>
      </c>
      <c r="AF227" s="66">
        <v>4</v>
      </c>
      <c r="AG227" s="66">
        <v>0.10299999999999999</v>
      </c>
      <c r="AH227" s="66">
        <v>2.5749999999999997</v>
      </c>
      <c r="AJ227" s="71">
        <f t="shared" si="87"/>
        <v>92.054679458351359</v>
      </c>
      <c r="AK227" s="71">
        <f t="shared" si="81"/>
        <v>6.474362094290953</v>
      </c>
      <c r="AL227" s="71">
        <f t="shared" si="82"/>
        <v>6.1114079975798887</v>
      </c>
      <c r="AM227" s="72">
        <v>0.84</v>
      </c>
      <c r="AN227" s="72">
        <v>0.02</v>
      </c>
      <c r="AO227" s="72">
        <v>0.95</v>
      </c>
      <c r="AP227" s="72">
        <v>0.01</v>
      </c>
      <c r="AQ227" s="72">
        <f t="shared" si="88"/>
        <v>0.57009345794392519</v>
      </c>
      <c r="AR227" s="72">
        <f t="shared" si="89"/>
        <v>2.4781930181066347E-2</v>
      </c>
      <c r="AS227" s="73">
        <f t="shared" si="83"/>
        <v>5.3500000000000005</v>
      </c>
      <c r="AT227" s="73">
        <f t="shared" si="84"/>
        <v>0.14538225476308997</v>
      </c>
      <c r="AU227" s="73">
        <f t="shared" si="85"/>
        <v>3.05</v>
      </c>
      <c r="AV227" s="73">
        <f t="shared" si="86"/>
        <v>0.1034842983258813</v>
      </c>
    </row>
    <row r="228" spans="1:48" s="66" customFormat="1" x14ac:dyDescent="0.2">
      <c r="A228" s="94" t="s">
        <v>318</v>
      </c>
      <c r="B228" s="133"/>
      <c r="L228" s="67"/>
      <c r="N228" s="67"/>
      <c r="P228" s="67"/>
      <c r="R228" s="67"/>
      <c r="T228" s="67"/>
      <c r="V228" s="67"/>
      <c r="AC228" s="66">
        <v>6.38</v>
      </c>
      <c r="AD228" s="66">
        <v>0.13500000000000001</v>
      </c>
      <c r="AE228" s="66">
        <v>2.1159874608150475</v>
      </c>
      <c r="AF228" s="66">
        <v>4.0999999999999996</v>
      </c>
      <c r="AG228" s="66">
        <v>0.106</v>
      </c>
      <c r="AH228" s="66">
        <v>2.5853658536585367</v>
      </c>
      <c r="AJ228" s="71">
        <f t="shared" si="87"/>
        <v>91.674514455675563</v>
      </c>
      <c r="AK228" s="71">
        <f t="shared" si="81"/>
        <v>6.1830962778980449</v>
      </c>
      <c r="AL228" s="71">
        <f t="shared" si="82"/>
        <v>5.8512349312757976</v>
      </c>
      <c r="AM228" s="72">
        <v>0.84</v>
      </c>
      <c r="AN228" s="72">
        <v>0.02</v>
      </c>
      <c r="AO228" s="72">
        <v>0.95</v>
      </c>
      <c r="AP228" s="72">
        <v>0.01</v>
      </c>
      <c r="AQ228" s="72">
        <f t="shared" si="88"/>
        <v>0.56859205776173272</v>
      </c>
      <c r="AR228" s="72">
        <f t="shared" si="89"/>
        <v>2.378113823260029E-2</v>
      </c>
      <c r="AS228" s="73">
        <f t="shared" si="83"/>
        <v>5.54</v>
      </c>
      <c r="AT228" s="73">
        <f t="shared" si="84"/>
        <v>0.13647344063956185</v>
      </c>
      <c r="AU228" s="73">
        <f t="shared" si="85"/>
        <v>3.1499999999999995</v>
      </c>
      <c r="AV228" s="73">
        <f t="shared" si="86"/>
        <v>0.10647065323364931</v>
      </c>
    </row>
    <row r="229" spans="1:48" s="66" customFormat="1" x14ac:dyDescent="0.2">
      <c r="A229" s="94" t="s">
        <v>319</v>
      </c>
      <c r="B229" s="133"/>
      <c r="L229" s="67"/>
      <c r="N229" s="67"/>
      <c r="P229" s="67"/>
      <c r="R229" s="67"/>
      <c r="T229" s="67"/>
      <c r="V229" s="67"/>
      <c r="AC229" s="66">
        <v>5</v>
      </c>
      <c r="AD229" s="66">
        <v>0.10199999999999999</v>
      </c>
      <c r="AE229" s="66">
        <v>2.0399999999999996</v>
      </c>
      <c r="AF229" s="66">
        <v>3.66</v>
      </c>
      <c r="AG229" s="66">
        <v>0.21299999999999999</v>
      </c>
      <c r="AH229" s="66">
        <v>5.8196721311475406</v>
      </c>
      <c r="AJ229" s="71">
        <f t="shared" si="87"/>
        <v>114.92846822318181</v>
      </c>
      <c r="AK229" s="71">
        <f t="shared" si="81"/>
        <v>18.274296039191924</v>
      </c>
      <c r="AL229" s="71">
        <f t="shared" si="82"/>
        <v>15.646866169876645</v>
      </c>
      <c r="AM229" s="72">
        <v>0.84</v>
      </c>
      <c r="AN229" s="72">
        <v>0.02</v>
      </c>
      <c r="AO229" s="72">
        <v>0.95</v>
      </c>
      <c r="AP229" s="72">
        <v>0.01</v>
      </c>
      <c r="AQ229" s="72">
        <f t="shared" si="88"/>
        <v>0.65144230769230771</v>
      </c>
      <c r="AR229" s="72">
        <f t="shared" si="89"/>
        <v>5.3780635993952573E-2</v>
      </c>
      <c r="AS229" s="73">
        <f t="shared" si="83"/>
        <v>4.16</v>
      </c>
      <c r="AT229" s="73">
        <f t="shared" si="84"/>
        <v>0.10394229168149025</v>
      </c>
      <c r="AU229" s="73">
        <f t="shared" si="85"/>
        <v>2.71</v>
      </c>
      <c r="AV229" s="73">
        <f t="shared" si="86"/>
        <v>0.21323461257497575</v>
      </c>
    </row>
    <row r="230" spans="1:48" s="66" customFormat="1" x14ac:dyDescent="0.2">
      <c r="A230" s="94" t="s">
        <v>320</v>
      </c>
      <c r="B230" s="133"/>
      <c r="L230" s="67"/>
      <c r="N230" s="67"/>
      <c r="P230" s="67"/>
      <c r="R230" s="67"/>
      <c r="T230" s="67"/>
      <c r="V230" s="67"/>
      <c r="AC230" s="66">
        <v>3.89</v>
      </c>
      <c r="AD230" s="66">
        <v>7.1499999999999994E-2</v>
      </c>
      <c r="AE230" s="66">
        <v>1.8380462724935729</v>
      </c>
      <c r="AF230" s="66">
        <v>3.07</v>
      </c>
      <c r="AG230" s="66">
        <v>8.3400000000000002E-2</v>
      </c>
      <c r="AH230" s="66">
        <v>2.7166123778501632</v>
      </c>
      <c r="AJ230" s="71">
        <f t="shared" si="87"/>
        <v>129.51445215137187</v>
      </c>
      <c r="AK230" s="71">
        <f t="shared" si="81"/>
        <v>12.218955786875398</v>
      </c>
      <c r="AL230" s="71">
        <f t="shared" si="82"/>
        <v>10.986694741355066</v>
      </c>
      <c r="AM230" s="72">
        <v>0.84</v>
      </c>
      <c r="AN230" s="72">
        <v>0.02</v>
      </c>
      <c r="AO230" s="72">
        <v>0.95</v>
      </c>
      <c r="AP230" s="72">
        <v>0.01</v>
      </c>
      <c r="AQ230" s="72">
        <f t="shared" si="88"/>
        <v>0.69508196721311477</v>
      </c>
      <c r="AR230" s="72">
        <f t="shared" si="89"/>
        <v>3.2322519140247988E-2</v>
      </c>
      <c r="AS230" s="73">
        <f t="shared" si="83"/>
        <v>3.0500000000000003</v>
      </c>
      <c r="AT230" s="73">
        <f t="shared" si="84"/>
        <v>7.4244528417924491E-2</v>
      </c>
      <c r="AU230" s="73">
        <f t="shared" si="85"/>
        <v>2.12</v>
      </c>
      <c r="AV230" s="73">
        <f t="shared" si="86"/>
        <v>8.399738091154986E-2</v>
      </c>
    </row>
    <row r="231" spans="1:48" s="66" customFormat="1" x14ac:dyDescent="0.2">
      <c r="A231" s="94" t="s">
        <v>321</v>
      </c>
      <c r="B231" s="133"/>
      <c r="L231" s="67"/>
      <c r="N231" s="67"/>
      <c r="P231" s="67"/>
      <c r="R231" s="67"/>
      <c r="T231" s="67"/>
      <c r="V231" s="67"/>
      <c r="AC231" s="66">
        <v>6.23</v>
      </c>
      <c r="AD231" s="66">
        <v>0.123</v>
      </c>
      <c r="AE231" s="66">
        <v>1.9743178170144462</v>
      </c>
      <c r="AF231" s="66">
        <v>4.0199999999999996</v>
      </c>
      <c r="AG231" s="66">
        <v>0.16500000000000001</v>
      </c>
      <c r="AH231" s="66">
        <v>4.1044776119402995</v>
      </c>
      <c r="AJ231" s="71">
        <f t="shared" si="87"/>
        <v>91.922817648185685</v>
      </c>
      <c r="AK231" s="71">
        <f t="shared" si="81"/>
        <v>8.8013831614182152</v>
      </c>
      <c r="AL231" s="71">
        <f t="shared" si="82"/>
        <v>8.1437460555427776</v>
      </c>
      <c r="AM231" s="72">
        <v>0.84</v>
      </c>
      <c r="AN231" s="72">
        <v>0.02</v>
      </c>
      <c r="AO231" s="72">
        <v>0.95</v>
      </c>
      <c r="AP231" s="72">
        <v>0.01</v>
      </c>
      <c r="AQ231" s="72">
        <f t="shared" si="88"/>
        <v>0.56957328385899797</v>
      </c>
      <c r="AR231" s="72">
        <f t="shared" si="89"/>
        <v>3.3376010139240089E-2</v>
      </c>
      <c r="AS231" s="73">
        <f t="shared" si="83"/>
        <v>5.3900000000000006</v>
      </c>
      <c r="AT231" s="73">
        <f t="shared" si="84"/>
        <v>0.12461540835707277</v>
      </c>
      <c r="AU231" s="73">
        <f t="shared" si="85"/>
        <v>3.0699999999999994</v>
      </c>
      <c r="AV231" s="73">
        <f t="shared" si="86"/>
        <v>0.16530275254816543</v>
      </c>
    </row>
    <row r="232" spans="1:48" s="66" customFormat="1" x14ac:dyDescent="0.2">
      <c r="A232" s="94" t="s">
        <v>322</v>
      </c>
      <c r="B232" s="133"/>
      <c r="L232" s="67"/>
      <c r="N232" s="67"/>
      <c r="P232" s="67"/>
      <c r="R232" s="67"/>
      <c r="T232" s="67"/>
      <c r="V232" s="67"/>
      <c r="AC232" s="66">
        <v>6.39</v>
      </c>
      <c r="AD232" s="66">
        <v>0.126</v>
      </c>
      <c r="AE232" s="66">
        <v>1.971830985915493</v>
      </c>
      <c r="AF232" s="66">
        <v>4.4800000000000004</v>
      </c>
      <c r="AG232" s="66">
        <v>0.13300000000000001</v>
      </c>
      <c r="AH232" s="66">
        <v>2.96875</v>
      </c>
      <c r="AJ232" s="71">
        <f t="shared" si="87"/>
        <v>110.21213852518729</v>
      </c>
      <c r="AK232" s="71">
        <f t="shared" si="81"/>
        <v>8.7712719129111747</v>
      </c>
      <c r="AL232" s="71">
        <f t="shared" si="82"/>
        <v>8.1179619098704023</v>
      </c>
      <c r="AM232" s="72">
        <v>0.84</v>
      </c>
      <c r="AN232" s="72">
        <v>0.02</v>
      </c>
      <c r="AO232" s="72">
        <v>0.95</v>
      </c>
      <c r="AP232" s="72">
        <v>0.01</v>
      </c>
      <c r="AQ232" s="72">
        <f t="shared" si="88"/>
        <v>0.63603603603603609</v>
      </c>
      <c r="AR232" s="72">
        <f t="shared" si="89"/>
        <v>2.8129653889250955E-2</v>
      </c>
      <c r="AS232" s="73">
        <f t="shared" si="83"/>
        <v>5.55</v>
      </c>
      <c r="AT232" s="73">
        <f t="shared" si="84"/>
        <v>0.12757742747053649</v>
      </c>
      <c r="AU232" s="73">
        <f t="shared" si="85"/>
        <v>3.5300000000000002</v>
      </c>
      <c r="AV232" s="73">
        <f t="shared" si="86"/>
        <v>0.13337541002748596</v>
      </c>
    </row>
    <row r="233" spans="1:48" s="66" customFormat="1" x14ac:dyDescent="0.2">
      <c r="A233" s="94" t="s">
        <v>323</v>
      </c>
      <c r="B233" s="133"/>
      <c r="L233" s="67"/>
      <c r="N233" s="67"/>
      <c r="P233" s="67"/>
      <c r="R233" s="67"/>
      <c r="T233" s="67"/>
      <c r="V233" s="67"/>
      <c r="AC233" s="66">
        <v>6.26</v>
      </c>
      <c r="AD233" s="66">
        <v>0.11899999999999999</v>
      </c>
      <c r="AE233" s="66">
        <v>1.9009584664536741</v>
      </c>
      <c r="AF233" s="66">
        <v>4.3099999999999996</v>
      </c>
      <c r="AG233" s="66">
        <v>0.33200000000000002</v>
      </c>
      <c r="AH233" s="66">
        <v>7.7030162412993057</v>
      </c>
      <c r="AJ233" s="71">
        <f t="shared" si="87"/>
        <v>105.4893225723859</v>
      </c>
      <c r="AK233" s="71">
        <f t="shared" si="81"/>
        <v>19.69958740708411</v>
      </c>
      <c r="AL233" s="71">
        <f t="shared" si="82"/>
        <v>16.679420627935812</v>
      </c>
      <c r="AM233" s="72">
        <v>0.84</v>
      </c>
      <c r="AN233" s="72">
        <v>0.02</v>
      </c>
      <c r="AO233" s="72">
        <v>0.95</v>
      </c>
      <c r="AP233" s="72">
        <v>0.01</v>
      </c>
      <c r="AQ233" s="72">
        <f t="shared" si="88"/>
        <v>0.61992619926199255</v>
      </c>
      <c r="AR233" s="72">
        <f t="shared" si="89"/>
        <v>6.2817368930026554E-2</v>
      </c>
      <c r="AS233" s="73">
        <f t="shared" si="83"/>
        <v>5.42</v>
      </c>
      <c r="AT233" s="73">
        <f t="shared" si="84"/>
        <v>0.12066896867049123</v>
      </c>
      <c r="AU233" s="73">
        <f t="shared" si="85"/>
        <v>3.3599999999999994</v>
      </c>
      <c r="AV233" s="73">
        <f t="shared" si="86"/>
        <v>0.33215056826686301</v>
      </c>
    </row>
    <row r="234" spans="1:48" s="66" customFormat="1" x14ac:dyDescent="0.2">
      <c r="A234" s="94" t="s">
        <v>324</v>
      </c>
      <c r="B234" s="133"/>
      <c r="L234" s="67"/>
      <c r="N234" s="67"/>
      <c r="P234" s="67"/>
      <c r="R234" s="67"/>
      <c r="T234" s="67"/>
      <c r="V234" s="67"/>
      <c r="AC234" s="66">
        <v>6.12</v>
      </c>
      <c r="AD234" s="66">
        <v>0.249</v>
      </c>
      <c r="AE234" s="66">
        <v>4.0686274509803919</v>
      </c>
      <c r="AF234" s="66">
        <v>4.3600000000000003</v>
      </c>
      <c r="AG234" s="66">
        <v>0.26700000000000002</v>
      </c>
      <c r="AH234" s="66">
        <v>6.1238532110091741</v>
      </c>
      <c r="AJ234" s="71">
        <f t="shared" si="87"/>
        <v>113.18768517002071</v>
      </c>
      <c r="AK234" s="71">
        <f t="shared" si="81"/>
        <v>19.91276882510293</v>
      </c>
      <c r="AL234" s="71">
        <f t="shared" si="82"/>
        <v>16.831873176772291</v>
      </c>
      <c r="AM234" s="72">
        <v>0.84</v>
      </c>
      <c r="AN234" s="72">
        <v>0.02</v>
      </c>
      <c r="AO234" s="72">
        <v>0.95</v>
      </c>
      <c r="AP234" s="72">
        <v>0.01</v>
      </c>
      <c r="AQ234" s="72">
        <f t="shared" si="88"/>
        <v>0.64583333333333337</v>
      </c>
      <c r="AR234" s="72">
        <f t="shared" si="89"/>
        <v>5.9112910031725946E-2</v>
      </c>
      <c r="AS234" s="73">
        <f t="shared" si="83"/>
        <v>5.28</v>
      </c>
      <c r="AT234" s="73">
        <f t="shared" si="84"/>
        <v>0.24980192152983932</v>
      </c>
      <c r="AU234" s="73">
        <f t="shared" si="85"/>
        <v>3.41</v>
      </c>
      <c r="AV234" s="73">
        <f t="shared" si="86"/>
        <v>0.26718720029222959</v>
      </c>
    </row>
    <row r="235" spans="1:48" s="66" customFormat="1" x14ac:dyDescent="0.2">
      <c r="A235" s="94" t="s">
        <v>325</v>
      </c>
      <c r="B235" s="133"/>
      <c r="L235" s="67"/>
      <c r="N235" s="67"/>
      <c r="P235" s="67"/>
      <c r="R235" s="67"/>
      <c r="T235" s="67"/>
      <c r="V235" s="67"/>
      <c r="AC235" s="66">
        <v>7.99</v>
      </c>
      <c r="AD235" s="66">
        <v>0.14399999999999999</v>
      </c>
      <c r="AE235" s="66">
        <v>1.8022528160200249</v>
      </c>
      <c r="AF235" s="66">
        <v>4.91</v>
      </c>
      <c r="AG235" s="66">
        <v>0.221</v>
      </c>
      <c r="AH235" s="66">
        <v>4.5010183299389004</v>
      </c>
      <c r="AJ235" s="71">
        <f t="shared" si="87"/>
        <v>88.00953491185463</v>
      </c>
      <c r="AK235" s="71">
        <f t="shared" si="81"/>
        <v>8.3600349313411328</v>
      </c>
      <c r="AL235" s="71">
        <f t="shared" si="82"/>
        <v>7.7644937372882339</v>
      </c>
      <c r="AM235" s="72">
        <v>0.84</v>
      </c>
      <c r="AN235" s="72">
        <v>0.02</v>
      </c>
      <c r="AO235" s="72">
        <v>0.95</v>
      </c>
      <c r="AP235" s="72">
        <v>0.01</v>
      </c>
      <c r="AQ235" s="72">
        <f t="shared" si="88"/>
        <v>0.55384615384615377</v>
      </c>
      <c r="AR235" s="72">
        <f t="shared" si="89"/>
        <v>3.2926408147380209E-2</v>
      </c>
      <c r="AS235" s="73">
        <f t="shared" si="83"/>
        <v>7.15</v>
      </c>
      <c r="AT235" s="73">
        <f t="shared" si="84"/>
        <v>0.14538225476308997</v>
      </c>
      <c r="AU235" s="73">
        <f t="shared" si="85"/>
        <v>3.96</v>
      </c>
      <c r="AV235" s="73">
        <f t="shared" si="86"/>
        <v>0.22122612865572638</v>
      </c>
    </row>
    <row r="236" spans="1:48" s="66" customFormat="1" x14ac:dyDescent="0.2">
      <c r="A236" s="94" t="s">
        <v>326</v>
      </c>
      <c r="B236" s="133"/>
      <c r="L236" s="67"/>
      <c r="N236" s="67"/>
      <c r="P236" s="67"/>
      <c r="R236" s="67"/>
      <c r="T236" s="67"/>
      <c r="V236" s="67"/>
      <c r="AC236" s="66">
        <v>6.02</v>
      </c>
      <c r="AD236" s="66">
        <v>0.112</v>
      </c>
      <c r="AE236" s="66">
        <v>1.8604651162790702</v>
      </c>
      <c r="AF236" s="66">
        <v>4.7699999999999996</v>
      </c>
      <c r="AG236" s="66">
        <v>0.24299999999999999</v>
      </c>
      <c r="AH236" s="66">
        <v>5.0943396226415096</v>
      </c>
      <c r="AJ236" s="71">
        <f t="shared" si="87"/>
        <v>145.82851060721126</v>
      </c>
      <c r="AK236" s="71">
        <f t="shared" si="81"/>
        <v>22.866445942685004</v>
      </c>
      <c r="AL236" s="71">
        <f t="shared" si="82"/>
        <v>18.892699584738494</v>
      </c>
      <c r="AM236" s="72">
        <v>0.84</v>
      </c>
      <c r="AN236" s="72">
        <v>0.02</v>
      </c>
      <c r="AO236" s="72">
        <v>0.95</v>
      </c>
      <c r="AP236" s="72">
        <v>0.01</v>
      </c>
      <c r="AQ236" s="72">
        <f t="shared" si="88"/>
        <v>0.73745173745173742</v>
      </c>
      <c r="AR236" s="72">
        <f t="shared" si="89"/>
        <v>4.9666228838030471E-2</v>
      </c>
      <c r="AS236" s="73">
        <f t="shared" si="83"/>
        <v>5.18</v>
      </c>
      <c r="AT236" s="73">
        <f t="shared" si="84"/>
        <v>0.11377170122662314</v>
      </c>
      <c r="AU236" s="73">
        <f t="shared" si="85"/>
        <v>3.8199999999999994</v>
      </c>
      <c r="AV236" s="73">
        <f t="shared" si="86"/>
        <v>0.24320567427590992</v>
      </c>
    </row>
    <row r="237" spans="1:48" s="66" customFormat="1" x14ac:dyDescent="0.2">
      <c r="A237" s="94" t="s">
        <v>327</v>
      </c>
      <c r="B237" s="133"/>
      <c r="L237" s="67"/>
      <c r="N237" s="67"/>
      <c r="P237" s="67"/>
      <c r="R237" s="67"/>
      <c r="T237" s="67"/>
      <c r="V237" s="67"/>
      <c r="AC237" s="66">
        <v>5.94</v>
      </c>
      <c r="AD237" s="66">
        <v>0.13900000000000001</v>
      </c>
      <c r="AE237" s="66">
        <v>2.34006734006734</v>
      </c>
      <c r="AF237" s="66">
        <v>4.1399999999999997</v>
      </c>
      <c r="AG237" s="66">
        <v>0.187</v>
      </c>
      <c r="AH237" s="66">
        <v>4.516908212560387</v>
      </c>
      <c r="AJ237" s="71">
        <f t="shared" si="87"/>
        <v>107.09746444269574</v>
      </c>
      <c r="AK237" s="71">
        <f t="shared" si="81"/>
        <v>12.498824954686853</v>
      </c>
      <c r="AL237" s="71">
        <f t="shared" si="82"/>
        <v>11.212392502279698</v>
      </c>
      <c r="AM237" s="72">
        <v>0.84</v>
      </c>
      <c r="AN237" s="72">
        <v>0.02</v>
      </c>
      <c r="AO237" s="72">
        <v>0.95</v>
      </c>
      <c r="AP237" s="72">
        <v>0.01</v>
      </c>
      <c r="AQ237" s="72">
        <f t="shared" si="88"/>
        <v>0.62549019607843126</v>
      </c>
      <c r="AR237" s="72">
        <f t="shared" si="89"/>
        <v>4.0557724778531451E-2</v>
      </c>
      <c r="AS237" s="73">
        <f t="shared" si="83"/>
        <v>5.1000000000000005</v>
      </c>
      <c r="AT237" s="73">
        <f t="shared" si="84"/>
        <v>0.14043147795277242</v>
      </c>
      <c r="AU237" s="73">
        <f t="shared" si="85"/>
        <v>3.1899999999999995</v>
      </c>
      <c r="AV237" s="73">
        <f t="shared" si="86"/>
        <v>0.1872671887971836</v>
      </c>
    </row>
    <row r="238" spans="1:48" s="66" customFormat="1" x14ac:dyDescent="0.2">
      <c r="A238" s="94" t="s">
        <v>328</v>
      </c>
      <c r="B238" s="133"/>
      <c r="L238" s="67"/>
      <c r="N238" s="67"/>
      <c r="P238" s="67"/>
      <c r="R238" s="67"/>
      <c r="T238" s="67"/>
      <c r="V238" s="67"/>
      <c r="AC238" s="66">
        <v>5.54</v>
      </c>
      <c r="AD238" s="66">
        <v>0.128</v>
      </c>
      <c r="AE238" s="66">
        <v>2.3104693140794224</v>
      </c>
      <c r="AF238" s="66">
        <v>3.92</v>
      </c>
      <c r="AG238" s="66">
        <v>0.19600000000000001</v>
      </c>
      <c r="AH238" s="66">
        <v>5</v>
      </c>
      <c r="AJ238" s="71">
        <f t="shared" si="87"/>
        <v>108.98436292528491</v>
      </c>
      <c r="AK238" s="71">
        <f t="shared" si="81"/>
        <v>14.301627932513028</v>
      </c>
      <c r="AL238" s="71">
        <f t="shared" si="82"/>
        <v>12.641548183300273</v>
      </c>
      <c r="AM238" s="72">
        <v>0.84</v>
      </c>
      <c r="AN238" s="72">
        <v>0.02</v>
      </c>
      <c r="AO238" s="72">
        <v>0.95</v>
      </c>
      <c r="AP238" s="72">
        <v>0.01</v>
      </c>
      <c r="AQ238" s="72">
        <f t="shared" si="88"/>
        <v>0.63191489361702124</v>
      </c>
      <c r="AR238" s="72">
        <f t="shared" si="89"/>
        <v>4.5243732578171103E-2</v>
      </c>
      <c r="AS238" s="73">
        <f t="shared" si="83"/>
        <v>4.7</v>
      </c>
      <c r="AT238" s="73">
        <f t="shared" si="84"/>
        <v>0.12955307792561319</v>
      </c>
      <c r="AU238" s="73">
        <f t="shared" si="85"/>
        <v>2.9699999999999998</v>
      </c>
      <c r="AV238" s="73">
        <f t="shared" si="86"/>
        <v>0.19625493624365226</v>
      </c>
    </row>
    <row r="239" spans="1:48" s="66" customFormat="1" x14ac:dyDescent="0.2">
      <c r="A239" s="94" t="s">
        <v>329</v>
      </c>
      <c r="B239" s="133"/>
      <c r="L239" s="67"/>
      <c r="N239" s="67"/>
      <c r="P239" s="67"/>
      <c r="R239" s="67"/>
      <c r="T239" s="67"/>
      <c r="V239" s="67"/>
      <c r="AC239" s="66">
        <v>6.27</v>
      </c>
      <c r="AD239" s="66">
        <v>0.113</v>
      </c>
      <c r="AE239" s="66">
        <v>1.802232854864434</v>
      </c>
      <c r="AF239" s="66">
        <v>4.12</v>
      </c>
      <c r="AG239" s="66">
        <v>0.13800000000000001</v>
      </c>
      <c r="AH239" s="66">
        <v>3.3495145631067964</v>
      </c>
      <c r="AJ239" s="71">
        <f t="shared" si="87"/>
        <v>95.586317066861113</v>
      </c>
      <c r="AK239" s="71">
        <f t="shared" si="81"/>
        <v>7.6817069098047313</v>
      </c>
      <c r="AL239" s="71">
        <f t="shared" si="82"/>
        <v>7.175997759568844</v>
      </c>
      <c r="AM239" s="72">
        <v>0.84</v>
      </c>
      <c r="AN239" s="72">
        <v>0.02</v>
      </c>
      <c r="AO239" s="72">
        <v>0.95</v>
      </c>
      <c r="AP239" s="72">
        <v>0.01</v>
      </c>
      <c r="AQ239" s="72">
        <f t="shared" si="88"/>
        <v>0.58379373848987115</v>
      </c>
      <c r="AR239" s="72">
        <f t="shared" si="89"/>
        <v>2.8310803537220399E-2</v>
      </c>
      <c r="AS239" s="73">
        <f t="shared" si="83"/>
        <v>5.43</v>
      </c>
      <c r="AT239" s="73">
        <f t="shared" si="84"/>
        <v>0.11475626344561764</v>
      </c>
      <c r="AU239" s="73">
        <f t="shared" si="85"/>
        <v>3.17</v>
      </c>
      <c r="AV239" s="73">
        <f t="shared" si="86"/>
        <v>0.13836184445142383</v>
      </c>
    </row>
    <row r="240" spans="1:48" s="66" customFormat="1" x14ac:dyDescent="0.2">
      <c r="A240" s="94" t="s">
        <v>330</v>
      </c>
      <c r="B240" s="133"/>
      <c r="L240" s="67"/>
      <c r="N240" s="67"/>
      <c r="P240" s="67"/>
      <c r="R240" s="67"/>
      <c r="T240" s="67"/>
      <c r="V240" s="67"/>
      <c r="AC240" s="66">
        <v>8.11</v>
      </c>
      <c r="AD240" s="66">
        <v>0.16900000000000001</v>
      </c>
      <c r="AE240" s="66">
        <v>2.0838471023427867</v>
      </c>
      <c r="AF240" s="66">
        <v>5.39</v>
      </c>
      <c r="AG240" s="66">
        <v>0.30399999999999999</v>
      </c>
      <c r="AH240" s="66">
        <v>5.6400742115027835</v>
      </c>
      <c r="AJ240" s="71">
        <f t="shared" si="87"/>
        <v>102.88202168805209</v>
      </c>
      <c r="AK240" s="71">
        <f t="shared" si="81"/>
        <v>13.146983310736857</v>
      </c>
      <c r="AL240" s="71">
        <f t="shared" si="82"/>
        <v>11.731100695999089</v>
      </c>
      <c r="AM240" s="72">
        <v>0.84</v>
      </c>
      <c r="AN240" s="72">
        <v>0.02</v>
      </c>
      <c r="AO240" s="72">
        <v>0.95</v>
      </c>
      <c r="AP240" s="72">
        <v>0.01</v>
      </c>
      <c r="AQ240" s="72">
        <f t="shared" si="88"/>
        <v>0.61072902338376889</v>
      </c>
      <c r="AR240" s="72">
        <f t="shared" si="89"/>
        <v>4.4213401107268575E-2</v>
      </c>
      <c r="AS240" s="73">
        <f t="shared" si="83"/>
        <v>7.27</v>
      </c>
      <c r="AT240" s="73">
        <f t="shared" si="84"/>
        <v>0.17017931719218996</v>
      </c>
      <c r="AU240" s="73">
        <f t="shared" si="85"/>
        <v>4.4399999999999995</v>
      </c>
      <c r="AV240" s="73">
        <f t="shared" si="86"/>
        <v>0.30416442921551501</v>
      </c>
    </row>
    <row r="241" spans="1:48" s="66" customFormat="1" x14ac:dyDescent="0.2">
      <c r="A241" s="94" t="s">
        <v>331</v>
      </c>
      <c r="B241" s="133"/>
      <c r="L241" s="67"/>
      <c r="N241" s="67"/>
      <c r="P241" s="67"/>
      <c r="R241" s="67"/>
      <c r="T241" s="67"/>
      <c r="V241" s="67"/>
      <c r="AC241" s="66">
        <v>6.65</v>
      </c>
      <c r="AD241" s="66">
        <v>0.14899999999999999</v>
      </c>
      <c r="AE241" s="66">
        <v>2.240601503759398</v>
      </c>
      <c r="AF241" s="66">
        <v>4.05</v>
      </c>
      <c r="AG241" s="66">
        <v>0.21099999999999999</v>
      </c>
      <c r="AH241" s="66">
        <v>5.2098765432098766</v>
      </c>
      <c r="AJ241" s="71">
        <f t="shared" si="87"/>
        <v>83.161434597045968</v>
      </c>
      <c r="AK241" s="71">
        <f t="shared" si="81"/>
        <v>9.4934844535106748</v>
      </c>
      <c r="AL241" s="71">
        <f t="shared" si="82"/>
        <v>8.7327678623036462</v>
      </c>
      <c r="AM241" s="72">
        <v>0.84</v>
      </c>
      <c r="AN241" s="72">
        <v>0.02</v>
      </c>
      <c r="AO241" s="72">
        <v>0.95</v>
      </c>
      <c r="AP241" s="72">
        <v>0.01</v>
      </c>
      <c r="AQ241" s="72">
        <f t="shared" si="88"/>
        <v>0.5335628227194491</v>
      </c>
      <c r="AR241" s="72">
        <f t="shared" si="89"/>
        <v>3.8890553532497797E-2</v>
      </c>
      <c r="AS241" s="73">
        <f t="shared" si="83"/>
        <v>5.8100000000000005</v>
      </c>
      <c r="AT241" s="73">
        <f t="shared" si="84"/>
        <v>0.1503362896974646</v>
      </c>
      <c r="AU241" s="73">
        <f t="shared" si="85"/>
        <v>3.0999999999999996</v>
      </c>
      <c r="AV241" s="73">
        <f t="shared" si="86"/>
        <v>0.21123683390924033</v>
      </c>
    </row>
    <row r="242" spans="1:48" s="66" customFormat="1" x14ac:dyDescent="0.2">
      <c r="A242" s="94" t="s">
        <v>332</v>
      </c>
      <c r="B242" s="133"/>
      <c r="L242" s="67"/>
      <c r="N242" s="67"/>
      <c r="P242" s="67"/>
      <c r="R242" s="67"/>
      <c r="T242" s="67"/>
      <c r="V242" s="67"/>
      <c r="AC242" s="66">
        <v>7.07</v>
      </c>
      <c r="AD242" s="66">
        <v>0.13800000000000001</v>
      </c>
      <c r="AE242" s="66">
        <v>1.9519094766619518</v>
      </c>
      <c r="AF242" s="66">
        <v>5.0199999999999996</v>
      </c>
      <c r="AG242" s="66">
        <v>0.20300000000000001</v>
      </c>
      <c r="AH242" s="66">
        <v>4.04382470119522</v>
      </c>
      <c r="AJ242" s="71">
        <f t="shared" si="87"/>
        <v>115.50821777474376</v>
      </c>
      <c r="AK242" s="71">
        <f t="shared" si="81"/>
        <v>11.867083833290138</v>
      </c>
      <c r="AL242" s="71">
        <f t="shared" si="82"/>
        <v>10.701440329451245</v>
      </c>
      <c r="AM242" s="72">
        <v>0.84</v>
      </c>
      <c r="AN242" s="72">
        <v>0.02</v>
      </c>
      <c r="AO242" s="72">
        <v>0.95</v>
      </c>
      <c r="AP242" s="72">
        <v>0.01</v>
      </c>
      <c r="AQ242" s="72">
        <f t="shared" si="88"/>
        <v>0.65329052969502388</v>
      </c>
      <c r="AR242" s="72">
        <f t="shared" si="89"/>
        <v>3.5750779741813822E-2</v>
      </c>
      <c r="AS242" s="73">
        <f t="shared" si="83"/>
        <v>6.23</v>
      </c>
      <c r="AT242" s="73">
        <f t="shared" si="84"/>
        <v>0.13944174410842686</v>
      </c>
      <c r="AU242" s="73">
        <f t="shared" si="85"/>
        <v>4.0699999999999994</v>
      </c>
      <c r="AV242" s="73">
        <f t="shared" si="86"/>
        <v>0.20324615617521533</v>
      </c>
    </row>
    <row r="243" spans="1:48" s="66" customFormat="1" x14ac:dyDescent="0.2">
      <c r="A243" s="94" t="s">
        <v>333</v>
      </c>
      <c r="B243" s="133"/>
      <c r="L243" s="67"/>
      <c r="N243" s="67"/>
      <c r="P243" s="67"/>
      <c r="R243" s="67"/>
      <c r="T243" s="67"/>
      <c r="V243" s="67"/>
      <c r="AC243" s="66">
        <v>6.31</v>
      </c>
      <c r="AD243" s="66">
        <v>0.13</v>
      </c>
      <c r="AE243" s="66">
        <v>2.0602218700475436</v>
      </c>
      <c r="AF243" s="66">
        <v>4.0999999999999996</v>
      </c>
      <c r="AG243" s="66">
        <v>0.11</v>
      </c>
      <c r="AH243" s="66">
        <v>2.6829268292682928</v>
      </c>
      <c r="AJ243" s="71">
        <f t="shared" si="87"/>
        <v>93.529407421151632</v>
      </c>
      <c r="AK243" s="71">
        <f t="shared" si="81"/>
        <v>6.4840008876271611</v>
      </c>
      <c r="AL243" s="71">
        <f t="shared" si="82"/>
        <v>6.1199953850370434</v>
      </c>
      <c r="AM243" s="72">
        <v>0.84</v>
      </c>
      <c r="AN243" s="72">
        <v>0.02</v>
      </c>
      <c r="AO243" s="72">
        <v>0.95</v>
      </c>
      <c r="AP243" s="72">
        <v>0.01</v>
      </c>
      <c r="AQ243" s="72">
        <f t="shared" si="88"/>
        <v>0.57586837294332716</v>
      </c>
      <c r="AR243" s="72">
        <f t="shared" si="89"/>
        <v>2.4484363045431338E-2</v>
      </c>
      <c r="AS243" s="73">
        <f t="shared" si="83"/>
        <v>5.47</v>
      </c>
      <c r="AT243" s="73">
        <f t="shared" si="84"/>
        <v>0.13152946437965907</v>
      </c>
      <c r="AU243" s="73">
        <f t="shared" si="85"/>
        <v>3.1499999999999995</v>
      </c>
      <c r="AV243" s="73">
        <f t="shared" si="86"/>
        <v>0.11045361017187261</v>
      </c>
    </row>
    <row r="244" spans="1:48" s="66" customFormat="1" x14ac:dyDescent="0.2">
      <c r="A244" s="94" t="s">
        <v>334</v>
      </c>
      <c r="B244" s="133"/>
      <c r="L244" s="67"/>
      <c r="N244" s="67"/>
      <c r="P244" s="67"/>
      <c r="R244" s="67"/>
      <c r="T244" s="67"/>
      <c r="V244" s="67"/>
      <c r="AC244" s="66">
        <v>5.98</v>
      </c>
      <c r="AD244" s="66">
        <v>0.15</v>
      </c>
      <c r="AE244" s="66">
        <v>2.5083612040133776</v>
      </c>
      <c r="AF244" s="66">
        <v>4.8899999999999997</v>
      </c>
      <c r="AG244" s="66">
        <v>0.22</v>
      </c>
      <c r="AH244" s="66">
        <v>4.4989775051124745</v>
      </c>
      <c r="AJ244" s="71">
        <f t="shared" si="87"/>
        <v>158.63164742087329</v>
      </c>
      <c r="AK244" s="71">
        <f t="shared" ref="AK244:AK258" si="90">((-LN(1-(AQ244+AR244))/0.0000091705)/1000)-AJ244</f>
        <v>25.349414760795753</v>
      </c>
      <c r="AL244" s="71">
        <f t="shared" ref="AL244:AL258" si="91">AJ244-((-LN(1-(AQ244-AR244))/0.0000091705)/1000)</f>
        <v>20.55385400894292</v>
      </c>
      <c r="AM244" s="72">
        <v>0.84</v>
      </c>
      <c r="AN244" s="72">
        <v>0.02</v>
      </c>
      <c r="AO244" s="72">
        <v>0.95</v>
      </c>
      <c r="AP244" s="72">
        <v>0.01</v>
      </c>
      <c r="AQ244" s="72">
        <f t="shared" si="88"/>
        <v>0.76653696498054458</v>
      </c>
      <c r="AR244" s="72">
        <f t="shared" si="89"/>
        <v>4.8425823491669732E-2</v>
      </c>
      <c r="AS244" s="73">
        <f t="shared" ref="AS244:AS258" si="92">AC244-AM244</f>
        <v>5.1400000000000006</v>
      </c>
      <c r="AT244" s="73">
        <f t="shared" ref="AT244:AT258" si="93">SQRT(AN244^2+(AC244*AE244/100)^2)</f>
        <v>0.15132745950421556</v>
      </c>
      <c r="AU244" s="73">
        <f t="shared" ref="AU244:AU258" si="94">AF244-AO244</f>
        <v>3.9399999999999995</v>
      </c>
      <c r="AV244" s="73">
        <f t="shared" ref="AV244:AV258" si="95">SQRT(AP244^2+(AF244*AH244/100)^2)</f>
        <v>0.22022715545545241</v>
      </c>
    </row>
    <row r="245" spans="1:48" s="66" customFormat="1" x14ac:dyDescent="0.2">
      <c r="A245" s="94" t="s">
        <v>335</v>
      </c>
      <c r="B245" s="133"/>
      <c r="L245" s="67"/>
      <c r="N245" s="67"/>
      <c r="P245" s="67"/>
      <c r="R245" s="67"/>
      <c r="T245" s="67"/>
      <c r="V245" s="67"/>
      <c r="AC245" s="66">
        <v>6.22</v>
      </c>
      <c r="AD245" s="66">
        <v>0.15</v>
      </c>
      <c r="AE245" s="66">
        <v>2.4115755627009645</v>
      </c>
      <c r="AF245" s="66">
        <v>4.83</v>
      </c>
      <c r="AG245" s="66">
        <v>0.64</v>
      </c>
      <c r="AH245" s="66">
        <v>13.250517598343686</v>
      </c>
      <c r="AJ245" s="71">
        <f t="shared" ref="AJ245:AJ258" si="96">(-LN(1-AQ245)/0.0000091705)/1000</f>
        <v>139.27520484875731</v>
      </c>
      <c r="AK245" s="71">
        <f t="shared" si="90"/>
        <v>61.848216478108782</v>
      </c>
      <c r="AL245" s="71">
        <f t="shared" si="91"/>
        <v>39.22188669100278</v>
      </c>
      <c r="AM245" s="72">
        <v>0.84</v>
      </c>
      <c r="AN245" s="72">
        <v>0.02</v>
      </c>
      <c r="AO245" s="72">
        <v>0.95</v>
      </c>
      <c r="AP245" s="72">
        <v>0.01</v>
      </c>
      <c r="AQ245" s="72">
        <f t="shared" ref="AQ245:AQ258" si="97">(AF245-AO245)/(AC245-AM245)</f>
        <v>0.72118959107806691</v>
      </c>
      <c r="AR245" s="72">
        <f t="shared" ref="AR245:AR258" si="98">SQRT(AQ245^2*((AT245^2/AS245^2)+(AV245^2/AU245^2)))</f>
        <v>0.12069061364361845</v>
      </c>
      <c r="AS245" s="73">
        <f t="shared" si="92"/>
        <v>5.38</v>
      </c>
      <c r="AT245" s="73">
        <f t="shared" si="93"/>
        <v>0.15132745950421556</v>
      </c>
      <c r="AU245" s="73">
        <f t="shared" si="94"/>
        <v>3.88</v>
      </c>
      <c r="AV245" s="73">
        <f t="shared" si="95"/>
        <v>0.64007812023221045</v>
      </c>
    </row>
    <row r="246" spans="1:48" s="66" customFormat="1" x14ac:dyDescent="0.2">
      <c r="A246" s="94" t="s">
        <v>336</v>
      </c>
      <c r="B246" s="133"/>
      <c r="L246" s="67"/>
      <c r="N246" s="67"/>
      <c r="P246" s="67"/>
      <c r="R246" s="67"/>
      <c r="T246" s="67"/>
      <c r="V246" s="67"/>
      <c r="AC246" s="66">
        <v>6.1</v>
      </c>
      <c r="AD246" s="66">
        <v>0.16</v>
      </c>
      <c r="AE246" s="66">
        <v>2.6229508196721314</v>
      </c>
      <c r="AF246" s="66">
        <v>4.13</v>
      </c>
      <c r="AG246" s="66">
        <v>0.15</v>
      </c>
      <c r="AH246" s="66">
        <v>3.6319612590799029</v>
      </c>
      <c r="AJ246" s="71">
        <f t="shared" si="96"/>
        <v>101.16821689508662</v>
      </c>
      <c r="AK246" s="71">
        <f t="shared" si="90"/>
        <v>9.8226643384848842</v>
      </c>
      <c r="AL246" s="71">
        <f t="shared" si="91"/>
        <v>9.0105057328276104</v>
      </c>
      <c r="AM246" s="72">
        <v>0.84</v>
      </c>
      <c r="AN246" s="72">
        <v>0.02</v>
      </c>
      <c r="AO246" s="72">
        <v>0.95</v>
      </c>
      <c r="AP246" s="72">
        <v>0.01</v>
      </c>
      <c r="AQ246" s="72">
        <f t="shared" si="97"/>
        <v>0.6045627376425855</v>
      </c>
      <c r="AR246" s="72">
        <f t="shared" si="98"/>
        <v>3.4063273377309744E-2</v>
      </c>
      <c r="AS246" s="73">
        <f t="shared" si="92"/>
        <v>5.26</v>
      </c>
      <c r="AT246" s="73">
        <f t="shared" si="93"/>
        <v>0.161245154965971</v>
      </c>
      <c r="AU246" s="73">
        <f t="shared" si="94"/>
        <v>3.1799999999999997</v>
      </c>
      <c r="AV246" s="73">
        <f t="shared" si="95"/>
        <v>0.15033296378372907</v>
      </c>
    </row>
    <row r="247" spans="1:48" s="66" customFormat="1" x14ac:dyDescent="0.2">
      <c r="A247" s="94" t="s">
        <v>337</v>
      </c>
      <c r="B247" s="133"/>
      <c r="L247" s="67"/>
      <c r="N247" s="67"/>
      <c r="P247" s="67"/>
      <c r="R247" s="67"/>
      <c r="T247" s="67"/>
      <c r="V247" s="67"/>
      <c r="AC247" s="66">
        <v>6.12</v>
      </c>
      <c r="AD247" s="66">
        <v>0.14000000000000001</v>
      </c>
      <c r="AE247" s="66">
        <v>2.2875816993464055</v>
      </c>
      <c r="AF247" s="66">
        <v>4.09</v>
      </c>
      <c r="AG247" s="66">
        <v>0.12</v>
      </c>
      <c r="AH247" s="66">
        <v>2.9339853300733498</v>
      </c>
      <c r="AJ247" s="71">
        <f t="shared" si="96"/>
        <v>98.481028153798576</v>
      </c>
      <c r="AK247" s="71">
        <f t="shared" si="90"/>
        <v>7.7535379071499051</v>
      </c>
      <c r="AL247" s="71">
        <f t="shared" si="91"/>
        <v>7.2386404454611579</v>
      </c>
      <c r="AM247" s="72">
        <v>0.84</v>
      </c>
      <c r="AN247" s="72">
        <v>0.02</v>
      </c>
      <c r="AO247" s="72">
        <v>0.95</v>
      </c>
      <c r="AP247" s="72">
        <v>0.01</v>
      </c>
      <c r="AQ247" s="72">
        <f t="shared" si="97"/>
        <v>0.59469696969696961</v>
      </c>
      <c r="AR247" s="72">
        <f t="shared" si="98"/>
        <v>2.7817895118105358E-2</v>
      </c>
      <c r="AS247" s="73">
        <f t="shared" si="92"/>
        <v>5.28</v>
      </c>
      <c r="AT247" s="73">
        <f t="shared" si="93"/>
        <v>0.14142135623730953</v>
      </c>
      <c r="AU247" s="73">
        <f t="shared" si="94"/>
        <v>3.1399999999999997</v>
      </c>
      <c r="AV247" s="73">
        <f t="shared" si="95"/>
        <v>0.12041594578792295</v>
      </c>
    </row>
    <row r="248" spans="1:48" s="66" customFormat="1" x14ac:dyDescent="0.2">
      <c r="A248" s="94" t="s">
        <v>338</v>
      </c>
      <c r="B248" s="133"/>
      <c r="L248" s="67"/>
      <c r="N248" s="67"/>
      <c r="P248" s="67"/>
      <c r="R248" s="67"/>
      <c r="T248" s="67"/>
      <c r="V248" s="67"/>
      <c r="AC248" s="66">
        <v>6.14</v>
      </c>
      <c r="AD248" s="66">
        <v>0.13</v>
      </c>
      <c r="AE248" s="66">
        <v>2.1172638436482085</v>
      </c>
      <c r="AF248" s="66">
        <v>3.99</v>
      </c>
      <c r="AG248" s="66">
        <v>0.11</v>
      </c>
      <c r="AH248" s="66">
        <v>2.7568922305764412</v>
      </c>
      <c r="AJ248" s="71">
        <f t="shared" si="96"/>
        <v>92.943896982049154</v>
      </c>
      <c r="AK248" s="71">
        <f t="shared" si="90"/>
        <v>6.652807889747848</v>
      </c>
      <c r="AL248" s="71">
        <f t="shared" si="91"/>
        <v>6.2701564655025663</v>
      </c>
      <c r="AM248" s="72">
        <v>0.84</v>
      </c>
      <c r="AN248" s="72">
        <v>0.02</v>
      </c>
      <c r="AO248" s="72">
        <v>0.95</v>
      </c>
      <c r="AP248" s="72">
        <v>0.01</v>
      </c>
      <c r="AQ248" s="72">
        <f t="shared" si="97"/>
        <v>0.57358490566037734</v>
      </c>
      <c r="AR248" s="72">
        <f t="shared" si="98"/>
        <v>2.5237704986400506E-2</v>
      </c>
      <c r="AS248" s="73">
        <f t="shared" si="92"/>
        <v>5.3</v>
      </c>
      <c r="AT248" s="73">
        <f t="shared" si="93"/>
        <v>0.13152946437965907</v>
      </c>
      <c r="AU248" s="73">
        <f t="shared" si="94"/>
        <v>3.04</v>
      </c>
      <c r="AV248" s="73">
        <f t="shared" si="95"/>
        <v>0.11045361017187261</v>
      </c>
    </row>
    <row r="249" spans="1:48" s="66" customFormat="1" x14ac:dyDescent="0.2">
      <c r="A249" s="94" t="s">
        <v>339</v>
      </c>
      <c r="B249" s="133"/>
      <c r="L249" s="67"/>
      <c r="N249" s="67"/>
      <c r="P249" s="67"/>
      <c r="R249" s="67"/>
      <c r="T249" s="67"/>
      <c r="V249" s="67"/>
      <c r="AC249" s="66">
        <v>4.7</v>
      </c>
      <c r="AD249" s="66">
        <v>0.09</v>
      </c>
      <c r="AE249" s="66">
        <v>1.9148936170212765</v>
      </c>
      <c r="AF249" s="66">
        <v>3.25</v>
      </c>
      <c r="AG249" s="66">
        <v>0.13</v>
      </c>
      <c r="AH249" s="66">
        <v>4</v>
      </c>
      <c r="AJ249" s="71">
        <f t="shared" si="96"/>
        <v>98.793016980022202</v>
      </c>
      <c r="AK249" s="71">
        <f t="shared" si="90"/>
        <v>10.367474540638455</v>
      </c>
      <c r="AL249" s="71">
        <f t="shared" si="91"/>
        <v>9.4667999849979623</v>
      </c>
      <c r="AM249" s="72">
        <v>0.84</v>
      </c>
      <c r="AN249" s="72">
        <v>0.02</v>
      </c>
      <c r="AO249" s="72">
        <v>0.95</v>
      </c>
      <c r="AP249" s="72">
        <v>0.01</v>
      </c>
      <c r="AQ249" s="72">
        <f t="shared" si="97"/>
        <v>0.59585492227979264</v>
      </c>
      <c r="AR249" s="72">
        <f t="shared" si="98"/>
        <v>3.6654017843120543E-2</v>
      </c>
      <c r="AS249" s="73">
        <f t="shared" si="92"/>
        <v>3.8600000000000003</v>
      </c>
      <c r="AT249" s="73">
        <f t="shared" si="93"/>
        <v>9.2195444572928872E-2</v>
      </c>
      <c r="AU249" s="73">
        <f t="shared" si="94"/>
        <v>2.2999999999999998</v>
      </c>
      <c r="AV249" s="73">
        <f t="shared" si="95"/>
        <v>0.13038404810405299</v>
      </c>
    </row>
    <row r="250" spans="1:48" s="66" customFormat="1" x14ac:dyDescent="0.2">
      <c r="A250" s="94" t="s">
        <v>340</v>
      </c>
      <c r="B250" s="133"/>
      <c r="L250" s="67"/>
      <c r="N250" s="67"/>
      <c r="P250" s="67"/>
      <c r="R250" s="67"/>
      <c r="T250" s="67"/>
      <c r="V250" s="67"/>
      <c r="AC250" s="66">
        <v>6.02</v>
      </c>
      <c r="AD250" s="66">
        <v>0.11</v>
      </c>
      <c r="AE250" s="66">
        <v>1.8272425249169437</v>
      </c>
      <c r="AF250" s="66">
        <v>4.13</v>
      </c>
      <c r="AG250" s="66">
        <v>0.11</v>
      </c>
      <c r="AH250" s="66">
        <v>2.6634382566585959</v>
      </c>
      <c r="AJ250" s="71">
        <f t="shared" si="96"/>
        <v>103.77382647744903</v>
      </c>
      <c r="AK250" s="71">
        <f t="shared" si="90"/>
        <v>7.3312451887992864</v>
      </c>
      <c r="AL250" s="71">
        <f t="shared" si="91"/>
        <v>6.8692540860920843</v>
      </c>
      <c r="AM250" s="72">
        <v>0.84</v>
      </c>
      <c r="AN250" s="72">
        <v>0.02</v>
      </c>
      <c r="AO250" s="72">
        <v>0.95</v>
      </c>
      <c r="AP250" s="72">
        <v>0.01</v>
      </c>
      <c r="AQ250" s="72">
        <f t="shared" si="97"/>
        <v>0.61389961389961389</v>
      </c>
      <c r="AR250" s="72">
        <f t="shared" si="98"/>
        <v>2.5104623878364939E-2</v>
      </c>
      <c r="AS250" s="73">
        <f t="shared" si="92"/>
        <v>5.18</v>
      </c>
      <c r="AT250" s="73">
        <f t="shared" si="93"/>
        <v>0.11180339887498948</v>
      </c>
      <c r="AU250" s="73">
        <f t="shared" si="94"/>
        <v>3.1799999999999997</v>
      </c>
      <c r="AV250" s="73">
        <f t="shared" si="95"/>
        <v>0.11045361017187261</v>
      </c>
    </row>
    <row r="251" spans="1:48" s="66" customFormat="1" x14ac:dyDescent="0.2">
      <c r="A251" s="94" t="s">
        <v>341</v>
      </c>
      <c r="B251" s="133"/>
      <c r="L251" s="67"/>
      <c r="N251" s="67"/>
      <c r="P251" s="67"/>
      <c r="R251" s="67"/>
      <c r="T251" s="67"/>
      <c r="V251" s="67"/>
      <c r="AC251" s="66">
        <v>6.05</v>
      </c>
      <c r="AD251" s="66">
        <v>0.19</v>
      </c>
      <c r="AE251" s="66">
        <v>3.1404958677685952</v>
      </c>
      <c r="AF251" s="66">
        <v>4.29</v>
      </c>
      <c r="AG251" s="66">
        <v>0.15</v>
      </c>
      <c r="AH251" s="66">
        <v>3.4965034965034962</v>
      </c>
      <c r="AJ251" s="71">
        <f t="shared" si="96"/>
        <v>111.73234010127915</v>
      </c>
      <c r="AK251" s="71">
        <f t="shared" si="90"/>
        <v>11.937633881758188</v>
      </c>
      <c r="AL251" s="71">
        <f t="shared" si="91"/>
        <v>10.75876730969172</v>
      </c>
      <c r="AM251" s="72">
        <v>0.84</v>
      </c>
      <c r="AN251" s="72">
        <v>0.02</v>
      </c>
      <c r="AO251" s="72">
        <v>0.95</v>
      </c>
      <c r="AP251" s="72">
        <v>0.01</v>
      </c>
      <c r="AQ251" s="72">
        <f t="shared" si="97"/>
        <v>0.64107485604606529</v>
      </c>
      <c r="AR251" s="72">
        <f t="shared" si="98"/>
        <v>3.721859783095198E-2</v>
      </c>
      <c r="AS251" s="73">
        <f t="shared" si="92"/>
        <v>5.21</v>
      </c>
      <c r="AT251" s="73">
        <f t="shared" si="93"/>
        <v>0.191049731745428</v>
      </c>
      <c r="AU251" s="73">
        <f t="shared" si="94"/>
        <v>3.34</v>
      </c>
      <c r="AV251" s="73">
        <f t="shared" si="95"/>
        <v>0.15033296378372907</v>
      </c>
    </row>
    <row r="252" spans="1:48" s="66" customFormat="1" x14ac:dyDescent="0.2">
      <c r="A252" s="94" t="s">
        <v>342</v>
      </c>
      <c r="B252" s="133"/>
      <c r="L252" s="67"/>
      <c r="N252" s="67"/>
      <c r="P252" s="67"/>
      <c r="R252" s="67"/>
      <c r="T252" s="67"/>
      <c r="V252" s="67"/>
      <c r="AC252" s="66">
        <v>6.47</v>
      </c>
      <c r="AD252" s="66">
        <v>0.14000000000000001</v>
      </c>
      <c r="AE252" s="66">
        <v>2.163833075734158</v>
      </c>
      <c r="AF252" s="66">
        <v>4.59</v>
      </c>
      <c r="AG252" s="66">
        <v>0.15</v>
      </c>
      <c r="AH252" s="66">
        <v>3.2679738562091507</v>
      </c>
      <c r="AJ252" s="71">
        <f t="shared" si="96"/>
        <v>113.40437308927517</v>
      </c>
      <c r="AK252" s="71">
        <f t="shared" si="90"/>
        <v>10.094925997261925</v>
      </c>
      <c r="AL252" s="71">
        <f t="shared" si="91"/>
        <v>9.2390563547057951</v>
      </c>
      <c r="AM252" s="72">
        <v>0.84</v>
      </c>
      <c r="AN252" s="72">
        <v>0.02</v>
      </c>
      <c r="AO252" s="72">
        <v>0.95</v>
      </c>
      <c r="AP252" s="72">
        <v>0.01</v>
      </c>
      <c r="AQ252" s="72">
        <f t="shared" si="97"/>
        <v>0.64653641207815271</v>
      </c>
      <c r="AR252" s="72">
        <f t="shared" si="98"/>
        <v>3.1253120773529028E-2</v>
      </c>
      <c r="AS252" s="73">
        <f t="shared" si="92"/>
        <v>5.63</v>
      </c>
      <c r="AT252" s="73">
        <f t="shared" si="93"/>
        <v>0.14142135623730953</v>
      </c>
      <c r="AU252" s="73">
        <f t="shared" si="94"/>
        <v>3.6399999999999997</v>
      </c>
      <c r="AV252" s="73">
        <f t="shared" si="95"/>
        <v>0.1503329637837291</v>
      </c>
    </row>
    <row r="253" spans="1:48" s="66" customFormat="1" x14ac:dyDescent="0.2">
      <c r="A253" s="95" t="s">
        <v>343</v>
      </c>
      <c r="B253" s="133"/>
      <c r="L253" s="67"/>
      <c r="N253" s="67"/>
      <c r="P253" s="67"/>
      <c r="R253" s="67"/>
      <c r="T253" s="67"/>
      <c r="V253" s="67"/>
      <c r="AC253" s="86">
        <v>12.4</v>
      </c>
      <c r="AD253" s="86">
        <v>0.27200000000000002</v>
      </c>
      <c r="AE253" s="86">
        <v>2.1935483870967745</v>
      </c>
      <c r="AF253" s="86">
        <v>12.1</v>
      </c>
      <c r="AG253" s="86">
        <v>0.44800000000000001</v>
      </c>
      <c r="AH253" s="86">
        <v>3.7024793388429753</v>
      </c>
      <c r="AJ253" s="96">
        <f t="shared" si="96"/>
        <v>364.11853034491185</v>
      </c>
      <c r="AK253" s="96" t="e">
        <f t="shared" si="90"/>
        <v>#NUM!</v>
      </c>
      <c r="AL253" s="96">
        <f t="shared" si="91"/>
        <v>89.266561300617298</v>
      </c>
      <c r="AM253" s="97">
        <v>0.84</v>
      </c>
      <c r="AN253" s="97">
        <v>0.02</v>
      </c>
      <c r="AO253" s="97">
        <v>0.95</v>
      </c>
      <c r="AP253" s="97">
        <v>0.01</v>
      </c>
      <c r="AQ253" s="97">
        <f t="shared" si="97"/>
        <v>0.9645328719723183</v>
      </c>
      <c r="AR253" s="97">
        <f t="shared" si="98"/>
        <v>4.4949847866628076E-2</v>
      </c>
      <c r="AS253" s="98">
        <f t="shared" si="92"/>
        <v>11.56</v>
      </c>
      <c r="AT253" s="98">
        <f t="shared" si="93"/>
        <v>0.27273430293969259</v>
      </c>
      <c r="AU253" s="98">
        <f t="shared" si="94"/>
        <v>11.15</v>
      </c>
      <c r="AV253" s="98">
        <f t="shared" si="95"/>
        <v>0.44811159324436134</v>
      </c>
    </row>
    <row r="254" spans="1:48" s="66" customFormat="1" x14ac:dyDescent="0.2">
      <c r="A254" s="95" t="s">
        <v>238</v>
      </c>
      <c r="B254" s="133"/>
      <c r="L254" s="67"/>
      <c r="N254" s="67"/>
      <c r="P254" s="67"/>
      <c r="R254" s="67"/>
      <c r="T254" s="67"/>
      <c r="V254" s="67"/>
      <c r="AC254" s="86">
        <v>5.09</v>
      </c>
      <c r="AD254" s="86">
        <v>9.2299999999999993E-2</v>
      </c>
      <c r="AE254" s="86">
        <v>1.8133595284872299</v>
      </c>
      <c r="AF254" s="86">
        <v>5.08</v>
      </c>
      <c r="AG254" s="86">
        <v>0.122</v>
      </c>
      <c r="AH254" s="86">
        <v>2.4015748031496065</v>
      </c>
      <c r="AJ254" s="96">
        <f t="shared" si="96"/>
        <v>388.98451765295391</v>
      </c>
      <c r="AK254" s="96" t="e">
        <f t="shared" si="90"/>
        <v>#NUM!</v>
      </c>
      <c r="AL254" s="96">
        <f t="shared" si="91"/>
        <v>89.630096131540768</v>
      </c>
      <c r="AM254" s="97">
        <v>0.84</v>
      </c>
      <c r="AN254" s="97">
        <v>0.02</v>
      </c>
      <c r="AO254" s="97">
        <v>0.95</v>
      </c>
      <c r="AP254" s="97">
        <v>0.01</v>
      </c>
      <c r="AQ254" s="97">
        <f t="shared" si="97"/>
        <v>0.97176470588235286</v>
      </c>
      <c r="AR254" s="97">
        <f t="shared" si="98"/>
        <v>3.5998249237691723E-2</v>
      </c>
      <c r="AS254" s="98">
        <f t="shared" si="92"/>
        <v>4.25</v>
      </c>
      <c r="AT254" s="98">
        <f t="shared" si="93"/>
        <v>9.4441992778636352E-2</v>
      </c>
      <c r="AU254" s="98">
        <f t="shared" si="94"/>
        <v>4.13</v>
      </c>
      <c r="AV254" s="98">
        <f t="shared" si="95"/>
        <v>0.12240914998479485</v>
      </c>
    </row>
    <row r="255" spans="1:48" s="66" customFormat="1" x14ac:dyDescent="0.2">
      <c r="A255" s="95" t="s">
        <v>344</v>
      </c>
      <c r="B255" s="133"/>
      <c r="L255" s="67"/>
      <c r="N255" s="67"/>
      <c r="P255" s="67"/>
      <c r="R255" s="67"/>
      <c r="T255" s="67"/>
      <c r="V255" s="67"/>
      <c r="AC255" s="86">
        <v>6.94</v>
      </c>
      <c r="AD255" s="86">
        <v>0.161</v>
      </c>
      <c r="AE255" s="86">
        <v>2.3198847262247839</v>
      </c>
      <c r="AF255" s="86">
        <v>7.05</v>
      </c>
      <c r="AG255" s="86">
        <v>0.23100000000000001</v>
      </c>
      <c r="AH255" s="86">
        <v>3.2765957446808511</v>
      </c>
      <c r="AJ255" s="96">
        <f t="shared" si="96"/>
        <v>4005.9757450168586</v>
      </c>
      <c r="AK255" s="96" t="e">
        <f t="shared" si="90"/>
        <v>#NUM!</v>
      </c>
      <c r="AL255" s="96">
        <f t="shared" si="91"/>
        <v>3670.9321320056793</v>
      </c>
      <c r="AM255" s="97">
        <v>0.84</v>
      </c>
      <c r="AN255" s="97">
        <v>0.02</v>
      </c>
      <c r="AO255" s="97">
        <v>0.95</v>
      </c>
      <c r="AP255" s="97">
        <v>0.01</v>
      </c>
      <c r="AQ255" s="97">
        <f t="shared" si="97"/>
        <v>0.99999999999999989</v>
      </c>
      <c r="AR255" s="97">
        <f t="shared" si="98"/>
        <v>4.6304438751650454E-2</v>
      </c>
      <c r="AS255" s="98">
        <f t="shared" si="92"/>
        <v>6.1000000000000005</v>
      </c>
      <c r="AT255" s="98">
        <f t="shared" si="93"/>
        <v>0.16223748025656712</v>
      </c>
      <c r="AU255" s="98">
        <f t="shared" si="94"/>
        <v>6.1</v>
      </c>
      <c r="AV255" s="98">
        <f t="shared" si="95"/>
        <v>0.23121634890292686</v>
      </c>
    </row>
    <row r="256" spans="1:48" s="66" customFormat="1" x14ac:dyDescent="0.2">
      <c r="A256" s="95" t="s">
        <v>251</v>
      </c>
      <c r="B256" s="133"/>
      <c r="L256" s="67"/>
      <c r="N256" s="67"/>
      <c r="P256" s="67"/>
      <c r="R256" s="67"/>
      <c r="T256" s="67"/>
      <c r="V256" s="67"/>
      <c r="AC256" s="86">
        <v>5.35</v>
      </c>
      <c r="AD256" s="86">
        <v>0.107</v>
      </c>
      <c r="AE256" s="86">
        <v>2</v>
      </c>
      <c r="AF256" s="86">
        <v>6.17</v>
      </c>
      <c r="AG256" s="86">
        <v>1.84</v>
      </c>
      <c r="AH256" s="86">
        <v>29.821717990275527</v>
      </c>
      <c r="AJ256" s="96" t="e">
        <f t="shared" si="96"/>
        <v>#NUM!</v>
      </c>
      <c r="AK256" s="96" t="e">
        <f t="shared" si="90"/>
        <v>#NUM!</v>
      </c>
      <c r="AL256" s="96" t="e">
        <f t="shared" si="91"/>
        <v>#NUM!</v>
      </c>
      <c r="AM256" s="97">
        <v>0.84</v>
      </c>
      <c r="AN256" s="97">
        <v>0.02</v>
      </c>
      <c r="AO256" s="97">
        <v>0.95</v>
      </c>
      <c r="AP256" s="97">
        <v>0.01</v>
      </c>
      <c r="AQ256" s="97">
        <f t="shared" si="97"/>
        <v>1.1574279379157428</v>
      </c>
      <c r="AR256" s="97">
        <f t="shared" si="98"/>
        <v>0.40894356690315303</v>
      </c>
      <c r="AS256" s="98">
        <f t="shared" si="92"/>
        <v>4.51</v>
      </c>
      <c r="AT256" s="98">
        <f t="shared" si="93"/>
        <v>0.10885311203635842</v>
      </c>
      <c r="AU256" s="98">
        <f t="shared" si="94"/>
        <v>5.22</v>
      </c>
      <c r="AV256" s="98">
        <f t="shared" si="95"/>
        <v>1.8400271737123886</v>
      </c>
    </row>
    <row r="257" spans="1:48" s="66" customFormat="1" x14ac:dyDescent="0.2">
      <c r="A257" s="95" t="s">
        <v>345</v>
      </c>
      <c r="B257" s="133"/>
      <c r="L257" s="67"/>
      <c r="N257" s="67"/>
      <c r="P257" s="67"/>
      <c r="R257" s="67"/>
      <c r="T257" s="67"/>
      <c r="V257" s="67"/>
      <c r="AC257" s="86">
        <v>89.7</v>
      </c>
      <c r="AD257" s="86">
        <v>2.76</v>
      </c>
      <c r="AE257" s="86">
        <v>3.0769230769230766</v>
      </c>
      <c r="AF257" s="86">
        <v>94.6</v>
      </c>
      <c r="AG257" s="86">
        <v>3.19</v>
      </c>
      <c r="AH257" s="86">
        <v>3.3720930232558142</v>
      </c>
      <c r="AJ257" s="96" t="e">
        <f t="shared" si="96"/>
        <v>#NUM!</v>
      </c>
      <c r="AK257" s="96" t="e">
        <f t="shared" si="90"/>
        <v>#NUM!</v>
      </c>
      <c r="AL257" s="96" t="e">
        <f t="shared" si="91"/>
        <v>#NUM!</v>
      </c>
      <c r="AM257" s="97">
        <v>0.84</v>
      </c>
      <c r="AN257" s="97">
        <v>0.02</v>
      </c>
      <c r="AO257" s="97">
        <v>0.95</v>
      </c>
      <c r="AP257" s="97">
        <v>0.01</v>
      </c>
      <c r="AQ257" s="97">
        <f t="shared" si="97"/>
        <v>1.0539050191312176</v>
      </c>
      <c r="AR257" s="97">
        <f t="shared" si="98"/>
        <v>4.8583530090794247E-2</v>
      </c>
      <c r="AS257" s="98">
        <f t="shared" si="92"/>
        <v>88.86</v>
      </c>
      <c r="AT257" s="98">
        <f t="shared" si="93"/>
        <v>2.7600724628168729</v>
      </c>
      <c r="AU257" s="98">
        <f t="shared" si="94"/>
        <v>93.649999999999991</v>
      </c>
      <c r="AV257" s="98">
        <f t="shared" si="95"/>
        <v>3.1900156739426846</v>
      </c>
    </row>
    <row r="258" spans="1:48" s="66" customFormat="1" x14ac:dyDescent="0.2">
      <c r="A258" s="95" t="s">
        <v>346</v>
      </c>
      <c r="B258" s="133"/>
      <c r="L258" s="67"/>
      <c r="N258" s="67"/>
      <c r="P258" s="67"/>
      <c r="R258" s="67"/>
      <c r="T258" s="67"/>
      <c r="V258" s="67"/>
      <c r="AC258" s="86">
        <v>29.1</v>
      </c>
      <c r="AD258" s="86">
        <v>0.57399999999999995</v>
      </c>
      <c r="AE258" s="86">
        <v>1.9725085910652917</v>
      </c>
      <c r="AF258" s="86">
        <v>30.5</v>
      </c>
      <c r="AG258" s="86">
        <v>0.86099999999999999</v>
      </c>
      <c r="AH258" s="86">
        <v>2.8229508196721311</v>
      </c>
      <c r="AJ258" s="96" t="e">
        <f t="shared" si="96"/>
        <v>#NUM!</v>
      </c>
      <c r="AK258" s="96" t="e">
        <f t="shared" si="90"/>
        <v>#NUM!</v>
      </c>
      <c r="AL258" s="96" t="e">
        <f t="shared" si="91"/>
        <v>#NUM!</v>
      </c>
      <c r="AM258" s="97">
        <v>0.84</v>
      </c>
      <c r="AN258" s="97">
        <v>0.02</v>
      </c>
      <c r="AO258" s="97">
        <v>0.95</v>
      </c>
      <c r="AP258" s="97">
        <v>0.01</v>
      </c>
      <c r="AQ258" s="97">
        <f t="shared" si="97"/>
        <v>1.0456475583864118</v>
      </c>
      <c r="AR258" s="97">
        <f t="shared" si="98"/>
        <v>3.71482558928267E-2</v>
      </c>
      <c r="AS258" s="98">
        <f t="shared" si="92"/>
        <v>28.26</v>
      </c>
      <c r="AT258" s="98">
        <f t="shared" si="93"/>
        <v>0.57434832636650035</v>
      </c>
      <c r="AU258" s="98">
        <f t="shared" si="94"/>
        <v>29.55</v>
      </c>
      <c r="AV258" s="98">
        <f t="shared" si="95"/>
        <v>0.86105807005102741</v>
      </c>
    </row>
  </sheetData>
  <conditionalFormatting sqref="A9:AB86 C87:AB112 A116:AB135">
    <cfRule type="expression" dxfId="0" priority="1" stopIfTrue="1">
      <formula>ISERROR(A9)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Baudry</dc:creator>
  <cp:lastModifiedBy>Alec Baudry</cp:lastModifiedBy>
  <dcterms:created xsi:type="dcterms:W3CDTF">2024-11-01T15:17:17Z</dcterms:created>
  <dcterms:modified xsi:type="dcterms:W3CDTF">2024-12-05T23:14:36Z</dcterms:modified>
</cp:coreProperties>
</file>